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20730" windowHeight="111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'Položky'!$A$1:$G$46</definedName>
    <definedName name="_xlnm.Print_Area" localSheetId="1">'Rekapitulace'!$A$1:$I$20</definedName>
    <definedName name="PocetMJ">'Krycí list'!$G$7</definedName>
    <definedName name="Poznamka">'Krycí list'!$B$36</definedName>
    <definedName name="Projektant">'Krycí list'!$C$7</definedName>
    <definedName name="PSV">'Rekapitulace'!$F$13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<sst xmlns="http://schemas.openxmlformats.org/spreadsheetml/2006/main" count="205" uniqueCount="146">
  <si>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</si>
  <si>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</si>
  <si>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</si>
  <si>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</si>
  <si>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</si>
  <si>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</si>
  <si>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</si>
  <si>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</si>
  <si>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</si>
  <si>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</si>
  <si>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</si>
  <si>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</si>
  <si>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</si>
  <si>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</si>
  <si>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</si>
  <si>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</si>
  <si>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</si>
  <si>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</si>
  <si>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</si>
  <si>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</si>
  <si>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</si>
  <si>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</si>
  <si>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</si>
  <si>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</si>
  <si>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</si>
  <si>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</si>
  <si>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</si>
  <si>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</si>
  <si>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</si>
  <si>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</si>
  <si>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</si>
  <si>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</si>
  <si>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</si>
  <si>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</si>
  <si>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</si>
  <si>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</si>
  <si>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</si>
  <si>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</si>
  <si>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</si>
  <si>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</si>
  <si>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</si>
  <si>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</si>
  <si>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</si>
  <si>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</si>
  <si>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</si>
  <si>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</si>
  <si>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</si>
  <si>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</si>
  <si>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</si>
  <si>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</si>
  <si>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</si>
  <si>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</si>
  <si>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</si>
  <si>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</si>
  <si>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</si>
  <si>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</si>
  <si>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</si>
  <si>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</si>
  <si>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</si>
  <si>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</si>
  <si>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</si>
  <si>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</si>
  <si>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</si>
  <si>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</si>
  <si>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</si>
  <si>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</si>
  <si>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</si>
  <si>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</si>
  <si>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</si>
  <si>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</si>
  <si>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</si>
  <si>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/>
  </si>
  <si>
    <t>Cyklostezka MILČICE</t>
  </si>
  <si>
    <t>obec Milčice, k.ú.Milčice u Peček</t>
  </si>
  <si>
    <t>Nabídkový</t>
  </si>
  <si>
    <t>121101103R00</t>
  </si>
  <si>
    <t xml:space="preserve">Sejmutí ornice s přemístěním přes 100 do 250 m </t>
  </si>
  <si>
    <t>m3</t>
  </si>
  <si>
    <t>122202202R00</t>
  </si>
  <si>
    <t xml:space="preserve">Odkopávky pro silnice v hor. 3 do 1000 m3 </t>
  </si>
  <si>
    <t>122201109R00</t>
  </si>
  <si>
    <t xml:space="preserve">Příplatek za lepivost - odkopávky v hor. 3 </t>
  </si>
  <si>
    <t>132201101R00</t>
  </si>
  <si>
    <t xml:space="preserve">Hloubení rýh šířky do 60 cm v hor.3 do 100 m3 </t>
  </si>
  <si>
    <t>132201109R00</t>
  </si>
  <si>
    <t xml:space="preserve">Příplatek za lepivost - hloubení rýh 60 cm v hor.3 </t>
  </si>
  <si>
    <t>184807111R00</t>
  </si>
  <si>
    <t xml:space="preserve">Ochrana stromu bedněním - zřízení </t>
  </si>
  <si>
    <t>m2</t>
  </si>
  <si>
    <t>184807112R00</t>
  </si>
  <si>
    <t xml:space="preserve">Ochrana stromu bedněním - odstranění </t>
  </si>
  <si>
    <t>162301102R00</t>
  </si>
  <si>
    <t xml:space="preserve">Vodorovné přemístění výkopku z hor.1-4 do 1000 m </t>
  </si>
  <si>
    <t>171101103R00</t>
  </si>
  <si>
    <t xml:space="preserve">Uložení sypaniny do násypů zhutněných na 100% PS </t>
  </si>
  <si>
    <t>171201201R00</t>
  </si>
  <si>
    <t xml:space="preserve">Uložení sypaniny na skládku  mezideponie </t>
  </si>
  <si>
    <t>181101102R00</t>
  </si>
  <si>
    <t xml:space="preserve">Úprava pláně v zářezech v hor. 1-4, se zhutněním </t>
  </si>
  <si>
    <t>132203302R00</t>
  </si>
  <si>
    <t xml:space="preserve">Hloubení rýh pro drény, hloubky do 1,1 m, v hor.3 </t>
  </si>
  <si>
    <t>m</t>
  </si>
  <si>
    <t>171201201RT1</t>
  </si>
  <si>
    <t>Uložení sypaniny na skládku včetně poplatku za skládku - ornice</t>
  </si>
  <si>
    <t>1 Zemní práce</t>
  </si>
  <si>
    <t>180400021RA0</t>
  </si>
  <si>
    <t xml:space="preserve">Založení trávníku parkového, svah, s dodáním osiva </t>
  </si>
  <si>
    <t>2</t>
  </si>
  <si>
    <t>Základy,zvláštní zakládání</t>
  </si>
  <si>
    <t>274316121R00</t>
  </si>
  <si>
    <t xml:space="preserve">Základ.pasy z betonu prostého vodo. V4 To B 20 </t>
  </si>
  <si>
    <t>3</t>
  </si>
  <si>
    <t>Svislé a kompletní konstrukce</t>
  </si>
  <si>
    <t>311112120RT2</t>
  </si>
  <si>
    <t>Stěna z tvárnic ztaceného bednění,tl.20 cm, zalití  tvárnic betonem C16/20</t>
  </si>
  <si>
    <t>5</t>
  </si>
  <si>
    <t>Komunikace</t>
  </si>
  <si>
    <t>561471125R00</t>
  </si>
  <si>
    <t xml:space="preserve">Podklad ze zeminy stab.vápnem,  tl. 35cm </t>
  </si>
  <si>
    <t>564851113R00</t>
  </si>
  <si>
    <t xml:space="preserve">Podklad ze štěrkodrti po zhutnění tloušťky 17 cm </t>
  </si>
  <si>
    <t>561231011U00</t>
  </si>
  <si>
    <t>577142312RT2</t>
  </si>
  <si>
    <t>Beton asf.ACO 8 CH,ACO 11,ACO 16,nad 3 m, tl. 5 cm  plochy 201-1000 m2</t>
  </si>
  <si>
    <t>577111123RT2</t>
  </si>
  <si>
    <t>Beton asfal.ACO 8 (ABJ I),modifik. nad 3 m,tl.4 cm plochy 201-1000 m2</t>
  </si>
  <si>
    <t>91</t>
  </si>
  <si>
    <t>Doplňující práce na komunikaci</t>
  </si>
  <si>
    <t>915491211R00</t>
  </si>
  <si>
    <t xml:space="preserve">Osazení vodícího proužku do MC,podkl.B12,5, 25 cm </t>
  </si>
  <si>
    <t>914001112R00</t>
  </si>
  <si>
    <t xml:space="preserve">Montáž svislých dopr.značek v rámu na ocel.konstr. </t>
  </si>
  <si>
    <t>kus</t>
  </si>
  <si>
    <t>404-45133.A</t>
  </si>
  <si>
    <t>Značka dopravní inf.</t>
  </si>
  <si>
    <t>59218562</t>
  </si>
  <si>
    <t>Krajník silniční CBS - K  50x25x8 cm</t>
  </si>
  <si>
    <t>99</t>
  </si>
  <si>
    <t>Staveništní přesun hmot</t>
  </si>
  <si>
    <t>998225111R00</t>
  </si>
  <si>
    <t xml:space="preserve">Přesun hmot, pozemní komunikace, kryt živičný </t>
  </si>
  <si>
    <t>t</t>
  </si>
  <si>
    <t>Zařízení staveniště</t>
  </si>
  <si>
    <t>1,5</t>
  </si>
  <si>
    <t>Dobrovolný svazek obcí Pečecký mikroregion</t>
  </si>
  <si>
    <t xml:space="preserve">Cementova stabilizace  tl10cm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</si>
</sst>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sz val="9"/>
      <color indexed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22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3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27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3" fillId="0" borderId="31" xfId="0" applyFont="1" applyBorder="1" applyAlignment="1">
      <alignment horizontal="centerContinuous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5" fontId="3" fillId="0" borderId="20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8" fillId="33" borderId="43" xfId="0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166" fontId="8" fillId="33" borderId="44" xfId="0" applyNumberFormat="1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5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34" borderId="30" xfId="0" applyNumberFormat="1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7" fillId="34" borderId="53" xfId="0" applyFont="1" applyFill="1" applyBorder="1" applyAlignment="1">
      <alignment/>
    </xf>
    <xf numFmtId="0" fontId="7" fillId="34" borderId="54" xfId="0" applyFont="1" applyFill="1" applyBorder="1" applyAlignment="1">
      <alignment/>
    </xf>
    <xf numFmtId="0" fontId="7" fillId="34" borderId="55" xfId="0" applyFont="1" applyFill="1" applyBorder="1" applyAlignment="1">
      <alignment/>
    </xf>
    <xf numFmtId="0" fontId="10" fillId="0" borderId="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7" fillId="35" borderId="36" xfId="0" applyFont="1" applyFill="1" applyBorder="1" applyAlignment="1">
      <alignment/>
    </xf>
    <xf numFmtId="0" fontId="7" fillId="35" borderId="37" xfId="0" applyFont="1" applyFill="1" applyBorder="1" applyAlignment="1">
      <alignment/>
    </xf>
    <xf numFmtId="0" fontId="3" fillId="35" borderId="56" xfId="0" applyFont="1" applyFill="1" applyBorder="1" applyAlignment="1">
      <alignment/>
    </xf>
    <xf numFmtId="0" fontId="7" fillId="35" borderId="57" xfId="0" applyFont="1" applyFill="1" applyBorder="1" applyAlignment="1">
      <alignment horizontal="right"/>
    </xf>
    <xf numFmtId="0" fontId="7" fillId="35" borderId="37" xfId="0" applyFont="1" applyFill="1" applyBorder="1" applyAlignment="1">
      <alignment horizontal="right"/>
    </xf>
    <xf numFmtId="0" fontId="7" fillId="35" borderId="38" xfId="0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right"/>
    </xf>
    <xf numFmtId="4" fontId="6" fillId="35" borderId="56" xfId="0" applyNumberFormat="1" applyFont="1" applyFill="1" applyBorder="1" applyAlignment="1">
      <alignment horizontal="right"/>
    </xf>
    <xf numFmtId="0" fontId="3" fillId="0" borderId="58" xfId="0" applyFont="1" applyBorder="1" applyAlignment="1">
      <alignment/>
    </xf>
    <xf numFmtId="3" fontId="3" fillId="0" borderId="40" xfId="0" applyNumberFormat="1" applyFont="1" applyBorder="1" applyAlignment="1">
      <alignment horizontal="right"/>
    </xf>
    <xf numFmtId="165" fontId="3" fillId="0" borderId="59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0" fontId="3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4" fontId="3" fillId="33" borderId="61" xfId="0" applyNumberFormat="1" applyFont="1" applyFill="1" applyBorder="1" applyAlignment="1">
      <alignment/>
    </xf>
    <xf numFmtId="4" fontId="3" fillId="33" borderId="43" xfId="0" applyNumberFormat="1" applyFont="1" applyFill="1" applyBorder="1" applyAlignment="1">
      <alignment/>
    </xf>
    <xf numFmtId="4" fontId="3" fillId="33" borderId="44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46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1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15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14" fillId="0" borderId="52" xfId="46" applyFont="1" applyBorder="1">
      <alignment/>
      <protection/>
    </xf>
    <xf numFmtId="0" fontId="0" fillId="0" borderId="52" xfId="46" applyBorder="1">
      <alignment/>
      <protection/>
    </xf>
    <xf numFmtId="0" fontId="1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10" fillId="34" borderId="59" xfId="46" applyNumberFormat="1" applyFont="1" applyFill="1" applyBorder="1">
      <alignment/>
      <protection/>
    </xf>
    <xf numFmtId="0" fontId="10" fillId="34" borderId="39" xfId="46" applyFont="1" applyFill="1" applyBorder="1" applyAlignment="1">
      <alignment horizontal="center"/>
      <protection/>
    </xf>
    <xf numFmtId="0" fontId="10" fillId="34" borderId="39" xfId="46" applyNumberFormat="1" applyFont="1" applyFill="1" applyBorder="1" applyAlignment="1">
      <alignment horizontal="center"/>
      <protection/>
    </xf>
    <xf numFmtId="0" fontId="10" fillId="34" borderId="59" xfId="46" applyFont="1" applyFill="1" applyBorder="1" applyAlignment="1">
      <alignment horizontal="center"/>
      <protection/>
    </xf>
    <xf numFmtId="0" fontId="7" fillId="0" borderId="62" xfId="46" applyFont="1" applyBorder="1" applyAlignment="1">
      <alignment horizontal="center"/>
      <protection/>
    </xf>
    <xf numFmtId="49" fontId="7" fillId="0" borderId="62" xfId="46" applyNumberFormat="1" applyFont="1" applyBorder="1" applyAlignment="1">
      <alignment horizontal="left"/>
      <protection/>
    </xf>
    <xf numFmtId="0" fontId="7" fillId="0" borderId="62" xfId="46" applyFont="1" applyBorder="1">
      <alignment/>
      <protection/>
    </xf>
    <xf numFmtId="0" fontId="3" fillId="0" borderId="62" xfId="46" applyFont="1" applyBorder="1" applyAlignment="1">
      <alignment horizontal="center"/>
      <protection/>
    </xf>
    <xf numFmtId="0" fontId="3" fillId="0" borderId="62" xfId="46" applyNumberFormat="1" applyFont="1" applyBorder="1" applyAlignment="1">
      <alignment horizontal="right"/>
      <protection/>
    </xf>
    <xf numFmtId="0" fontId="3" fillId="0" borderId="62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6" fillId="0" borderId="0" xfId="46" applyFont="1">
      <alignment/>
      <protection/>
    </xf>
    <xf numFmtId="0" fontId="17" fillId="0" borderId="62" xfId="46" applyFont="1" applyBorder="1" applyAlignment="1">
      <alignment horizontal="center"/>
      <protection/>
    </xf>
    <xf numFmtId="0" fontId="16" fillId="0" borderId="0" xfId="46" applyFont="1" applyAlignment="1">
      <alignment wrapText="1"/>
      <protection/>
    </xf>
    <xf numFmtId="0" fontId="3" fillId="0" borderId="62" xfId="46" applyFont="1" applyBorder="1" applyAlignment="1">
      <alignment horizontal="center" vertical="top"/>
      <protection/>
    </xf>
    <xf numFmtId="49" fontId="9" fillId="0" borderId="62" xfId="46" applyNumberFormat="1" applyFont="1" applyBorder="1" applyAlignment="1">
      <alignment horizontal="left" vertical="top"/>
      <protection/>
    </xf>
    <xf numFmtId="0" fontId="9" fillId="0" borderId="62" xfId="46" applyFont="1" applyBorder="1" applyAlignment="1">
      <alignment wrapText="1"/>
      <protection/>
    </xf>
    <xf numFmtId="49" fontId="9" fillId="0" borderId="62" xfId="46" applyNumberFormat="1" applyFont="1" applyBorder="1" applyAlignment="1">
      <alignment horizontal="center" shrinkToFit="1"/>
      <protection/>
    </xf>
    <xf numFmtId="4" fontId="9" fillId="0" borderId="62" xfId="46" applyNumberFormat="1" applyFont="1" applyBorder="1" applyAlignment="1">
      <alignment horizontal="right"/>
      <protection/>
    </xf>
    <xf numFmtId="4" fontId="9" fillId="0" borderId="62" xfId="46" applyNumberFormat="1" applyFont="1" applyBorder="1">
      <alignment/>
      <protection/>
    </xf>
    <xf numFmtId="0" fontId="3" fillId="33" borderId="63" xfId="46" applyFont="1" applyFill="1" applyBorder="1" applyAlignment="1">
      <alignment horizontal="center"/>
      <protection/>
    </xf>
    <xf numFmtId="49" fontId="5" fillId="33" borderId="63" xfId="46" applyNumberFormat="1" applyFont="1" applyFill="1" applyBorder="1" applyAlignment="1">
      <alignment horizontal="left"/>
      <protection/>
    </xf>
    <xf numFmtId="0" fontId="5" fillId="33" borderId="63" xfId="46" applyFont="1" applyFill="1" applyBorder="1">
      <alignment/>
      <protection/>
    </xf>
    <xf numFmtId="4" fontId="3" fillId="33" borderId="63" xfId="46" applyNumberFormat="1" applyFont="1" applyFill="1" applyBorder="1" applyAlignment="1">
      <alignment horizontal="right"/>
      <protection/>
    </xf>
    <xf numFmtId="4" fontId="7" fillId="33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10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center"/>
      <protection/>
    </xf>
    <xf numFmtId="0" fontId="3" fillId="0" borderId="70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71" xfId="46" applyFont="1" applyBorder="1" applyAlignment="1">
      <alignment horizontal="left"/>
      <protection/>
    </xf>
    <xf numFmtId="3" fontId="7" fillId="33" borderId="44" xfId="0" applyNumberFormat="1" applyFont="1" applyFill="1" applyBorder="1" applyAlignment="1">
      <alignment horizontal="right"/>
    </xf>
    <xf numFmtId="3" fontId="7" fillId="33" borderId="61" xfId="0" applyNumberFormat="1" applyFont="1" applyFill="1" applyBorder="1" applyAlignment="1">
      <alignment horizontal="right"/>
    </xf>
    <xf numFmtId="49" fontId="7" fillId="0" borderId="22" xfId="46" applyNumberFormat="1" applyFont="1" applyBorder="1" applyAlignment="1">
      <alignment horizontal="left"/>
      <protection/>
    </xf>
    <xf numFmtId="49" fontId="7" fillId="0" borderId="0" xfId="46" applyNumberFormat="1" applyFont="1" applyBorder="1" applyAlignment="1">
      <alignment horizontal="left"/>
      <protection/>
    </xf>
    <xf numFmtId="49" fontId="7" fillId="0" borderId="15" xfId="46" applyNumberFormat="1" applyFont="1" applyBorder="1" applyAlignment="1">
      <alignment horizontal="left"/>
      <protection/>
    </xf>
    <xf numFmtId="0" fontId="11" fillId="0" borderId="0" xfId="46" applyFont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70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71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3">
      <selection activeCell="L11" sqref="L11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20.75390625" style="3" customWidth="1"/>
    <col min="5" max="5" width="13.625" style="3" customWidth="1"/>
    <col min="6" max="6" width="16.625" style="3" customWidth="1"/>
    <col min="7" max="7" width="10.25390625" style="3" customWidth="1"/>
    <col min="8" max="16384" width="9.125" style="3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4" t="s">
        <v>1</v>
      </c>
      <c r="B3" s="5"/>
      <c r="C3" s="6" t="s">
        <v>2</v>
      </c>
      <c r="D3" s="6"/>
      <c r="E3" s="6"/>
      <c r="F3" s="6" t="s">
        <v>3</v>
      </c>
      <c r="G3" s="7"/>
    </row>
    <row r="4" spans="1:7" ht="12.75" customHeight="1">
      <c r="A4" s="8" t="s">
        <v>71</v>
      </c>
      <c r="B4" s="9"/>
      <c r="C4" s="10" t="s">
        <v>73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 t="s">
        <v>71</v>
      </c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71"/>
      <c r="D7" s="172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1" t="s">
        <v>144</v>
      </c>
      <c r="D8" s="172"/>
      <c r="E8" s="17" t="s">
        <v>11</v>
      </c>
      <c r="F8" s="16"/>
      <c r="G8" s="24">
        <f>IF(PocetMJ=0,,ROUND((F29+F31)/PocetMJ,1))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12"/>
      <c r="C10" s="12"/>
      <c r="D10" s="12"/>
      <c r="E10" s="30" t="s">
        <v>15</v>
      </c>
      <c r="F10" s="12"/>
      <c r="G10" s="13"/>
      <c r="BA10" s="31"/>
      <c r="BB10" s="31"/>
      <c r="BC10" s="31"/>
      <c r="BD10" s="31"/>
      <c r="BE10" s="31"/>
    </row>
    <row r="11" spans="1:7" ht="12.75">
      <c r="A11" s="29"/>
      <c r="B11" s="12"/>
      <c r="C11" s="12"/>
      <c r="D11" s="12"/>
      <c r="E11" s="173"/>
      <c r="F11" s="174"/>
      <c r="G11" s="175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Rekapitulace!A18</f>
        <v>Zařízení staveniště</v>
      </c>
      <c r="E14" s="45"/>
      <c r="F14" s="46"/>
      <c r="G14" s="43">
        <f>Rekapitulace!I18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25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12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1">
        <f>C21+G22</f>
        <v>0</v>
      </c>
      <c r="D22" s="52" t="s">
        <v>31</v>
      </c>
      <c r="E22" s="53"/>
      <c r="F22" s="54"/>
      <c r="G22" s="43">
        <f>VRN</f>
        <v>0</v>
      </c>
    </row>
    <row r="23" spans="1:7" ht="12.75">
      <c r="A23" s="4" t="s">
        <v>32</v>
      </c>
      <c r="B23" s="6"/>
      <c r="C23" s="55" t="s">
        <v>33</v>
      </c>
      <c r="D23" s="6"/>
      <c r="E23" s="55" t="s">
        <v>34</v>
      </c>
      <c r="F23" s="6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30" t="s">
        <v>36</v>
      </c>
      <c r="D25" s="12"/>
      <c r="E25" s="30" t="s">
        <v>36</v>
      </c>
      <c r="F25" s="12"/>
      <c r="G25" s="13"/>
    </row>
    <row r="26" spans="1:7" ht="12.75">
      <c r="A26" s="29"/>
      <c r="B26" s="57"/>
      <c r="C26" s="30" t="s">
        <v>37</v>
      </c>
      <c r="D26" s="12"/>
      <c r="E26" s="30" t="s">
        <v>38</v>
      </c>
      <c r="F26" s="12"/>
      <c r="G26" s="13"/>
    </row>
    <row r="27" spans="1:7" ht="12.75">
      <c r="A27" s="29"/>
      <c r="B27" s="12"/>
      <c r="C27" s="30"/>
      <c r="D27" s="12"/>
      <c r="E27" s="30"/>
      <c r="F27" s="12"/>
      <c r="G27" s="13"/>
    </row>
    <row r="28" spans="1:7" ht="97.5" customHeight="1">
      <c r="A28" s="29"/>
      <c r="B28" s="12"/>
      <c r="C28" s="30"/>
      <c r="D28" s="12"/>
      <c r="E28" s="30"/>
      <c r="F28" s="12"/>
      <c r="G28" s="13"/>
    </row>
    <row r="29" spans="1:7" ht="12.75">
      <c r="A29" s="14" t="s">
        <v>39</v>
      </c>
      <c r="B29" s="16"/>
      <c r="C29" s="58">
        <v>21</v>
      </c>
      <c r="D29" s="16" t="s">
        <v>40</v>
      </c>
      <c r="E29" s="17"/>
      <c r="F29" s="59">
        <f>ROUND(C22-F31,0)</f>
        <v>0</v>
      </c>
      <c r="G29" s="18"/>
    </row>
    <row r="30" spans="1:7" ht="12.75">
      <c r="A30" s="14" t="s">
        <v>41</v>
      </c>
      <c r="B30" s="16"/>
      <c r="C30" s="58">
        <f>SazbaDPH1</f>
        <v>21</v>
      </c>
      <c r="D30" s="16" t="s">
        <v>40</v>
      </c>
      <c r="E30" s="17"/>
      <c r="F30" s="60">
        <f>ROUND(PRODUCT(F29,C30/100),1)</f>
        <v>0</v>
      </c>
      <c r="G30" s="28"/>
    </row>
    <row r="31" spans="1:7" ht="12.75">
      <c r="A31" s="14" t="s">
        <v>39</v>
      </c>
      <c r="B31" s="16"/>
      <c r="C31" s="58">
        <v>0</v>
      </c>
      <c r="D31" s="16" t="s">
        <v>40</v>
      </c>
      <c r="E31" s="17"/>
      <c r="F31" s="59">
        <v>0</v>
      </c>
      <c r="G31" s="18"/>
    </row>
    <row r="32" spans="1:7" ht="12.75">
      <c r="A32" s="14" t="s">
        <v>41</v>
      </c>
      <c r="B32" s="16"/>
      <c r="C32" s="58">
        <f>SazbaDPH2</f>
        <v>0</v>
      </c>
      <c r="D32" s="16" t="s">
        <v>40</v>
      </c>
      <c r="E32" s="17"/>
      <c r="F32" s="60">
        <f>ROUND(PRODUCT(F31,C32/100),1)</f>
        <v>0</v>
      </c>
      <c r="G32" s="28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s="3" t="s">
        <v>4</v>
      </c>
    </row>
    <row r="36" spans="1:8" ht="14.25" customHeight="1">
      <c r="A36" s="67"/>
      <c r="B36" s="176"/>
      <c r="C36" s="176"/>
      <c r="D36" s="176"/>
      <c r="E36" s="176"/>
      <c r="F36" s="176"/>
      <c r="G36" s="176"/>
      <c r="H36" s="3" t="s">
        <v>4</v>
      </c>
    </row>
    <row r="37" spans="1:8" ht="12.75" customHeight="1">
      <c r="A37" s="68"/>
      <c r="B37" s="176"/>
      <c r="C37" s="176"/>
      <c r="D37" s="176"/>
      <c r="E37" s="176"/>
      <c r="F37" s="176"/>
      <c r="G37" s="176"/>
      <c r="H37" s="3" t="s">
        <v>4</v>
      </c>
    </row>
    <row r="38" spans="1:8" ht="12.75">
      <c r="A38" s="68"/>
      <c r="B38" s="176"/>
      <c r="C38" s="176"/>
      <c r="D38" s="176"/>
      <c r="E38" s="176"/>
      <c r="F38" s="176"/>
      <c r="G38" s="176"/>
      <c r="H38" s="3" t="s">
        <v>4</v>
      </c>
    </row>
    <row r="39" spans="1:8" ht="12.75">
      <c r="A39" s="68"/>
      <c r="B39" s="176"/>
      <c r="C39" s="176"/>
      <c r="D39" s="176"/>
      <c r="E39" s="176"/>
      <c r="F39" s="176"/>
      <c r="G39" s="176"/>
      <c r="H39" s="3" t="s">
        <v>4</v>
      </c>
    </row>
    <row r="40" spans="1:8" ht="12.75">
      <c r="A40" s="68"/>
      <c r="B40" s="176"/>
      <c r="C40" s="176"/>
      <c r="D40" s="176"/>
      <c r="E40" s="176"/>
      <c r="F40" s="176"/>
      <c r="G40" s="176"/>
      <c r="H40" s="3" t="s">
        <v>4</v>
      </c>
    </row>
    <row r="41" spans="1:8" ht="12.75">
      <c r="A41" s="68"/>
      <c r="B41" s="176"/>
      <c r="C41" s="176"/>
      <c r="D41" s="176"/>
      <c r="E41" s="176"/>
      <c r="F41" s="176"/>
      <c r="G41" s="176"/>
      <c r="H41" s="3" t="s">
        <v>4</v>
      </c>
    </row>
    <row r="42" spans="1:8" ht="12.75">
      <c r="A42" s="68"/>
      <c r="B42" s="176"/>
      <c r="C42" s="176"/>
      <c r="D42" s="176"/>
      <c r="E42" s="176"/>
      <c r="F42" s="176"/>
      <c r="G42" s="176"/>
      <c r="H42" s="3" t="s">
        <v>4</v>
      </c>
    </row>
    <row r="43" spans="1:8" ht="12.75">
      <c r="A43" s="68"/>
      <c r="B43" s="176"/>
      <c r="C43" s="176"/>
      <c r="D43" s="176"/>
      <c r="E43" s="176"/>
      <c r="F43" s="176"/>
      <c r="G43" s="176"/>
      <c r="H43" s="3" t="s">
        <v>4</v>
      </c>
    </row>
    <row r="44" spans="1:8" ht="12.75">
      <c r="A44" s="68"/>
      <c r="B44" s="176"/>
      <c r="C44" s="176"/>
      <c r="D44" s="176"/>
      <c r="E44" s="176"/>
      <c r="F44" s="176"/>
      <c r="G44" s="176"/>
      <c r="H44" s="3" t="s">
        <v>4</v>
      </c>
    </row>
    <row r="45" spans="2:7" ht="12.75">
      <c r="B45" s="177"/>
      <c r="C45" s="177"/>
      <c r="D45" s="177"/>
      <c r="E45" s="177"/>
      <c r="F45" s="177"/>
      <c r="G45" s="177"/>
    </row>
    <row r="46" spans="2:7" ht="12.75">
      <c r="B46" s="177"/>
      <c r="C46" s="177"/>
      <c r="D46" s="177"/>
      <c r="E46" s="177"/>
      <c r="F46" s="177"/>
      <c r="G46" s="177"/>
    </row>
    <row r="47" spans="2:7" ht="12.75">
      <c r="B47" s="177"/>
      <c r="C47" s="177"/>
      <c r="D47" s="177"/>
      <c r="E47" s="177"/>
      <c r="F47" s="177"/>
      <c r="G47" s="177"/>
    </row>
    <row r="48" spans="2:7" ht="12.75">
      <c r="B48" s="177"/>
      <c r="C48" s="177"/>
      <c r="D48" s="177"/>
      <c r="E48" s="177"/>
      <c r="F48" s="177"/>
      <c r="G48" s="177"/>
    </row>
    <row r="49" spans="2:7" ht="12.75">
      <c r="B49" s="177"/>
      <c r="C49" s="177"/>
      <c r="D49" s="177"/>
      <c r="E49" s="177"/>
      <c r="F49" s="177"/>
      <c r="G49" s="177"/>
    </row>
    <row r="50" spans="2:7" ht="12.75">
      <c r="B50" s="177"/>
      <c r="C50" s="177"/>
      <c r="D50" s="177"/>
      <c r="E50" s="177"/>
      <c r="F50" s="177"/>
      <c r="G50" s="177"/>
    </row>
    <row r="51" spans="2:7" ht="12.75">
      <c r="B51" s="177"/>
      <c r="C51" s="177"/>
      <c r="D51" s="177"/>
      <c r="E51" s="177"/>
      <c r="F51" s="177"/>
      <c r="G51" s="177"/>
    </row>
    <row r="52" spans="2:7" ht="12.75">
      <c r="B52" s="177"/>
      <c r="C52" s="177"/>
      <c r="D52" s="177"/>
      <c r="E52" s="177"/>
      <c r="F52" s="177"/>
      <c r="G52" s="177"/>
    </row>
    <row r="53" spans="2:7" ht="12.75">
      <c r="B53" s="177"/>
      <c r="C53" s="177"/>
      <c r="D53" s="177"/>
      <c r="E53" s="177"/>
      <c r="F53" s="177"/>
      <c r="G53" s="177"/>
    </row>
    <row r="54" spans="2:7" ht="12.75">
      <c r="B54" s="177"/>
      <c r="C54" s="177"/>
      <c r="D54" s="177"/>
      <c r="E54" s="177"/>
      <c r="F54" s="177"/>
      <c r="G54" s="177"/>
    </row>
  </sheetData>
  <sheetProtection/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C7:D7"/>
    <mergeCell ref="C8:D8"/>
    <mergeCell ref="E11:G11"/>
    <mergeCell ref="B36:G44"/>
    <mergeCell ref="B45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178" t="s">
        <v>5</v>
      </c>
      <c r="B1" s="179"/>
      <c r="C1" s="69" t="str">
        <f>CONCATENATE(cislostavby," ",nazevstavby)</f>
        <v> Cyklostezka MILČICE</v>
      </c>
      <c r="D1" s="70"/>
      <c r="E1" s="71"/>
      <c r="F1" s="70"/>
      <c r="G1" s="72" t="s">
        <v>44</v>
      </c>
      <c r="H1" s="73">
        <v>10</v>
      </c>
      <c r="I1" s="74"/>
    </row>
    <row r="2" spans="1:9" ht="13.5" thickBot="1">
      <c r="A2" s="180" t="s">
        <v>1</v>
      </c>
      <c r="B2" s="181"/>
      <c r="C2" s="75" t="str">
        <f>CONCATENATE(cisloobjektu," ",nazevobjektu)</f>
        <v> obec Milčice, k.ú.Milčice u Peček</v>
      </c>
      <c r="D2" s="76"/>
      <c r="E2" s="77"/>
      <c r="F2" s="76"/>
      <c r="G2" s="182" t="s">
        <v>74</v>
      </c>
      <c r="H2" s="183"/>
      <c r="I2" s="184"/>
    </row>
    <row r="3" ht="13.5" thickTop="1">
      <c r="F3" s="12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2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2" customFormat="1" ht="12.75">
      <c r="A7" s="167" t="str">
        <f>Položky!B7</f>
        <v>1</v>
      </c>
      <c r="B7" s="86" t="str">
        <f>Položky!C7</f>
        <v>Zemní práce</v>
      </c>
      <c r="D7" s="87"/>
      <c r="E7" s="168">
        <f>Položky!BA24</f>
        <v>0</v>
      </c>
      <c r="F7" s="169">
        <f>Položky!BB24</f>
        <v>0</v>
      </c>
      <c r="G7" s="169">
        <f>Položky!BC24</f>
        <v>0</v>
      </c>
      <c r="H7" s="169">
        <f>Položky!BD24</f>
        <v>0</v>
      </c>
      <c r="I7" s="170">
        <f>Položky!BE24</f>
        <v>0</v>
      </c>
    </row>
    <row r="8" spans="1:9" s="12" customFormat="1" ht="12.75">
      <c r="A8" s="167" t="str">
        <f>Položky!B25</f>
        <v>2</v>
      </c>
      <c r="B8" s="86" t="str">
        <f>Položky!C25</f>
        <v>Základy,zvláštní zakládání</v>
      </c>
      <c r="D8" s="87"/>
      <c r="E8" s="168">
        <f>Položky!BA27</f>
        <v>0</v>
      </c>
      <c r="F8" s="169">
        <f>Položky!BB27</f>
        <v>0</v>
      </c>
      <c r="G8" s="169">
        <f>Položky!BC27</f>
        <v>0</v>
      </c>
      <c r="H8" s="169">
        <f>Položky!BD27</f>
        <v>0</v>
      </c>
      <c r="I8" s="170">
        <f>Položky!BE27</f>
        <v>0</v>
      </c>
    </row>
    <row r="9" spans="1:9" s="12" customFormat="1" ht="12.75">
      <c r="A9" s="167" t="str">
        <f>Položky!B28</f>
        <v>3</v>
      </c>
      <c r="B9" s="86" t="str">
        <f>Položky!C28</f>
        <v>Svislé a kompletní konstrukce</v>
      </c>
      <c r="D9" s="87"/>
      <c r="E9" s="168">
        <f>Položky!BA30</f>
        <v>0</v>
      </c>
      <c r="F9" s="169">
        <f>Položky!BB30</f>
        <v>0</v>
      </c>
      <c r="G9" s="169">
        <f>Položky!BC30</f>
        <v>0</v>
      </c>
      <c r="H9" s="169">
        <f>Položky!BD30</f>
        <v>0</v>
      </c>
      <c r="I9" s="170">
        <f>Položky!BE30</f>
        <v>0</v>
      </c>
    </row>
    <row r="10" spans="1:9" s="12" customFormat="1" ht="12.75">
      <c r="A10" s="167" t="str">
        <f>Položky!B31</f>
        <v>5</v>
      </c>
      <c r="B10" s="86" t="str">
        <f>Položky!C31</f>
        <v>Komunikace</v>
      </c>
      <c r="D10" s="87"/>
      <c r="E10" s="168">
        <f>Položky!BA37</f>
        <v>0</v>
      </c>
      <c r="F10" s="169">
        <f>Položky!BB37</f>
        <v>0</v>
      </c>
      <c r="G10" s="169">
        <f>Položky!BC37</f>
        <v>0</v>
      </c>
      <c r="H10" s="169">
        <f>Položky!BD37</f>
        <v>0</v>
      </c>
      <c r="I10" s="170">
        <f>Položky!BE37</f>
        <v>0</v>
      </c>
    </row>
    <row r="11" spans="1:9" s="12" customFormat="1" ht="12.75">
      <c r="A11" s="167" t="str">
        <f>Položky!B38</f>
        <v>91</v>
      </c>
      <c r="B11" s="86" t="str">
        <f>Položky!C38</f>
        <v>Doplňující práce na komunikaci</v>
      </c>
      <c r="D11" s="87"/>
      <c r="E11" s="168">
        <f>Položky!BA43</f>
        <v>0</v>
      </c>
      <c r="F11" s="169">
        <f>Položky!BB43</f>
        <v>0</v>
      </c>
      <c r="G11" s="169">
        <f>Položky!BC43</f>
        <v>0</v>
      </c>
      <c r="H11" s="169">
        <f>Položky!BD43</f>
        <v>0</v>
      </c>
      <c r="I11" s="170">
        <f>Položky!BE43</f>
        <v>0</v>
      </c>
    </row>
    <row r="12" spans="1:9" s="12" customFormat="1" ht="13.5" thickBot="1">
      <c r="A12" s="167" t="str">
        <f>Položky!B44</f>
        <v>99</v>
      </c>
      <c r="B12" s="86" t="str">
        <f>Položky!C44</f>
        <v>Staveništní přesun hmot</v>
      </c>
      <c r="D12" s="87"/>
      <c r="E12" s="168">
        <f>Položky!BA46</f>
        <v>0</v>
      </c>
      <c r="F12" s="169">
        <f>Položky!BB46</f>
        <v>0</v>
      </c>
      <c r="G12" s="169">
        <f>Položky!BC46</f>
        <v>0</v>
      </c>
      <c r="H12" s="169">
        <f>Položky!BD46</f>
        <v>0</v>
      </c>
      <c r="I12" s="170">
        <f>Položky!BE46</f>
        <v>0</v>
      </c>
    </row>
    <row r="13" spans="1:9" s="94" customFormat="1" ht="13.5" thickBot="1">
      <c r="A13" s="88"/>
      <c r="B13" s="89" t="s">
        <v>51</v>
      </c>
      <c r="C13" s="89"/>
      <c r="D13" s="90"/>
      <c r="E13" s="91">
        <f>SUM(E7:E12)</f>
        <v>0</v>
      </c>
      <c r="F13" s="92">
        <f>SUM(F7:F12)</f>
        <v>0</v>
      </c>
      <c r="G13" s="92">
        <f>SUM(G7:G12)</f>
        <v>0</v>
      </c>
      <c r="H13" s="92">
        <f>SUM(H7:H12)</f>
        <v>0</v>
      </c>
      <c r="I13" s="93">
        <f>SUM(I7:I12)</f>
        <v>0</v>
      </c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57" ht="19.5" customHeight="1">
      <c r="A15" s="1" t="s">
        <v>52</v>
      </c>
      <c r="B15" s="1"/>
      <c r="C15" s="1"/>
      <c r="D15" s="1"/>
      <c r="E15" s="1"/>
      <c r="F15" s="1"/>
      <c r="G15" s="95"/>
      <c r="H15" s="1"/>
      <c r="I15" s="1"/>
      <c r="BA15" s="31"/>
      <c r="BB15" s="31"/>
      <c r="BC15" s="31"/>
      <c r="BD15" s="31"/>
      <c r="BE15" s="31"/>
    </row>
    <row r="16" ht="13.5" thickBot="1"/>
    <row r="17" spans="1:9" ht="12.75">
      <c r="A17" s="96" t="s">
        <v>53</v>
      </c>
      <c r="B17" s="97"/>
      <c r="C17" s="97"/>
      <c r="D17" s="98"/>
      <c r="E17" s="99" t="s">
        <v>54</v>
      </c>
      <c r="F17" s="100" t="s">
        <v>55</v>
      </c>
      <c r="G17" s="101" t="s">
        <v>56</v>
      </c>
      <c r="H17" s="102"/>
      <c r="I17" s="103" t="s">
        <v>54</v>
      </c>
    </row>
    <row r="18" spans="1:53" ht="12.75">
      <c r="A18" s="50" t="s">
        <v>142</v>
      </c>
      <c r="B18" s="42"/>
      <c r="C18" s="42"/>
      <c r="D18" s="104"/>
      <c r="E18" s="105">
        <v>0</v>
      </c>
      <c r="F18" s="106" t="s">
        <v>143</v>
      </c>
      <c r="G18" s="107">
        <f>CHOOSE(BA18+1,HSV+PSV,HSV+PSV+Mont,HSV+PSV+Dodavka+Mont,HSV,PSV,Mont,Dodavka,Mont+Dodavka,0)</f>
        <v>0</v>
      </c>
      <c r="H18" s="108"/>
      <c r="I18" s="109">
        <f>E18+F18*G18/100</f>
        <v>0</v>
      </c>
      <c r="BA18" s="3">
        <v>2</v>
      </c>
    </row>
    <row r="19" spans="1:9" ht="13.5" thickBot="1">
      <c r="A19" s="110"/>
      <c r="B19" s="111" t="s">
        <v>57</v>
      </c>
      <c r="C19" s="112"/>
      <c r="D19" s="113"/>
      <c r="E19" s="114"/>
      <c r="F19" s="115"/>
      <c r="G19" s="115"/>
      <c r="H19" s="185">
        <f>SUM(I18:I18)</f>
        <v>0</v>
      </c>
      <c r="I19" s="186"/>
    </row>
    <row r="21" spans="2:9" ht="12.75">
      <c r="B21" s="94"/>
      <c r="F21" s="116"/>
      <c r="G21" s="117"/>
      <c r="H21" s="117"/>
      <c r="I21" s="118"/>
    </row>
    <row r="22" spans="6:9" ht="12.75">
      <c r="F22" s="116"/>
      <c r="G22" s="117"/>
      <c r="H22" s="117"/>
      <c r="I22" s="118"/>
    </row>
    <row r="23" spans="6:9" ht="12.75">
      <c r="F23" s="116"/>
      <c r="G23" s="117"/>
      <c r="H23" s="117"/>
      <c r="I23" s="118"/>
    </row>
    <row r="24" spans="6:9" ht="12.75">
      <c r="F24" s="116"/>
      <c r="G24" s="117"/>
      <c r="H24" s="117"/>
      <c r="I24" s="118"/>
    </row>
    <row r="25" spans="6:9" ht="12.75">
      <c r="F25" s="116"/>
      <c r="G25" s="117"/>
      <c r="H25" s="117"/>
      <c r="I25" s="118"/>
    </row>
    <row r="26" spans="6:9" ht="12.75">
      <c r="F26" s="116"/>
      <c r="G26" s="117"/>
      <c r="H26" s="117"/>
      <c r="I26" s="118"/>
    </row>
    <row r="27" spans="6:9" ht="12.75">
      <c r="F27" s="116"/>
      <c r="G27" s="117"/>
      <c r="H27" s="117"/>
      <c r="I27" s="118"/>
    </row>
    <row r="28" spans="6:9" ht="12.75">
      <c r="F28" s="116"/>
      <c r="G28" s="117"/>
      <c r="H28" s="117"/>
      <c r="I28" s="118"/>
    </row>
    <row r="29" spans="6:9" ht="12.75">
      <c r="F29" s="116"/>
      <c r="G29" s="117"/>
      <c r="H29" s="117"/>
      <c r="I29" s="118"/>
    </row>
    <row r="30" spans="6:9" ht="12.75">
      <c r="F30" s="116"/>
      <c r="G30" s="117"/>
      <c r="H30" s="117"/>
      <c r="I30" s="118"/>
    </row>
    <row r="31" spans="6:9" ht="12.75">
      <c r="F31" s="116"/>
      <c r="G31" s="117"/>
      <c r="H31" s="117"/>
      <c r="I31" s="118"/>
    </row>
    <row r="32" spans="6:9" ht="12.75">
      <c r="F32" s="116"/>
      <c r="G32" s="117"/>
      <c r="H32" s="117"/>
      <c r="I32" s="118"/>
    </row>
    <row r="33" spans="6:9" ht="12.75">
      <c r="F33" s="116"/>
      <c r="G33" s="117"/>
      <c r="H33" s="117"/>
      <c r="I33" s="118"/>
    </row>
    <row r="34" spans="6:9" ht="12.75">
      <c r="F34" s="116"/>
      <c r="G34" s="117"/>
      <c r="H34" s="117"/>
      <c r="I34" s="118"/>
    </row>
    <row r="35" spans="6:9" ht="12.75">
      <c r="F35" s="116"/>
      <c r="G35" s="117"/>
      <c r="H35" s="117"/>
      <c r="I35" s="118"/>
    </row>
    <row r="36" spans="6:9" ht="12.75">
      <c r="F36" s="116"/>
      <c r="G36" s="117"/>
      <c r="H36" s="117"/>
      <c r="I36" s="118"/>
    </row>
    <row r="37" spans="6:9" ht="12.75">
      <c r="F37" s="116"/>
      <c r="G37" s="117"/>
      <c r="H37" s="117"/>
      <c r="I37" s="118"/>
    </row>
    <row r="38" spans="6:9" ht="12.75">
      <c r="F38" s="116"/>
      <c r="G38" s="117"/>
      <c r="H38" s="117"/>
      <c r="I38" s="118"/>
    </row>
    <row r="39" spans="6:9" ht="12.75">
      <c r="F39" s="116"/>
      <c r="G39" s="117"/>
      <c r="H39" s="117"/>
      <c r="I39" s="118"/>
    </row>
    <row r="40" spans="6:9" ht="12.75">
      <c r="F40" s="116"/>
      <c r="G40" s="117"/>
      <c r="H40" s="117"/>
      <c r="I40" s="118"/>
    </row>
    <row r="41" spans="6:9" ht="12.75">
      <c r="F41" s="116"/>
      <c r="G41" s="117"/>
      <c r="H41" s="117"/>
      <c r="I41" s="118"/>
    </row>
    <row r="42" spans="6:9" ht="12.75">
      <c r="F42" s="116"/>
      <c r="G42" s="117"/>
      <c r="H42" s="117"/>
      <c r="I42" s="118"/>
    </row>
    <row r="43" spans="6:9" ht="12.75">
      <c r="F43" s="116"/>
      <c r="G43" s="117"/>
      <c r="H43" s="117"/>
      <c r="I43" s="118"/>
    </row>
    <row r="44" spans="6:9" ht="12.75">
      <c r="F44" s="116"/>
      <c r="G44" s="117"/>
      <c r="H44" s="117"/>
      <c r="I44" s="118"/>
    </row>
    <row r="45" spans="6:9" ht="12.75">
      <c r="F45" s="116"/>
      <c r="G45" s="117"/>
      <c r="H45" s="117"/>
      <c r="I45" s="118"/>
    </row>
    <row r="46" spans="6:9" ht="12.75">
      <c r="F46" s="116"/>
      <c r="G46" s="117"/>
      <c r="H46" s="117"/>
      <c r="I46" s="118"/>
    </row>
    <row r="47" spans="6:9" ht="12.75">
      <c r="F47" s="116"/>
      <c r="G47" s="117"/>
      <c r="H47" s="117"/>
      <c r="I47" s="118"/>
    </row>
    <row r="48" spans="6:9" ht="12.75">
      <c r="F48" s="116"/>
      <c r="G48" s="117"/>
      <c r="H48" s="117"/>
      <c r="I48" s="118"/>
    </row>
    <row r="49" spans="6:9" ht="12.75">
      <c r="F49" s="116"/>
      <c r="G49" s="117"/>
      <c r="H49" s="117"/>
      <c r="I49" s="118"/>
    </row>
    <row r="50" spans="6:9" ht="12.75">
      <c r="F50" s="116"/>
      <c r="G50" s="117"/>
      <c r="H50" s="117"/>
      <c r="I50" s="118"/>
    </row>
    <row r="51" spans="6:9" ht="12.75">
      <c r="F51" s="116"/>
      <c r="G51" s="117"/>
      <c r="H51" s="117"/>
      <c r="I51" s="118"/>
    </row>
    <row r="52" spans="6:9" ht="12.75">
      <c r="F52" s="116"/>
      <c r="G52" s="117"/>
      <c r="H52" s="117"/>
      <c r="I52" s="118"/>
    </row>
    <row r="53" spans="6:9" ht="12.75">
      <c r="F53" s="116"/>
      <c r="G53" s="117"/>
      <c r="H53" s="117"/>
      <c r="I53" s="118"/>
    </row>
    <row r="54" spans="6:9" ht="12.75">
      <c r="F54" s="116"/>
      <c r="G54" s="117"/>
      <c r="H54" s="117"/>
      <c r="I54" s="118"/>
    </row>
    <row r="55" spans="6:9" ht="12.75">
      <c r="F55" s="116"/>
      <c r="G55" s="117"/>
      <c r="H55" s="117"/>
      <c r="I55" s="118"/>
    </row>
    <row r="56" spans="6:9" ht="12.75">
      <c r="F56" s="116"/>
      <c r="G56" s="117"/>
      <c r="H56" s="117"/>
      <c r="I56" s="118"/>
    </row>
    <row r="57" spans="6:9" ht="12.75">
      <c r="F57" s="116"/>
      <c r="G57" s="117"/>
      <c r="H57" s="117"/>
      <c r="I57" s="118"/>
    </row>
    <row r="58" spans="6:9" ht="12.75">
      <c r="F58" s="116"/>
      <c r="G58" s="117"/>
      <c r="H58" s="117"/>
      <c r="I58" s="118"/>
    </row>
    <row r="59" spans="6:9" ht="12.75">
      <c r="F59" s="116"/>
      <c r="G59" s="117"/>
      <c r="H59" s="117"/>
      <c r="I59" s="118"/>
    </row>
    <row r="60" spans="6:9" ht="12.75">
      <c r="F60" s="116"/>
      <c r="G60" s="117"/>
      <c r="H60" s="117"/>
      <c r="I60" s="118"/>
    </row>
    <row r="61" spans="6:9" ht="12.75">
      <c r="F61" s="116"/>
      <c r="G61" s="117"/>
      <c r="H61" s="117"/>
      <c r="I61" s="118"/>
    </row>
    <row r="62" spans="6:9" ht="12.75">
      <c r="F62" s="116"/>
      <c r="G62" s="117"/>
      <c r="H62" s="117"/>
      <c r="I62" s="118"/>
    </row>
    <row r="63" spans="6:9" ht="12.75">
      <c r="F63" s="116"/>
      <c r="G63" s="117"/>
      <c r="H63" s="117"/>
      <c r="I63" s="118"/>
    </row>
    <row r="64" spans="6:9" ht="12.75">
      <c r="F64" s="116"/>
      <c r="G64" s="117"/>
      <c r="H64" s="117"/>
      <c r="I64" s="118"/>
    </row>
    <row r="65" spans="6:9" ht="12.75">
      <c r="F65" s="116"/>
      <c r="G65" s="117"/>
      <c r="H65" s="117"/>
      <c r="I65" s="118"/>
    </row>
    <row r="66" spans="6:9" ht="12.75">
      <c r="F66" s="116"/>
      <c r="G66" s="117"/>
      <c r="H66" s="117"/>
      <c r="I66" s="118"/>
    </row>
    <row r="67" spans="6:9" ht="12.75">
      <c r="F67" s="116"/>
      <c r="G67" s="117"/>
      <c r="H67" s="117"/>
      <c r="I67" s="118"/>
    </row>
    <row r="68" spans="6:9" ht="12.75">
      <c r="F68" s="116"/>
      <c r="G68" s="117"/>
      <c r="H68" s="117"/>
      <c r="I68" s="118"/>
    </row>
    <row r="69" spans="6:9" ht="12.75">
      <c r="F69" s="116"/>
      <c r="G69" s="117"/>
      <c r="H69" s="117"/>
      <c r="I69" s="118"/>
    </row>
    <row r="70" spans="6:9" ht="12.75">
      <c r="F70" s="116"/>
      <c r="G70" s="117"/>
      <c r="H70" s="117"/>
      <c r="I70" s="118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9"/>
  <sheetViews>
    <sheetView showGridLines="0" showZeros="0" tabSelected="1" zoomScalePageLayoutView="0" workbookViewId="0" topLeftCell="A16">
      <selection activeCell="G33" sqref="G33"/>
    </sheetView>
  </sheetViews>
  <sheetFormatPr defaultColWidth="9.00390625" defaultRowHeight="12.75"/>
  <cols>
    <col min="1" max="1" width="4.375" style="119" customWidth="1"/>
    <col min="2" max="2" width="11.625" style="119" customWidth="1"/>
    <col min="3" max="3" width="40.375" style="119" customWidth="1"/>
    <col min="4" max="4" width="5.625" style="119" customWidth="1"/>
    <col min="5" max="5" width="8.625" style="132" customWidth="1"/>
    <col min="6" max="6" width="9.875" style="119" customWidth="1"/>
    <col min="7" max="7" width="13.875" style="119" customWidth="1"/>
    <col min="8" max="11" width="9.125" style="119" customWidth="1"/>
    <col min="12" max="12" width="75.25390625" style="119" customWidth="1"/>
    <col min="13" max="14" width="86.00390625" style="119" customWidth="1"/>
    <col min="15" max="15" width="45.25390625" style="119" customWidth="1"/>
    <col min="16" max="16384" width="9.125" style="119" customWidth="1"/>
  </cols>
  <sheetData>
    <row r="1" spans="1:7" ht="15.75">
      <c r="A1" s="190" t="s">
        <v>58</v>
      </c>
      <c r="B1" s="190"/>
      <c r="C1" s="190"/>
      <c r="D1" s="190"/>
      <c r="E1" s="190"/>
      <c r="F1" s="190"/>
      <c r="G1" s="190"/>
    </row>
    <row r="2" spans="2:7" ht="13.5" thickBot="1">
      <c r="B2" s="120"/>
      <c r="C2" s="121"/>
      <c r="D2" s="121"/>
      <c r="E2" s="122"/>
      <c r="F2" s="121"/>
      <c r="G2" s="121"/>
    </row>
    <row r="3" spans="1:7" ht="13.5" thickTop="1">
      <c r="A3" s="191" t="s">
        <v>5</v>
      </c>
      <c r="B3" s="192"/>
      <c r="C3" s="123" t="str">
        <f>CONCATENATE(cislostavby," ",nazevstavby)</f>
        <v> Cyklostezka MILČICE</v>
      </c>
      <c r="D3" s="124"/>
      <c r="E3" s="125" t="s">
        <v>59</v>
      </c>
      <c r="F3" s="126">
        <f>Rekapitulace!H1</f>
        <v>10</v>
      </c>
      <c r="G3" s="127"/>
    </row>
    <row r="4" spans="1:7" ht="13.5" thickBot="1">
      <c r="A4" s="193" t="s">
        <v>1</v>
      </c>
      <c r="B4" s="194"/>
      <c r="C4" s="128" t="str">
        <f>CONCATENATE(cisloobjektu," ",nazevobjektu)</f>
        <v> obec Milčice, k.ú.Milčice u Peček</v>
      </c>
      <c r="D4" s="129"/>
      <c r="E4" s="195" t="str">
        <f>Rekapitulace!G2</f>
        <v>Nabídkový</v>
      </c>
      <c r="F4" s="196"/>
      <c r="G4" s="197"/>
    </row>
    <row r="5" spans="1:7" ht="13.5" thickTop="1">
      <c r="A5" s="130"/>
      <c r="B5" s="131"/>
      <c r="C5" s="131"/>
      <c r="G5" s="133"/>
    </row>
    <row r="6" spans="1:7" ht="12.75">
      <c r="A6" s="134" t="s">
        <v>60</v>
      </c>
      <c r="B6" s="135" t="s">
        <v>61</v>
      </c>
      <c r="C6" s="135" t="s">
        <v>62</v>
      </c>
      <c r="D6" s="135" t="s">
        <v>63</v>
      </c>
      <c r="E6" s="136" t="s">
        <v>64</v>
      </c>
      <c r="F6" s="135" t="s">
        <v>65</v>
      </c>
      <c r="G6" s="137" t="s">
        <v>66</v>
      </c>
    </row>
    <row r="7" spans="1:15" ht="12.75">
      <c r="A7" s="138" t="s">
        <v>67</v>
      </c>
      <c r="B7" s="139" t="s">
        <v>68</v>
      </c>
      <c r="C7" s="140" t="s">
        <v>69</v>
      </c>
      <c r="D7" s="141"/>
      <c r="E7" s="142"/>
      <c r="F7" s="142"/>
      <c r="G7" s="143"/>
      <c r="H7" s="144"/>
      <c r="I7" s="144"/>
      <c r="O7" s="145">
        <v>1</v>
      </c>
    </row>
    <row r="8" spans="1:104" ht="12.75">
      <c r="A8" s="148">
        <v>1</v>
      </c>
      <c r="B8" s="149" t="s">
        <v>75</v>
      </c>
      <c r="C8" s="150" t="s">
        <v>76</v>
      </c>
      <c r="D8" s="151" t="s">
        <v>77</v>
      </c>
      <c r="E8" s="152">
        <v>821.9415</v>
      </c>
      <c r="F8" s="152"/>
      <c r="G8" s="153">
        <f aca="true" t="shared" si="0" ref="G8:G21">E8*F8</f>
        <v>0</v>
      </c>
      <c r="L8" s="147"/>
      <c r="M8" s="147"/>
      <c r="N8" s="147"/>
      <c r="O8" s="145">
        <v>2</v>
      </c>
      <c r="AA8" s="119">
        <v>1</v>
      </c>
      <c r="AB8" s="119">
        <v>1</v>
      </c>
      <c r="AC8" s="119">
        <v>1</v>
      </c>
      <c r="AZ8" s="119">
        <v>1</v>
      </c>
      <c r="BA8" s="119">
        <f aca="true" t="shared" si="1" ref="BA8:BA21">IF(AZ8=1,G8,0)</f>
        <v>0</v>
      </c>
      <c r="BB8" s="119">
        <f aca="true" t="shared" si="2" ref="BB8:BB21">IF(AZ8=2,G8,0)</f>
        <v>0</v>
      </c>
      <c r="BC8" s="119">
        <f aca="true" t="shared" si="3" ref="BC8:BC21">IF(AZ8=3,G8,0)</f>
        <v>0</v>
      </c>
      <c r="BD8" s="119">
        <f aca="true" t="shared" si="4" ref="BD8:BD21">IF(AZ8=4,G8,0)</f>
        <v>0</v>
      </c>
      <c r="BE8" s="119">
        <f aca="true" t="shared" si="5" ref="BE8:BE21">IF(AZ8=5,G8,0)</f>
        <v>0</v>
      </c>
      <c r="CZ8" s="119">
        <v>0</v>
      </c>
    </row>
    <row r="9" spans="1:104" ht="12.75">
      <c r="A9" s="148">
        <v>2</v>
      </c>
      <c r="B9" s="149" t="s">
        <v>78</v>
      </c>
      <c r="C9" s="150" t="s">
        <v>79</v>
      </c>
      <c r="D9" s="151" t="s">
        <v>77</v>
      </c>
      <c r="E9" s="152">
        <v>351.4353</v>
      </c>
      <c r="F9" s="152"/>
      <c r="G9" s="153">
        <f t="shared" si="0"/>
        <v>0</v>
      </c>
      <c r="L9" s="147"/>
      <c r="M9" s="147"/>
      <c r="N9" s="147"/>
      <c r="O9" s="145">
        <v>2</v>
      </c>
      <c r="AA9" s="119">
        <v>1</v>
      </c>
      <c r="AB9" s="119">
        <v>1</v>
      </c>
      <c r="AC9" s="119">
        <v>1</v>
      </c>
      <c r="AZ9" s="119">
        <v>1</v>
      </c>
      <c r="BA9" s="119">
        <f t="shared" si="1"/>
        <v>0</v>
      </c>
      <c r="BB9" s="119">
        <f t="shared" si="2"/>
        <v>0</v>
      </c>
      <c r="BC9" s="119">
        <f t="shared" si="3"/>
        <v>0</v>
      </c>
      <c r="BD9" s="119">
        <f t="shared" si="4"/>
        <v>0</v>
      </c>
      <c r="BE9" s="119">
        <f t="shared" si="5"/>
        <v>0</v>
      </c>
      <c r="CZ9" s="119">
        <v>0</v>
      </c>
    </row>
    <row r="10" spans="1:104" ht="12.75">
      <c r="A10" s="148">
        <v>3</v>
      </c>
      <c r="B10" s="149" t="s">
        <v>80</v>
      </c>
      <c r="C10" s="150" t="s">
        <v>81</v>
      </c>
      <c r="D10" s="151" t="s">
        <v>77</v>
      </c>
      <c r="E10" s="152">
        <v>165.1746</v>
      </c>
      <c r="F10" s="152"/>
      <c r="G10" s="153">
        <f t="shared" si="0"/>
        <v>0</v>
      </c>
      <c r="L10" s="147"/>
      <c r="M10" s="147"/>
      <c r="N10" s="147"/>
      <c r="O10" s="145">
        <v>2</v>
      </c>
      <c r="AA10" s="119">
        <v>1</v>
      </c>
      <c r="AB10" s="119">
        <v>1</v>
      </c>
      <c r="AC10" s="119">
        <v>1</v>
      </c>
      <c r="AZ10" s="119">
        <v>1</v>
      </c>
      <c r="BA10" s="119">
        <f t="shared" si="1"/>
        <v>0</v>
      </c>
      <c r="BB10" s="119">
        <f t="shared" si="2"/>
        <v>0</v>
      </c>
      <c r="BC10" s="119">
        <f t="shared" si="3"/>
        <v>0</v>
      </c>
      <c r="BD10" s="119">
        <f t="shared" si="4"/>
        <v>0</v>
      </c>
      <c r="BE10" s="119">
        <f t="shared" si="5"/>
        <v>0</v>
      </c>
      <c r="CZ10" s="119">
        <v>0</v>
      </c>
    </row>
    <row r="11" spans="1:104" ht="12.75">
      <c r="A11" s="148">
        <v>4</v>
      </c>
      <c r="B11" s="149" t="s">
        <v>82</v>
      </c>
      <c r="C11" s="150" t="s">
        <v>83</v>
      </c>
      <c r="D11" s="151" t="s">
        <v>77</v>
      </c>
      <c r="E11" s="152">
        <v>9.65</v>
      </c>
      <c r="F11" s="152"/>
      <c r="G11" s="153">
        <f t="shared" si="0"/>
        <v>0</v>
      </c>
      <c r="L11" s="147"/>
      <c r="M11" s="147"/>
      <c r="N11" s="147"/>
      <c r="O11" s="145">
        <v>2</v>
      </c>
      <c r="AA11" s="119">
        <v>1</v>
      </c>
      <c r="AB11" s="119">
        <v>1</v>
      </c>
      <c r="AC11" s="119">
        <v>1</v>
      </c>
      <c r="AZ11" s="119">
        <v>1</v>
      </c>
      <c r="BA11" s="119">
        <f t="shared" si="1"/>
        <v>0</v>
      </c>
      <c r="BB11" s="119">
        <f t="shared" si="2"/>
        <v>0</v>
      </c>
      <c r="BC11" s="119">
        <f t="shared" si="3"/>
        <v>0</v>
      </c>
      <c r="BD11" s="119">
        <f t="shared" si="4"/>
        <v>0</v>
      </c>
      <c r="BE11" s="119">
        <f t="shared" si="5"/>
        <v>0</v>
      </c>
      <c r="CZ11" s="119">
        <v>0</v>
      </c>
    </row>
    <row r="12" spans="1:104" ht="12.75">
      <c r="A12" s="148">
        <v>5</v>
      </c>
      <c r="B12" s="149" t="s">
        <v>84</v>
      </c>
      <c r="C12" s="150" t="s">
        <v>85</v>
      </c>
      <c r="D12" s="151" t="s">
        <v>77</v>
      </c>
      <c r="E12" s="152">
        <v>9.65</v>
      </c>
      <c r="F12" s="152"/>
      <c r="G12" s="153">
        <f t="shared" si="0"/>
        <v>0</v>
      </c>
      <c r="L12" s="147"/>
      <c r="M12" s="147"/>
      <c r="N12" s="147"/>
      <c r="O12" s="145">
        <v>2</v>
      </c>
      <c r="AA12" s="119">
        <v>1</v>
      </c>
      <c r="AB12" s="119">
        <v>1</v>
      </c>
      <c r="AC12" s="119">
        <v>1</v>
      </c>
      <c r="AZ12" s="119">
        <v>1</v>
      </c>
      <c r="BA12" s="119">
        <f t="shared" si="1"/>
        <v>0</v>
      </c>
      <c r="BB12" s="119">
        <f t="shared" si="2"/>
        <v>0</v>
      </c>
      <c r="BC12" s="119">
        <f t="shared" si="3"/>
        <v>0</v>
      </c>
      <c r="BD12" s="119">
        <f t="shared" si="4"/>
        <v>0</v>
      </c>
      <c r="BE12" s="119">
        <f t="shared" si="5"/>
        <v>0</v>
      </c>
      <c r="CZ12" s="119">
        <v>0</v>
      </c>
    </row>
    <row r="13" spans="1:104" ht="12.75">
      <c r="A13" s="148">
        <v>6</v>
      </c>
      <c r="B13" s="149" t="s">
        <v>86</v>
      </c>
      <c r="C13" s="150" t="s">
        <v>87</v>
      </c>
      <c r="D13" s="151" t="s">
        <v>88</v>
      </c>
      <c r="E13" s="152">
        <v>155</v>
      </c>
      <c r="F13" s="152"/>
      <c r="G13" s="153">
        <f t="shared" si="0"/>
        <v>0</v>
      </c>
      <c r="L13" s="147"/>
      <c r="M13" s="147"/>
      <c r="N13" s="147"/>
      <c r="O13" s="145">
        <v>2</v>
      </c>
      <c r="AA13" s="119">
        <v>1</v>
      </c>
      <c r="AB13" s="119">
        <v>1</v>
      </c>
      <c r="AC13" s="119">
        <v>1</v>
      </c>
      <c r="AZ13" s="119">
        <v>1</v>
      </c>
      <c r="BA13" s="119">
        <f t="shared" si="1"/>
        <v>0</v>
      </c>
      <c r="BB13" s="119">
        <f t="shared" si="2"/>
        <v>0</v>
      </c>
      <c r="BC13" s="119">
        <f t="shared" si="3"/>
        <v>0</v>
      </c>
      <c r="BD13" s="119">
        <f t="shared" si="4"/>
        <v>0</v>
      </c>
      <c r="BE13" s="119">
        <f t="shared" si="5"/>
        <v>0</v>
      </c>
      <c r="CZ13" s="119">
        <v>0.00939999999999941</v>
      </c>
    </row>
    <row r="14" spans="1:104" ht="12.75">
      <c r="A14" s="148">
        <v>7</v>
      </c>
      <c r="B14" s="149" t="s">
        <v>89</v>
      </c>
      <c r="C14" s="150" t="s">
        <v>90</v>
      </c>
      <c r="D14" s="151" t="s">
        <v>88</v>
      </c>
      <c r="E14" s="152">
        <v>155</v>
      </c>
      <c r="F14" s="152"/>
      <c r="G14" s="153">
        <f t="shared" si="0"/>
        <v>0</v>
      </c>
      <c r="L14" s="147"/>
      <c r="M14" s="147"/>
      <c r="N14" s="147"/>
      <c r="O14" s="145">
        <v>2</v>
      </c>
      <c r="AA14" s="119">
        <v>1</v>
      </c>
      <c r="AB14" s="119">
        <v>1</v>
      </c>
      <c r="AC14" s="119">
        <v>1</v>
      </c>
      <c r="AZ14" s="119">
        <v>1</v>
      </c>
      <c r="BA14" s="119">
        <f t="shared" si="1"/>
        <v>0</v>
      </c>
      <c r="BB14" s="119">
        <f t="shared" si="2"/>
        <v>0</v>
      </c>
      <c r="BC14" s="119">
        <f t="shared" si="3"/>
        <v>0</v>
      </c>
      <c r="BD14" s="119">
        <f t="shared" si="4"/>
        <v>0</v>
      </c>
      <c r="BE14" s="119">
        <f t="shared" si="5"/>
        <v>0</v>
      </c>
      <c r="CZ14" s="119">
        <v>0</v>
      </c>
    </row>
    <row r="15" spans="1:104" ht="12.75">
      <c r="A15" s="148">
        <v>8</v>
      </c>
      <c r="B15" s="149" t="s">
        <v>91</v>
      </c>
      <c r="C15" s="150" t="s">
        <v>92</v>
      </c>
      <c r="D15" s="151" t="s">
        <v>77</v>
      </c>
      <c r="E15" s="152">
        <v>361.0853</v>
      </c>
      <c r="F15" s="152"/>
      <c r="G15" s="153">
        <f t="shared" si="0"/>
        <v>0</v>
      </c>
      <c r="L15" s="147"/>
      <c r="M15" s="147"/>
      <c r="N15" s="147"/>
      <c r="O15" s="145">
        <v>2</v>
      </c>
      <c r="AA15" s="119">
        <v>1</v>
      </c>
      <c r="AB15" s="119">
        <v>1</v>
      </c>
      <c r="AC15" s="119">
        <v>1</v>
      </c>
      <c r="AZ15" s="119">
        <v>1</v>
      </c>
      <c r="BA15" s="119">
        <f t="shared" si="1"/>
        <v>0</v>
      </c>
      <c r="BB15" s="119">
        <f t="shared" si="2"/>
        <v>0</v>
      </c>
      <c r="BC15" s="119">
        <f t="shared" si="3"/>
        <v>0</v>
      </c>
      <c r="BD15" s="119">
        <f t="shared" si="4"/>
        <v>0</v>
      </c>
      <c r="BE15" s="119">
        <f t="shared" si="5"/>
        <v>0</v>
      </c>
      <c r="CZ15" s="119">
        <v>0</v>
      </c>
    </row>
    <row r="16" spans="1:104" ht="12.75">
      <c r="A16" s="148">
        <v>9</v>
      </c>
      <c r="B16" s="149" t="s">
        <v>93</v>
      </c>
      <c r="C16" s="150" t="s">
        <v>94</v>
      </c>
      <c r="D16" s="151" t="s">
        <v>77</v>
      </c>
      <c r="E16" s="152">
        <v>289.4104</v>
      </c>
      <c r="F16" s="152"/>
      <c r="G16" s="153">
        <f t="shared" si="0"/>
        <v>0</v>
      </c>
      <c r="L16" s="147"/>
      <c r="M16" s="147"/>
      <c r="N16" s="147"/>
      <c r="O16" s="145">
        <v>2</v>
      </c>
      <c r="AA16" s="119">
        <v>1</v>
      </c>
      <c r="AB16" s="119">
        <v>1</v>
      </c>
      <c r="AC16" s="119">
        <v>1</v>
      </c>
      <c r="AZ16" s="119">
        <v>1</v>
      </c>
      <c r="BA16" s="119">
        <f t="shared" si="1"/>
        <v>0</v>
      </c>
      <c r="BB16" s="119">
        <f t="shared" si="2"/>
        <v>0</v>
      </c>
      <c r="BC16" s="119">
        <f t="shared" si="3"/>
        <v>0</v>
      </c>
      <c r="BD16" s="119">
        <f t="shared" si="4"/>
        <v>0</v>
      </c>
      <c r="BE16" s="119">
        <f t="shared" si="5"/>
        <v>0</v>
      </c>
      <c r="CZ16" s="119">
        <v>0</v>
      </c>
    </row>
    <row r="17" spans="1:104" ht="12.75">
      <c r="A17" s="148">
        <v>10</v>
      </c>
      <c r="B17" s="149" t="s">
        <v>95</v>
      </c>
      <c r="C17" s="150" t="s">
        <v>96</v>
      </c>
      <c r="D17" s="151" t="s">
        <v>77</v>
      </c>
      <c r="E17" s="152">
        <v>289.4104</v>
      </c>
      <c r="F17" s="152"/>
      <c r="G17" s="153">
        <f t="shared" si="0"/>
        <v>0</v>
      </c>
      <c r="L17" s="147"/>
      <c r="M17" s="147"/>
      <c r="N17" s="147"/>
      <c r="O17" s="145">
        <v>2</v>
      </c>
      <c r="AA17" s="119">
        <v>1</v>
      </c>
      <c r="AB17" s="119">
        <v>1</v>
      </c>
      <c r="AC17" s="119">
        <v>1</v>
      </c>
      <c r="AZ17" s="119">
        <v>1</v>
      </c>
      <c r="BA17" s="119">
        <f t="shared" si="1"/>
        <v>0</v>
      </c>
      <c r="BB17" s="119">
        <f t="shared" si="2"/>
        <v>0</v>
      </c>
      <c r="BC17" s="119">
        <f t="shared" si="3"/>
        <v>0</v>
      </c>
      <c r="BD17" s="119">
        <f t="shared" si="4"/>
        <v>0</v>
      </c>
      <c r="BE17" s="119">
        <f t="shared" si="5"/>
        <v>0</v>
      </c>
      <c r="CZ17" s="119">
        <v>0</v>
      </c>
    </row>
    <row r="18" spans="1:104" ht="12.75">
      <c r="A18" s="148">
        <v>11</v>
      </c>
      <c r="B18" s="149" t="s">
        <v>97</v>
      </c>
      <c r="C18" s="150" t="s">
        <v>98</v>
      </c>
      <c r="D18" s="151" t="s">
        <v>88</v>
      </c>
      <c r="E18" s="152">
        <v>2340.4492</v>
      </c>
      <c r="F18" s="152"/>
      <c r="G18" s="153">
        <f t="shared" si="0"/>
        <v>0</v>
      </c>
      <c r="L18" s="147"/>
      <c r="M18" s="147"/>
      <c r="N18" s="147"/>
      <c r="O18" s="145">
        <v>2</v>
      </c>
      <c r="AA18" s="119">
        <v>1</v>
      </c>
      <c r="AB18" s="119">
        <v>1</v>
      </c>
      <c r="AC18" s="119">
        <v>1</v>
      </c>
      <c r="AZ18" s="119">
        <v>1</v>
      </c>
      <c r="BA18" s="119">
        <f t="shared" si="1"/>
        <v>0</v>
      </c>
      <c r="BB18" s="119">
        <f t="shared" si="2"/>
        <v>0</v>
      </c>
      <c r="BC18" s="119">
        <f t="shared" si="3"/>
        <v>0</v>
      </c>
      <c r="BD18" s="119">
        <f t="shared" si="4"/>
        <v>0</v>
      </c>
      <c r="BE18" s="119">
        <f t="shared" si="5"/>
        <v>0</v>
      </c>
      <c r="CZ18" s="119">
        <v>0</v>
      </c>
    </row>
    <row r="19" spans="1:104" ht="12.75">
      <c r="A19" s="148">
        <v>12</v>
      </c>
      <c r="B19" s="149" t="s">
        <v>99</v>
      </c>
      <c r="C19" s="150" t="s">
        <v>100</v>
      </c>
      <c r="D19" s="151" t="s">
        <v>101</v>
      </c>
      <c r="E19" s="152">
        <v>91.5</v>
      </c>
      <c r="F19" s="152"/>
      <c r="G19" s="153">
        <f t="shared" si="0"/>
        <v>0</v>
      </c>
      <c r="L19" s="147"/>
      <c r="M19" s="147"/>
      <c r="N19" s="147"/>
      <c r="O19" s="145">
        <v>2</v>
      </c>
      <c r="AA19" s="119">
        <v>1</v>
      </c>
      <c r="AB19" s="119">
        <v>1</v>
      </c>
      <c r="AC19" s="119">
        <v>1</v>
      </c>
      <c r="AZ19" s="119">
        <v>1</v>
      </c>
      <c r="BA19" s="119">
        <f t="shared" si="1"/>
        <v>0</v>
      </c>
      <c r="BB19" s="119">
        <f t="shared" si="2"/>
        <v>0</v>
      </c>
      <c r="BC19" s="119">
        <f t="shared" si="3"/>
        <v>0</v>
      </c>
      <c r="BD19" s="119">
        <f t="shared" si="4"/>
        <v>0</v>
      </c>
      <c r="BE19" s="119">
        <f t="shared" si="5"/>
        <v>0</v>
      </c>
      <c r="CZ19" s="119">
        <v>0</v>
      </c>
    </row>
    <row r="20" spans="1:104" ht="22.5">
      <c r="A20" s="148">
        <v>13</v>
      </c>
      <c r="B20" s="149" t="s">
        <v>102</v>
      </c>
      <c r="C20" s="150" t="s">
        <v>103</v>
      </c>
      <c r="D20" s="151" t="s">
        <v>77</v>
      </c>
      <c r="E20" s="152">
        <v>71.6749</v>
      </c>
      <c r="F20" s="152"/>
      <c r="G20" s="153">
        <f t="shared" si="0"/>
        <v>0</v>
      </c>
      <c r="L20" s="147"/>
      <c r="M20" s="147"/>
      <c r="N20" s="147"/>
      <c r="O20" s="145">
        <v>2</v>
      </c>
      <c r="AA20" s="119">
        <v>1</v>
      </c>
      <c r="AB20" s="119">
        <v>1</v>
      </c>
      <c r="AC20" s="119">
        <v>1</v>
      </c>
      <c r="AZ20" s="119">
        <v>1</v>
      </c>
      <c r="BA20" s="119">
        <f t="shared" si="1"/>
        <v>0</v>
      </c>
      <c r="BB20" s="119">
        <f t="shared" si="2"/>
        <v>0</v>
      </c>
      <c r="BC20" s="119">
        <f t="shared" si="3"/>
        <v>0</v>
      </c>
      <c r="BD20" s="119">
        <f t="shared" si="4"/>
        <v>0</v>
      </c>
      <c r="BE20" s="119">
        <f t="shared" si="5"/>
        <v>0</v>
      </c>
      <c r="CZ20" s="119">
        <v>0</v>
      </c>
    </row>
    <row r="21" spans="1:104" ht="22.5">
      <c r="A21" s="148">
        <v>14</v>
      </c>
      <c r="B21" s="149" t="s">
        <v>102</v>
      </c>
      <c r="C21" s="150" t="s">
        <v>103</v>
      </c>
      <c r="D21" s="151" t="s">
        <v>77</v>
      </c>
      <c r="E21" s="152">
        <v>695.9955</v>
      </c>
      <c r="F21" s="152"/>
      <c r="G21" s="153">
        <f t="shared" si="0"/>
        <v>0</v>
      </c>
      <c r="L21" s="147"/>
      <c r="M21" s="147"/>
      <c r="N21" s="147"/>
      <c r="O21" s="145">
        <v>2</v>
      </c>
      <c r="AA21" s="119">
        <v>1</v>
      </c>
      <c r="AB21" s="119">
        <v>1</v>
      </c>
      <c r="AC21" s="119">
        <v>1</v>
      </c>
      <c r="AZ21" s="119">
        <v>1</v>
      </c>
      <c r="BA21" s="119">
        <f t="shared" si="1"/>
        <v>0</v>
      </c>
      <c r="BB21" s="119">
        <f t="shared" si="2"/>
        <v>0</v>
      </c>
      <c r="BC21" s="119">
        <f t="shared" si="3"/>
        <v>0</v>
      </c>
      <c r="BD21" s="119">
        <f t="shared" si="4"/>
        <v>0</v>
      </c>
      <c r="BE21" s="119">
        <f t="shared" si="5"/>
        <v>0</v>
      </c>
      <c r="CZ21" s="119">
        <v>0</v>
      </c>
    </row>
    <row r="22" spans="1:15" ht="12.75">
      <c r="A22" s="146"/>
      <c r="B22" s="187" t="s">
        <v>104</v>
      </c>
      <c r="C22" s="188"/>
      <c r="D22" s="188"/>
      <c r="E22" s="188"/>
      <c r="F22" s="188"/>
      <c r="G22" s="189"/>
      <c r="L22" s="147"/>
      <c r="M22" s="147" t="s">
        <v>104</v>
      </c>
      <c r="N22" s="147"/>
      <c r="O22" s="145">
        <v>3</v>
      </c>
    </row>
    <row r="23" spans="1:104" ht="12.75">
      <c r="A23" s="148">
        <v>15</v>
      </c>
      <c r="B23" s="149" t="s">
        <v>105</v>
      </c>
      <c r="C23" s="150" t="s">
        <v>106</v>
      </c>
      <c r="D23" s="151" t="s">
        <v>88</v>
      </c>
      <c r="E23" s="152">
        <v>839.64</v>
      </c>
      <c r="F23" s="152"/>
      <c r="G23" s="153">
        <f>E23*F23</f>
        <v>0</v>
      </c>
      <c r="L23" s="147"/>
      <c r="M23" s="147"/>
      <c r="N23" s="147"/>
      <c r="O23" s="145">
        <v>2</v>
      </c>
      <c r="AA23" s="119">
        <v>2</v>
      </c>
      <c r="AB23" s="119">
        <v>1</v>
      </c>
      <c r="AC23" s="119">
        <v>1</v>
      </c>
      <c r="AZ23" s="119">
        <v>1</v>
      </c>
      <c r="BA23" s="119">
        <f>IF(AZ23=1,G23,0)</f>
        <v>0</v>
      </c>
      <c r="BB23" s="119">
        <f>IF(AZ23=2,G23,0)</f>
        <v>0</v>
      </c>
      <c r="BC23" s="119">
        <f>IF(AZ23=3,G23,0)</f>
        <v>0</v>
      </c>
      <c r="BD23" s="119">
        <f>IF(AZ23=4,G23,0)</f>
        <v>0</v>
      </c>
      <c r="BE23" s="119">
        <f>IF(AZ23=5,G23,0)</f>
        <v>0</v>
      </c>
      <c r="CZ23" s="119">
        <v>3.00000000000022E-05</v>
      </c>
    </row>
    <row r="24" spans="1:57" ht="12.75">
      <c r="A24" s="154"/>
      <c r="B24" s="155" t="s">
        <v>70</v>
      </c>
      <c r="C24" s="156" t="str">
        <f>CONCATENATE(B7," ",C7)</f>
        <v>1 Zemní práce</v>
      </c>
      <c r="D24" s="154"/>
      <c r="E24" s="157"/>
      <c r="F24" s="157"/>
      <c r="G24" s="158">
        <f>SUM(G7:G23)</f>
        <v>0</v>
      </c>
      <c r="L24" s="145"/>
      <c r="M24" s="145"/>
      <c r="N24" s="145"/>
      <c r="O24" s="145">
        <v>4</v>
      </c>
      <c r="BA24" s="159">
        <f>SUM(BA7:BA23)</f>
        <v>0</v>
      </c>
      <c r="BB24" s="159">
        <f>SUM(BB7:BB23)</f>
        <v>0</v>
      </c>
      <c r="BC24" s="159">
        <f>SUM(BC7:BC23)</f>
        <v>0</v>
      </c>
      <c r="BD24" s="159">
        <f>SUM(BD7:BD23)</f>
        <v>0</v>
      </c>
      <c r="BE24" s="159">
        <f>SUM(BE7:BE23)</f>
        <v>0</v>
      </c>
    </row>
    <row r="25" spans="1:15" ht="12.75">
      <c r="A25" s="138" t="s">
        <v>67</v>
      </c>
      <c r="B25" s="139" t="s">
        <v>107</v>
      </c>
      <c r="C25" s="140" t="s">
        <v>108</v>
      </c>
      <c r="D25" s="141"/>
      <c r="E25" s="142"/>
      <c r="F25" s="142"/>
      <c r="G25" s="143"/>
      <c r="H25" s="144"/>
      <c r="I25" s="144"/>
      <c r="O25" s="145">
        <v>1</v>
      </c>
    </row>
    <row r="26" spans="1:104" ht="12.75">
      <c r="A26" s="148">
        <v>16</v>
      </c>
      <c r="B26" s="149" t="s">
        <v>109</v>
      </c>
      <c r="C26" s="150" t="s">
        <v>110</v>
      </c>
      <c r="D26" s="151" t="s">
        <v>77</v>
      </c>
      <c r="E26" s="152">
        <v>30.88</v>
      </c>
      <c r="F26" s="152"/>
      <c r="G26" s="153">
        <f>E26*F26</f>
        <v>0</v>
      </c>
      <c r="L26" s="147"/>
      <c r="M26" s="147"/>
      <c r="N26" s="147"/>
      <c r="O26" s="145">
        <v>2</v>
      </c>
      <c r="AA26" s="119">
        <v>1</v>
      </c>
      <c r="AB26" s="119">
        <v>1</v>
      </c>
      <c r="AC26" s="119">
        <v>1</v>
      </c>
      <c r="AZ26" s="119">
        <v>1</v>
      </c>
      <c r="BA26" s="119">
        <f>IF(AZ26=1,G26,0)</f>
        <v>0</v>
      </c>
      <c r="BB26" s="119">
        <f>IF(AZ26=2,G26,0)</f>
        <v>0</v>
      </c>
      <c r="BC26" s="119">
        <f>IF(AZ26=3,G26,0)</f>
        <v>0</v>
      </c>
      <c r="BD26" s="119">
        <f>IF(AZ26=4,G26,0)</f>
        <v>0</v>
      </c>
      <c r="BE26" s="119">
        <f>IF(AZ26=5,G26,0)</f>
        <v>0</v>
      </c>
      <c r="CZ26" s="119">
        <v>2.52242</v>
      </c>
    </row>
    <row r="27" spans="1:57" ht="12.75">
      <c r="A27" s="154"/>
      <c r="B27" s="155" t="s">
        <v>70</v>
      </c>
      <c r="C27" s="156" t="str">
        <f>CONCATENATE(B25," ",C25)</f>
        <v>2 Základy,zvláštní zakládání</v>
      </c>
      <c r="D27" s="154"/>
      <c r="E27" s="157"/>
      <c r="F27" s="157"/>
      <c r="G27" s="158">
        <f>SUM(G25:G26)</f>
        <v>0</v>
      </c>
      <c r="L27" s="145"/>
      <c r="M27" s="145"/>
      <c r="N27" s="145"/>
      <c r="O27" s="145">
        <v>4</v>
      </c>
      <c r="BA27" s="159">
        <f>SUM(BA25:BA26)</f>
        <v>0</v>
      </c>
      <c r="BB27" s="159">
        <f>SUM(BB25:BB26)</f>
        <v>0</v>
      </c>
      <c r="BC27" s="159">
        <f>SUM(BC25:BC26)</f>
        <v>0</v>
      </c>
      <c r="BD27" s="159">
        <f>SUM(BD25:BD26)</f>
        <v>0</v>
      </c>
      <c r="BE27" s="159">
        <f>SUM(BE25:BE26)</f>
        <v>0</v>
      </c>
    </row>
    <row r="28" spans="1:15" ht="12.75">
      <c r="A28" s="138" t="s">
        <v>67</v>
      </c>
      <c r="B28" s="139" t="s">
        <v>111</v>
      </c>
      <c r="C28" s="140" t="s">
        <v>112</v>
      </c>
      <c r="D28" s="141"/>
      <c r="E28" s="142"/>
      <c r="F28" s="142"/>
      <c r="G28" s="143"/>
      <c r="H28" s="144"/>
      <c r="I28" s="144"/>
      <c r="O28" s="145">
        <v>1</v>
      </c>
    </row>
    <row r="29" spans="1:104" ht="22.5">
      <c r="A29" s="148">
        <v>17</v>
      </c>
      <c r="B29" s="149" t="s">
        <v>113</v>
      </c>
      <c r="C29" s="150" t="s">
        <v>114</v>
      </c>
      <c r="D29" s="151" t="s">
        <v>88</v>
      </c>
      <c r="E29" s="152">
        <v>24.125</v>
      </c>
      <c r="F29" s="152"/>
      <c r="G29" s="153">
        <f>E29*F29</f>
        <v>0</v>
      </c>
      <c r="L29" s="147"/>
      <c r="M29" s="147"/>
      <c r="N29" s="147"/>
      <c r="O29" s="145">
        <v>2</v>
      </c>
      <c r="AA29" s="119">
        <v>1</v>
      </c>
      <c r="AB29" s="119">
        <v>1</v>
      </c>
      <c r="AC29" s="119">
        <v>1</v>
      </c>
      <c r="AZ29" s="119">
        <v>1</v>
      </c>
      <c r="BA29" s="119">
        <f>IF(AZ29=1,G29,0)</f>
        <v>0</v>
      </c>
      <c r="BB29" s="119">
        <f>IF(AZ29=2,G29,0)</f>
        <v>0</v>
      </c>
      <c r="BC29" s="119">
        <f>IF(AZ29=3,G29,0)</f>
        <v>0</v>
      </c>
      <c r="BD29" s="119">
        <f>IF(AZ29=4,G29,0)</f>
        <v>0</v>
      </c>
      <c r="BE29" s="119">
        <f>IF(AZ29=5,G29,0)</f>
        <v>0</v>
      </c>
      <c r="CZ29" s="119">
        <v>0.500649999999951</v>
      </c>
    </row>
    <row r="30" spans="1:57" ht="12.75">
      <c r="A30" s="154"/>
      <c r="B30" s="155" t="s">
        <v>70</v>
      </c>
      <c r="C30" s="156" t="str">
        <f>CONCATENATE(B28," ",C28)</f>
        <v>3 Svislé a kompletní konstrukce</v>
      </c>
      <c r="D30" s="154"/>
      <c r="E30" s="157"/>
      <c r="F30" s="157"/>
      <c r="G30" s="158">
        <f>SUM(G28:G29)</f>
        <v>0</v>
      </c>
      <c r="L30" s="145"/>
      <c r="M30" s="145"/>
      <c r="N30" s="145"/>
      <c r="O30" s="145">
        <v>4</v>
      </c>
      <c r="BA30" s="159">
        <f>SUM(BA28:BA29)</f>
        <v>0</v>
      </c>
      <c r="BB30" s="159">
        <f>SUM(BB28:BB29)</f>
        <v>0</v>
      </c>
      <c r="BC30" s="159">
        <f>SUM(BC28:BC29)</f>
        <v>0</v>
      </c>
      <c r="BD30" s="159">
        <f>SUM(BD28:BD29)</f>
        <v>0</v>
      </c>
      <c r="BE30" s="159">
        <f>SUM(BE28:BE29)</f>
        <v>0</v>
      </c>
    </row>
    <row r="31" spans="1:15" ht="12.75">
      <c r="A31" s="138" t="s">
        <v>67</v>
      </c>
      <c r="B31" s="139" t="s">
        <v>115</v>
      </c>
      <c r="C31" s="140" t="s">
        <v>116</v>
      </c>
      <c r="D31" s="141"/>
      <c r="E31" s="142"/>
      <c r="F31" s="142"/>
      <c r="G31" s="143"/>
      <c r="H31" s="144"/>
      <c r="I31" s="144"/>
      <c r="O31" s="145">
        <v>1</v>
      </c>
    </row>
    <row r="32" spans="1:104" ht="12.75">
      <c r="A32" s="148">
        <v>18</v>
      </c>
      <c r="B32" s="149" t="s">
        <v>117</v>
      </c>
      <c r="C32" s="150" t="s">
        <v>118</v>
      </c>
      <c r="D32" s="151" t="s">
        <v>88</v>
      </c>
      <c r="E32" s="152">
        <v>2288.366</v>
      </c>
      <c r="F32" s="152"/>
      <c r="G32" s="153">
        <f>E32*F32</f>
        <v>0</v>
      </c>
      <c r="L32" s="147"/>
      <c r="M32" s="147"/>
      <c r="N32" s="147"/>
      <c r="O32" s="145">
        <v>2</v>
      </c>
      <c r="AA32" s="119">
        <v>1</v>
      </c>
      <c r="AB32" s="119">
        <v>1</v>
      </c>
      <c r="AC32" s="119">
        <v>1</v>
      </c>
      <c r="AZ32" s="119">
        <v>1</v>
      </c>
      <c r="BA32" s="119">
        <f>IF(AZ32=1,G32,0)</f>
        <v>0</v>
      </c>
      <c r="BB32" s="119">
        <f>IF(AZ32=2,G32,0)</f>
        <v>0</v>
      </c>
      <c r="BC32" s="119">
        <f>IF(AZ32=3,G32,0)</f>
        <v>0</v>
      </c>
      <c r="BD32" s="119">
        <f>IF(AZ32=4,G32,0)</f>
        <v>0</v>
      </c>
      <c r="BE32" s="119">
        <f>IF(AZ32=5,G32,0)</f>
        <v>0</v>
      </c>
      <c r="CZ32" s="119">
        <v>0.0205799999999954</v>
      </c>
    </row>
    <row r="33" spans="1:104" ht="12.75">
      <c r="A33" s="148">
        <v>19</v>
      </c>
      <c r="B33" s="149" t="s">
        <v>119</v>
      </c>
      <c r="C33" s="150" t="s">
        <v>120</v>
      </c>
      <c r="D33" s="151" t="s">
        <v>88</v>
      </c>
      <c r="E33" s="152">
        <v>2288.366</v>
      </c>
      <c r="F33" s="152"/>
      <c r="G33" s="153">
        <f>E33*F33</f>
        <v>0</v>
      </c>
      <c r="L33" s="147"/>
      <c r="M33" s="147"/>
      <c r="N33" s="147"/>
      <c r="O33" s="145">
        <v>2</v>
      </c>
      <c r="AA33" s="119">
        <v>1</v>
      </c>
      <c r="AB33" s="119">
        <v>1</v>
      </c>
      <c r="AC33" s="119">
        <v>1</v>
      </c>
      <c r="AZ33" s="119">
        <v>1</v>
      </c>
      <c r="BA33" s="119">
        <f>IF(AZ33=1,G33,0)</f>
        <v>0</v>
      </c>
      <c r="BB33" s="119">
        <f>IF(AZ33=2,G33,0)</f>
        <v>0</v>
      </c>
      <c r="BC33" s="119">
        <f>IF(AZ33=3,G33,0)</f>
        <v>0</v>
      </c>
      <c r="BD33" s="119">
        <f>IF(AZ33=4,G33,0)</f>
        <v>0</v>
      </c>
      <c r="BE33" s="119">
        <f>IF(AZ33=5,G33,0)</f>
        <v>0</v>
      </c>
      <c r="CZ33" s="119">
        <v>0.316280000000006</v>
      </c>
    </row>
    <row r="34" spans="1:104" ht="12.75">
      <c r="A34" s="148">
        <v>20</v>
      </c>
      <c r="B34" s="149" t="s">
        <v>121</v>
      </c>
      <c r="C34" s="150" t="s">
        <v>145</v>
      </c>
      <c r="D34" s="151" t="s">
        <v>88</v>
      </c>
      <c r="E34" s="152">
        <v>2288.366</v>
      </c>
      <c r="F34" s="152"/>
      <c r="G34" s="153">
        <f>E34*F34</f>
        <v>0</v>
      </c>
      <c r="L34" s="147"/>
      <c r="M34" s="147"/>
      <c r="N34" s="147"/>
      <c r="O34" s="145">
        <v>2</v>
      </c>
      <c r="AA34" s="119">
        <v>1</v>
      </c>
      <c r="AB34" s="119">
        <v>0</v>
      </c>
      <c r="AC34" s="119">
        <v>0</v>
      </c>
      <c r="AZ34" s="119">
        <v>1</v>
      </c>
      <c r="BA34" s="119">
        <f>IF(AZ34=1,G34,0)</f>
        <v>0</v>
      </c>
      <c r="BB34" s="119">
        <f>IF(AZ34=2,G34,0)</f>
        <v>0</v>
      </c>
      <c r="BC34" s="119">
        <f>IF(AZ34=3,G34,0)</f>
        <v>0</v>
      </c>
      <c r="BD34" s="119">
        <f>IF(AZ34=4,G34,0)</f>
        <v>0</v>
      </c>
      <c r="BE34" s="119">
        <f>IF(AZ34=5,G34,0)</f>
        <v>0</v>
      </c>
      <c r="CZ34" s="119">
        <v>0.02306</v>
      </c>
    </row>
    <row r="35" spans="1:104" ht="22.5">
      <c r="A35" s="148">
        <v>21</v>
      </c>
      <c r="B35" s="149" t="s">
        <v>122</v>
      </c>
      <c r="C35" s="150" t="s">
        <v>123</v>
      </c>
      <c r="D35" s="151" t="s">
        <v>88</v>
      </c>
      <c r="E35" s="152">
        <v>2288.366</v>
      </c>
      <c r="F35" s="152"/>
      <c r="G35" s="153">
        <f>E35*F35</f>
        <v>0</v>
      </c>
      <c r="L35" s="147"/>
      <c r="M35" s="147"/>
      <c r="N35" s="147"/>
      <c r="O35" s="145">
        <v>2</v>
      </c>
      <c r="AA35" s="119">
        <v>1</v>
      </c>
      <c r="AB35" s="119">
        <v>1</v>
      </c>
      <c r="AC35" s="119">
        <v>1</v>
      </c>
      <c r="AZ35" s="119">
        <v>1</v>
      </c>
      <c r="BA35" s="119">
        <f>IF(AZ35=1,G35,0)</f>
        <v>0</v>
      </c>
      <c r="BB35" s="119">
        <f>IF(AZ35=2,G35,0)</f>
        <v>0</v>
      </c>
      <c r="BC35" s="119">
        <f>IF(AZ35=3,G35,0)</f>
        <v>0</v>
      </c>
      <c r="BD35" s="119">
        <f>IF(AZ35=4,G35,0)</f>
        <v>0</v>
      </c>
      <c r="BE35" s="119">
        <f>IF(AZ35=5,G35,0)</f>
        <v>0</v>
      </c>
      <c r="CZ35" s="119">
        <v>0.127150000000029</v>
      </c>
    </row>
    <row r="36" spans="1:104" ht="22.5">
      <c r="A36" s="148">
        <v>22</v>
      </c>
      <c r="B36" s="149" t="s">
        <v>124</v>
      </c>
      <c r="C36" s="150" t="s">
        <v>125</v>
      </c>
      <c r="D36" s="151" t="s">
        <v>88</v>
      </c>
      <c r="E36" s="152">
        <v>2288.366</v>
      </c>
      <c r="F36" s="152"/>
      <c r="G36" s="153">
        <f>E36*F36</f>
        <v>0</v>
      </c>
      <c r="L36" s="147"/>
      <c r="M36" s="147"/>
      <c r="N36" s="147"/>
      <c r="O36" s="145">
        <v>2</v>
      </c>
      <c r="AA36" s="119">
        <v>1</v>
      </c>
      <c r="AB36" s="119">
        <v>1</v>
      </c>
      <c r="AC36" s="119">
        <v>1</v>
      </c>
      <c r="AZ36" s="119">
        <v>1</v>
      </c>
      <c r="BA36" s="119">
        <f>IF(AZ36=1,G36,0)</f>
        <v>0</v>
      </c>
      <c r="BB36" s="119">
        <f>IF(AZ36=2,G36,0)</f>
        <v>0</v>
      </c>
      <c r="BC36" s="119">
        <f>IF(AZ36=3,G36,0)</f>
        <v>0</v>
      </c>
      <c r="BD36" s="119">
        <f>IF(AZ36=4,G36,0)</f>
        <v>0</v>
      </c>
      <c r="BE36" s="119">
        <f>IF(AZ36=5,G36,0)</f>
        <v>0</v>
      </c>
      <c r="CZ36" s="119">
        <v>0.10373</v>
      </c>
    </row>
    <row r="37" spans="1:57" ht="12.75">
      <c r="A37" s="154"/>
      <c r="B37" s="155" t="s">
        <v>70</v>
      </c>
      <c r="C37" s="156" t="str">
        <f>CONCATENATE(B31," ",C31)</f>
        <v>5 Komunikace</v>
      </c>
      <c r="D37" s="154"/>
      <c r="E37" s="157"/>
      <c r="F37" s="157"/>
      <c r="G37" s="158">
        <f>SUM(G31:G36)</f>
        <v>0</v>
      </c>
      <c r="L37" s="145"/>
      <c r="M37" s="145"/>
      <c r="N37" s="145"/>
      <c r="O37" s="145">
        <v>4</v>
      </c>
      <c r="BA37" s="159">
        <f>SUM(BA31:BA36)</f>
        <v>0</v>
      </c>
      <c r="BB37" s="159">
        <f>SUM(BB31:BB36)</f>
        <v>0</v>
      </c>
      <c r="BC37" s="159">
        <f>SUM(BC31:BC36)</f>
        <v>0</v>
      </c>
      <c r="BD37" s="159">
        <f>SUM(BD31:BD36)</f>
        <v>0</v>
      </c>
      <c r="BE37" s="159">
        <f>SUM(BE31:BE36)</f>
        <v>0</v>
      </c>
    </row>
    <row r="38" spans="1:15" ht="12.75">
      <c r="A38" s="138" t="s">
        <v>67</v>
      </c>
      <c r="B38" s="139" t="s">
        <v>126</v>
      </c>
      <c r="C38" s="140" t="s">
        <v>127</v>
      </c>
      <c r="D38" s="141"/>
      <c r="E38" s="142"/>
      <c r="F38" s="142"/>
      <c r="G38" s="143"/>
      <c r="H38" s="144"/>
      <c r="I38" s="144"/>
      <c r="O38" s="145">
        <v>1</v>
      </c>
    </row>
    <row r="39" spans="1:104" ht="12.75">
      <c r="A39" s="148">
        <v>23</v>
      </c>
      <c r="B39" s="149" t="s">
        <v>128</v>
      </c>
      <c r="C39" s="150" t="s">
        <v>129</v>
      </c>
      <c r="D39" s="151" t="s">
        <v>101</v>
      </c>
      <c r="E39" s="152">
        <v>1400</v>
      </c>
      <c r="F39" s="152"/>
      <c r="G39" s="153">
        <f>E39*F39</f>
        <v>0</v>
      </c>
      <c r="L39" s="147"/>
      <c r="M39" s="147"/>
      <c r="N39" s="147"/>
      <c r="O39" s="145">
        <v>2</v>
      </c>
      <c r="AA39" s="119">
        <v>1</v>
      </c>
      <c r="AB39" s="119">
        <v>1</v>
      </c>
      <c r="AC39" s="119">
        <v>1</v>
      </c>
      <c r="AZ39" s="119">
        <v>1</v>
      </c>
      <c r="BA39" s="119">
        <f>IF(AZ39=1,G39,0)</f>
        <v>0</v>
      </c>
      <c r="BB39" s="119">
        <f>IF(AZ39=2,G39,0)</f>
        <v>0</v>
      </c>
      <c r="BC39" s="119">
        <f>IF(AZ39=3,G39,0)</f>
        <v>0</v>
      </c>
      <c r="BD39" s="119">
        <f>IF(AZ39=4,G39,0)</f>
        <v>0</v>
      </c>
      <c r="BE39" s="119">
        <f>IF(AZ39=5,G39,0)</f>
        <v>0</v>
      </c>
      <c r="CZ39" s="119">
        <v>0.08232</v>
      </c>
    </row>
    <row r="40" spans="1:104" ht="12.75">
      <c r="A40" s="148">
        <v>24</v>
      </c>
      <c r="B40" s="149" t="s">
        <v>130</v>
      </c>
      <c r="C40" s="150" t="s">
        <v>131</v>
      </c>
      <c r="D40" s="151" t="s">
        <v>132</v>
      </c>
      <c r="E40" s="152">
        <v>2</v>
      </c>
      <c r="F40" s="152"/>
      <c r="G40" s="153">
        <f>E40*F40</f>
        <v>0</v>
      </c>
      <c r="L40" s="147"/>
      <c r="M40" s="147"/>
      <c r="N40" s="147"/>
      <c r="O40" s="145">
        <v>2</v>
      </c>
      <c r="AA40" s="119">
        <v>1</v>
      </c>
      <c r="AB40" s="119">
        <v>1</v>
      </c>
      <c r="AC40" s="119">
        <v>1</v>
      </c>
      <c r="AZ40" s="119">
        <v>1</v>
      </c>
      <c r="BA40" s="119">
        <f>IF(AZ40=1,G40,0)</f>
        <v>0</v>
      </c>
      <c r="BB40" s="119">
        <f>IF(AZ40=2,G40,0)</f>
        <v>0</v>
      </c>
      <c r="BC40" s="119">
        <f>IF(AZ40=3,G40,0)</f>
        <v>0</v>
      </c>
      <c r="BD40" s="119">
        <f>IF(AZ40=4,G40,0)</f>
        <v>0</v>
      </c>
      <c r="BE40" s="119">
        <f>IF(AZ40=5,G40,0)</f>
        <v>0</v>
      </c>
      <c r="CZ40" s="119">
        <v>0.5</v>
      </c>
    </row>
    <row r="41" spans="1:104" ht="12.75">
      <c r="A41" s="148">
        <v>25</v>
      </c>
      <c r="B41" s="149" t="s">
        <v>133</v>
      </c>
      <c r="C41" s="150" t="s">
        <v>134</v>
      </c>
      <c r="D41" s="151" t="s">
        <v>132</v>
      </c>
      <c r="E41" s="152">
        <v>2</v>
      </c>
      <c r="F41" s="152"/>
      <c r="G41" s="153">
        <f>E41*F41</f>
        <v>0</v>
      </c>
      <c r="L41" s="147"/>
      <c r="M41" s="147"/>
      <c r="N41" s="147"/>
      <c r="O41" s="145">
        <v>2</v>
      </c>
      <c r="AA41" s="119">
        <v>12</v>
      </c>
      <c r="AB41" s="119">
        <v>0</v>
      </c>
      <c r="AC41" s="119">
        <v>29</v>
      </c>
      <c r="AZ41" s="119">
        <v>1</v>
      </c>
      <c r="BA41" s="119">
        <f>IF(AZ41=1,G41,0)</f>
        <v>0</v>
      </c>
      <c r="BB41" s="119">
        <f>IF(AZ41=2,G41,0)</f>
        <v>0</v>
      </c>
      <c r="BC41" s="119">
        <f>IF(AZ41=3,G41,0)</f>
        <v>0</v>
      </c>
      <c r="BD41" s="119">
        <f>IF(AZ41=4,G41,0)</f>
        <v>0</v>
      </c>
      <c r="BE41" s="119">
        <f>IF(AZ41=5,G41,0)</f>
        <v>0</v>
      </c>
      <c r="CZ41" s="119">
        <v>0.0051</v>
      </c>
    </row>
    <row r="42" spans="1:104" ht="12.75">
      <c r="A42" s="148">
        <v>26</v>
      </c>
      <c r="B42" s="149" t="s">
        <v>135</v>
      </c>
      <c r="C42" s="150" t="s">
        <v>136</v>
      </c>
      <c r="D42" s="151" t="s">
        <v>132</v>
      </c>
      <c r="E42" s="152">
        <v>2800</v>
      </c>
      <c r="F42" s="152"/>
      <c r="G42" s="153">
        <f>E42*F42</f>
        <v>0</v>
      </c>
      <c r="L42" s="147"/>
      <c r="M42" s="147"/>
      <c r="N42" s="147"/>
      <c r="O42" s="145">
        <v>2</v>
      </c>
      <c r="AA42" s="119">
        <v>3</v>
      </c>
      <c r="AB42" s="119">
        <v>1</v>
      </c>
      <c r="AC42" s="119">
        <v>59218562</v>
      </c>
      <c r="AZ42" s="119">
        <v>1</v>
      </c>
      <c r="BA42" s="119">
        <f>IF(AZ42=1,G42,0)</f>
        <v>0</v>
      </c>
      <c r="BB42" s="119">
        <f>IF(AZ42=2,G42,0)</f>
        <v>0</v>
      </c>
      <c r="BC42" s="119">
        <f>IF(AZ42=3,G42,0)</f>
        <v>0</v>
      </c>
      <c r="BD42" s="119">
        <f>IF(AZ42=4,G42,0)</f>
        <v>0</v>
      </c>
      <c r="BE42" s="119">
        <f>IF(AZ42=5,G42,0)</f>
        <v>0</v>
      </c>
      <c r="CZ42" s="119">
        <v>0.022</v>
      </c>
    </row>
    <row r="43" spans="1:57" ht="12.75">
      <c r="A43" s="154"/>
      <c r="B43" s="155" t="s">
        <v>70</v>
      </c>
      <c r="C43" s="156" t="str">
        <f>CONCATENATE(B38," ",C38)</f>
        <v>91 Doplňující práce na komunikaci</v>
      </c>
      <c r="D43" s="154"/>
      <c r="E43" s="157"/>
      <c r="F43" s="157"/>
      <c r="G43" s="158">
        <f>SUM(G38:G42)</f>
        <v>0</v>
      </c>
      <c r="L43" s="145"/>
      <c r="M43" s="145"/>
      <c r="N43" s="145"/>
      <c r="O43" s="145">
        <v>4</v>
      </c>
      <c r="BA43" s="159">
        <f>SUM(BA38:BA42)</f>
        <v>0</v>
      </c>
      <c r="BB43" s="159">
        <f>SUM(BB38:BB42)</f>
        <v>0</v>
      </c>
      <c r="BC43" s="159">
        <f>SUM(BC38:BC42)</f>
        <v>0</v>
      </c>
      <c r="BD43" s="159">
        <f>SUM(BD38:BD42)</f>
        <v>0</v>
      </c>
      <c r="BE43" s="159">
        <f>SUM(BE38:BE42)</f>
        <v>0</v>
      </c>
    </row>
    <row r="44" spans="1:15" ht="12.75">
      <c r="A44" s="138" t="s">
        <v>67</v>
      </c>
      <c r="B44" s="139" t="s">
        <v>137</v>
      </c>
      <c r="C44" s="140" t="s">
        <v>138</v>
      </c>
      <c r="D44" s="141"/>
      <c r="E44" s="142"/>
      <c r="F44" s="142"/>
      <c r="G44" s="143"/>
      <c r="H44" s="144"/>
      <c r="I44" s="144"/>
      <c r="O44" s="145">
        <v>1</v>
      </c>
    </row>
    <row r="45" spans="1:104" ht="12.75">
      <c r="A45" s="148">
        <v>27</v>
      </c>
      <c r="B45" s="149" t="s">
        <v>139</v>
      </c>
      <c r="C45" s="150" t="s">
        <v>140</v>
      </c>
      <c r="D45" s="151" t="s">
        <v>141</v>
      </c>
      <c r="E45" s="152">
        <v>2018.3373</v>
      </c>
      <c r="F45" s="152"/>
      <c r="G45" s="153">
        <f>E45*F45</f>
        <v>0</v>
      </c>
      <c r="L45" s="147"/>
      <c r="M45" s="147"/>
      <c r="N45" s="147"/>
      <c r="O45" s="145">
        <v>2</v>
      </c>
      <c r="AA45" s="119">
        <v>1</v>
      </c>
      <c r="AB45" s="119">
        <v>2</v>
      </c>
      <c r="AC45" s="119">
        <v>2</v>
      </c>
      <c r="AZ45" s="119">
        <v>1</v>
      </c>
      <c r="BA45" s="119">
        <f>IF(AZ45=1,G45,0)</f>
        <v>0</v>
      </c>
      <c r="BB45" s="119">
        <f>IF(AZ45=2,G45,0)</f>
        <v>0</v>
      </c>
      <c r="BC45" s="119">
        <f>IF(AZ45=3,G45,0)</f>
        <v>0</v>
      </c>
      <c r="BD45" s="119">
        <f>IF(AZ45=4,G45,0)</f>
        <v>0</v>
      </c>
      <c r="BE45" s="119">
        <f>IF(AZ45=5,G45,0)</f>
        <v>0</v>
      </c>
      <c r="CZ45" s="119">
        <v>0</v>
      </c>
    </row>
    <row r="46" spans="1:57" ht="12.75">
      <c r="A46" s="154"/>
      <c r="B46" s="155" t="s">
        <v>70</v>
      </c>
      <c r="C46" s="156" t="str">
        <f>CONCATENATE(B44," ",C44)</f>
        <v>99 Staveništní přesun hmot</v>
      </c>
      <c r="D46" s="154"/>
      <c r="E46" s="157"/>
      <c r="F46" s="157"/>
      <c r="G46" s="158">
        <f>SUM(G44:G45)</f>
        <v>0</v>
      </c>
      <c r="L46" s="145"/>
      <c r="M46" s="145"/>
      <c r="N46" s="145"/>
      <c r="O46" s="145">
        <v>4</v>
      </c>
      <c r="BA46" s="159">
        <f>SUM(BA44:BA45)</f>
        <v>0</v>
      </c>
      <c r="BB46" s="159">
        <f>SUM(BB44:BB45)</f>
        <v>0</v>
      </c>
      <c r="BC46" s="159">
        <f>SUM(BC44:BC45)</f>
        <v>0</v>
      </c>
      <c r="BD46" s="159">
        <f>SUM(BD44:BD45)</f>
        <v>0</v>
      </c>
      <c r="BE46" s="159">
        <f>SUM(BE44:BE45)</f>
        <v>0</v>
      </c>
    </row>
    <row r="47" spans="5:14" ht="12.75">
      <c r="E47" s="119"/>
      <c r="L47" s="145"/>
      <c r="M47" s="145"/>
      <c r="N47" s="145"/>
    </row>
    <row r="48" ht="12.75">
      <c r="E48" s="119"/>
    </row>
    <row r="49" ht="12.75">
      <c r="E49" s="119"/>
    </row>
    <row r="50" ht="12.75">
      <c r="E50" s="119"/>
    </row>
    <row r="51" ht="12.75">
      <c r="E51" s="119"/>
    </row>
    <row r="52" ht="12.75">
      <c r="E52" s="119"/>
    </row>
    <row r="53" ht="12.75">
      <c r="E53" s="119"/>
    </row>
    <row r="54" ht="12.75">
      <c r="E54" s="119"/>
    </row>
    <row r="55" ht="12.75">
      <c r="E55" s="119"/>
    </row>
    <row r="56" ht="12.75">
      <c r="E56" s="119"/>
    </row>
    <row r="57" ht="12.75">
      <c r="E57" s="119"/>
    </row>
    <row r="58" ht="12.75">
      <c r="E58" s="119"/>
    </row>
    <row r="59" ht="12.75">
      <c r="E59" s="119"/>
    </row>
    <row r="60" ht="12.75">
      <c r="E60" s="119"/>
    </row>
    <row r="61" ht="12.75">
      <c r="E61" s="119"/>
    </row>
    <row r="62" ht="12.75">
      <c r="E62" s="119"/>
    </row>
    <row r="63" ht="12.75">
      <c r="E63" s="119"/>
    </row>
    <row r="64" ht="12.75">
      <c r="E64" s="119"/>
    </row>
    <row r="65" ht="12.75">
      <c r="E65" s="119"/>
    </row>
    <row r="66" ht="12.75">
      <c r="E66" s="119"/>
    </row>
    <row r="67" ht="12.75">
      <c r="E67" s="119"/>
    </row>
    <row r="68" ht="12.75">
      <c r="E68" s="119"/>
    </row>
    <row r="69" ht="12.75">
      <c r="E69" s="119"/>
    </row>
    <row r="70" spans="1:7" ht="12.75">
      <c r="A70" s="160"/>
      <c r="B70" s="160"/>
      <c r="C70" s="160"/>
      <c r="D70" s="160"/>
      <c r="E70" s="160"/>
      <c r="F70" s="160"/>
      <c r="G70" s="160"/>
    </row>
    <row r="71" spans="1:7" ht="12.75">
      <c r="A71" s="160"/>
      <c r="B71" s="160"/>
      <c r="C71" s="160"/>
      <c r="D71" s="160"/>
      <c r="E71" s="160"/>
      <c r="F71" s="160"/>
      <c r="G71" s="160"/>
    </row>
    <row r="72" spans="1:7" ht="12.75">
      <c r="A72" s="160"/>
      <c r="B72" s="160"/>
      <c r="C72" s="160"/>
      <c r="D72" s="160"/>
      <c r="E72" s="160"/>
      <c r="F72" s="160"/>
      <c r="G72" s="160"/>
    </row>
    <row r="73" spans="1:7" ht="12.75">
      <c r="A73" s="160"/>
      <c r="B73" s="160"/>
      <c r="C73" s="160"/>
      <c r="D73" s="160"/>
      <c r="E73" s="160"/>
      <c r="F73" s="160"/>
      <c r="G73" s="160"/>
    </row>
    <row r="74" ht="12.75">
      <c r="E74" s="119"/>
    </row>
    <row r="75" ht="12.75">
      <c r="E75" s="119"/>
    </row>
    <row r="76" ht="12.75">
      <c r="E76" s="119"/>
    </row>
    <row r="77" ht="12.75">
      <c r="E77" s="119"/>
    </row>
    <row r="78" ht="12.75">
      <c r="E78" s="119"/>
    </row>
    <row r="79" ht="12.75">
      <c r="E79" s="119"/>
    </row>
    <row r="80" ht="12.75">
      <c r="E80" s="119"/>
    </row>
    <row r="81" ht="12.75">
      <c r="E81" s="119"/>
    </row>
    <row r="82" ht="12.75">
      <c r="E82" s="119"/>
    </row>
    <row r="83" ht="12.75">
      <c r="E83" s="119"/>
    </row>
    <row r="84" ht="12.75">
      <c r="E84" s="119"/>
    </row>
    <row r="85" ht="12.75">
      <c r="E85" s="119"/>
    </row>
    <row r="86" ht="12.75">
      <c r="E86" s="119"/>
    </row>
    <row r="87" ht="12.75">
      <c r="E87" s="119"/>
    </row>
    <row r="88" ht="12.75">
      <c r="E88" s="119"/>
    </row>
    <row r="89" ht="12.75">
      <c r="E89" s="119"/>
    </row>
    <row r="90" ht="12.75">
      <c r="E90" s="119"/>
    </row>
    <row r="91" ht="12.75">
      <c r="E91" s="119"/>
    </row>
    <row r="92" ht="12.75">
      <c r="E92" s="119"/>
    </row>
    <row r="93" ht="12.75">
      <c r="E93" s="119"/>
    </row>
    <row r="94" ht="12.75">
      <c r="E94" s="119"/>
    </row>
    <row r="95" ht="12.75">
      <c r="E95" s="119"/>
    </row>
    <row r="96" ht="12.75">
      <c r="E96" s="119"/>
    </row>
    <row r="97" ht="12.75">
      <c r="E97" s="119"/>
    </row>
    <row r="98" ht="12.75">
      <c r="E98" s="119"/>
    </row>
    <row r="99" ht="12.75">
      <c r="E99" s="119"/>
    </row>
    <row r="100" ht="12.75">
      <c r="E100" s="119"/>
    </row>
    <row r="101" ht="12.75">
      <c r="E101" s="119"/>
    </row>
    <row r="102" ht="12.75">
      <c r="E102" s="119"/>
    </row>
    <row r="103" ht="12.75">
      <c r="E103" s="119"/>
    </row>
    <row r="104" ht="12.75">
      <c r="E104" s="119"/>
    </row>
    <row r="105" spans="1:2" ht="12.75">
      <c r="A105" s="161"/>
      <c r="B105" s="161"/>
    </row>
    <row r="106" spans="1:7" ht="12.75">
      <c r="A106" s="160"/>
      <c r="B106" s="160"/>
      <c r="C106" s="162"/>
      <c r="D106" s="162"/>
      <c r="E106" s="163"/>
      <c r="F106" s="162"/>
      <c r="G106" s="164"/>
    </row>
    <row r="107" spans="1:7" ht="12.75">
      <c r="A107" s="165"/>
      <c r="B107" s="165"/>
      <c r="C107" s="160"/>
      <c r="D107" s="160"/>
      <c r="E107" s="166"/>
      <c r="F107" s="160"/>
      <c r="G107" s="160"/>
    </row>
    <row r="108" spans="1:7" ht="12.75">
      <c r="A108" s="160"/>
      <c r="B108" s="160"/>
      <c r="C108" s="160"/>
      <c r="D108" s="160"/>
      <c r="E108" s="166"/>
      <c r="F108" s="160"/>
      <c r="G108" s="160"/>
    </row>
    <row r="109" spans="1:7" ht="12.75">
      <c r="A109" s="160"/>
      <c r="B109" s="160"/>
      <c r="C109" s="160"/>
      <c r="D109" s="160"/>
      <c r="E109" s="166"/>
      <c r="F109" s="160"/>
      <c r="G109" s="160"/>
    </row>
    <row r="110" spans="1:7" ht="12.75">
      <c r="A110" s="160"/>
      <c r="B110" s="160"/>
      <c r="C110" s="160"/>
      <c r="D110" s="160"/>
      <c r="E110" s="166"/>
      <c r="F110" s="160"/>
      <c r="G110" s="160"/>
    </row>
    <row r="111" spans="1:7" ht="12.75">
      <c r="A111" s="160"/>
      <c r="B111" s="160"/>
      <c r="C111" s="160"/>
      <c r="D111" s="160"/>
      <c r="E111" s="166"/>
      <c r="F111" s="160"/>
      <c r="G111" s="160"/>
    </row>
    <row r="112" spans="1:7" ht="12.75">
      <c r="A112" s="160"/>
      <c r="B112" s="160"/>
      <c r="C112" s="160"/>
      <c r="D112" s="160"/>
      <c r="E112" s="166"/>
      <c r="F112" s="160"/>
      <c r="G112" s="160"/>
    </row>
    <row r="113" spans="1:7" ht="12.75">
      <c r="A113" s="160"/>
      <c r="B113" s="160"/>
      <c r="C113" s="160"/>
      <c r="D113" s="160"/>
      <c r="E113" s="166"/>
      <c r="F113" s="160"/>
      <c r="G113" s="160"/>
    </row>
    <row r="114" spans="1:7" ht="12.75">
      <c r="A114" s="160"/>
      <c r="B114" s="160"/>
      <c r="C114" s="160"/>
      <c r="D114" s="160"/>
      <c r="E114" s="166"/>
      <c r="F114" s="160"/>
      <c r="G114" s="160"/>
    </row>
    <row r="115" spans="1:7" ht="12.75">
      <c r="A115" s="160"/>
      <c r="B115" s="160"/>
      <c r="C115" s="160"/>
      <c r="D115" s="160"/>
      <c r="E115" s="166"/>
      <c r="F115" s="160"/>
      <c r="G115" s="160"/>
    </row>
    <row r="116" spans="1:7" ht="12.75">
      <c r="A116" s="160"/>
      <c r="B116" s="160"/>
      <c r="C116" s="160"/>
      <c r="D116" s="160"/>
      <c r="E116" s="166"/>
      <c r="F116" s="160"/>
      <c r="G116" s="160"/>
    </row>
    <row r="117" spans="1:7" ht="12.75">
      <c r="A117" s="160"/>
      <c r="B117" s="160"/>
      <c r="C117" s="160"/>
      <c r="D117" s="160"/>
      <c r="E117" s="166"/>
      <c r="F117" s="160"/>
      <c r="G117" s="160"/>
    </row>
    <row r="118" spans="1:7" ht="12.75">
      <c r="A118" s="160"/>
      <c r="B118" s="160"/>
      <c r="C118" s="160"/>
      <c r="D118" s="160"/>
      <c r="E118" s="166"/>
      <c r="F118" s="160"/>
      <c r="G118" s="160"/>
    </row>
    <row r="119" spans="1:7" ht="12.75">
      <c r="A119" s="160"/>
      <c r="B119" s="160"/>
      <c r="C119" s="160"/>
      <c r="D119" s="160"/>
      <c r="E119" s="166"/>
      <c r="F119" s="160"/>
      <c r="G119" s="160"/>
    </row>
  </sheetData>
  <sheetProtection/>
  <mergeCells count="5">
    <mergeCell ref="B22:G22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</dc:creator>
  <cp:keywords/>
  <dc:description/>
  <cp:lastModifiedBy>MAS PODLIPANSKO</cp:lastModifiedBy>
  <dcterms:created xsi:type="dcterms:W3CDTF">2014-02-06T09:05:19Z</dcterms:created>
  <dcterms:modified xsi:type="dcterms:W3CDTF">2014-07-15T10:04:45Z</dcterms:modified>
  <cp:category/>
  <cp:version/>
  <cp:contentType/>
  <cp:contentStatus/>
</cp:coreProperties>
</file>