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12690" yWindow="105" windowWidth="15015" windowHeight="13275" activeTab="2"/>
  </bookViews>
  <sheets>
    <sheet name="Krycí list" sheetId="1" r:id="rId1"/>
    <sheet name="Rekapitulace" sheetId="2" r:id="rId2"/>
    <sheet name="Položky" sheetId="3" r:id="rId3"/>
    <sheet name="Ostatní náklady" sheetId="4" r:id="rId4"/>
    <sheet name="Vedlejší náklady" sheetId="5" r:id="rId5"/>
    <sheet name="Hromosvod" sheetId="6" r:id="rId6"/>
  </sheets>
  <definedNames>
    <definedName name="cisloobjektu">'Krycí list'!$A$5</definedName>
    <definedName name="CisloRozpoctu">'Krycí list'!$C$2</definedName>
    <definedName name="cislostavby">'Krycí list'!$A$7</definedName>
    <definedName name="Dil">Rekapitulace!$A$6</definedName>
    <definedName name="Dodavka" localSheetId="1">Rekapitulace!$G$33</definedName>
    <definedName name="HSV" localSheetId="1">Rekapitulace!$E$33</definedName>
    <definedName name="HZS" localSheetId="1">Rekapitulace!$I$33</definedName>
    <definedName name="JKSO">'Krycí list'!$G$2</definedName>
    <definedName name="MJ">'Krycí list'!$G$5</definedName>
    <definedName name="Mont" localSheetId="1">Rekapitulace!$H$33</definedName>
    <definedName name="NazevDilu">Rekapitulace!$B$6</definedName>
    <definedName name="nazevobjektu">'Krycí list'!$C$5</definedName>
    <definedName name="NazevRozpoctu">'Krycí list'!$D$2</definedName>
    <definedName name="nazevstavby">'Krycí list'!$C$7</definedName>
    <definedName name="_xlnm.Print_Titles" localSheetId="1">Rekapitulace!$1:$6</definedName>
    <definedName name="Objednatel">'Krycí list'!$C$10</definedName>
    <definedName name="_xlnm.Print_Area" localSheetId="0">'Krycí list'!$A$1:$G$50</definedName>
    <definedName name="_xlnm.Print_Area" localSheetId="3">'Ostatní náklady'!$A$1:$H$8</definedName>
    <definedName name="_xlnm.Print_Area" localSheetId="2">Položky!$A$1:$G$5</definedName>
    <definedName name="_xlnm.Print_Area" localSheetId="1">Rekapitulace!$A$1:$I$44</definedName>
    <definedName name="_xlnm.Print_Area" localSheetId="4">'Vedlejší náklady'!$A$1:$H$13</definedName>
    <definedName name="PocetMJ">'Krycí list'!$G$6</definedName>
    <definedName name="Poznamka">'Krycí list'!$B$37</definedName>
    <definedName name="Projektant">'Krycí list'!$C$8</definedName>
    <definedName name="PSV" localSheetId="1">Rekapitulace!$F$33</definedName>
    <definedName name="Rozpoctoval">'Krycí list'!$C$12</definedName>
    <definedName name="SazbaDPH1">'Krycí list'!$C$30</definedName>
    <definedName name="SazbaDPH2">'Krycí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RN" localSheetId="1">Rekapitulace!$I$43</definedName>
    <definedName name="Zakazka">'Krycí list'!$G$11</definedName>
    <definedName name="Zaklad22">'Krycí list'!$F$32</definedName>
    <definedName name="Zaklad5">'Krycí list'!$F$30</definedName>
    <definedName name="Zaokrouhleni">'Krycí list'!$F$34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G407" i="3" l="1"/>
  <c r="G473" i="3"/>
  <c r="F29" i="6" l="1"/>
  <c r="F27" i="6"/>
  <c r="G381" i="3" l="1"/>
  <c r="G466" i="3"/>
  <c r="G467" i="3"/>
  <c r="G468" i="3"/>
  <c r="G469" i="3"/>
  <c r="G470" i="3"/>
  <c r="G471" i="3"/>
  <c r="G472" i="3"/>
  <c r="G464" i="3"/>
  <c r="G462" i="3"/>
  <c r="G461" i="3"/>
  <c r="G457" i="3"/>
  <c r="G456" i="3"/>
  <c r="G454" i="3"/>
  <c r="G451" i="3"/>
  <c r="G449" i="3"/>
  <c r="G448" i="3"/>
  <c r="G437" i="3"/>
  <c r="G438" i="3"/>
  <c r="G442" i="3"/>
  <c r="G446" i="3"/>
  <c r="G431" i="3"/>
  <c r="G426" i="3"/>
  <c r="G427" i="3"/>
  <c r="G428" i="3"/>
  <c r="G429" i="3"/>
  <c r="G425" i="3"/>
  <c r="G414" i="3"/>
  <c r="G415" i="3"/>
  <c r="G417" i="3"/>
  <c r="G420" i="3"/>
  <c r="G421" i="3"/>
  <c r="G423" i="3"/>
  <c r="G413" i="3"/>
  <c r="G411" i="3"/>
  <c r="G409" i="3"/>
  <c r="G387" i="3"/>
  <c r="G389" i="3"/>
  <c r="G391" i="3"/>
  <c r="G393" i="3"/>
  <c r="G395" i="3"/>
  <c r="G400" i="3"/>
  <c r="G402" i="3"/>
  <c r="G403" i="3"/>
  <c r="G404" i="3"/>
  <c r="G383" i="3"/>
  <c r="G339" i="3"/>
  <c r="G343" i="3"/>
  <c r="G351" i="3"/>
  <c r="G353" i="3"/>
  <c r="G355" i="3"/>
  <c r="G358" i="3"/>
  <c r="G362" i="3"/>
  <c r="G364" i="3"/>
  <c r="G368" i="3"/>
  <c r="G372" i="3"/>
  <c r="G335" i="3"/>
  <c r="G330" i="3"/>
  <c r="G331" i="3"/>
  <c r="G332" i="3"/>
  <c r="G333" i="3"/>
  <c r="G325" i="3"/>
  <c r="G296" i="3"/>
  <c r="G301" i="3"/>
  <c r="G305" i="3"/>
  <c r="G308" i="3"/>
  <c r="G314" i="3"/>
  <c r="G316" i="3"/>
  <c r="G319" i="3"/>
  <c r="G321" i="3"/>
  <c r="G323" i="3"/>
  <c r="G289" i="3"/>
  <c r="G242" i="3"/>
  <c r="G249" i="3"/>
  <c r="G256" i="3"/>
  <c r="G257" i="3"/>
  <c r="G258" i="3"/>
  <c r="G266" i="3"/>
  <c r="G268" i="3"/>
  <c r="G269" i="3"/>
  <c r="G271" i="3"/>
  <c r="G272" i="3"/>
  <c r="G281" i="3"/>
  <c r="G282" i="3"/>
  <c r="G283" i="3"/>
  <c r="G287" i="3"/>
  <c r="G240" i="3"/>
  <c r="G217" i="3"/>
  <c r="G220" i="3"/>
  <c r="G223" i="3"/>
  <c r="G227" i="3"/>
  <c r="G230" i="3"/>
  <c r="G232" i="3"/>
  <c r="G234" i="3"/>
  <c r="G238" i="3"/>
  <c r="G215" i="3"/>
  <c r="G213" i="3"/>
  <c r="G169" i="3"/>
  <c r="G170" i="3"/>
  <c r="G171" i="3"/>
  <c r="G172" i="3"/>
  <c r="G173" i="3"/>
  <c r="G174" i="3"/>
  <c r="G175" i="3"/>
  <c r="G176" i="3"/>
  <c r="G177" i="3"/>
  <c r="G178" i="3"/>
  <c r="G179" i="3"/>
  <c r="G181" i="3"/>
  <c r="G183" i="3"/>
  <c r="G184" i="3"/>
  <c r="G186" i="3"/>
  <c r="G188" i="3"/>
  <c r="G190" i="3"/>
  <c r="G192" i="3"/>
  <c r="G194" i="3"/>
  <c r="G195" i="3"/>
  <c r="G207" i="3"/>
  <c r="G211" i="3"/>
  <c r="G168" i="3"/>
  <c r="G156" i="3"/>
  <c r="G158" i="3"/>
  <c r="G159" i="3"/>
  <c r="G160" i="3"/>
  <c r="G161" i="3"/>
  <c r="G162" i="3"/>
  <c r="G163" i="3"/>
  <c r="G164" i="3"/>
  <c r="G165" i="3"/>
  <c r="G166" i="3"/>
  <c r="G149" i="3"/>
  <c r="G142" i="3"/>
  <c r="G144" i="3"/>
  <c r="G145" i="3"/>
  <c r="G146" i="3"/>
  <c r="G147" i="3"/>
  <c r="G139" i="3"/>
  <c r="G63" i="3"/>
  <c r="G66" i="3"/>
  <c r="G68" i="3"/>
  <c r="G70" i="3"/>
  <c r="G73" i="3"/>
  <c r="G76" i="3"/>
  <c r="G91" i="3"/>
  <c r="G101" i="3"/>
  <c r="G106" i="3"/>
  <c r="G109" i="3"/>
  <c r="G116" i="3"/>
  <c r="G123" i="3"/>
  <c r="G130" i="3"/>
  <c r="G132" i="3"/>
  <c r="G134" i="3"/>
  <c r="G136" i="3"/>
  <c r="G60" i="3"/>
  <c r="G57" i="3"/>
  <c r="G41" i="3"/>
  <c r="G44" i="3"/>
  <c r="G47" i="3"/>
  <c r="G49" i="3"/>
  <c r="G52" i="3"/>
  <c r="G54" i="3"/>
  <c r="G39" i="3"/>
  <c r="G35" i="3"/>
  <c r="G29" i="3"/>
  <c r="G30" i="3"/>
  <c r="G32" i="3"/>
  <c r="G25" i="3"/>
  <c r="G11" i="3"/>
  <c r="G15" i="3"/>
  <c r="G16" i="3"/>
  <c r="G17" i="3"/>
  <c r="G22" i="3"/>
  <c r="G8" i="3"/>
  <c r="F24" i="6" l="1"/>
  <c r="A27" i="6"/>
  <c r="A12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E16" i="2"/>
  <c r="E9" i="2"/>
  <c r="F334" i="3"/>
  <c r="F21" i="2" s="1"/>
  <c r="F463" i="3"/>
  <c r="E31" i="2" s="1"/>
  <c r="F460" i="3"/>
  <c r="H30" i="2" s="1"/>
  <c r="F455" i="3"/>
  <c r="F29" i="2" s="1"/>
  <c r="F450" i="3"/>
  <c r="F28" i="2" s="1"/>
  <c r="F447" i="3"/>
  <c r="F27" i="2" s="1"/>
  <c r="F430" i="3"/>
  <c r="F26" i="2" s="1"/>
  <c r="F424" i="3"/>
  <c r="F25" i="2" s="1"/>
  <c r="F412" i="3"/>
  <c r="F24" i="2" s="1"/>
  <c r="F408" i="3"/>
  <c r="F23" i="2" s="1"/>
  <c r="F382" i="3"/>
  <c r="F22" i="2" s="1"/>
  <c r="F324" i="3"/>
  <c r="F20" i="2" s="1"/>
  <c r="F288" i="3"/>
  <c r="F19" i="2" s="1"/>
  <c r="F239" i="3"/>
  <c r="F18" i="2" s="1"/>
  <c r="F214" i="3"/>
  <c r="F17" i="2" s="1"/>
  <c r="F212" i="3"/>
  <c r="F167" i="3"/>
  <c r="E15" i="2" s="1"/>
  <c r="F148" i="3"/>
  <c r="E14" i="2" s="1"/>
  <c r="F138" i="3"/>
  <c r="E13" i="2" s="1"/>
  <c r="F59" i="3"/>
  <c r="E12" i="2" s="1"/>
  <c r="F56" i="3"/>
  <c r="E11" i="2" s="1"/>
  <c r="F38" i="3"/>
  <c r="E10" i="2" s="1"/>
  <c r="F34" i="3"/>
  <c r="F24" i="3"/>
  <c r="E8" i="2" s="1"/>
  <c r="F7" i="3"/>
  <c r="E7" i="2" s="1"/>
  <c r="F13" i="6" l="1"/>
  <c r="F26" i="6" l="1"/>
  <c r="F23" i="6"/>
  <c r="F22" i="6"/>
  <c r="F21" i="6"/>
  <c r="F20" i="6"/>
  <c r="F19" i="6"/>
  <c r="F18" i="6"/>
  <c r="F17" i="6"/>
  <c r="F16" i="6"/>
  <c r="F15" i="6"/>
  <c r="F14" i="6"/>
  <c r="F12" i="6"/>
  <c r="F11" i="6"/>
  <c r="F30" i="6" l="1"/>
  <c r="F32" i="2" s="1"/>
  <c r="I42" i="2"/>
  <c r="I39" i="2"/>
  <c r="I38" i="2"/>
  <c r="G21" i="1" l="1"/>
  <c r="H8" i="4"/>
  <c r="H7" i="4"/>
  <c r="H6" i="4"/>
  <c r="H5" i="4"/>
  <c r="H12" i="5"/>
  <c r="G19" i="1" s="1"/>
  <c r="H10" i="5"/>
  <c r="G18" i="1" s="1"/>
  <c r="H9" i="5"/>
  <c r="G17" i="1" s="1"/>
  <c r="H7" i="5"/>
  <c r="G16" i="1" s="1"/>
  <c r="H5" i="5"/>
  <c r="G15" i="1" s="1"/>
  <c r="G14" i="1"/>
  <c r="D14" i="1"/>
  <c r="J43" i="2"/>
  <c r="K38" i="2"/>
  <c r="K39" i="2"/>
  <c r="K42" i="2"/>
  <c r="C31" i="1"/>
  <c r="C33" i="1"/>
  <c r="C1" i="2"/>
  <c r="C1" i="4" s="1"/>
  <c r="C1" i="5" s="1"/>
  <c r="H1" i="2"/>
  <c r="C2" i="2"/>
  <c r="C2" i="4" s="1"/>
  <c r="C2" i="5" s="1"/>
  <c r="G2" i="2"/>
  <c r="I33" i="2" l="1"/>
  <c r="C21" i="1" s="1"/>
  <c r="G33" i="2"/>
  <c r="H33" i="2"/>
  <c r="C17" i="1" s="1"/>
  <c r="H4" i="4"/>
  <c r="H4" i="5"/>
  <c r="I41" i="2" s="1"/>
  <c r="K41" i="2" s="1"/>
  <c r="C18" i="1"/>
  <c r="F33" i="2" l="1"/>
  <c r="C16" i="1" s="1"/>
  <c r="G20" i="1"/>
  <c r="G22" i="1" s="1"/>
  <c r="I40" i="2"/>
  <c r="E33" i="2"/>
  <c r="C15" i="1" s="1"/>
  <c r="C19" i="1" l="1"/>
  <c r="C22" i="1" s="1"/>
  <c r="G23" i="1" s="1"/>
  <c r="C23" i="1" s="1"/>
  <c r="F32" i="1" s="1"/>
  <c r="I43" i="2"/>
  <c r="K40" i="2"/>
  <c r="K43" i="2" s="1"/>
  <c r="F33" i="1" l="1"/>
  <c r="F35" i="1" s="1"/>
</calcChain>
</file>

<file path=xl/sharedStrings.xml><?xml version="1.0" encoding="utf-8"?>
<sst xmlns="http://schemas.openxmlformats.org/spreadsheetml/2006/main" count="1115" uniqueCount="739">
  <si>
    <t>POLOŽKOVÝ ROZPOČET</t>
  </si>
  <si>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</si>
  <si>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</si>
  <si>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</si>
  <si>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</si>
  <si>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</si>
  <si>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</si>
  <si>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</si>
  <si>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</si>
  <si>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</si>
  <si>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</si>
  <si>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</si>
  <si>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</si>
  <si>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</si>
  <si>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</si>
  <si>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</si>
  <si>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</si>
  <si>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</si>
  <si>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</si>
  <si>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</si>
  <si>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</si>
  <si>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</si>
  <si>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</si>
  <si>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</si>
  <si>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</si>
  <si>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</si>
  <si>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</si>
  <si>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</si>
  <si>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</si>
  <si>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</si>
  <si>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</si>
  <si>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</si>
  <si>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</si>
  <si>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</si>
  <si>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</si>
  <si>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</si>
  <si>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</si>
  <si>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</si>
  <si>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</si>
  <si>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</si>
  <si>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</si>
  <si>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</si>
  <si>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</si>
  <si>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</si>
  <si>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</si>
  <si>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</si>
  <si>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</si>
  <si>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</si>
  <si>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</si>
  <si>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</si>
  <si>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</si>
  <si>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</si>
  <si>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Popis :</t>
  </si>
  <si>
    <t>Zaokrouhlení</t>
  </si>
  <si>
    <t>MŠ ve Velkém Oseku</t>
  </si>
  <si>
    <t>1</t>
  </si>
  <si>
    <t>MŠ Velký Osek</t>
  </si>
  <si>
    <t>Rozpočet s výkazem výměr</t>
  </si>
  <si>
    <t>Energy Benefit Centre a.s.</t>
  </si>
  <si>
    <t xml:space="preserve">   </t>
  </si>
  <si>
    <t>Zemní práce</t>
  </si>
  <si>
    <t>3</t>
  </si>
  <si>
    <t>Svislé a kompletní konstrukce</t>
  </si>
  <si>
    <t>5</t>
  </si>
  <si>
    <t>Komunikace</t>
  </si>
  <si>
    <t>61</t>
  </si>
  <si>
    <t>Upravy povrchů vnitřní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</si>
  <si>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</si>
  <si>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</si>
  <si>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</si>
  <si>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</si>
  <si>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</si>
  <si>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</si>
  <si>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</si>
  <si>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</si>
  <si>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</si>
  <si>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</si>
  <si>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</si>
  <si>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</si>
  <si>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</si>
  <si>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</si>
  <si>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</si>
  <si>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</si>
  <si>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</si>
  <si>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</si>
  <si>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</si>
  <si>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</si>
  <si>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</si>
  <si>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zámečnické</t>
  </si>
  <si>
    <t>771</t>
  </si>
  <si>
    <t>Podlahy z dlaždic a obklady</t>
  </si>
  <si>
    <t>783</t>
  </si>
  <si>
    <t>Nátěry</t>
  </si>
  <si>
    <t>784</t>
  </si>
  <si>
    <t>Malby</t>
  </si>
  <si>
    <t>799</t>
  </si>
  <si>
    <t>Ostatní</t>
  </si>
  <si>
    <t>M21</t>
  </si>
  <si>
    <t>Elektromontáže</t>
  </si>
  <si>
    <t>D96</t>
  </si>
  <si>
    <t>Přesuny suti a vybouraných hmot</t>
  </si>
  <si>
    <t>CELKEM  OBJEKT</t>
  </si>
  <si>
    <t>VEDLEJŠÍ ROZPOČTOVÉ  NÁKLADY</t>
  </si>
  <si>
    <t>Název VRN</t>
  </si>
  <si>
    <t>CZK</t>
  </si>
  <si>
    <t>%</t>
  </si>
  <si>
    <t>Základna</t>
  </si>
  <si>
    <t>Celkem CZK</t>
  </si>
  <si>
    <t>Oborová přirážka, přesun kapacit, stížené podmínky</t>
  </si>
  <si>
    <t>Ostatní náklady</t>
  </si>
  <si>
    <t>Územní vlivy</t>
  </si>
  <si>
    <t>Zařízení staveniště</t>
  </si>
  <si>
    <t>CELKEM VRN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</si>
  <si>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</si>
  <si>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</si>
  <si>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</si>
  <si>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</si>
  <si>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</si>
  <si>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</si>
  <si>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</si>
  <si>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</si>
  <si>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</si>
  <si>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</si>
  <si>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</si>
  <si>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Díl:</t>
  </si>
  <si>
    <t>113107231</t>
  </si>
  <si>
    <t xml:space="preserve"> Odstranění podkladu nad 200 m2, beton, tl.do 15 cm</t>
  </si>
  <si>
    <t>m2</t>
  </si>
  <si>
    <t>139601102</t>
  </si>
  <si>
    <t xml:space="preserve"> Ruční výkop jam, rýh a šachet v hornině tř. 3</t>
  </si>
  <si>
    <t>m3</t>
  </si>
  <si>
    <t>162701105</t>
  </si>
  <si>
    <t xml:space="preserve"> Vodorovné přemístění výkopku z hor.1-4 do 10000 m vč. poplatku za skládku</t>
  </si>
  <si>
    <t>167101101</t>
  </si>
  <si>
    <t xml:space="preserve"> Nakládání výkopku z hor.1-4 v množství do 100 m3</t>
  </si>
  <si>
    <t>174101101</t>
  </si>
  <si>
    <t xml:space="preserve"> Zásyp jam, rýh, šachet se zhutněním</t>
  </si>
  <si>
    <t xml:space="preserve"> m2</t>
  </si>
  <si>
    <t>soubor</t>
  </si>
  <si>
    <t>564861111</t>
  </si>
  <si>
    <t>596811111</t>
  </si>
  <si>
    <t>916561111</t>
  </si>
  <si>
    <t xml:space="preserve"> Osazení záhon.obrubníků do lože z B 12,5 s opěrou</t>
  </si>
  <si>
    <t>m</t>
  </si>
  <si>
    <t/>
  </si>
  <si>
    <t>918101111</t>
  </si>
  <si>
    <t xml:space="preserve"> Lože pod obrubníky nebo obruby dlažeb z B 12,5</t>
  </si>
  <si>
    <t>59217335</t>
  </si>
  <si>
    <t xml:space="preserve"> Obrubník zahradní 1000/50/200 mm</t>
  </si>
  <si>
    <t>kus</t>
  </si>
  <si>
    <t>612409991</t>
  </si>
  <si>
    <t xml:space="preserve"> Začištění omítek kolem oken,dveří vč. dod. a mtž vnitř.omítkové lišty a vnitř.parotěsné PP folie, případné doplnění přířezů EPS, dozdění ostění</t>
  </si>
  <si>
    <t>602011188</t>
  </si>
  <si>
    <t>602011191</t>
  </si>
  <si>
    <t>622481211</t>
  </si>
  <si>
    <t>622903110</t>
  </si>
  <si>
    <t xml:space="preserve"> Mytí s odmaštěním vnějších omítek slož 1-2 tlak.vodou</t>
  </si>
  <si>
    <t>941941031</t>
  </si>
  <si>
    <t xml:space="preserve"> Montáž lešení leh.řad.s podlahami,š.do 1 m, H 10 m</t>
  </si>
  <si>
    <t>941941191</t>
  </si>
  <si>
    <t xml:space="preserve"> Příplatek za každý měsíc použití lešení k pol.1031</t>
  </si>
  <si>
    <t>941941831</t>
  </si>
  <si>
    <t xml:space="preserve"> Demontáž lešení leh.řad.s podlahami,š.1 m, H 10 m</t>
  </si>
  <si>
    <t>944944011</t>
  </si>
  <si>
    <t xml:space="preserve"> Montáž ochranné sítě z umělých vláken</t>
  </si>
  <si>
    <t>944944031</t>
  </si>
  <si>
    <t xml:space="preserve"> Příplatek za každý měsíc použití sítí k pol. 4011</t>
  </si>
  <si>
    <t>944944081</t>
  </si>
  <si>
    <t xml:space="preserve"> Demontáž ochranné sítě z umělých vláken</t>
  </si>
  <si>
    <t>952901110</t>
  </si>
  <si>
    <t xml:space="preserve"> Čištění mytím vnějších ploch oken a dveří</t>
  </si>
  <si>
    <t>952901111</t>
  </si>
  <si>
    <t xml:space="preserve"> Vyčištění budov o výšce podlaží do 4 m</t>
  </si>
  <si>
    <t>962032241</t>
  </si>
  <si>
    <t>Bourání zdiva nadzákladového cihelného z jakýchkoliv z jakýchkoliv cihel pálených nebo vápenopískových, na maltu cementovou</t>
  </si>
  <si>
    <t>965081713</t>
  </si>
  <si>
    <t>968061112</t>
  </si>
  <si>
    <t xml:space="preserve"> Vyvěšení dřevěných okenních křídel pl. do 1,5 m2</t>
  </si>
  <si>
    <t>968061125</t>
  </si>
  <si>
    <t xml:space="preserve"> Vyvěšení dřevěných dveřních křídel pl. do 2 m2</t>
  </si>
  <si>
    <t>968062245</t>
  </si>
  <si>
    <t xml:space="preserve"> Vybourání dřevěných rámů oken jednoduch. pl. 2 m2</t>
  </si>
  <si>
    <t>968072456</t>
  </si>
  <si>
    <t xml:space="preserve"> Vybourání kovových dveřních zárubní pl. nad 2 m2</t>
  </si>
  <si>
    <t>978015291</t>
  </si>
  <si>
    <t>978059631</t>
  </si>
  <si>
    <t xml:space="preserve"> Odsekání vnějších obkladů stěn nad 2 m2</t>
  </si>
  <si>
    <t>999281111</t>
  </si>
  <si>
    <t xml:space="preserve"> Přesun hmot pro opravy a údržbu do výšky 25 m</t>
  </si>
  <si>
    <t>t</t>
  </si>
  <si>
    <t>711112001</t>
  </si>
  <si>
    <t>711142559</t>
  </si>
  <si>
    <t>711212104</t>
  </si>
  <si>
    <t>711212122</t>
  </si>
  <si>
    <t>711212601</t>
  </si>
  <si>
    <t>711482011</t>
  </si>
  <si>
    <t>998711202</t>
  </si>
  <si>
    <t xml:space="preserve"> Přesun hmot pro izolace proti vodě, výšky do 12 m</t>
  </si>
  <si>
    <t>712311101</t>
  </si>
  <si>
    <t>712341559</t>
  </si>
  <si>
    <t>712378006</t>
  </si>
  <si>
    <t>Doplňkové konstruce k povlakovým krytinám z fólií rohová lišta vnější, z pozinkovaného plechu s povrchovou úpravou PVC, RŠ 100 mm</t>
  </si>
  <si>
    <t>712391171</t>
  </si>
  <si>
    <t>712981001</t>
  </si>
  <si>
    <t>998712202</t>
  </si>
  <si>
    <t>713121121</t>
  </si>
  <si>
    <t>713131131</t>
  </si>
  <si>
    <t>Montáž tepelné izolace stěn lepením</t>
  </si>
  <si>
    <t>28375766.A</t>
  </si>
  <si>
    <t>28376247</t>
  </si>
  <si>
    <t>63151406</t>
  </si>
  <si>
    <t>998713202</t>
  </si>
  <si>
    <t xml:space="preserve"> Přesun hmot pro izolace tepelné, výšky do 12 m</t>
  </si>
  <si>
    <t>762341220</t>
  </si>
  <si>
    <t xml:space="preserve"> M. bedn.střech rovn. z aglomer.desek šroubováním</t>
  </si>
  <si>
    <t>762395000</t>
  </si>
  <si>
    <t>60726123</t>
  </si>
  <si>
    <t>998762202</t>
  </si>
  <si>
    <t xml:space="preserve"> Přesun hmot pro tesařské konstrukce, výšky do 12 m</t>
  </si>
  <si>
    <t xml:space="preserve"> Oplechování parapetů z žárově pozink. plechu tl. 0,7mm s ochranou proti UV záření, rš 365</t>
  </si>
  <si>
    <t>764352810</t>
  </si>
  <si>
    <t>Demontáž žlabů podokapních půlkruhových rovných, rš 330 mm, sklonu do 30°</t>
  </si>
  <si>
    <t>764410850</t>
  </si>
  <si>
    <t xml:space="preserve"> Demontáž oplechování parapetů,rš od 100 do 330 mm</t>
  </si>
  <si>
    <t>764454202</t>
  </si>
  <si>
    <t>764454803</t>
  </si>
  <si>
    <t>764981111</t>
  </si>
  <si>
    <t>998764202</t>
  </si>
  <si>
    <t xml:space="preserve"> Přesun hmot pro klempířské konstr., výšky do 12 m</t>
  </si>
  <si>
    <t>611999001</t>
  </si>
  <si>
    <t>766441821</t>
  </si>
  <si>
    <t xml:space="preserve"> Dmtž parapetních desek stávajících včetně jejich likvidace</t>
  </si>
  <si>
    <t>766621012</t>
  </si>
  <si>
    <t>766694113</t>
  </si>
  <si>
    <t>60775433</t>
  </si>
  <si>
    <t xml:space="preserve"> Parapet interiér DTD šíře 300 mm tyč dl. 4,1m</t>
  </si>
  <si>
    <t>998766202</t>
  </si>
  <si>
    <t xml:space="preserve"> Přesun hmot pro truhlářské konstr., výšky do 12 m</t>
  </si>
  <si>
    <t>kpl</t>
  </si>
  <si>
    <t>998767202</t>
  </si>
  <si>
    <t xml:space="preserve"> Přesun hmot pro zámečnické konstr., výšky do 12 m</t>
  </si>
  <si>
    <t>771475014</t>
  </si>
  <si>
    <t>771479001</t>
  </si>
  <si>
    <t xml:space="preserve"> Řezání dlaždic keramických pro soklíky</t>
  </si>
  <si>
    <t>771575109</t>
  </si>
  <si>
    <t>59764203</t>
  </si>
  <si>
    <t>998771202</t>
  </si>
  <si>
    <t>783981112</t>
  </si>
  <si>
    <t>784161401</t>
  </si>
  <si>
    <t>784165522</t>
  </si>
  <si>
    <t>799981111</t>
  </si>
  <si>
    <t xml:space="preserve"> Vytýčení inženýrských sítí</t>
  </si>
  <si>
    <t>M21-1</t>
  </si>
  <si>
    <t>979081111</t>
  </si>
  <si>
    <t xml:space="preserve"> Odvoz suti a vybour. hmot na skládku do 1 km</t>
  </si>
  <si>
    <t>979081121</t>
  </si>
  <si>
    <t xml:space="preserve"> Příplatek k odvozu za každý další 1 km</t>
  </si>
  <si>
    <t>979082111</t>
  </si>
  <si>
    <t xml:space="preserve"> Vnitrostaveništní doprava suti do 10 m</t>
  </si>
  <si>
    <t>979082121</t>
  </si>
  <si>
    <t xml:space="preserve"> Příplatek k vnitrost. dopravě suti za dalších 5 m</t>
  </si>
  <si>
    <t>979087112</t>
  </si>
  <si>
    <t xml:space="preserve"> Nakládání suti na dopravní prostředky</t>
  </si>
  <si>
    <t>979990001</t>
  </si>
  <si>
    <t xml:space="preserve"> Poplatek za skládku stavební suti</t>
  </si>
  <si>
    <t>Mimostavenišťní doprava</t>
  </si>
  <si>
    <t>Provozní vlivy</t>
  </si>
  <si>
    <t>Kompletační činnost</t>
  </si>
  <si>
    <t>VRN celkem</t>
  </si>
  <si>
    <t>Rozpočtová rezerva 5%</t>
  </si>
  <si>
    <t>Pojištění stavby</t>
  </si>
  <si>
    <t>Bankovní záruka</t>
  </si>
  <si>
    <t>Montáž trvalé pamětní desky a velkoplošného informačního panelu</t>
  </si>
  <si>
    <t>Dokumentace skutečného provedení stavby (3 paré)</t>
  </si>
  <si>
    <t xml:space="preserve">Vedlejší náklady </t>
  </si>
  <si>
    <t>Náklady spojené s vybudováním hyg. zař.,skladů,přípojek energií; náklady na vybavení ZS,náklady na energie,úklid a údržbu ZS; příprava území,zabezpečení oplocením; odstranění objektů ZS a uvedení prostoru do původního stavu; dodání výstražných značek, rozmisťování, údržba a konečné odstranění; včetně případných dalších poplatků plynoucí z realizace díla</t>
  </si>
  <si>
    <t>Mimostav. doprava</t>
  </si>
  <si>
    <t>Doprava materiálu a doprava strojů a zařízení do staveništního skladu nebo na staveništní skládku.</t>
  </si>
  <si>
    <t>Práce prováděné mimo hlavní školní prázdniny budpu prováděny za plného provozu školského zařízení.</t>
  </si>
  <si>
    <t>Zajišťovat provoz a údržbu zařízení staveniště včetně společných sociálních a provozních objektů; zúčastnit se kolaudace a předání stavby do užívání</t>
  </si>
  <si>
    <t>Oborová přirážka</t>
  </si>
  <si>
    <t>Přesun stavebních kapacit</t>
  </si>
  <si>
    <t>Vedlejší náklady</t>
  </si>
  <si>
    <t>Ztížené výrobní podmínky</t>
  </si>
  <si>
    <t>Hromosvod</t>
  </si>
  <si>
    <t>ZRN+HZS+
VRN+Rozpočtová rezerva</t>
  </si>
  <si>
    <t>Propočet nákladů</t>
  </si>
  <si>
    <t>Položka</t>
  </si>
  <si>
    <t>Popis výkonu</t>
  </si>
  <si>
    <t>Měr.jednotka</t>
  </si>
  <si>
    <t>Množství</t>
  </si>
  <si>
    <t>Cena za MJ</t>
  </si>
  <si>
    <t>Celkem</t>
  </si>
  <si>
    <t>Jímací a svodové vedení-drát AlMgSi 8 mm vč. podpěr</t>
  </si>
  <si>
    <t>Drát FeZn 10 mm v zemi</t>
  </si>
  <si>
    <t>Pásek FeZn 30x4 v zemi</t>
  </si>
  <si>
    <t>Svorka křížová</t>
  </si>
  <si>
    <t>ks</t>
  </si>
  <si>
    <t>Spojovací svorka</t>
  </si>
  <si>
    <t>Svorka připojovací</t>
  </si>
  <si>
    <t>Svorka T (EST)</t>
  </si>
  <si>
    <t>Svorka zkušební</t>
  </si>
  <si>
    <t>Označovací štítek</t>
  </si>
  <si>
    <t>Tvarování montážního dílu</t>
  </si>
  <si>
    <t>Ochranný úhelník</t>
  </si>
  <si>
    <t>Jímací tyč 1.5m vč.podstavce a připojovací svorky</t>
  </si>
  <si>
    <t>Pomocné montážní práce, demontáž</t>
  </si>
  <si>
    <t>hod</t>
  </si>
  <si>
    <t>Výkop a zához rýhy 35x90cm tř.3</t>
  </si>
  <si>
    <t>Revize hromosvodu</t>
  </si>
  <si>
    <t>Součet</t>
  </si>
  <si>
    <t>713121111</t>
  </si>
  <si>
    <t>Montáž tepelné izolace podlah na sucho jednovrstvá, nosný materiál ve specifikaci</t>
  </si>
  <si>
    <t xml:space="preserve"> Kladení dlaždic kom.pro pěší, lože z kameniva těž., včetně dlaždic betonových 50/50/5 cm</t>
  </si>
  <si>
    <t xml:space="preserve"> Penetrace savých podkladů 0,25 l/m2</t>
  </si>
  <si>
    <t xml:space="preserve"> Penetrace podkladu nátěrem, 1 x</t>
  </si>
  <si>
    <t>622311354</t>
  </si>
  <si>
    <t xml:space="preserve"> Malba tekutá, barva, bez penetrace, 2 x</t>
  </si>
  <si>
    <t>kolem objektu : (13+2+29+13+1+1+25+8+1+7+14,5+1+3+25+2+1+11+9)*0,5</t>
  </si>
  <si>
    <t>suterén : (2,6+5+12,5+2,5+1)*2,3*1,6</t>
  </si>
  <si>
    <t>kolem objektu : (29+13+1+1+25+8+1+7+14,5+1+3+25)*1,10*0,5</t>
  </si>
  <si>
    <t>kanalizace : 115,5*0,3*1</t>
  </si>
  <si>
    <t>- skladba oka. chodníčku : -(13+2+29+13+1+1+25+8+1+7+14,5+1+3+25+2+1+11+9)*0,5*0,3</t>
  </si>
  <si>
    <t>kanalizace : 34,65-3,465-10,395</t>
  </si>
  <si>
    <t>175101101</t>
  </si>
  <si>
    <t>Obsyp potrubí bez prohození sypaniny, s dodáním štěrkopísku frakce 0 - 22 mm</t>
  </si>
  <si>
    <t>115,5*0,3*0,3</t>
  </si>
  <si>
    <t>311271176</t>
  </si>
  <si>
    <t>Zdivo nosné z tvárnic porobetonových Zdivo nosné z tvárnic pórobetonových hladkých tloušťky 250 mm, charakteristická pevnost v tlaku fk = 2,60 MPa, tepelný odpor při 6% vlhkosti R = 1,56 m2K/W, tvárnice zdicí základní; pórobeton; hladká; l = 599,0 mm; š = 250,0 mm; h = 249,0 mm; pevnost v tlaku 2,0 MPa</t>
  </si>
  <si>
    <t>atiky R03 : (1,9+1,6+10,7+7,2+10,7+2,6)*0,2</t>
  </si>
  <si>
    <t>střecha R04 : (12,9*2+2,75)*0,20</t>
  </si>
  <si>
    <t>zazdění větracích otvorů : 0,85*0,4*4</t>
  </si>
  <si>
    <t>314981111</t>
  </si>
  <si>
    <t xml:space="preserve"> Dodávka a montáž korunní římsy stávajícího komínu (1800x1200x150mm)</t>
  </si>
  <si>
    <t>342255024</t>
  </si>
  <si>
    <t>Příčky z cihel betonových, porobetonových nebo vápenopískových, Příčky z příčkovek porobetonov tloušťky 100 mm, tvárnice zdicí základní; pórobeton; hladká; l = 599,0 mm; š = 100,0 mm; h = 249,0 mm; pevnost v tlaku 2,0 MPa; R = 0,630 m2K/W</t>
  </si>
  <si>
    <t>kraj střechy : 17,15+15,73+17,15+15,73</t>
  </si>
  <si>
    <t>346244813</t>
  </si>
  <si>
    <t>prostor mezi krovy střechy R01 : (18,6+17,25+18,6+17,25)*0,3</t>
  </si>
  <si>
    <t>4</t>
  </si>
  <si>
    <t>Vodorovné konstrukce</t>
  </si>
  <si>
    <t>451572111</t>
  </si>
  <si>
    <t>Lože pod potrubí, stoky a drobné objekty z kameniva drobného těženého 0÷4 mm</t>
  </si>
  <si>
    <t>kanalizace : 115,5*0,3*0,1</t>
  </si>
  <si>
    <t>460030182</t>
  </si>
  <si>
    <t xml:space="preserve"> Řezání podklad betonový -15cm</t>
  </si>
  <si>
    <t>monolitická deska : 28+12,9+7,81+10,73+6,27+14,34+2,45+25</t>
  </si>
  <si>
    <t xml:space="preserve"> Podklad ze štěrkodrti po zhutnění tloušťky 20 cm</t>
  </si>
  <si>
    <t>591874122</t>
  </si>
  <si>
    <t xml:space="preserve"> Provedení zalití spáry mokrou bet. směsí mezi okap. chodníčkem a stávající monolitickou deskou</t>
  </si>
  <si>
    <t>kolem objektu : 166,6</t>
  </si>
  <si>
    <t>-obrubníky : -63,3</t>
  </si>
  <si>
    <t>tam kde není monolitická deska : 2,5+12,5+9,7+11,7+0,9+1+25</t>
  </si>
  <si>
    <t>166,5*0,2*0,3</t>
  </si>
  <si>
    <t>tam kde není monolitická deska : (2,5+12,5+9,7+11,7+0,9+1+25)*1,03+0,801</t>
  </si>
  <si>
    <t>(0,85+1,75+0,85)*6+2,02+2+2,02</t>
  </si>
  <si>
    <t>komín : (1,6+1+1,6+1)*5</t>
  </si>
  <si>
    <t>622311015</t>
  </si>
  <si>
    <t>27,925+12,9+1,35+1,35+25,1+7,81+17,3+14,34+19,75+1,39+26,5+12,5+0,7+8,7+10,7+2,5+1,9+5</t>
  </si>
  <si>
    <t>622311113</t>
  </si>
  <si>
    <t>3,5*4+4*2</t>
  </si>
  <si>
    <t>622311328</t>
  </si>
  <si>
    <t>čela lodžií : 10,3*2*0,3+16,5*2*0,3</t>
  </si>
  <si>
    <t>S03 : 6,4*0,45*4</t>
  </si>
  <si>
    <t>622311331</t>
  </si>
  <si>
    <t>boky lodžií : 1,5*3,1*5</t>
  </si>
  <si>
    <t>1,5*3*5</t>
  </si>
  <si>
    <t>622311335</t>
  </si>
  <si>
    <t>objekt R01 : 15,8*6,3-4,4*2,05*2</t>
  </si>
  <si>
    <t>15,8*3,8+1,5*2,51-0,87*1,45</t>
  </si>
  <si>
    <t>16,2*2,95+16,2*2,6-1,75*2,05-5,3*2,05-3,55*2,05-0,85*2,85-1,75*2,05-5,3-2,05-3,55*2,05-0,85*2,6</t>
  </si>
  <si>
    <t>6,25*6,3+10,1*2,9+10,1*2,75-1,64*2*2-1,75*2,05-1,75*1,45-0,94*2,9-0,87*1,45-1,75*2,05-0,85*2,05</t>
  </si>
  <si>
    <t>-0,9*2,05-1,75*2,05*2-1,75*1,45-0,87*1,45*2</t>
  </si>
  <si>
    <t>Objekt R02 : 2,45*2,7-1,49*2</t>
  </si>
  <si>
    <t>22*2,5+4,9*1</t>
  </si>
  <si>
    <t>8*2,6-1,75*0,85</t>
  </si>
  <si>
    <t>R03 : (10,675+2,5+1,9+8,675+10,675+1,9+0,675)*3,3-0,99*2,07-0,56*0,9-0,59*0,9*3-1,18-0,5-1,47*1,45*2</t>
  </si>
  <si>
    <t>-2,97*1,45-1*0,6</t>
  </si>
  <si>
    <t>R04 : 27,95*3,35+0,5*0,3*2-3,9*1,8-0,85*1,8*2-1,75*1,8-1,44*2,75-1,75*0,85</t>
  </si>
  <si>
    <t>12,9*3,65+1,35*2,75*2+3,5*1,35-0,56*0,85*2-2*1,8</t>
  </si>
  <si>
    <t>25,1*3,35+0,5*0,3+2,75*0,2-1,75*2,05*5-0,87*2,05</t>
  </si>
  <si>
    <t>(4,5+3)*3,65+8,6*0,36-0,87*1,77</t>
  </si>
  <si>
    <t>1.PP : (1,5+0,81+1,5)*2*0,17</t>
  </si>
  <si>
    <t>2.NP : (2,05+1,75+2,05+2,9+0,85+0,9+2,05+(2,05+1,75+2,05)*3+(1,45+0,87+1,45)*2)*0,17</t>
  </si>
  <si>
    <t>(2,05+4,4+2,05+2,9+0,85+3,55+2,05+2,05+5,3+2,05+2,05+1,75+2,05+1,45+0,87+1,45)*0,17</t>
  </si>
  <si>
    <t>1.NP : (1,8+3,9+1,8+(1,8+0,85+1,8)*2+1,8+1,75+1,8+2,9+1,44+2,9+0,85+1,75+0,85+2,02+2+2,02)*0,17</t>
  </si>
  <si>
    <t>((0,85+0,56+0,85)*2+2,05+0,87+2,05+(2,05+1,75+2,05)*8+(2,17+1,64+2,17)*2)*0,17</t>
  </si>
  <si>
    <t>(1,45+1,75+1,45+2,9+0,94+2,9+1,45+0,87+1,45+2,05+4,4+2,05+2,9+0,85+3,55+2,05)*0,17</t>
  </si>
  <si>
    <t>(2,05+5,3+2,05+2,05+1,75+2,05+2,15+1,49+2,15+(0,85+1,75+0,85)*7)*0,17</t>
  </si>
  <si>
    <t>(0,9+1+0,9+0,6+1+0,6+1,45+2,97+1,45+1,45+1,47+1,45+1,45+1,47+1,45)*0,17</t>
  </si>
  <si>
    <t>(1,5+1,18+1,5+(0,9+0,59+0,9)*4+2,07+0,99+2,07)*0,17</t>
  </si>
  <si>
    <t>622311563</t>
  </si>
  <si>
    <t>1.PP : 0,81*2*0,33</t>
  </si>
  <si>
    <t>2.NP : (1,75+0,9+1,75+1,75+1,75+0,87*2+4,4+3,55+5,3+1,75+0,87)*0,33</t>
  </si>
  <si>
    <t>1.NP : (3,9+0,85*2+1,75+1,75+0,56*2+0,87+1,75*5+1,75+1,75*3+0,87+4,4+3,55+5,3+1,75)*0,33</t>
  </si>
  <si>
    <t>(1,75*7+0,9+2,97+1,47+1,47+1,15+0,59*3+0,56)*0,33</t>
  </si>
  <si>
    <t>622311831</t>
  </si>
  <si>
    <t>lodžie ze spodní strany : 16,5*1,5*2+10,3*1,5*2</t>
  </si>
  <si>
    <t>622311924</t>
  </si>
  <si>
    <t>PV : 22,8*0,3+0,7*0,3+4,75*0,3+3,5*0,3+1,2*0,3+2,5*0,3</t>
  </si>
  <si>
    <t>PS : (9,25+17,2+11,5)*0,3</t>
  </si>
  <si>
    <t>PZ : 17,6*0,3+18,6*0,3+1,8*0,7/2</t>
  </si>
  <si>
    <t>PJ : 12,6*0,3+(0,6+0,8+8,1)*0,3+16,1*0,15</t>
  </si>
  <si>
    <t>P vnitřní 1 : (2,2+8,6)*0,3+(0,4+0,85+0,5)*0,15</t>
  </si>
  <si>
    <t>P2 : 17,5*0,3</t>
  </si>
  <si>
    <t>622311926</t>
  </si>
  <si>
    <t>PJ : 12,6*0,3+(0,6+0,8+14,6+0,8+0,55+8,1)*0,3</t>
  </si>
  <si>
    <t>622311929</t>
  </si>
  <si>
    <t>PZ : 2,15*0,7+4,55*2+12,75*0,7+16,75*0,7</t>
  </si>
  <si>
    <t>PJ : 12,55*0,7+2,45*0,7+17,2*0,85+8,05*0,7</t>
  </si>
  <si>
    <t>PV : (22,1+10,55+2,55)*0,7+0,75*0,35</t>
  </si>
  <si>
    <t>PS : (9,2+17,2)*0,7+12,6*2</t>
  </si>
  <si>
    <t>P1 : (2,2+13,65)*0,7</t>
  </si>
  <si>
    <t>P2 : 17,2*0,7</t>
  </si>
  <si>
    <t>622422311</t>
  </si>
  <si>
    <t>Oprava vnějších omítek vápenných, stupeň členitosti 1 a 2_x000D_
 v množství opravované plochy přes 20  do 30 % , hladkých</t>
  </si>
  <si>
    <t>27,6+45,75+664+80</t>
  </si>
  <si>
    <t>622451131</t>
  </si>
  <si>
    <t>Omítky vnější cementové stěn nebo štítů, hladké stupeň složitosti I až II</t>
  </si>
  <si>
    <t>sokl : 153,7275+53,6775+51,3075</t>
  </si>
  <si>
    <t>817,35+26</t>
  </si>
  <si>
    <t>(29,5+12,5+26+7,5+2,5+26+13+9+13+3+2+3)*4</t>
  </si>
  <si>
    <t>(19+16+19+16)*7</t>
  </si>
  <si>
    <t>1078*3</t>
  </si>
  <si>
    <t>1.PP : 0,81*1,5*2</t>
  </si>
  <si>
    <t>1.NP : 3,9*1,8+0,85*1,8*2+1,75*1,8+1,44*2,9+1,75*0,85+2*2,02+0,56*0,85*2+0,87*2,05+1,75*2,05*5</t>
  </si>
  <si>
    <t>1,75*0,85+1,64*2,17*2+1,75*2,05*2+1,75*1,45+0,94*2,9+0,87*1,45+4,4*2,5+0,85*2,9+3,55*2,05+5,3*2,05</t>
  </si>
  <si>
    <t>1,75*2,05+1,49*2,15+1,75*0,85*7+0,87*1,77+1*0,6+2,97*1,45+1,47*1,45*2+1,18*1,5+0,59*0,9*4+0,99*2,07</t>
  </si>
  <si>
    <t>2.PP : 1,75*2,05+0,85*2,9+0,9*2,05+1,75*2,05*2+1,75*1,45+0,87*1,45*2+4,4*2,05</t>
  </si>
  <si>
    <t>0,85*2,9+3,55*2,05+5,3*2,05+1,75*2,05+0,87*1,45</t>
  </si>
  <si>
    <t>chodba : 21,8*1,8</t>
  </si>
  <si>
    <t>987542111</t>
  </si>
  <si>
    <t xml:space="preserve"> Demontáž a zpětná montáž znaku a cedulí - pozn. č.1</t>
  </si>
  <si>
    <t>987542112</t>
  </si>
  <si>
    <t xml:space="preserve"> Demontáž a zpětná montáž osvětlovacích těles - pozn. č.2</t>
  </si>
  <si>
    <t>987542113</t>
  </si>
  <si>
    <t xml:space="preserve"> Demontáž větracích otvorů, včetně zazdění - pozn. č.5</t>
  </si>
  <si>
    <t>987542114</t>
  </si>
  <si>
    <t xml:space="preserve"> Demontáž basketbalového koše - pozn. č.6</t>
  </si>
  <si>
    <t>987542115</t>
  </si>
  <si>
    <t xml:space="preserve"> Demontáž větracích mříží, vč. osazení nových nerezových - pozn. č.7</t>
  </si>
  <si>
    <t>987542116</t>
  </si>
  <si>
    <t xml:space="preserve"> Demontáž držáku antény - pozn. č.8</t>
  </si>
  <si>
    <t>987542117</t>
  </si>
  <si>
    <t xml:space="preserve"> Demontáž stávajících elektro dvířek, nahrazení novými plastovými - pozn. č.10</t>
  </si>
  <si>
    <t>987542118</t>
  </si>
  <si>
    <t xml:space="preserve"> Demontáž vodovodního ventilu, přesunutí o tloušťku KZS a nová montáž - pozn. č.12</t>
  </si>
  <si>
    <t>987542119</t>
  </si>
  <si>
    <t xml:space="preserve"> D+M sklápěcích schodů na půdu, včetně všech potřebných prací (vybourání,začištění,osazení,malba...)</t>
  </si>
  <si>
    <t>štíty : 12,6*1,45*0,3</t>
  </si>
  <si>
    <t>965042121</t>
  </si>
  <si>
    <t>Bourání podkladů pod dlažby z mazanin betonových nebo z litého asfaltu, tloušťky do 100 mm, plochy do 1 m2</t>
  </si>
  <si>
    <t>střecha : 12,6*27,65*0,07</t>
  </si>
  <si>
    <t>pod dlažbama na terasách a lodžiíích : (17*1,5+5,6*1,5)*0,08</t>
  </si>
  <si>
    <t>(10*1,5+16*1,5)*0,08</t>
  </si>
  <si>
    <t>Bourání dlažeb z dlaždic a xylolitu litého z xylolitových nebo keramických dlaždic, plochy přes 1 m2, sbíječka dlaždice keramické</t>
  </si>
  <si>
    <t>17*1,5+5,6*1,5</t>
  </si>
  <si>
    <t>10*1,5+16*1,5</t>
  </si>
  <si>
    <t>965082923</t>
  </si>
  <si>
    <t>Odstranění násypu pod podlahami a na střechách tloušťky do 100 mm, plochy přes 2 m2</t>
  </si>
  <si>
    <t>střecha : 12,6*27,65*0,08</t>
  </si>
  <si>
    <t>6*2</t>
  </si>
  <si>
    <t>1,75*0,85*6</t>
  </si>
  <si>
    <t>2,02*2</t>
  </si>
  <si>
    <t>969987111</t>
  </si>
  <si>
    <t xml:space="preserve"> Odstranění skladby stávající střechy dle popisu R02</t>
  </si>
  <si>
    <t>22*2,5+5,2*2,2</t>
  </si>
  <si>
    <t>969987112</t>
  </si>
  <si>
    <t xml:space="preserve"> Odstranění skladby stávající střechy dle popisu R03</t>
  </si>
  <si>
    <t>10,4*8,4</t>
  </si>
  <si>
    <t>969987113</t>
  </si>
  <si>
    <t xml:space="preserve"> Odstranění skladby stáv. střechy dle popisu R04,vč. odvozu,uložení na specializ. skládku,poplatku</t>
  </si>
  <si>
    <t>(5+8,8)*28</t>
  </si>
  <si>
    <t>978015241</t>
  </si>
  <si>
    <t>Otlučení omítek vápenných nebo vápenocementových, vnějších s vyškrabáním spár, s 1. až 4. stupni složitosti, v rozsahu do 30 %</t>
  </si>
  <si>
    <t xml:space="preserve"> Otlučení omítek vnějších MVC v složit.1-4 do 100 %</t>
  </si>
  <si>
    <t>okna, dveře - ostění a nadpraží : (1,5+0,81+1,5)*2*0,15</t>
  </si>
  <si>
    <t>(1,8+3,9+1,8+(1,8+0,85+1,8)*2+1,8+1,75+1,8+0,85+1,75+0,85+2,02+2+2,02+0,85+0,56+0,85)*0,15</t>
  </si>
  <si>
    <t>(0,85+0,56+0,85+2,05+0,87+2,05+(2,05+1,75+2,05)*5+0,85+1,75+0,85+(2,17+1,64+2,17)*2)*0,15</t>
  </si>
  <si>
    <t>((2,05+1,75+2,05)*2+1,45+1,75+1,45+2,9+0,94+2,9+1,45+0,87+1,5+2,05+4,4+2,05+2,9+0,85+3,55+2,05)*0,15</t>
  </si>
  <si>
    <t>(2,05+5,3+2,05+0,85+1,75+0,85+2,15+1,49+2,15+(0,85+1,75+0,85)*7)*0,15</t>
  </si>
  <si>
    <t>(0,85+1,1+0,85+1,45+2,97+1,45+(1,45+1,47+1,45)*2+1,5+1,18+1,5+(0,9+0,56+0,9)*4+2,07+0,99+2,07)*0,15</t>
  </si>
  <si>
    <t>(2,05+1,75+2,05+2,9+0,85+0,9+2,5+2,05+1,75+2,05+2,05+1,75+2,05+1,45+1,75+1,45+(1,5+0,87+1,5)*2)*0,15</t>
  </si>
  <si>
    <t>(2,05+4,4+2,05)*0,15</t>
  </si>
  <si>
    <t>(2,9+0,85+3,55+2,05+2,05+5,3+2,05+2,05+1,75+2,05+1,45+0,87+1,45)*0,15</t>
  </si>
  <si>
    <t>parapety na lodžiíích : 3,55*2</t>
  </si>
  <si>
    <t>3,55*2+1,75+1,75+0,9+1,75*2</t>
  </si>
  <si>
    <t>stáv. stav pohled vnitřní 1 : 5,5*0,95</t>
  </si>
  <si>
    <t>978981111</t>
  </si>
  <si>
    <t xml:space="preserve"> Odstranění výústků VZT, odvětrání kanalizace a stávající střešní vpustě</t>
  </si>
  <si>
    <t>lodžie : 10,5*1,5+5,5*1,5+16,5*1,5*2</t>
  </si>
  <si>
    <t>vstup : 1,9*2,5</t>
  </si>
  <si>
    <t>2,6+1,9+2,6</t>
  </si>
  <si>
    <t>(1,5+10,3+1,5)*2+(1,5+16,5+1,5)*2</t>
  </si>
  <si>
    <t>sokl : 153,7275+51,3075</t>
  </si>
  <si>
    <t>711491272</t>
  </si>
  <si>
    <t>711981111</t>
  </si>
  <si>
    <t xml:space="preserve"> Provedení odstranění stávající hydroizolace</t>
  </si>
  <si>
    <t>suterén : (2,6+5+12,5+2,5+1)*2,3</t>
  </si>
  <si>
    <t>kolem objektu : (29+13+1+1+25+8+1+7+14,5+1+3+25)*0,6</t>
  </si>
  <si>
    <t>712-1</t>
  </si>
  <si>
    <t>Povlakové krytiny</t>
  </si>
  <si>
    <t>712300832</t>
  </si>
  <si>
    <t xml:space="preserve">Odstranění povlakové krytiny a mechu na střechách plochých do 10°, povlakové krytiny_x000D_
 dvouvrstvé,  </t>
  </si>
  <si>
    <t>střecha pod dřevěnbou nosnou kcí : 12,6*27,65</t>
  </si>
  <si>
    <t>R02 : 7,05*2,75+15*1,8</t>
  </si>
  <si>
    <t>R03 : 9,275*7,275+2,6*4,1</t>
  </si>
  <si>
    <t>R03 vytažení na atiky : (2,6+2,3+9,275+7,275+9,275+0,8+2,6)*(0,27+0,3)</t>
  </si>
  <si>
    <t>R04 : 12,9*26,9</t>
  </si>
  <si>
    <t>R04 vytažení na atiky : 12,9*(0,27+0,3)</t>
  </si>
  <si>
    <t>712363115</t>
  </si>
  <si>
    <t xml:space="preserve"> Izolace prostup -300mm střecha -10°</t>
  </si>
  <si>
    <t>712363116</t>
  </si>
  <si>
    <t xml:space="preserve"> Izolace prostup -500mm střecha -10°</t>
  </si>
  <si>
    <t>712372111</t>
  </si>
  <si>
    <t>R02 : 7,05*2,87+15*1,92</t>
  </si>
  <si>
    <t>R02 napojení na budovu : (15+1+2,7)*0,25</t>
  </si>
  <si>
    <t>R03 : 10,675*8,675+1,9*5,5</t>
  </si>
  <si>
    <t>R03 napojení na budovu : 4,1*0,25</t>
  </si>
  <si>
    <t>R03 vytažení na atiky : (2,6+2,1+9,275+7,725+9,275+1+2,6)*0,15</t>
  </si>
  <si>
    <t>R04 : 27,95*12,9</t>
  </si>
  <si>
    <t>R04 vytažení na atiky : 12,9*2*0,15</t>
  </si>
  <si>
    <t>712378002</t>
  </si>
  <si>
    <t>100,055</t>
  </si>
  <si>
    <t>712378004</t>
  </si>
  <si>
    <t>712378005</t>
  </si>
  <si>
    <t>Doplňkové konstruce k povlakovým krytinám z fólií stěnová lišta vyhnutá, z pozinkovaného plechu s povrchovou úpravou PVC, RŠ 70 mm</t>
  </si>
  <si>
    <t>R04 kolem komína : 1,6+1+1,6+1</t>
  </si>
  <si>
    <t xml:space="preserve"> Zaizolování prostupů střešní kytinou (držák antény, svod antény, VZT...)</t>
  </si>
  <si>
    <t>712981002</t>
  </si>
  <si>
    <t xml:space="preserve"> D+M střešní vpustí pro mPVC krytiny,vč. zateplení a límco pro napojení parozábrany z asf.pásů</t>
  </si>
  <si>
    <t>712981111</t>
  </si>
  <si>
    <t xml:space="preserve"> Provedení přípravy podkladů před prováděním nové skladby střechy(vysátí, vyrovnání cem. maltou...)</t>
  </si>
  <si>
    <t>R02 : 2,75*7,05+15*1,8</t>
  </si>
  <si>
    <t>R04 : 26,9*12,9</t>
  </si>
  <si>
    <t xml:space="preserve"> Přesun hmot pro povlakové krytiny, výšky do 12 m</t>
  </si>
  <si>
    <t>R03 EPS 100S : (2,6+2,3+9,275+7,275+9,275+0,8+2,6)*0,15</t>
  </si>
  <si>
    <t>R03 XPS : (2,6+2,3+9,275+7,275+9,275+0,8+2,6)*0,42</t>
  </si>
  <si>
    <t>R04 atiky : 12,9*0,15*2</t>
  </si>
  <si>
    <t>R04 XPS : 12,9*0,42*2</t>
  </si>
  <si>
    <t>R01 nad lodžiema : 10,2*1,5+16,4*1,5</t>
  </si>
  <si>
    <t xml:space="preserve"> Izolace tepelná podlah na sucho, dvouvrstvá</t>
  </si>
  <si>
    <t>R01 nad místnostma : 12*16,5</t>
  </si>
  <si>
    <t>střecha R01 : (12,5+17+12,5+17)*0,7*2</t>
  </si>
  <si>
    <t>R02 napojení na budovu : (15+1+2,7)*0,53</t>
  </si>
  <si>
    <t>R03 napojení na budovu : 4,1*0,53</t>
  </si>
  <si>
    <t>28375460</t>
  </si>
  <si>
    <t>R03 XPS : (2,6+2,3+9,275+7,275+9,275+0,8+2,6)*0,42*0,15*1,03</t>
  </si>
  <si>
    <t>R04 XPS : 12,9*2*0,42*0,15*1,03</t>
  </si>
  <si>
    <t>R02 : (7,05*2,87+15*1,92)*0,26*1,03</t>
  </si>
  <si>
    <t>R03 : (9,275*7,275+2,6*4,1)*0,26*1,03</t>
  </si>
  <si>
    <t>R03 EPS 100S : (2,6+2,3+9,275+7,275+9,275+0,8+2,6)*0,15*0,05*1,03</t>
  </si>
  <si>
    <t>R04 : 12,9*26,9*0,22*1,03</t>
  </si>
  <si>
    <t>R04 atiky : 12,9*0,15*0,05*1,03*2</t>
  </si>
  <si>
    <t>28376241</t>
  </si>
  <si>
    <t>střecha R01 : (12,5+17+12,5+17)*0,7*2*1,03</t>
  </si>
  <si>
    <t>R02 napojení na budovu : (15+1+2,7)*0,53*1,03</t>
  </si>
  <si>
    <t>R03 napojení na budovu : 4,1*0,53*1,03</t>
  </si>
  <si>
    <t>R01 nad lodžiema : (10,2*1,5+16,4*1,5)*1,03</t>
  </si>
  <si>
    <t>63151410</t>
  </si>
  <si>
    <t>R01 nad místnostma : 12*16,5*1,03*2</t>
  </si>
  <si>
    <t>721</t>
  </si>
  <si>
    <t>Vnitřní kanalizace</t>
  </si>
  <si>
    <t>721176225</t>
  </si>
  <si>
    <t>Potrubí z plastových trub svodné (ležaté) v zemi, d 200 mm</t>
  </si>
  <si>
    <t>29+1,5*3+15,5+2,5+1,5</t>
  </si>
  <si>
    <t>1+1+10,5+5+7,5+18+1+1</t>
  </si>
  <si>
    <t>2,5+2,5+1</t>
  </si>
  <si>
    <t>1+7+2,5+1</t>
  </si>
  <si>
    <t>721242110</t>
  </si>
  <si>
    <t>Lapače střešních splavenin DN 110, s otáč.kul.kloubem na odtoku, s košem , se suchou a nezámr.klapkou,čistícím víčkem a vylam.těs. kroužky pro připoj.potrub.svodů d75, 90, 100 a 110mm, zápachová klapka, koš na listí</t>
  </si>
  <si>
    <t>721290112</t>
  </si>
  <si>
    <t>Zkouška těsnosti kanalizace v objektech vodou, DN 200</t>
  </si>
  <si>
    <t>721981111</t>
  </si>
  <si>
    <t xml:space="preserve"> Provedení napojení do stávající šachty dešťové kanalizace</t>
  </si>
  <si>
    <t>998721202</t>
  </si>
  <si>
    <t xml:space="preserve"> Přesun hmot pro vnitřní kanalizaci, výšky do 12 m</t>
  </si>
  <si>
    <t>762083121</t>
  </si>
  <si>
    <t>Zvláštní výkony Impregnace dřevo1/2 hmyz+houba+plís</t>
  </si>
  <si>
    <t>střechy : 4,12462</t>
  </si>
  <si>
    <t>půda : 7,81312</t>
  </si>
  <si>
    <t>762332120</t>
  </si>
  <si>
    <t>Vázané konstrukce krovů montáž  střech pultových, sedlových, valbových, stanových čtvercového nebo obdélníkového půdorysu z řeziva, průřezové plochy přes 120 do 224 cm2</t>
  </si>
  <si>
    <t>R02 okapová hrana : 22*0,75+22,15</t>
  </si>
  <si>
    <t>R02 závětr. lišta : 8*0,75+7,05</t>
  </si>
  <si>
    <t>R04 okapová hrana : (27*0,75+26,9)*2</t>
  </si>
  <si>
    <t>R02 okapová hrana : 22,15*0,25</t>
  </si>
  <si>
    <t>R02 závětr. lišta : 7,05*0,25</t>
  </si>
  <si>
    <t>R03 XPS : (2,6+2,3+9,275+7,275+9,275+0,8+2,6)*0,65</t>
  </si>
  <si>
    <t>R04 atiky : 12,9*0,42*2</t>
  </si>
  <si>
    <t>R04 okapová hrana : 26,9*0,25*2</t>
  </si>
  <si>
    <t xml:space="preserve"> Spojovací a ochranné prostředky pro střechy</t>
  </si>
  <si>
    <t>1,76417+0,71417+65,85125*0,025</t>
  </si>
  <si>
    <t>762512245</t>
  </si>
  <si>
    <t xml:space="preserve"> Položení podlah pod PVC šroubováním</t>
  </si>
  <si>
    <t>půda : (16,6-1,8-1,8)*12</t>
  </si>
  <si>
    <t>762526110</t>
  </si>
  <si>
    <t>Položení podlah montáž  polštářů pod podlahy rozteče do 65 cm</t>
  </si>
  <si>
    <t>půda : (16,6-1,8-1,8)*12*2</t>
  </si>
  <si>
    <t>762595000</t>
  </si>
  <si>
    <t>Spojovací a ochranné prostředky hřebíky, vruty, impregnace</t>
  </si>
  <si>
    <t>půda : (16,6-1,8-1,8)*12*2*0,025</t>
  </si>
  <si>
    <t>hranoly půda : 7,18312</t>
  </si>
  <si>
    <t>60515206</t>
  </si>
  <si>
    <t xml:space="preserve"> hranol SM/JD; tl = 100,0 mm; š = 140 mm; l = 3 000 až 6 000 mm; jakost I</t>
  </si>
  <si>
    <t>půda : (20*13+21*12)*0,1*0,14*1,09</t>
  </si>
  <si>
    <t>60515519</t>
  </si>
  <si>
    <t xml:space="preserve"> Hranol SM/JD 1 13x15 cm</t>
  </si>
  <si>
    <t>R02 okapová hrana : 22,15*0,13*0,15*1,09</t>
  </si>
  <si>
    <t>R02 závětr. lišta : 7,05*0,13*0,15*1,09</t>
  </si>
  <si>
    <t>R04 okapová hrana : (26,9)*2*0,13*0,15*1,09</t>
  </si>
  <si>
    <t>60515788</t>
  </si>
  <si>
    <t xml:space="preserve"> Hranol SM profil 80x130 mm dl. 3 m</t>
  </si>
  <si>
    <t>R02 okapová hrana : 22*0,75*0,08*0,13*1,09</t>
  </si>
  <si>
    <t>R02 závětr. lišta : 8*0,75*0,08*0,13*1,09</t>
  </si>
  <si>
    <t>R04 okapová hrana : (27*0,75*0,08*0,13)*2*1,09</t>
  </si>
  <si>
    <t>R02 okapová hrana : 22,15*0,25*1,09</t>
  </si>
  <si>
    <t>R02 závětr. lišta : 7,05*0,25*1,09</t>
  </si>
  <si>
    <t>R02 napojení na budovu : (15+1+2,7)*0,53*1,09</t>
  </si>
  <si>
    <t>R03 XPS : (2,6+2,3+9,275+7,275+9,275+0,8+2,6)*0,65*1,09</t>
  </si>
  <si>
    <t>R03 napojení na budovu : 4,1*0,53*1,09</t>
  </si>
  <si>
    <t>R04 atiky : 12,9*0,42*2*1,09</t>
  </si>
  <si>
    <t>R04 okapová hrana : 26,9*0,25*2*1,09</t>
  </si>
  <si>
    <t>půda : (16,6-1,8-1,8)*12*1,09</t>
  </si>
  <si>
    <t>764000464</t>
  </si>
  <si>
    <t>1,75*12+5,3*2+3,55*2+4,4*2+0,87*4+0,94*1+1,75*2+1,75*6+0,87*1+0,56*2</t>
  </si>
  <si>
    <t>1,75+0,85*2+3,9*1+0,59*4+1,18*1+1,47*2+2,97</t>
  </si>
  <si>
    <t>1+0,87+0,9+1,75*3</t>
  </si>
  <si>
    <t>764339820</t>
  </si>
  <si>
    <t>Demontáž lemování, komínů, zděných ventilací a ji na vlnité krytině, v hřebeni, sklonu do 30°</t>
  </si>
  <si>
    <t>1,6*1</t>
  </si>
  <si>
    <t>764352201</t>
  </si>
  <si>
    <t xml:space="preserve"> Žlaby z Pz plechu podokapní půlkruhové, rš 188 mm, barva RAL 140 60 70 (dle batrevného řešení)</t>
  </si>
  <si>
    <t>146,525</t>
  </si>
  <si>
    <t>147</t>
  </si>
  <si>
    <t>764391820</t>
  </si>
  <si>
    <t>Demontáž ostatních prvků střešních závětrné lišty, rš 250 a 330 mm, sklonu do 30°</t>
  </si>
  <si>
    <t>(5+8,7)*2</t>
  </si>
  <si>
    <t>0,81*2</t>
  </si>
  <si>
    <t>1,75+1,75+1,75*6+0,9+1+2,97+1,47*2+1,18+0,59*3+0,56+3,9</t>
  </si>
  <si>
    <t>0,85*2+1,75+1,75+0,56*2+0,87+1,75*5+1,75+1,75*3+0,87+4,4</t>
  </si>
  <si>
    <t>0,87+1,75+0,87+0,87+4,4</t>
  </si>
  <si>
    <t>764430850</t>
  </si>
  <si>
    <t>Demontáž oplechování zdí a nadezdívek rš 600 mm</t>
  </si>
  <si>
    <t>12,675+8,7+12,675+1+2</t>
  </si>
  <si>
    <t xml:space="preserve"> Odpadní trouby z Pz plechu, kruhové, D 100 mm, barva RAL 140 60 70 (dle batrevného řešení)</t>
  </si>
  <si>
    <t xml:space="preserve"> Demontáž odpadních trub kruhových,D 150 mm</t>
  </si>
  <si>
    <t xml:space="preserve"> D+M větrací mřížky, včetně mřížky proti hmyzu</t>
  </si>
  <si>
    <t>765</t>
  </si>
  <si>
    <t>Krytiny tvrdé</t>
  </si>
  <si>
    <t>765981111</t>
  </si>
  <si>
    <t xml:space="preserve"> Rozebrání části střechy, zpětné zapravení střechy (po provedení zateplení prostoru nad lodžiema)</t>
  </si>
  <si>
    <t>kraj střechy R01 : (15,5+14,8+15,5+14,8)*3</t>
  </si>
  <si>
    <t>998765202</t>
  </si>
  <si>
    <t>Přesun hmot pro krytiny tvrdé z nákladů    v objektech výšky přes 6 do 12 m</t>
  </si>
  <si>
    <t xml:space="preserve"> Okno plastové W09 1750x850 dle popisu ve výpisu výplní vč. vent. klapky a doplňků (žaluzie...)</t>
  </si>
  <si>
    <t>611999031</t>
  </si>
  <si>
    <t xml:space="preserve"> Dveře plastové D06 2000x2020 dle popisu ve výpisu výplní otvorů </t>
  </si>
  <si>
    <t>22,1+67,81</t>
  </si>
  <si>
    <t xml:space="preserve"> Montáž oken plastových oken a dveří dle ČSN 730540 v souladu se  zásadami TNI 74 6077</t>
  </si>
  <si>
    <t>2*2,02</t>
  </si>
  <si>
    <t>Ostatní, montáž parapetních desek dřevě šířky do 300 mm, délky přes 1600 do 2600 mm</t>
  </si>
  <si>
    <t>1,75*6</t>
  </si>
  <si>
    <t>767981111</t>
  </si>
  <si>
    <t xml:space="preserve"> Demontáž markýzy, včetně likvidace</t>
  </si>
  <si>
    <t>767981112</t>
  </si>
  <si>
    <t xml:space="preserve"> D+M markýzy č.1, dle popisu ve výpisu zámeč. výrobků, včetně zasklení, zemní prací, zákl. patky...</t>
  </si>
  <si>
    <t>767981113</t>
  </si>
  <si>
    <t xml:space="preserve"> D+M markýzy č.2, dle popisu ve výpisu zámeč. výrobků, včetně zasklení...</t>
  </si>
  <si>
    <t>767981114</t>
  </si>
  <si>
    <t xml:space="preserve"> D+M markýzy č.3, dle popisu ve výpisu zámeč. výrobků, včetně zasklení...</t>
  </si>
  <si>
    <t>vstup : 2,5+1,9+2,5</t>
  </si>
  <si>
    <t>lodžie : 1,5+5,5-1,64+0,3*4</t>
  </si>
  <si>
    <t>1,5+16,5+1,5-0,85+0,3*2</t>
  </si>
  <si>
    <t>1,5+10,3+1,5-0,85+0,3*2</t>
  </si>
  <si>
    <t>lodžie : (10,5*1,5+5,5*1,5+16,5*1,5*2)*1,1</t>
  </si>
  <si>
    <t>vstup : 1,9*2,5*1,1</t>
  </si>
  <si>
    <t>65,01*0,1*1,1</t>
  </si>
  <si>
    <t>Přesun hmot pro podlahy z dlaždic z nákladů  v objektech výšky přes 6 do 12 m</t>
  </si>
  <si>
    <t>783981111</t>
  </si>
  <si>
    <t xml:space="preserve"> Repase stávajícího zábradlí (očištění, odrezivění, zákl. nátěr, 2x vrchní nátěr), doplnění nových dřevěných výplní</t>
  </si>
  <si>
    <t xml:space="preserve"> Přebroušení stávajích viditelných částí krovu, nový nátěr lazurovou barvou</t>
  </si>
  <si>
    <t>chodba : 21,8*1,8+(1,8+21,8+1,8+21,8)*3</t>
  </si>
  <si>
    <t>u nových dveří : 3*3</t>
  </si>
  <si>
    <t>799981112</t>
  </si>
  <si>
    <t xml:space="preserve"> Zajištění provedení sondy do střešní krytiny z důvodu zjištění obsahu vlhkosti v konstrukci střechy</t>
  </si>
  <si>
    <t>střecha R03 : 1</t>
  </si>
  <si>
    <t>R02 : 1</t>
  </si>
  <si>
    <t xml:space="preserve"> Úprava elektroinstalace na fasádě (dmtž,mtž svítidel, kabeláž pod KZS, vč. chrániček...)</t>
  </si>
  <si>
    <t>M21-2</t>
  </si>
  <si>
    <t xml:space="preserve"> Demontáž hromosvodu, včetně likvidace</t>
  </si>
  <si>
    <t>979080001</t>
  </si>
  <si>
    <t xml:space="preserve"> Poplatek za skládku materiálu z AZC</t>
  </si>
  <si>
    <t>střecha R04 : 8,5001</t>
  </si>
  <si>
    <t>979087017</t>
  </si>
  <si>
    <t>Odvoz na skládku demont.konstrukcí vláknocementových, do 5000 m</t>
  </si>
  <si>
    <t>979087018</t>
  </si>
  <si>
    <t>Odvoz na skládku demont.konstrukcí vláknocementových, příplatek za každých dalších i započatých 5000 m</t>
  </si>
  <si>
    <t>MŠ Tatce</t>
  </si>
  <si>
    <t>2013-18</t>
  </si>
  <si>
    <t xml:space="preserve"> Obezdívky z porobetonových tvárnic tl. 100 mm</t>
  </si>
  <si>
    <t xml:space="preserve"> Omítka stěn tenkovrstvá silikonová barevná, zatíraná, tloušťka vrstvy 1,5 mm</t>
  </si>
  <si>
    <t xml:space="preserve"> Podkladní nátěr stěn pod tenkovrstvé omítky</t>
  </si>
  <si>
    <t xml:space="preserve"> Soklová lišta hliník KZS tl. 150 mm</t>
  </si>
  <si>
    <t xml:space="preserve"> Dilatační profil KZS rohový V</t>
  </si>
  <si>
    <t xml:space="preserve"> Montáž výztužné sítě do stěrkového tmelu, včetně výztužné sítě a stěrkového tmelu</t>
  </si>
  <si>
    <t xml:space="preserve"> Izolace proti vlhkosti svis. nátěr, za studena, 1x nátěr - včetně dodávky asfaltového laku</t>
  </si>
  <si>
    <t xml:space="preserve"> Izolace proti vlhkosti svislá pásy přitavením, 1 vrstva - včetně dod. Asf.pásu</t>
  </si>
  <si>
    <t xml:space="preserve"> Stěrka hydroizolační proti vlhkosti silikát.</t>
  </si>
  <si>
    <t xml:space="preserve"> Těsnicí pás do spoje podlaha - stěna, šířka 120 mm </t>
  </si>
  <si>
    <t xml:space="preserve"> Izolační systém fólií s nopkovými vystupky, výška 12mm, svisle</t>
  </si>
  <si>
    <t xml:space="preserve">Izolace proti tlakové vodě ostatní svislá, ochranná textílie, včetně dodávky materiálu, včetně dodávky textilie </t>
  </si>
  <si>
    <t xml:space="preserve">Povlakové krytiny střech do 10° za studena, nátěrem 1 x, penetračním nebo asfaltovým lakem, včetně dodávky materiálu, 1 x nátěr - včetně dodávky </t>
  </si>
  <si>
    <t xml:space="preserve"> Povlaková krytina střech do 10°, NAIP přitavením, 1 vrstva - včetně dodávky asf. Pásu</t>
  </si>
  <si>
    <t xml:space="preserve"> Krytina střech do 10° fólie, 6 kotvy/m2, na beton, tl. izolace do 260 mm, tl.1,5 mm, bílá</t>
  </si>
  <si>
    <t xml:space="preserve"> Okapnice z poplast. plechu RŠ 320 mm</t>
  </si>
  <si>
    <t xml:space="preserve"> Závětrná lišta z poplast. plechu RŠ 425 mm</t>
  </si>
  <si>
    <t xml:space="preserve"> Povlaková krytina střech do 10°, podklad. textilie, 1 vrstva - včetně dodávky textilie </t>
  </si>
  <si>
    <t>Deska pro prostředí vlhké; strana broušená; hrana pero/drážka; tl = 25,0 mm</t>
  </si>
  <si>
    <t xml:space="preserve"> Obklad soklíků keram.rovných, tmel,10x10 cm, lepidlo flexibilní</t>
  </si>
  <si>
    <t xml:space="preserve"> Montáž podlah keram.,hladké, tmel, 30x30 cm, lepidlo flexibilní</t>
  </si>
  <si>
    <t xml:space="preserve"> Dlažba matná 300x300x9 mm</t>
  </si>
  <si>
    <t>Svorka na potrubí ST</t>
  </si>
  <si>
    <t>Svorka okapová</t>
  </si>
  <si>
    <t>KZS, zateplení fasády, polystyren šedý, tloušťky 40 mm, s omítkou silikonovou, s omítkou 3,2 kg/m2, součinitel. Tep. vodivosti max 0,032W.m-1.K-1,</t>
  </si>
  <si>
    <t>KZS, zateplení fasády, polystyren šedý, tloušťky 80 mm, s omítkou silikonovou, s omítkou 3,2 kg/m2, součinitel. Tep. vodivosti max 0,032W.m-1.K-1,</t>
  </si>
  <si>
    <t>KZS, zateplení fasády, polystyren šedý, tloušťky 150 mm, s omítkou silikonovou, s omítkou 3,2 kg/m2, součinitel. Tep. vodivosti max 0,032W.m-1.K-1,</t>
  </si>
  <si>
    <t>KZS, zateplení ostění, polystyrenem šedý, tloušťky 40 mm, s omítkou silikonovou 3,2 kg/m2, součinitel. Tep. vodivosti max 0,032W.m-1.K-1,</t>
  </si>
  <si>
    <t>KZS, zateplení parapetu, extrudovaným polystyrenem, tloušťky 30 mm, zakončené stěrkou s výztužnou tkaninou, součinitel. Tep. vodivosti max 0,038W.m-1.K-1,</t>
  </si>
  <si>
    <t xml:space="preserve"> Izolace suterénu z perimetrického polystyrénu tl. 150 mm, bez PÚ, součinitel. Tep. vodivosti max 0,034W.m-1.K-1,</t>
  </si>
  <si>
    <t xml:space="preserve"> Zateplovací systém, sokl z perimetrického polystyrénu tl. 150 mm, s mozaikovou omítkou 5,5 kg/m2, součinitel. Tep. vodivosti max 0,034W.m-1.K-1,</t>
  </si>
  <si>
    <t xml:space="preserve"> Izolace suterénu z perimetrického polystyrénu tl. 80 mm, bez PÚ, součinitel. Tep. vodivosti max 0,034W.m-1.K-1,</t>
  </si>
  <si>
    <t xml:space="preserve"> deska izolační fasádní; pěnový polystyren s grafitem; povrch hladký; rovná hrana; tl. 40,0 mm; R = 1,250 m2K/W; obj. hmotnost 15,00 kg/m3; š = 500,0 mm; l = 1 000 mm, součinitel. Tep. vodivosti max 0,032W.m-1.K-1,</t>
  </si>
  <si>
    <t xml:space="preserve"> deska izolační fasádní; pěnový polystyren s grafitem; povrch hladký; rovná hrana; tl. 120,0 mm; R = 3,800 m2K/W; obj. hmotnost 15,00 kg/m3; š = 500,0 mm; l = 1 000 mm, součinitel. Tep. vodivosti max 0,032W.m-1.K-1,</t>
  </si>
  <si>
    <t xml:space="preserve"> deska izolační minerální vlákno; tl. 100,0 mm; součinitel. Tep. vodivosti max 0,036W.m-1.K-1,; obj. hmotnost 40,00 kg/m3; hydrofobizováno; š = 600,0 mm; l = 1 200 mm</t>
  </si>
  <si>
    <t xml:space="preserve"> deska izolační minerální vlákno; tl. 140,0 mm; součinitel. Tep. vodivosti max 0,036W.m-1.K-1; obj. hmotnost 40,00 kg/m3; hydrofobizováno; š = 600,0 mm; l = 1 200 mm</t>
  </si>
  <si>
    <t xml:space="preserve"> deska izolační tepelně izol.; extrudovaný polystyren; povrch hladký; obj. hmotnost 40,00 kg/m3; š = 600,0 mm; l = 1 250 mmsoučinitel. Tep. vodivosti max 0,038W.m-1.K-1,</t>
  </si>
  <si>
    <t xml:space="preserve"> deska izolační EPS 100 S; pěnový polystyren; povrch hladký; obj. hmotnost 20,00 kg/m3; š = 500,0 mm; l = 1 000 mm, součinitel. Tep. vodivosti max 0,037W.m-1.K-1,</t>
  </si>
  <si>
    <t>KZS, zateplení fasády, minerálními deskami s podélným vláknem, tloušťky 80 mm, s omítkou silikonovou 3,2 kg/m2, součinitel. Tep. vodivosti max 0,039W.m-1.K-1,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</si>
</sst>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CZK]"/>
    <numFmt numFmtId="165" formatCode="#,##0.00000"/>
    <numFmt numFmtId="166" formatCode="#,##0;\-#,##0"/>
    <numFmt numFmtId="167" formatCode="#,##0.000;\-#,##0.000"/>
    <numFmt numFmtId="168" formatCode="#,##0.00;\-#,##0.00"/>
  </numFmts>
  <fonts count="25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 CE"/>
      <family val="2"/>
      <charset val="238"/>
    </font>
    <font>
      <b/>
      <sz val="12"/>
      <color theme="0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name val="MS Sans Serif"/>
      <family val="2"/>
      <charset val="238"/>
    </font>
    <font>
      <sz val="8"/>
      <name val="Arial CE"/>
      <charset val="110"/>
    </font>
    <font>
      <sz val="7"/>
      <name val="Arial CE"/>
      <charset val="238"/>
    </font>
    <font>
      <b/>
      <sz val="8"/>
      <name val="Arial CE"/>
      <charset val="238"/>
    </font>
    <font>
      <sz val="8"/>
      <color rgb="FF0070C0"/>
      <name val="Arial CE"/>
      <family val="2"/>
      <charset val="238"/>
    </font>
    <font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19" fillId="0" borderId="0" applyAlignment="0">
      <alignment vertical="top" wrapText="1"/>
      <protection locked="0"/>
    </xf>
    <xf numFmtId="0" fontId="11" fillId="0" borderId="0"/>
    <xf numFmtId="0" fontId="12" fillId="0" borderId="0"/>
    <xf numFmtId="0" fontId="19" fillId="0" borderId="0" applyAlignment="0">
      <alignment vertical="top" wrapText="1"/>
      <protection locked="0"/>
    </xf>
  </cellStyleXfs>
  <cellXfs count="399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1" fillId="0" borderId="4" xfId="0" applyFont="1" applyBorder="1"/>
    <xf numFmtId="0" fontId="5" fillId="0" borderId="3" xfId="0" applyFont="1" applyFill="1" applyBorder="1"/>
    <xf numFmtId="0" fontId="0" fillId="0" borderId="0" xfId="0" applyFill="1"/>
    <xf numFmtId="49" fontId="5" fillId="0" borderId="3" xfId="0" applyNumberFormat="1" applyFont="1" applyBorder="1" applyAlignment="1">
      <alignment horizontal="left"/>
    </xf>
    <xf numFmtId="0" fontId="5" fillId="0" borderId="5" xfId="0" applyFont="1" applyBorder="1"/>
    <xf numFmtId="0" fontId="5" fillId="0" borderId="3" xfId="0" applyNumberFormat="1" applyFont="1" applyBorder="1"/>
    <xf numFmtId="0" fontId="5" fillId="0" borderId="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0" fontId="5" fillId="0" borderId="3" xfId="0" applyFont="1" applyFill="1" applyBorder="1" applyAlignment="1"/>
    <xf numFmtId="0" fontId="2" fillId="0" borderId="0" xfId="0" applyFont="1" applyFill="1" applyBorder="1" applyAlignment="1"/>
    <xf numFmtId="0" fontId="5" fillId="0" borderId="3" xfId="0" applyFont="1" applyBorder="1" applyAlignment="1"/>
    <xf numFmtId="3" fontId="0" fillId="0" borderId="0" xfId="0" applyNumberFormat="1"/>
    <xf numFmtId="0" fontId="5" fillId="0" borderId="4" xfId="0" applyFont="1" applyBorder="1"/>
    <xf numFmtId="0" fontId="5" fillId="0" borderId="7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3" fontId="0" fillId="0" borderId="11" xfId="0" applyNumberFormat="1" applyBorder="1"/>
    <xf numFmtId="0" fontId="0" fillId="0" borderId="12" xfId="0" applyBorder="1"/>
    <xf numFmtId="3" fontId="0" fillId="0" borderId="2" xfId="0" applyNumberFormat="1" applyBorder="1"/>
    <xf numFmtId="0" fontId="0" fillId="0" borderId="1" xfId="0" applyBorder="1"/>
    <xf numFmtId="0" fontId="0" fillId="0" borderId="13" xfId="0" applyBorder="1"/>
    <xf numFmtId="0" fontId="0" fillId="0" borderId="9" xfId="0" applyBorder="1" applyAlignment="1">
      <alignment shrinkToFit="1"/>
    </xf>
    <xf numFmtId="0" fontId="0" fillId="0" borderId="14" xfId="0" applyBorder="1"/>
    <xf numFmtId="0" fontId="0" fillId="0" borderId="15" xfId="0" applyBorder="1"/>
    <xf numFmtId="3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" fontId="0" fillId="0" borderId="25" xfId="0" applyNumberFormat="1" applyBorder="1"/>
    <xf numFmtId="0" fontId="5" fillId="0" borderId="27" xfId="0" applyNumberFormat="1" applyFont="1" applyBorder="1" applyAlignment="1">
      <alignment horizontal="left"/>
    </xf>
    <xf numFmtId="0" fontId="5" fillId="0" borderId="6" xfId="0" applyNumberFormat="1" applyFont="1" applyFill="1" applyBorder="1" applyAlignment="1"/>
    <xf numFmtId="0" fontId="5" fillId="0" borderId="6" xfId="0" applyNumberFormat="1" applyFont="1" applyBorder="1" applyAlignment="1"/>
    <xf numFmtId="0" fontId="5" fillId="0" borderId="27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2" fillId="0" borderId="22" xfId="0" applyFont="1" applyBorder="1"/>
    <xf numFmtId="0" fontId="5" fillId="0" borderId="24" xfId="0" applyFont="1" applyBorder="1"/>
    <xf numFmtId="0" fontId="5" fillId="0" borderId="23" xfId="0" applyFont="1" applyBorder="1"/>
    <xf numFmtId="0" fontId="5" fillId="0" borderId="29" xfId="0" applyFont="1" applyBorder="1"/>
    <xf numFmtId="0" fontId="1" fillId="0" borderId="14" xfId="0" applyFont="1" applyBorder="1"/>
    <xf numFmtId="0" fontId="5" fillId="0" borderId="9" xfId="0" applyFont="1" applyBorder="1"/>
    <xf numFmtId="1" fontId="0" fillId="0" borderId="24" xfId="0" applyNumberForma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9" fillId="0" borderId="31" xfId="0" applyFont="1" applyBorder="1"/>
    <xf numFmtId="0" fontId="9" fillId="0" borderId="31" xfId="1" applyFont="1" applyBorder="1"/>
    <xf numFmtId="0" fontId="9" fillId="0" borderId="0" xfId="0" applyFont="1"/>
    <xf numFmtId="0" fontId="9" fillId="0" borderId="32" xfId="0" applyFont="1" applyBorder="1"/>
    <xf numFmtId="0" fontId="9" fillId="0" borderId="32" xfId="1" applyFont="1" applyBorder="1"/>
    <xf numFmtId="0" fontId="9" fillId="0" borderId="0" xfId="0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31" xfId="1" applyNumberFormat="1" applyFont="1" applyBorder="1" applyAlignment="1">
      <alignment horizontal="right"/>
    </xf>
    <xf numFmtId="4" fontId="9" fillId="0" borderId="31" xfId="1" applyNumberFormat="1" applyFont="1" applyBorder="1"/>
    <xf numFmtId="4" fontId="9" fillId="0" borderId="33" xfId="1" applyNumberFormat="1" applyFont="1" applyBorder="1"/>
    <xf numFmtId="4" fontId="9" fillId="0" borderId="31" xfId="0" applyNumberFormat="1" applyFont="1" applyBorder="1" applyAlignment="1">
      <alignment horizontal="left"/>
    </xf>
    <xf numFmtId="4" fontId="9" fillId="0" borderId="34" xfId="0" applyNumberFormat="1" applyFont="1" applyBorder="1"/>
    <xf numFmtId="4" fontId="9" fillId="0" borderId="32" xfId="1" applyNumberFormat="1" applyFont="1" applyBorder="1" applyAlignment="1">
      <alignment horizontal="right"/>
    </xf>
    <xf numFmtId="4" fontId="9" fillId="0" borderId="32" xfId="1" applyNumberFormat="1" applyFont="1" applyBorder="1"/>
    <xf numFmtId="4" fontId="9" fillId="0" borderId="0" xfId="0" applyNumberFormat="1" applyFont="1"/>
    <xf numFmtId="4" fontId="9" fillId="0" borderId="0" xfId="0" applyNumberFormat="1" applyFont="1" applyBorder="1"/>
    <xf numFmtId="4" fontId="9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5" fillId="0" borderId="35" xfId="0" applyFont="1" applyBorder="1"/>
    <xf numFmtId="0" fontId="5" fillId="0" borderId="36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Continuous" vertical="top"/>
    </xf>
    <xf numFmtId="0" fontId="0" fillId="0" borderId="0" xfId="0" applyNumberFormat="1" applyBorder="1" applyAlignment="1">
      <alignment horizontal="centerContinuous"/>
    </xf>
    <xf numFmtId="0" fontId="0" fillId="0" borderId="0" xfId="0" applyNumberFormat="1" applyAlignment="1">
      <alignment horizontal="centerContinuous"/>
    </xf>
    <xf numFmtId="0" fontId="4" fillId="0" borderId="37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/>
    </xf>
    <xf numFmtId="0" fontId="0" fillId="0" borderId="38" xfId="0" applyBorder="1" applyAlignment="1">
      <alignment horizontal="centerContinuous" vertical="center"/>
    </xf>
    <xf numFmtId="0" fontId="0" fillId="0" borderId="39" xfId="0" applyBorder="1" applyAlignment="1">
      <alignment horizontal="centerContinuous" vertical="center"/>
    </xf>
    <xf numFmtId="49" fontId="2" fillId="2" borderId="4" xfId="0" applyNumberFormat="1" applyFont="1" applyFill="1" applyBorder="1"/>
    <xf numFmtId="0" fontId="2" fillId="2" borderId="1" xfId="0" applyFont="1" applyFill="1" applyBorder="1"/>
    <xf numFmtId="49" fontId="1" fillId="2" borderId="4" xfId="0" applyNumberFormat="1" applyFont="1" applyFill="1" applyBorder="1"/>
    <xf numFmtId="0" fontId="8" fillId="2" borderId="40" xfId="0" applyFont="1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2" borderId="42" xfId="0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43" xfId="0" applyFont="1" applyFill="1" applyBorder="1"/>
    <xf numFmtId="0" fontId="1" fillId="2" borderId="44" xfId="0" applyFont="1" applyFill="1" applyBorder="1"/>
    <xf numFmtId="0" fontId="0" fillId="2" borderId="15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16" xfId="0" applyFont="1" applyFill="1" applyBorder="1"/>
    <xf numFmtId="0" fontId="7" fillId="2" borderId="40" xfId="0" applyFont="1" applyFill="1" applyBorder="1"/>
    <xf numFmtId="0" fontId="7" fillId="2" borderId="41" xfId="0" applyFont="1" applyFill="1" applyBorder="1"/>
    <xf numFmtId="0" fontId="7" fillId="2" borderId="45" xfId="0" applyFont="1" applyFill="1" applyBorder="1"/>
    <xf numFmtId="49" fontId="6" fillId="2" borderId="11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3" fillId="0" borderId="0" xfId="0" applyFont="1" applyAlignment="1">
      <alignment horizontal="right" wrapText="1"/>
    </xf>
    <xf numFmtId="49" fontId="5" fillId="0" borderId="30" xfId="0" applyNumberFormat="1" applyFont="1" applyBorder="1" applyAlignment="1">
      <alignment horizontal="left"/>
    </xf>
    <xf numFmtId="49" fontId="9" fillId="0" borderId="0" xfId="0" applyNumberFormat="1" applyFont="1"/>
    <xf numFmtId="0" fontId="10" fillId="2" borderId="4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4" fontId="10" fillId="2" borderId="35" xfId="0" applyNumberFormat="1" applyFont="1" applyFill="1" applyBorder="1" applyAlignment="1">
      <alignment horizontal="right"/>
    </xf>
    <xf numFmtId="4" fontId="10" fillId="2" borderId="36" xfId="0" applyNumberFormat="1" applyFont="1" applyFill="1" applyBorder="1" applyAlignment="1">
      <alignment horizontal="right"/>
    </xf>
    <xf numFmtId="0" fontId="9" fillId="0" borderId="30" xfId="0" applyFont="1" applyBorder="1"/>
    <xf numFmtId="0" fontId="9" fillId="0" borderId="2" xfId="0" applyFont="1" applyBorder="1"/>
    <xf numFmtId="0" fontId="9" fillId="0" borderId="1" xfId="0" applyFont="1" applyBorder="1"/>
    <xf numFmtId="4" fontId="9" fillId="0" borderId="3" xfId="0" applyNumberFormat="1" applyFont="1" applyBorder="1" applyAlignment="1">
      <alignment horizontal="right"/>
    </xf>
    <xf numFmtId="4" fontId="9" fillId="0" borderId="30" xfId="0" applyNumberFormat="1" applyFont="1" applyBorder="1" applyAlignment="1">
      <alignment horizontal="right"/>
    </xf>
    <xf numFmtId="0" fontId="10" fillId="2" borderId="10" xfId="0" applyFont="1" applyFill="1" applyBorder="1" applyAlignment="1">
      <alignment horizontal="left"/>
    </xf>
    <xf numFmtId="49" fontId="9" fillId="0" borderId="4" xfId="0" applyNumberFormat="1" applyFont="1" applyBorder="1"/>
    <xf numFmtId="4" fontId="9" fillId="0" borderId="27" xfId="0" applyNumberFormat="1" applyFont="1" applyBorder="1" applyAlignment="1">
      <alignment horizontal="right"/>
    </xf>
    <xf numFmtId="49" fontId="9" fillId="3" borderId="16" xfId="0" applyNumberFormat="1" applyFont="1" applyFill="1" applyBorder="1"/>
    <xf numFmtId="0" fontId="9" fillId="3" borderId="57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4" fontId="9" fillId="3" borderId="58" xfId="0" applyNumberFormat="1" applyFont="1" applyFill="1" applyBorder="1" applyAlignment="1">
      <alignment horizontal="right"/>
    </xf>
    <xf numFmtId="4" fontId="9" fillId="3" borderId="26" xfId="0" applyNumberFormat="1" applyFont="1" applyFill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9" fillId="3" borderId="10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4" fontId="9" fillId="3" borderId="35" xfId="0" applyNumberFormat="1" applyFont="1" applyFill="1" applyBorder="1" applyAlignment="1">
      <alignment horizontal="right"/>
    </xf>
    <xf numFmtId="4" fontId="9" fillId="3" borderId="43" xfId="0" applyNumberFormat="1" applyFont="1" applyFill="1" applyBorder="1" applyAlignment="1">
      <alignment horizontal="right"/>
    </xf>
    <xf numFmtId="4" fontId="9" fillId="3" borderId="44" xfId="0" applyNumberFormat="1" applyFont="1" applyFill="1" applyBorder="1" applyAlignment="1">
      <alignment horizontal="right"/>
    </xf>
    <xf numFmtId="0" fontId="9" fillId="4" borderId="16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4" fontId="9" fillId="4" borderId="58" xfId="0" applyNumberFormat="1" applyFont="1" applyFill="1" applyBorder="1" applyAlignment="1">
      <alignment horizontal="right"/>
    </xf>
    <xf numFmtId="4" fontId="9" fillId="4" borderId="57" xfId="0" applyNumberFormat="1" applyFont="1" applyFill="1" applyBorder="1" applyAlignment="1">
      <alignment horizontal="right"/>
    </xf>
    <xf numFmtId="4" fontId="9" fillId="4" borderId="60" xfId="0" applyNumberFormat="1" applyFont="1" applyFill="1" applyBorder="1" applyAlignment="1">
      <alignment horizontal="right"/>
    </xf>
    <xf numFmtId="4" fontId="0" fillId="2" borderId="4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0" fontId="0" fillId="0" borderId="5" xfId="0" applyBorder="1"/>
    <xf numFmtId="0" fontId="0" fillId="0" borderId="61" xfId="0" applyBorder="1"/>
    <xf numFmtId="49" fontId="0" fillId="0" borderId="11" xfId="0" applyNumberFormat="1" applyBorder="1"/>
    <xf numFmtId="0" fontId="0" fillId="0" borderId="62" xfId="0" applyBorder="1"/>
    <xf numFmtId="49" fontId="0" fillId="0" borderId="17" xfId="0" applyNumberFormat="1" applyBorder="1"/>
    <xf numFmtId="49" fontId="0" fillId="0" borderId="0" xfId="0" applyNumberFormat="1" applyAlignment="1">
      <alignment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/>
    <xf numFmtId="0" fontId="17" fillId="0" borderId="75" xfId="3" applyFont="1" applyBorder="1" applyAlignment="1">
      <alignment horizontal="left" vertical="center" wrapText="1"/>
      <protection locked="0"/>
    </xf>
    <xf numFmtId="0" fontId="9" fillId="0" borderId="75" xfId="3" applyFont="1" applyBorder="1" applyAlignment="1">
      <alignment horizontal="left" vertical="center" wrapText="1"/>
      <protection locked="0"/>
    </xf>
    <xf numFmtId="0" fontId="1" fillId="0" borderId="4" xfId="0" applyFont="1" applyBorder="1"/>
    <xf numFmtId="0" fontId="0" fillId="0" borderId="16" xfId="0" applyBorder="1"/>
    <xf numFmtId="0" fontId="9" fillId="0" borderId="32" xfId="0" applyFont="1" applyBorder="1"/>
    <xf numFmtId="0" fontId="9" fillId="0" borderId="32" xfId="2" applyFont="1" applyBorder="1"/>
    <xf numFmtId="4" fontId="9" fillId="0" borderId="32" xfId="2" applyNumberFormat="1" applyFont="1" applyBorder="1" applyAlignment="1">
      <alignment horizontal="right"/>
    </xf>
    <xf numFmtId="4" fontId="9" fillId="0" borderId="32" xfId="2" applyNumberFormat="1" applyFont="1" applyBorder="1"/>
    <xf numFmtId="166" fontId="17" fillId="0" borderId="71" xfId="3" applyNumberFormat="1" applyFont="1" applyBorder="1" applyAlignment="1">
      <alignment horizontal="right"/>
      <protection locked="0"/>
    </xf>
    <xf numFmtId="0" fontId="17" fillId="0" borderId="72" xfId="3" applyFont="1" applyBorder="1" applyAlignment="1">
      <alignment horizontal="left" wrapText="1"/>
      <protection locked="0"/>
    </xf>
    <xf numFmtId="0" fontId="9" fillId="0" borderId="72" xfId="3" applyFont="1" applyBorder="1" applyAlignment="1">
      <alignment horizontal="left" wrapText="1"/>
      <protection locked="0"/>
    </xf>
    <xf numFmtId="167" fontId="17" fillId="0" borderId="72" xfId="3" applyNumberFormat="1" applyFont="1" applyBorder="1" applyAlignment="1">
      <alignment horizontal="right"/>
      <protection locked="0"/>
    </xf>
    <xf numFmtId="168" fontId="17" fillId="0" borderId="72" xfId="3" applyNumberFormat="1" applyFont="1" applyBorder="1" applyAlignment="1">
      <alignment horizontal="right"/>
      <protection locked="0"/>
    </xf>
    <xf numFmtId="168" fontId="17" fillId="0" borderId="73" xfId="3" applyNumberFormat="1" applyFont="1" applyBorder="1" applyAlignment="1">
      <alignment horizontal="right"/>
      <protection locked="0"/>
    </xf>
    <xf numFmtId="166" fontId="20" fillId="0" borderId="71" xfId="3" applyNumberFormat="1" applyFont="1" applyBorder="1" applyAlignment="1">
      <alignment horizontal="right"/>
      <protection locked="0"/>
    </xf>
    <xf numFmtId="0" fontId="20" fillId="0" borderId="72" xfId="3" applyFont="1" applyBorder="1" applyAlignment="1">
      <alignment horizontal="left" wrapText="1"/>
      <protection locked="0"/>
    </xf>
    <xf numFmtId="167" fontId="20" fillId="0" borderId="72" xfId="3" applyNumberFormat="1" applyFont="1" applyBorder="1" applyAlignment="1">
      <alignment horizontal="right"/>
      <protection locked="0"/>
    </xf>
    <xf numFmtId="168" fontId="20" fillId="0" borderId="72" xfId="3" applyNumberFormat="1" applyFont="1" applyBorder="1" applyAlignment="1">
      <alignment horizontal="right"/>
      <protection locked="0"/>
    </xf>
    <xf numFmtId="168" fontId="20" fillId="0" borderId="73" xfId="3" applyNumberFormat="1" applyFont="1" applyBorder="1" applyAlignment="1">
      <alignment horizontal="right"/>
      <protection locked="0"/>
    </xf>
    <xf numFmtId="4" fontId="9" fillId="0" borderId="53" xfId="2" applyNumberFormat="1" applyFont="1" applyBorder="1" applyAlignment="1"/>
    <xf numFmtId="0" fontId="21" fillId="0" borderId="0" xfId="3" applyFont="1" applyFill="1" applyBorder="1" applyAlignment="1" applyProtection="1">
      <alignment horizontal="left"/>
    </xf>
    <xf numFmtId="0" fontId="9" fillId="0" borderId="23" xfId="0" applyFont="1" applyBorder="1"/>
    <xf numFmtId="0" fontId="9" fillId="0" borderId="23" xfId="2" applyFont="1" applyBorder="1"/>
    <xf numFmtId="4" fontId="9" fillId="0" borderId="23" xfId="2" applyNumberFormat="1" applyFont="1" applyBorder="1" applyAlignment="1">
      <alignment horizontal="right"/>
    </xf>
    <xf numFmtId="4" fontId="9" fillId="0" borderId="23" xfId="2" applyNumberFormat="1" applyFont="1" applyBorder="1"/>
    <xf numFmtId="4" fontId="9" fillId="0" borderId="46" xfId="2" applyNumberFormat="1" applyFont="1" applyBorder="1"/>
    <xf numFmtId="4" fontId="9" fillId="0" borderId="24" xfId="0" applyNumberFormat="1" applyFont="1" applyBorder="1" applyAlignment="1">
      <alignment horizontal="left"/>
    </xf>
    <xf numFmtId="4" fontId="9" fillId="0" borderId="52" xfId="2" applyNumberFormat="1" applyFont="1" applyBorder="1" applyAlignment="1"/>
    <xf numFmtId="166" fontId="22" fillId="5" borderId="0" xfId="3" applyNumberFormat="1" applyFont="1" applyFill="1" applyAlignment="1">
      <alignment horizontal="right"/>
      <protection locked="0"/>
    </xf>
    <xf numFmtId="0" fontId="22" fillId="5" borderId="0" xfId="3" applyFont="1" applyFill="1" applyAlignment="1">
      <alignment horizontal="left" wrapText="1"/>
      <protection locked="0"/>
    </xf>
    <xf numFmtId="0" fontId="10" fillId="5" borderId="0" xfId="3" applyFont="1" applyFill="1" applyAlignment="1">
      <alignment horizontal="left" wrapText="1"/>
      <protection locked="0"/>
    </xf>
    <xf numFmtId="167" fontId="22" fillId="5" borderId="0" xfId="3" applyNumberFormat="1" applyFont="1" applyFill="1" applyAlignment="1">
      <alignment horizontal="right"/>
      <protection locked="0"/>
    </xf>
    <xf numFmtId="168" fontId="22" fillId="5" borderId="0" xfId="3" applyNumberFormat="1" applyFont="1" applyFill="1" applyAlignment="1">
      <alignment horizontal="right"/>
      <protection locked="0"/>
    </xf>
    <xf numFmtId="0" fontId="2" fillId="0" borderId="72" xfId="3" applyFont="1" applyBorder="1" applyAlignment="1">
      <alignment horizontal="left" wrapText="1"/>
      <protection locked="0"/>
    </xf>
    <xf numFmtId="0" fontId="8" fillId="5" borderId="0" xfId="3" applyFont="1" applyFill="1" applyAlignment="1">
      <alignment horizontal="left" wrapText="1"/>
      <protection locked="0"/>
    </xf>
    <xf numFmtId="0" fontId="0" fillId="0" borderId="0" xfId="0"/>
    <xf numFmtId="0" fontId="9" fillId="0" borderId="31" xfId="0" applyFont="1" applyBorder="1"/>
    <xf numFmtId="0" fontId="9" fillId="0" borderId="31" xfId="2" applyFont="1" applyBorder="1"/>
    <xf numFmtId="0" fontId="9" fillId="0" borderId="32" xfId="0" applyFont="1" applyBorder="1"/>
    <xf numFmtId="0" fontId="9" fillId="0" borderId="32" xfId="2" applyFont="1" applyBorder="1"/>
    <xf numFmtId="4" fontId="9" fillId="0" borderId="31" xfId="2" applyNumberFormat="1" applyFont="1" applyBorder="1" applyAlignment="1">
      <alignment horizontal="right"/>
    </xf>
    <xf numFmtId="4" fontId="9" fillId="0" borderId="31" xfId="2" applyNumberFormat="1" applyFont="1" applyBorder="1"/>
    <xf numFmtId="4" fontId="9" fillId="0" borderId="33" xfId="2" applyNumberFormat="1" applyFont="1" applyBorder="1"/>
    <xf numFmtId="4" fontId="9" fillId="0" borderId="32" xfId="2" applyNumberFormat="1" applyFont="1" applyBorder="1" applyAlignment="1">
      <alignment horizontal="right"/>
    </xf>
    <xf numFmtId="4" fontId="9" fillId="0" borderId="32" xfId="2" applyNumberFormat="1" applyFont="1" applyBorder="1"/>
    <xf numFmtId="166" fontId="17" fillId="0" borderId="77" xfId="3" applyNumberFormat="1" applyFont="1" applyBorder="1" applyAlignment="1">
      <alignment horizontal="right"/>
      <protection locked="0"/>
    </xf>
    <xf numFmtId="0" fontId="17" fillId="0" borderId="78" xfId="3" applyFont="1" applyBorder="1" applyAlignment="1">
      <alignment horizontal="left" wrapText="1"/>
      <protection locked="0"/>
    </xf>
    <xf numFmtId="0" fontId="9" fillId="0" borderId="78" xfId="3" applyFont="1" applyBorder="1" applyAlignment="1">
      <alignment horizontal="left" wrapText="1"/>
      <protection locked="0"/>
    </xf>
    <xf numFmtId="4" fontId="9" fillId="0" borderId="53" xfId="2" applyNumberFormat="1" applyFont="1" applyBorder="1" applyAlignment="1"/>
    <xf numFmtId="0" fontId="21" fillId="0" borderId="0" xfId="3" applyFont="1" applyFill="1" applyBorder="1" applyAlignment="1" applyProtection="1">
      <alignment horizontal="left"/>
    </xf>
    <xf numFmtId="4" fontId="9" fillId="0" borderId="52" xfId="2" applyNumberFormat="1" applyFont="1" applyBorder="1" applyAlignment="1"/>
    <xf numFmtId="0" fontId="23" fillId="0" borderId="78" xfId="3" applyFont="1" applyBorder="1" applyAlignment="1">
      <alignment horizontal="left" wrapText="1"/>
      <protection locked="0"/>
    </xf>
    <xf numFmtId="168" fontId="1" fillId="5" borderId="0" xfId="3" applyNumberFormat="1" applyFont="1" applyFill="1" applyAlignment="1">
      <alignment horizontal="right"/>
      <protection locked="0"/>
    </xf>
    <xf numFmtId="166" fontId="1" fillId="5" borderId="0" xfId="3" applyNumberFormat="1" applyFont="1" applyFill="1" applyAlignment="1">
      <alignment horizontal="right"/>
      <protection locked="0"/>
    </xf>
    <xf numFmtId="0" fontId="1" fillId="5" borderId="0" xfId="3" applyFont="1" applyFill="1" applyAlignment="1">
      <alignment horizontal="left" wrapText="1"/>
      <protection locked="0"/>
    </xf>
    <xf numFmtId="167" fontId="1" fillId="5" borderId="0" xfId="3" applyNumberFormat="1" applyFont="1" applyFill="1" applyAlignment="1">
      <alignment horizontal="right"/>
      <protection locked="0"/>
    </xf>
    <xf numFmtId="0" fontId="20" fillId="0" borderId="75" xfId="3" applyFont="1" applyBorder="1" applyAlignment="1">
      <alignment horizontal="left" vertical="center" wrapText="1"/>
      <protection locked="0"/>
    </xf>
    <xf numFmtId="166" fontId="17" fillId="0" borderId="74" xfId="3" applyNumberFormat="1" applyFont="1" applyBorder="1" applyAlignment="1">
      <alignment horizontal="left" vertical="center"/>
      <protection locked="0"/>
    </xf>
    <xf numFmtId="0" fontId="0" fillId="0" borderId="0" xfId="0" applyAlignment="1">
      <alignment horizontal="left" vertical="center"/>
    </xf>
    <xf numFmtId="166" fontId="20" fillId="0" borderId="74" xfId="3" applyNumberFormat="1" applyFont="1" applyBorder="1" applyAlignment="1">
      <alignment horizontal="left" vertical="center"/>
      <protection locked="0"/>
    </xf>
    <xf numFmtId="167" fontId="17" fillId="0" borderId="75" xfId="3" applyNumberFormat="1" applyFont="1" applyBorder="1" applyAlignment="1">
      <alignment vertical="center"/>
      <protection locked="0"/>
    </xf>
    <xf numFmtId="168" fontId="17" fillId="0" borderId="75" xfId="3" applyNumberFormat="1" applyFont="1" applyBorder="1" applyAlignment="1">
      <alignment vertical="center"/>
      <protection locked="0"/>
    </xf>
    <xf numFmtId="168" fontId="17" fillId="0" borderId="76" xfId="3" applyNumberFormat="1" applyFont="1" applyBorder="1" applyAlignment="1">
      <alignment vertical="center"/>
      <protection locked="0"/>
    </xf>
    <xf numFmtId="167" fontId="17" fillId="0" borderId="78" xfId="3" applyNumberFormat="1" applyFont="1" applyBorder="1" applyAlignment="1">
      <protection locked="0"/>
    </xf>
    <xf numFmtId="168" fontId="17" fillId="0" borderId="78" xfId="3" applyNumberFormat="1" applyFont="1" applyBorder="1" applyAlignment="1">
      <protection locked="0"/>
    </xf>
    <xf numFmtId="168" fontId="17" fillId="0" borderId="79" xfId="3" applyNumberFormat="1" applyFont="1" applyBorder="1" applyAlignment="1">
      <protection locked="0"/>
    </xf>
    <xf numFmtId="167" fontId="20" fillId="0" borderId="75" xfId="3" applyNumberFormat="1" applyFont="1" applyBorder="1" applyAlignment="1">
      <alignment vertical="center"/>
      <protection locked="0"/>
    </xf>
    <xf numFmtId="168" fontId="20" fillId="0" borderId="75" xfId="3" applyNumberFormat="1" applyFont="1" applyBorder="1" applyAlignment="1">
      <alignment vertical="center"/>
      <protection locked="0"/>
    </xf>
    <xf numFmtId="168" fontId="20" fillId="0" borderId="76" xfId="3" applyNumberFormat="1" applyFont="1" applyBorder="1" applyAlignment="1">
      <alignment vertical="center"/>
      <protection locked="0"/>
    </xf>
    <xf numFmtId="4" fontId="9" fillId="0" borderId="50" xfId="0" applyNumberFormat="1" applyFont="1" applyBorder="1" applyAlignment="1">
      <alignment horizontal="left"/>
    </xf>
    <xf numFmtId="0" fontId="21" fillId="0" borderId="19" xfId="3" applyFont="1" applyFill="1" applyBorder="1" applyAlignment="1" applyProtection="1">
      <alignment horizontal="left"/>
    </xf>
    <xf numFmtId="0" fontId="21" fillId="0" borderId="50" xfId="3" applyFont="1" applyFill="1" applyBorder="1" applyAlignment="1" applyProtection="1">
      <alignment horizontal="left"/>
    </xf>
    <xf numFmtId="168" fontId="1" fillId="5" borderId="80" xfId="3" applyNumberFormat="1" applyFont="1" applyFill="1" applyBorder="1" applyAlignment="1">
      <alignment horizontal="right"/>
      <protection locked="0"/>
    </xf>
    <xf numFmtId="0" fontId="9" fillId="0" borderId="46" xfId="0" applyFont="1" applyBorder="1"/>
    <xf numFmtId="49" fontId="9" fillId="0" borderId="22" xfId="0" applyNumberFormat="1" applyFont="1" applyBorder="1"/>
    <xf numFmtId="4" fontId="9" fillId="0" borderId="56" xfId="0" applyNumberFormat="1" applyFont="1" applyBorder="1" applyAlignment="1">
      <alignment horizontal="right"/>
    </xf>
    <xf numFmtId="0" fontId="9" fillId="0" borderId="24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4" xfId="0" applyFont="1" applyBorder="1"/>
    <xf numFmtId="0" fontId="9" fillId="0" borderId="23" xfId="0" applyFont="1" applyBorder="1"/>
    <xf numFmtId="0" fontId="0" fillId="0" borderId="0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4" fontId="0" fillId="0" borderId="25" xfId="0" applyNumberFormat="1" applyBorder="1"/>
    <xf numFmtId="4" fontId="0" fillId="0" borderId="25" xfId="0" applyNumberFormat="1" applyFill="1" applyBorder="1"/>
    <xf numFmtId="4" fontId="0" fillId="0" borderId="26" xfId="0" applyNumberFormat="1" applyFill="1" applyBorder="1"/>
    <xf numFmtId="49" fontId="0" fillId="0" borderId="11" xfId="0" applyNumberFormat="1" applyBorder="1"/>
    <xf numFmtId="49" fontId="0" fillId="0" borderId="2" xfId="0" applyNumberFormat="1" applyBorder="1"/>
    <xf numFmtId="49" fontId="0" fillId="0" borderId="17" xfId="0" applyNumberFormat="1" applyBorder="1"/>
    <xf numFmtId="2" fontId="0" fillId="0" borderId="0" xfId="0" applyNumberFormat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right"/>
    </xf>
    <xf numFmtId="0" fontId="0" fillId="0" borderId="3" xfId="0" applyBorder="1"/>
    <xf numFmtId="4" fontId="9" fillId="0" borderId="56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30" xfId="0" applyFont="1" applyBorder="1"/>
    <xf numFmtId="0" fontId="9" fillId="0" borderId="2" xfId="0" applyFont="1" applyBorder="1"/>
    <xf numFmtId="0" fontId="9" fillId="0" borderId="1" xfId="0" applyFont="1" applyBorder="1"/>
    <xf numFmtId="4" fontId="9" fillId="0" borderId="3" xfId="0" applyNumberFormat="1" applyFont="1" applyBorder="1" applyAlignment="1">
      <alignment horizontal="right"/>
    </xf>
    <xf numFmtId="49" fontId="9" fillId="0" borderId="4" xfId="0" applyNumberFormat="1" applyFont="1" applyBorder="1"/>
    <xf numFmtId="4" fontId="9" fillId="0" borderId="27" xfId="0" applyNumberFormat="1" applyFont="1" applyBorder="1" applyAlignment="1">
      <alignment horizontal="right"/>
    </xf>
    <xf numFmtId="0" fontId="0" fillId="3" borderId="35" xfId="0" applyFill="1" applyBorder="1" applyAlignment="1">
      <alignment horizontal="center"/>
    </xf>
    <xf numFmtId="49" fontId="0" fillId="3" borderId="63" xfId="0" applyNumberFormat="1" applyFill="1" applyBorder="1"/>
    <xf numFmtId="0" fontId="0" fillId="3" borderId="63" xfId="0" applyFill="1" applyBorder="1" applyAlignment="1">
      <alignment horizontal="center"/>
    </xf>
    <xf numFmtId="0" fontId="0" fillId="3" borderId="63" xfId="0" applyFill="1" applyBorder="1"/>
    <xf numFmtId="0" fontId="0" fillId="3" borderId="64" xfId="0" applyFill="1" applyBorder="1"/>
    <xf numFmtId="0" fontId="0" fillId="3" borderId="65" xfId="0" applyFill="1" applyBorder="1"/>
    <xf numFmtId="49" fontId="0" fillId="3" borderId="63" xfId="0" applyNumberFormat="1" applyFill="1" applyBorder="1" applyAlignment="1">
      <alignment wrapText="1"/>
    </xf>
    <xf numFmtId="49" fontId="0" fillId="3" borderId="43" xfId="0" applyNumberFormat="1" applyFill="1" applyBorder="1"/>
    <xf numFmtId="49" fontId="17" fillId="0" borderId="20" xfId="0" applyNumberFormat="1" applyFont="1" applyBorder="1"/>
    <xf numFmtId="49" fontId="0" fillId="3" borderId="59" xfId="0" applyNumberFormat="1" applyFill="1" applyBorder="1"/>
    <xf numFmtId="49" fontId="0" fillId="3" borderId="35" xfId="0" applyNumberFormat="1" applyFill="1" applyBorder="1" applyAlignment="1">
      <alignment wrapText="1"/>
    </xf>
    <xf numFmtId="0" fontId="17" fillId="0" borderId="55" xfId="0" applyFont="1" applyBorder="1" applyAlignment="1">
      <alignment horizontal="center" shrinkToFit="1"/>
    </xf>
    <xf numFmtId="0" fontId="0" fillId="3" borderId="7" xfId="0" applyFill="1" applyBorder="1" applyAlignment="1">
      <alignment horizontal="center" shrinkToFit="1"/>
    </xf>
    <xf numFmtId="165" fontId="0" fillId="3" borderId="35" xfId="0" applyNumberFormat="1" applyFill="1" applyBorder="1"/>
    <xf numFmtId="165" fontId="17" fillId="0" borderId="55" xfId="0" applyNumberFormat="1" applyFont="1" applyBorder="1"/>
    <xf numFmtId="165" fontId="18" fillId="0" borderId="55" xfId="0" applyNumberFormat="1" applyFont="1" applyBorder="1"/>
    <xf numFmtId="165" fontId="0" fillId="3" borderId="7" xfId="0" applyNumberFormat="1" applyFill="1" applyBorder="1"/>
    <xf numFmtId="4" fontId="17" fillId="0" borderId="55" xfId="0" applyNumberFormat="1" applyFont="1" applyBorder="1"/>
    <xf numFmtId="0" fontId="0" fillId="3" borderId="10" xfId="0" applyFill="1" applyBorder="1"/>
    <xf numFmtId="0" fontId="17" fillId="0" borderId="15" xfId="0" applyFont="1" applyBorder="1"/>
    <xf numFmtId="0" fontId="0" fillId="3" borderId="14" xfId="0" applyFill="1" applyBorder="1"/>
    <xf numFmtId="4" fontId="17" fillId="0" borderId="66" xfId="0" applyNumberFormat="1" applyFont="1" applyBorder="1"/>
    <xf numFmtId="0" fontId="17" fillId="0" borderId="67" xfId="0" applyFont="1" applyBorder="1"/>
    <xf numFmtId="49" fontId="17" fillId="0" borderId="68" xfId="0" applyNumberFormat="1" applyFont="1" applyBorder="1"/>
    <xf numFmtId="0" fontId="17" fillId="0" borderId="69" xfId="0" applyFont="1" applyBorder="1" applyAlignment="1">
      <alignment horizontal="center" shrinkToFit="1"/>
    </xf>
    <xf numFmtId="165" fontId="17" fillId="0" borderId="69" xfId="0" applyNumberFormat="1" applyFont="1" applyBorder="1"/>
    <xf numFmtId="4" fontId="17" fillId="0" borderId="69" xfId="0" applyNumberFormat="1" applyFont="1" applyBorder="1"/>
    <xf numFmtId="4" fontId="17" fillId="0" borderId="70" xfId="0" applyNumberFormat="1" applyFont="1" applyBorder="1"/>
    <xf numFmtId="49" fontId="17" fillId="0" borderId="55" xfId="0" applyNumberFormat="1" applyFont="1" applyBorder="1" applyAlignment="1">
      <alignment horizontal="left" wrapText="1"/>
    </xf>
    <xf numFmtId="49" fontId="18" fillId="0" borderId="55" xfId="0" quotePrefix="1" applyNumberFormat="1" applyFont="1" applyBorder="1" applyAlignment="1">
      <alignment horizontal="left" wrapText="1"/>
    </xf>
    <xf numFmtId="49" fontId="0" fillId="3" borderId="7" xfId="0" applyNumberFormat="1" applyFill="1" applyBorder="1" applyAlignment="1">
      <alignment horizontal="left" wrapText="1"/>
    </xf>
    <xf numFmtId="49" fontId="17" fillId="0" borderId="69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right"/>
    </xf>
    <xf numFmtId="0" fontId="1" fillId="0" borderId="81" xfId="0" applyFont="1" applyBorder="1" applyAlignment="1">
      <alignment horizontal="center"/>
    </xf>
    <xf numFmtId="0" fontId="1" fillId="0" borderId="82" xfId="0" applyFont="1" applyFill="1" applyBorder="1" applyAlignment="1"/>
    <xf numFmtId="0" fontId="1" fillId="0" borderId="82" xfId="0" applyFont="1" applyFill="1" applyBorder="1" applyAlignment="1">
      <alignment horizontal="center"/>
    </xf>
    <xf numFmtId="2" fontId="1" fillId="0" borderId="82" xfId="0" applyNumberFormat="1" applyFont="1" applyFill="1" applyBorder="1" applyAlignment="1">
      <alignment horizontal="center"/>
    </xf>
    <xf numFmtId="0" fontId="1" fillId="0" borderId="83" xfId="0" applyFont="1" applyFill="1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Font="1" applyFill="1" applyBorder="1" applyAlignment="1"/>
    <xf numFmtId="2" fontId="0" fillId="0" borderId="85" xfId="0" applyNumberFormat="1" applyFont="1" applyFill="1" applyBorder="1" applyAlignment="1"/>
    <xf numFmtId="0" fontId="0" fillId="0" borderId="86" xfId="0" applyBorder="1" applyAlignment="1">
      <alignment horizontal="center"/>
    </xf>
    <xf numFmtId="0" fontId="0" fillId="0" borderId="87" xfId="0" applyBorder="1"/>
    <xf numFmtId="0" fontId="0" fillId="0" borderId="87" xfId="0" applyBorder="1" applyAlignment="1">
      <alignment horizontal="center"/>
    </xf>
    <xf numFmtId="2" fontId="0" fillId="0" borderId="87" xfId="0" applyNumberFormat="1" applyBorder="1" applyAlignment="1">
      <alignment horizontal="right"/>
    </xf>
    <xf numFmtId="2" fontId="0" fillId="0" borderId="88" xfId="0" applyNumberFormat="1" applyFont="1" applyFill="1" applyBorder="1" applyAlignment="1"/>
    <xf numFmtId="2" fontId="0" fillId="0" borderId="3" xfId="0" applyNumberFormat="1" applyFill="1" applyBorder="1" applyAlignment="1">
      <alignment horizontal="right"/>
    </xf>
    <xf numFmtId="165" fontId="17" fillId="6" borderId="55" xfId="0" applyNumberFormat="1" applyFont="1" applyFill="1" applyBorder="1"/>
    <xf numFmtId="165" fontId="17" fillId="7" borderId="55" xfId="0" applyNumberFormat="1" applyFont="1" applyFill="1" applyBorder="1"/>
    <xf numFmtId="165" fontId="17" fillId="8" borderId="55" xfId="0" applyNumberFormat="1" applyFont="1" applyFill="1" applyBorder="1"/>
    <xf numFmtId="165" fontId="17" fillId="0" borderId="55" xfId="0" applyNumberFormat="1" applyFont="1" applyFill="1" applyBorder="1"/>
    <xf numFmtId="49" fontId="17" fillId="0" borderId="55" xfId="0" applyNumberFormat="1" applyFont="1" applyFill="1" applyBorder="1" applyAlignment="1">
      <alignment horizontal="left" wrapText="1"/>
    </xf>
    <xf numFmtId="0" fontId="17" fillId="0" borderId="55" xfId="0" applyFont="1" applyFill="1" applyBorder="1" applyAlignment="1">
      <alignment horizontal="center" shrinkToFit="1"/>
    </xf>
    <xf numFmtId="49" fontId="18" fillId="0" borderId="55" xfId="0" quotePrefix="1" applyNumberFormat="1" applyFont="1" applyFill="1" applyBorder="1" applyAlignment="1">
      <alignment horizontal="left" wrapText="1"/>
    </xf>
    <xf numFmtId="165" fontId="18" fillId="0" borderId="55" xfId="0" applyNumberFormat="1" applyFont="1" applyFill="1" applyBorder="1"/>
    <xf numFmtId="0" fontId="24" fillId="0" borderId="0" xfId="0" applyFont="1" applyFill="1" applyAlignment="1">
      <alignment wrapText="1"/>
    </xf>
    <xf numFmtId="4" fontId="0" fillId="0" borderId="0" xfId="0" applyNumberFormat="1" applyFill="1"/>
    <xf numFmtId="0" fontId="24" fillId="0" borderId="0" xfId="0" applyFont="1" applyFill="1"/>
    <xf numFmtId="0" fontId="17" fillId="0" borderId="16" xfId="0" applyFont="1" applyBorder="1" applyAlignment="1">
      <alignment horizontal="center" wrapText="1" shrinkToFit="1"/>
    </xf>
    <xf numFmtId="0" fontId="17" fillId="0" borderId="18" xfId="0" applyFont="1" applyBorder="1" applyAlignment="1">
      <alignment horizontal="center" shrinkToFit="1"/>
    </xf>
    <xf numFmtId="49" fontId="1" fillId="2" borderId="30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9" fontId="8" fillId="2" borderId="11" xfId="0" applyNumberFormat="1" applyFont="1" applyFill="1" applyBorder="1" applyAlignment="1">
      <alignment wrapText="1"/>
    </xf>
    <xf numFmtId="2" fontId="8" fillId="2" borderId="12" xfId="0" applyNumberFormat="1" applyFont="1" applyFill="1" applyBorder="1" applyAlignment="1">
      <alignment wrapText="1"/>
    </xf>
    <xf numFmtId="164" fontId="0" fillId="0" borderId="30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46" xfId="0" applyNumberFormat="1" applyBorder="1" applyAlignment="1">
      <alignment horizontal="right"/>
    </xf>
    <xf numFmtId="164" fontId="0" fillId="0" borderId="47" xfId="0" applyNumberFormat="1" applyBorder="1" applyAlignment="1">
      <alignment horizontal="right"/>
    </xf>
    <xf numFmtId="164" fontId="7" fillId="2" borderId="48" xfId="0" applyNumberFormat="1" applyFont="1" applyFill="1" applyBorder="1" applyAlignment="1">
      <alignment horizontal="right"/>
    </xf>
    <xf numFmtId="164" fontId="7" fillId="2" borderId="42" xfId="0" applyNumberFormat="1" applyFont="1" applyFill="1" applyBorder="1" applyAlignment="1">
      <alignment horizontal="right"/>
    </xf>
    <xf numFmtId="0" fontId="9" fillId="0" borderId="49" xfId="1" applyFont="1" applyBorder="1" applyAlignment="1">
      <alignment horizontal="center"/>
    </xf>
    <xf numFmtId="0" fontId="9" fillId="0" borderId="50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9" fillId="0" borderId="52" xfId="1" applyFont="1" applyBorder="1" applyAlignment="1">
      <alignment horizontal="center"/>
    </xf>
    <xf numFmtId="4" fontId="9" fillId="0" borderId="53" xfId="1" applyNumberFormat="1" applyFont="1" applyBorder="1" applyAlignment="1">
      <alignment horizontal="left"/>
    </xf>
    <xf numFmtId="4" fontId="9" fillId="0" borderId="32" xfId="1" applyNumberFormat="1" applyFont="1" applyBorder="1" applyAlignment="1">
      <alignment horizontal="left"/>
    </xf>
    <xf numFmtId="4" fontId="9" fillId="0" borderId="54" xfId="1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49" fontId="18" fillId="0" borderId="20" xfId="0" quotePrefix="1" applyNumberFormat="1" applyFont="1" applyBorder="1" applyAlignment="1">
      <alignment horizontal="left" wrapText="1"/>
    </xf>
    <xf numFmtId="49" fontId="18" fillId="0" borderId="19" xfId="0" quotePrefix="1" applyNumberFormat="1" applyFont="1" applyBorder="1" applyAlignment="1">
      <alignment wrapText="1" shrinkToFit="1"/>
    </xf>
    <xf numFmtId="4" fontId="0" fillId="3" borderId="43" xfId="0" applyNumberFormat="1" applyFill="1" applyBorder="1"/>
    <xf numFmtId="4" fontId="0" fillId="3" borderId="44" xfId="0" applyNumberFormat="1" applyFill="1" applyBorder="1"/>
    <xf numFmtId="4" fontId="0" fillId="3" borderId="59" xfId="0" applyNumberFormat="1" applyFill="1" applyBorder="1"/>
    <xf numFmtId="4" fontId="0" fillId="3" borderId="28" xfId="0" applyNumberFormat="1" applyFill="1" applyBorder="1"/>
    <xf numFmtId="49" fontId="18" fillId="0" borderId="20" xfId="0" quotePrefix="1" applyNumberFormat="1" applyFont="1" applyFill="1" applyBorder="1" applyAlignment="1">
      <alignment horizontal="left" wrapText="1"/>
    </xf>
    <xf numFmtId="49" fontId="18" fillId="0" borderId="19" xfId="0" quotePrefix="1" applyNumberFormat="1" applyFont="1" applyFill="1" applyBorder="1" applyAlignment="1">
      <alignment wrapText="1" shrinkToFi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49" fontId="0" fillId="0" borderId="11" xfId="0" applyNumberFormat="1" applyBorder="1" applyAlignment="1">
      <alignment wrapText="1"/>
    </xf>
    <xf numFmtId="49" fontId="0" fillId="0" borderId="11" xfId="0" applyNumberFormat="1" applyBorder="1"/>
    <xf numFmtId="49" fontId="0" fillId="0" borderId="44" xfId="0" applyNumberForma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49" fontId="0" fillId="0" borderId="6" xfId="0" applyNumberFormat="1" applyBorder="1"/>
    <xf numFmtId="49" fontId="0" fillId="0" borderId="17" xfId="0" applyNumberFormat="1" applyBorder="1" applyAlignment="1">
      <alignment wrapText="1"/>
    </xf>
    <xf numFmtId="49" fontId="0" fillId="0" borderId="17" xfId="0" applyNumberFormat="1" applyBorder="1"/>
    <xf numFmtId="49" fontId="0" fillId="0" borderId="60" xfId="0" applyNumberFormat="1" applyBorder="1"/>
    <xf numFmtId="0" fontId="9" fillId="0" borderId="46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9" fillId="0" borderId="53" xfId="2" applyFont="1" applyBorder="1" applyAlignment="1">
      <alignment horizontal="center"/>
    </xf>
    <xf numFmtId="0" fontId="9" fillId="0" borderId="52" xfId="2" applyFont="1" applyBorder="1" applyAlignment="1">
      <alignment horizontal="center"/>
    </xf>
    <xf numFmtId="0" fontId="9" fillId="0" borderId="49" xfId="2" applyFont="1" applyBorder="1" applyAlignment="1">
      <alignment horizontal="center"/>
    </xf>
    <xf numFmtId="0" fontId="9" fillId="0" borderId="50" xfId="2" applyFont="1" applyBorder="1" applyAlignment="1">
      <alignment horizontal="center"/>
    </xf>
    <xf numFmtId="0" fontId="9" fillId="0" borderId="51" xfId="2" applyFont="1" applyBorder="1" applyAlignment="1">
      <alignment horizontal="center"/>
    </xf>
    <xf numFmtId="49" fontId="0" fillId="0" borderId="11" xfId="0" applyNumberFormat="1" applyBorder="1" applyAlignment="1">
      <alignment horizontal="left" wrapText="1"/>
    </xf>
    <xf numFmtId="49" fontId="0" fillId="0" borderId="44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0" borderId="6" xfId="0" applyNumberFormat="1" applyBorder="1" applyAlignment="1">
      <alignment horizontal="left" wrapText="1"/>
    </xf>
    <xf numFmtId="49" fontId="0" fillId="0" borderId="17" xfId="0" applyNumberFormat="1" applyBorder="1" applyAlignment="1">
      <alignment horizontal="left" wrapText="1"/>
    </xf>
    <xf numFmtId="49" fontId="0" fillId="0" borderId="60" xfId="0" applyNumberFormat="1" applyBorder="1" applyAlignment="1">
      <alignment horizontal="left" wrapText="1"/>
    </xf>
  </cellXfs>
  <cellStyles count="7">
    <cellStyle name="Excel Built-in Normal" xfId="4"/>
    <cellStyle name="Normální" xfId="0" builtinId="0"/>
    <cellStyle name="Normální 2" xfId="3"/>
    <cellStyle name="Normální 3" xfId="5"/>
    <cellStyle name="Normální 4" xfId="6"/>
    <cellStyle name="normální_POL.XLS" xfId="1"/>
    <cellStyle name="normální_POL.XLS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E55"/>
  <sheetViews>
    <sheetView topLeftCell="A13" zoomScaleNormal="100" workbookViewId="0">
      <selection activeCell="J9" sqref="J9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10" max="10" width="27.42578125" style="62" customWidth="1"/>
    <col min="11" max="11" width="40.140625" style="62" customWidth="1"/>
  </cols>
  <sheetData>
    <row r="1" spans="1:57" ht="24.75" customHeight="1" thickBot="1">
      <c r="A1" s="89" t="s">
        <v>0</v>
      </c>
      <c r="B1" s="90"/>
      <c r="C1" s="91"/>
      <c r="D1" s="91"/>
      <c r="E1" s="90"/>
      <c r="F1" s="90"/>
      <c r="G1" s="90"/>
      <c r="I1" s="120"/>
      <c r="J1" s="63"/>
      <c r="K1" s="63"/>
    </row>
    <row r="2" spans="1:57">
      <c r="A2" s="48" t="s">
        <v>1</v>
      </c>
      <c r="B2" s="61"/>
      <c r="C2" s="118" t="s">
        <v>55</v>
      </c>
      <c r="D2" s="344" t="s">
        <v>57</v>
      </c>
      <c r="E2" s="345"/>
      <c r="F2" s="87" t="s">
        <v>2</v>
      </c>
      <c r="G2" s="88"/>
      <c r="I2" s="120"/>
      <c r="J2" s="119" t="s">
        <v>57</v>
      </c>
      <c r="K2" s="63"/>
    </row>
    <row r="3" spans="1:57" ht="3" hidden="1" customHeight="1">
      <c r="A3" s="49"/>
      <c r="B3" s="50"/>
      <c r="C3" s="51"/>
      <c r="D3" s="51"/>
      <c r="E3" s="50"/>
      <c r="F3" s="3"/>
      <c r="G3" s="43"/>
      <c r="I3" s="120"/>
      <c r="J3" s="63"/>
      <c r="K3" s="63"/>
    </row>
    <row r="4" spans="1:57" ht="12" customHeight="1">
      <c r="A4" s="53" t="s">
        <v>3</v>
      </c>
      <c r="B4" s="52"/>
      <c r="C4" s="54" t="s">
        <v>4</v>
      </c>
      <c r="D4" s="2"/>
      <c r="E4" s="1"/>
      <c r="F4" s="3" t="s">
        <v>5</v>
      </c>
      <c r="G4" s="43"/>
      <c r="I4" s="120"/>
      <c r="J4" s="63"/>
      <c r="K4" s="63"/>
    </row>
    <row r="5" spans="1:57">
      <c r="A5" s="96" t="s">
        <v>55</v>
      </c>
      <c r="B5" s="97"/>
      <c r="C5" s="341" t="s">
        <v>698</v>
      </c>
      <c r="D5" s="342"/>
      <c r="E5" s="343"/>
      <c r="F5" s="3" t="s">
        <v>7</v>
      </c>
      <c r="G5" s="43"/>
      <c r="I5" s="120"/>
      <c r="J5" s="63"/>
      <c r="K5" s="119" t="s">
        <v>56</v>
      </c>
    </row>
    <row r="6" spans="1:57" ht="12.95" customHeight="1">
      <c r="A6" s="4" t="s">
        <v>8</v>
      </c>
      <c r="B6" s="1"/>
      <c r="C6" s="2" t="s">
        <v>9</v>
      </c>
      <c r="D6" s="2"/>
      <c r="E6" s="1"/>
      <c r="F6" s="5" t="s">
        <v>10</v>
      </c>
      <c r="G6" s="46"/>
      <c r="I6" s="120"/>
      <c r="J6" s="63"/>
      <c r="K6" s="63"/>
      <c r="O6" s="6"/>
    </row>
    <row r="7" spans="1:57" ht="12.75" customHeight="1">
      <c r="A7" s="98" t="s">
        <v>699</v>
      </c>
      <c r="B7" s="97"/>
      <c r="C7" s="341" t="s">
        <v>698</v>
      </c>
      <c r="D7" s="342"/>
      <c r="E7" s="343"/>
      <c r="F7" s="7" t="s">
        <v>11</v>
      </c>
      <c r="G7" s="46"/>
      <c r="I7" s="120"/>
      <c r="J7" s="63"/>
      <c r="K7" s="119" t="s">
        <v>54</v>
      </c>
    </row>
    <row r="8" spans="1:57">
      <c r="A8" s="8" t="s">
        <v>12</v>
      </c>
      <c r="B8" s="3"/>
      <c r="C8" s="7" t="s">
        <v>58</v>
      </c>
      <c r="D8" s="56"/>
      <c r="E8" s="57"/>
      <c r="F8" s="9" t="s">
        <v>13</v>
      </c>
      <c r="G8" s="10"/>
      <c r="H8" s="11"/>
      <c r="I8" s="121"/>
      <c r="J8" s="63"/>
      <c r="K8" s="63"/>
    </row>
    <row r="9" spans="1:57">
      <c r="A9" s="8"/>
      <c r="B9" s="3"/>
      <c r="C9" s="56"/>
      <c r="D9" s="56"/>
      <c r="E9" s="57"/>
      <c r="F9" s="12"/>
      <c r="G9" s="44"/>
      <c r="H9" s="12"/>
      <c r="I9" s="120"/>
      <c r="J9" s="63"/>
      <c r="K9" s="63"/>
    </row>
    <row r="10" spans="1:57">
      <c r="A10" s="8" t="s">
        <v>14</v>
      </c>
      <c r="B10" s="3"/>
      <c r="C10" s="56"/>
      <c r="D10" s="56"/>
      <c r="E10" s="56"/>
      <c r="F10" s="13"/>
      <c r="G10" s="44"/>
      <c r="H10" s="14"/>
      <c r="I10" s="120"/>
      <c r="J10" s="122"/>
      <c r="K10" s="63"/>
    </row>
    <row r="11" spans="1:57" ht="13.5" customHeight="1">
      <c r="A11" s="8" t="s">
        <v>15</v>
      </c>
      <c r="B11" s="3"/>
      <c r="C11" s="56"/>
      <c r="D11" s="56"/>
      <c r="E11" s="56"/>
      <c r="F11" s="15" t="s">
        <v>16</v>
      </c>
      <c r="G11" s="45"/>
      <c r="H11" s="12"/>
      <c r="I11" s="120"/>
      <c r="J11" s="63"/>
      <c r="K11" s="63"/>
      <c r="BA11" s="16"/>
      <c r="BB11" s="16"/>
      <c r="BC11" s="16"/>
      <c r="BD11" s="16"/>
      <c r="BE11" s="16"/>
    </row>
    <row r="12" spans="1:57" ht="12.75" customHeight="1">
      <c r="A12" s="17" t="s">
        <v>17</v>
      </c>
      <c r="B12" s="1"/>
      <c r="C12" s="123"/>
      <c r="D12" s="59"/>
      <c r="E12" s="60"/>
      <c r="F12" s="18" t="s">
        <v>18</v>
      </c>
      <c r="G12" s="47"/>
      <c r="H12" s="12"/>
      <c r="I12" s="120"/>
      <c r="J12" s="63"/>
      <c r="K12" s="63"/>
    </row>
    <row r="13" spans="1:57" ht="28.5" customHeight="1" thickBot="1">
      <c r="A13" s="92" t="s">
        <v>19</v>
      </c>
      <c r="B13" s="93"/>
      <c r="C13" s="93"/>
      <c r="D13" s="93"/>
      <c r="E13" s="94"/>
      <c r="F13" s="94"/>
      <c r="G13" s="95"/>
      <c r="H13" s="12"/>
      <c r="I13" s="120"/>
      <c r="J13" s="63"/>
      <c r="K13" s="63"/>
    </row>
    <row r="14" spans="1:57" ht="17.25" customHeight="1" thickBot="1">
      <c r="A14" s="99" t="s">
        <v>20</v>
      </c>
      <c r="B14" s="100"/>
      <c r="C14" s="101"/>
      <c r="D14" s="102" t="str">
        <f>Rekapitulace!A37</f>
        <v>Název VRN</v>
      </c>
      <c r="E14" s="103"/>
      <c r="F14" s="103"/>
      <c r="G14" s="157" t="str">
        <f>Rekapitulace!I37</f>
        <v>Celkem CZK</v>
      </c>
      <c r="I14" s="120"/>
      <c r="J14" s="63"/>
      <c r="K14" s="63" t="s">
        <v>6</v>
      </c>
    </row>
    <row r="15" spans="1:57" ht="15.95" customHeight="1">
      <c r="A15" s="19"/>
      <c r="B15" s="20" t="s">
        <v>21</v>
      </c>
      <c r="C15" s="42">
        <f>Rekapitulace!HSV</f>
        <v>0</v>
      </c>
      <c r="D15" s="167" t="s">
        <v>111</v>
      </c>
      <c r="E15" s="21"/>
      <c r="F15" s="22"/>
      <c r="G15" s="42">
        <f>'Vedlejší náklady'!H5</f>
        <v>0</v>
      </c>
      <c r="I15" s="120"/>
      <c r="J15" s="63"/>
      <c r="K15" s="63"/>
    </row>
    <row r="16" spans="1:57" ht="15.95" customHeight="1">
      <c r="A16" s="19" t="s">
        <v>22</v>
      </c>
      <c r="B16" s="20" t="s">
        <v>23</v>
      </c>
      <c r="C16" s="42">
        <f>Rekapitulace!PSV</f>
        <v>0</v>
      </c>
      <c r="D16" s="168" t="s">
        <v>265</v>
      </c>
      <c r="E16" s="23"/>
      <c r="F16" s="24"/>
      <c r="G16" s="42">
        <f>'Vedlejší náklady'!H7</f>
        <v>0</v>
      </c>
      <c r="I16" s="120"/>
      <c r="J16" s="63"/>
      <c r="K16" s="63"/>
    </row>
    <row r="17" spans="1:11" ht="15.95" customHeight="1">
      <c r="A17" s="19" t="s">
        <v>24</v>
      </c>
      <c r="B17" s="20" t="s">
        <v>25</v>
      </c>
      <c r="C17" s="42">
        <f>Rekapitulace!Mont</f>
        <v>0</v>
      </c>
      <c r="D17" s="168" t="s">
        <v>110</v>
      </c>
      <c r="E17" s="23"/>
      <c r="F17" s="24"/>
      <c r="G17" s="42">
        <f>'Vedlejší náklady'!H9</f>
        <v>0</v>
      </c>
      <c r="I17" s="120"/>
      <c r="J17" s="63"/>
      <c r="K17" s="63"/>
    </row>
    <row r="18" spans="1:11" ht="15.95" customHeight="1">
      <c r="A18" s="25" t="s">
        <v>26</v>
      </c>
      <c r="B18" s="26" t="s">
        <v>27</v>
      </c>
      <c r="C18" s="42">
        <f>Rekapitulace!Dodavka</f>
        <v>0</v>
      </c>
      <c r="D18" s="168" t="s">
        <v>266</v>
      </c>
      <c r="E18" s="23"/>
      <c r="F18" s="24"/>
      <c r="G18" s="42">
        <f>'Vedlejší náklady'!H10</f>
        <v>0</v>
      </c>
      <c r="I18" s="120"/>
      <c r="J18" s="63"/>
      <c r="K18" s="63"/>
    </row>
    <row r="19" spans="1:11" ht="15.95" customHeight="1">
      <c r="A19" s="27" t="s">
        <v>28</v>
      </c>
      <c r="B19" s="20"/>
      <c r="C19" s="42">
        <f>SUM(C15:C18)</f>
        <v>0</v>
      </c>
      <c r="D19" s="169" t="s">
        <v>267</v>
      </c>
      <c r="E19" s="23"/>
      <c r="F19" s="24"/>
      <c r="G19" s="42">
        <f>'Vedlejší náklady'!H12</f>
        <v>0</v>
      </c>
      <c r="I19" s="120"/>
      <c r="J19" s="63"/>
      <c r="K19" s="63"/>
    </row>
    <row r="20" spans="1:11" ht="15.95" customHeight="1">
      <c r="A20" s="253"/>
      <c r="B20" s="252"/>
      <c r="C20" s="256"/>
      <c r="D20" s="168" t="s">
        <v>109</v>
      </c>
      <c r="E20" s="23"/>
      <c r="F20" s="24"/>
      <c r="G20" s="42">
        <f>'Ostatní náklady'!H4</f>
        <v>0</v>
      </c>
      <c r="I20" s="120"/>
      <c r="J20" s="63"/>
      <c r="K20" s="63"/>
    </row>
    <row r="21" spans="1:11" ht="15.95" customHeight="1">
      <c r="A21" s="253" t="s">
        <v>29</v>
      </c>
      <c r="B21" s="252"/>
      <c r="C21" s="256">
        <f>Rekapitulace!HZS</f>
        <v>0</v>
      </c>
      <c r="D21" s="168" t="s">
        <v>108</v>
      </c>
      <c r="E21" s="23"/>
      <c r="F21" s="24"/>
      <c r="G21" s="42">
        <f>Rekapitulace!I38+Rekapitulace!I39+Rekapitulace!I42</f>
        <v>0</v>
      </c>
      <c r="I21" s="120"/>
      <c r="J21" s="63"/>
      <c r="K21" s="63"/>
    </row>
    <row r="22" spans="1:11" ht="15.95" customHeight="1">
      <c r="A22" s="254" t="s">
        <v>30</v>
      </c>
      <c r="B22" s="251"/>
      <c r="C22" s="256">
        <f>C19+C21</f>
        <v>0</v>
      </c>
      <c r="D22" s="172" t="s">
        <v>268</v>
      </c>
      <c r="E22" s="23"/>
      <c r="F22" s="24"/>
      <c r="G22" s="42">
        <f>G15+G16+G17+G18+G19+G20+G21</f>
        <v>0</v>
      </c>
      <c r="I22" s="120"/>
      <c r="J22" s="63"/>
      <c r="K22" s="63"/>
    </row>
    <row r="23" spans="1:11" ht="36.75" customHeight="1" thickBot="1">
      <c r="A23" s="339" t="s">
        <v>285</v>
      </c>
      <c r="B23" s="340"/>
      <c r="C23" s="257">
        <f>C22+G23+G22</f>
        <v>0</v>
      </c>
      <c r="D23" s="173" t="s">
        <v>269</v>
      </c>
      <c r="E23" s="29"/>
      <c r="F23" s="30"/>
      <c r="G23" s="255">
        <f>0.05*(C22+G22)</f>
        <v>0</v>
      </c>
      <c r="I23" s="120"/>
      <c r="J23" s="63"/>
      <c r="K23" s="63"/>
    </row>
    <row r="24" spans="1:11">
      <c r="A24" s="104" t="s">
        <v>31</v>
      </c>
      <c r="B24" s="105"/>
      <c r="C24" s="106"/>
      <c r="D24" s="105" t="s">
        <v>32</v>
      </c>
      <c r="E24" s="105"/>
      <c r="F24" s="107" t="s">
        <v>33</v>
      </c>
      <c r="G24" s="108"/>
      <c r="I24" s="120"/>
      <c r="J24" s="63"/>
      <c r="K24" s="63"/>
    </row>
    <row r="25" spans="1:11">
      <c r="A25" s="109" t="s">
        <v>34</v>
      </c>
      <c r="B25" s="110"/>
      <c r="C25" s="111"/>
      <c r="D25" s="110" t="s">
        <v>34</v>
      </c>
      <c r="E25" s="110"/>
      <c r="F25" s="112" t="s">
        <v>34</v>
      </c>
      <c r="G25" s="113"/>
      <c r="I25" s="120"/>
      <c r="J25" s="63"/>
      <c r="K25" s="63"/>
    </row>
    <row r="26" spans="1:11" ht="2.25" customHeight="1">
      <c r="A26" s="28"/>
      <c r="B26" s="12"/>
      <c r="C26" s="31"/>
      <c r="D26" s="12"/>
      <c r="E26" s="12"/>
      <c r="F26" s="32"/>
      <c r="G26" s="33"/>
      <c r="I26" s="120"/>
      <c r="J26" s="63"/>
      <c r="K26" s="63"/>
    </row>
    <row r="27" spans="1:11" ht="34.5" customHeight="1">
      <c r="A27" s="348" t="s">
        <v>59</v>
      </c>
      <c r="B27" s="349"/>
      <c r="C27" s="350"/>
      <c r="D27" s="351" t="s">
        <v>59</v>
      </c>
      <c r="E27" s="350"/>
      <c r="F27" s="351" t="s">
        <v>59</v>
      </c>
      <c r="G27" s="352"/>
      <c r="I27" s="120"/>
      <c r="J27" s="63"/>
      <c r="K27" s="63"/>
    </row>
    <row r="28" spans="1:11" ht="15.75" customHeight="1">
      <c r="A28" s="28" t="s">
        <v>35</v>
      </c>
      <c r="B28" s="34"/>
      <c r="C28" s="31"/>
      <c r="D28" s="12" t="s">
        <v>35</v>
      </c>
      <c r="E28" s="12"/>
      <c r="F28" s="32" t="s">
        <v>35</v>
      </c>
      <c r="G28" s="33"/>
      <c r="I28" s="120"/>
      <c r="J28" s="63"/>
      <c r="K28" s="63"/>
    </row>
    <row r="29" spans="1:11" ht="48.75" customHeight="1">
      <c r="A29" s="28" t="s">
        <v>36</v>
      </c>
      <c r="B29" s="12"/>
      <c r="C29" s="31"/>
      <c r="D29" s="32" t="s">
        <v>37</v>
      </c>
      <c r="E29" s="31"/>
      <c r="F29" s="35" t="s">
        <v>37</v>
      </c>
      <c r="G29" s="33"/>
      <c r="I29" s="120"/>
      <c r="J29" s="63"/>
      <c r="K29" s="63"/>
    </row>
    <row r="30" spans="1:11">
      <c r="A30" s="36" t="s">
        <v>38</v>
      </c>
      <c r="B30" s="37"/>
      <c r="C30" s="55">
        <v>15</v>
      </c>
      <c r="D30" s="37" t="s">
        <v>39</v>
      </c>
      <c r="E30" s="38"/>
      <c r="F30" s="346">
        <v>0</v>
      </c>
      <c r="G30" s="347"/>
      <c r="I30" s="120"/>
      <c r="J30" s="63"/>
      <c r="K30" s="63"/>
    </row>
    <row r="31" spans="1:11">
      <c r="A31" s="36" t="s">
        <v>40</v>
      </c>
      <c r="B31" s="37"/>
      <c r="C31" s="55">
        <f>SazbaDPH1</f>
        <v>15</v>
      </c>
      <c r="D31" s="37" t="s">
        <v>41</v>
      </c>
      <c r="E31" s="38"/>
      <c r="F31" s="346">
        <v>0</v>
      </c>
      <c r="G31" s="347"/>
    </row>
    <row r="32" spans="1:11">
      <c r="A32" s="36" t="s">
        <v>38</v>
      </c>
      <c r="B32" s="37"/>
      <c r="C32" s="55">
        <v>21</v>
      </c>
      <c r="D32" s="37" t="s">
        <v>41</v>
      </c>
      <c r="E32" s="38"/>
      <c r="F32" s="346">
        <f>C23</f>
        <v>0</v>
      </c>
      <c r="G32" s="347"/>
    </row>
    <row r="33" spans="1:11" ht="12.75" customHeight="1">
      <c r="A33" s="36" t="s">
        <v>40</v>
      </c>
      <c r="B33" s="37"/>
      <c r="C33" s="55">
        <f>SazbaDPH2</f>
        <v>21</v>
      </c>
      <c r="D33" s="37" t="s">
        <v>41</v>
      </c>
      <c r="E33" s="38"/>
      <c r="F33" s="355">
        <f>Zaklad22/100*21</f>
        <v>0</v>
      </c>
      <c r="G33" s="356"/>
    </row>
    <row r="34" spans="1:11" ht="16.5" customHeight="1" thickBot="1">
      <c r="A34" s="36" t="s">
        <v>53</v>
      </c>
      <c r="B34" s="37"/>
      <c r="C34" s="55"/>
      <c r="D34" s="37"/>
      <c r="E34" s="38"/>
      <c r="F34" s="355">
        <v>0</v>
      </c>
      <c r="G34" s="356"/>
    </row>
    <row r="35" spans="1:11" s="39" customFormat="1" ht="19.5" customHeight="1" thickBot="1">
      <c r="A35" s="114" t="s">
        <v>42</v>
      </c>
      <c r="B35" s="115"/>
      <c r="C35" s="116"/>
      <c r="D35" s="116"/>
      <c r="E35" s="117"/>
      <c r="F35" s="357">
        <f>SUM(F30:G34)</f>
        <v>0</v>
      </c>
      <c r="G35" s="358"/>
      <c r="J35" s="64"/>
      <c r="K35" s="64"/>
    </row>
    <row r="36" spans="1:11" ht="18" customHeight="1">
      <c r="A36" s="40" t="s">
        <v>52</v>
      </c>
    </row>
    <row r="37" spans="1:11">
      <c r="B37" s="353"/>
      <c r="C37" s="353"/>
      <c r="D37" s="353"/>
      <c r="E37" s="353"/>
      <c r="F37" s="353"/>
      <c r="G37" s="353"/>
      <c r="H37" t="s">
        <v>6</v>
      </c>
    </row>
    <row r="38" spans="1:11" ht="14.25" customHeight="1">
      <c r="A38" s="40"/>
      <c r="B38" s="353"/>
      <c r="C38" s="353"/>
      <c r="D38" s="353"/>
      <c r="E38" s="353"/>
      <c r="F38" s="353"/>
      <c r="G38" s="353"/>
      <c r="H38" t="s">
        <v>6</v>
      </c>
    </row>
    <row r="39" spans="1:11" ht="12.75" customHeight="1">
      <c r="A39" s="41"/>
      <c r="B39" s="353"/>
      <c r="C39" s="353"/>
      <c r="D39" s="353"/>
      <c r="E39" s="353"/>
      <c r="F39" s="353"/>
      <c r="G39" s="353"/>
      <c r="H39" t="s">
        <v>6</v>
      </c>
    </row>
    <row r="40" spans="1:11">
      <c r="A40" s="41"/>
      <c r="B40" s="353"/>
      <c r="C40" s="353"/>
      <c r="D40" s="353"/>
      <c r="E40" s="353"/>
      <c r="F40" s="353"/>
      <c r="G40" s="353"/>
      <c r="H40" t="s">
        <v>6</v>
      </c>
    </row>
    <row r="41" spans="1:11">
      <c r="A41" s="41"/>
      <c r="B41" s="353"/>
      <c r="C41" s="353"/>
      <c r="D41" s="353"/>
      <c r="E41" s="353"/>
      <c r="F41" s="353"/>
      <c r="G41" s="353"/>
      <c r="H41" t="s">
        <v>6</v>
      </c>
    </row>
    <row r="42" spans="1:11">
      <c r="A42" s="41"/>
      <c r="B42" s="353"/>
      <c r="C42" s="353"/>
      <c r="D42" s="353"/>
      <c r="E42" s="353"/>
      <c r="F42" s="353"/>
      <c r="G42" s="353"/>
      <c r="H42" t="s">
        <v>6</v>
      </c>
    </row>
    <row r="43" spans="1:11">
      <c r="A43" s="41"/>
      <c r="B43" s="353"/>
      <c r="C43" s="353"/>
      <c r="D43" s="353"/>
      <c r="E43" s="353"/>
      <c r="F43" s="353"/>
      <c r="G43" s="353"/>
      <c r="H43" t="s">
        <v>6</v>
      </c>
    </row>
    <row r="44" spans="1:11">
      <c r="A44" s="41"/>
      <c r="B44" s="353"/>
      <c r="C44" s="353"/>
      <c r="D44" s="353"/>
      <c r="E44" s="353"/>
      <c r="F44" s="353"/>
      <c r="G44" s="353"/>
      <c r="H44" t="s">
        <v>6</v>
      </c>
    </row>
    <row r="45" spans="1:11">
      <c r="A45" s="41"/>
      <c r="B45" s="353"/>
      <c r="C45" s="353"/>
      <c r="D45" s="353"/>
      <c r="E45" s="353"/>
      <c r="F45" s="353"/>
      <c r="G45" s="353"/>
      <c r="H45" t="s">
        <v>6</v>
      </c>
    </row>
    <row r="46" spans="1:11" ht="12.75" customHeight="1">
      <c r="A46" s="41"/>
      <c r="B46" s="354"/>
      <c r="C46" s="354"/>
      <c r="D46" s="354"/>
      <c r="E46" s="354"/>
      <c r="F46" s="354"/>
      <c r="G46" s="354"/>
      <c r="H46" t="s">
        <v>6</v>
      </c>
    </row>
    <row r="47" spans="1:11">
      <c r="B47" s="354"/>
      <c r="C47" s="354"/>
      <c r="D47" s="354"/>
      <c r="E47" s="354"/>
      <c r="F47" s="354"/>
      <c r="G47" s="354"/>
    </row>
    <row r="48" spans="1:11">
      <c r="B48" s="354"/>
      <c r="C48" s="354"/>
      <c r="D48" s="354"/>
      <c r="E48" s="354"/>
      <c r="F48" s="354"/>
      <c r="G48" s="354"/>
    </row>
    <row r="49" spans="2:7">
      <c r="B49" s="354"/>
      <c r="C49" s="354"/>
      <c r="D49" s="354"/>
      <c r="E49" s="354"/>
      <c r="F49" s="354"/>
      <c r="G49" s="354"/>
    </row>
    <row r="50" spans="2:7">
      <c r="B50" s="354"/>
      <c r="C50" s="354"/>
      <c r="D50" s="354"/>
      <c r="E50" s="354"/>
      <c r="F50" s="354"/>
      <c r="G50" s="354"/>
    </row>
    <row r="51" spans="2:7">
      <c r="B51" s="58"/>
      <c r="C51" s="58"/>
      <c r="D51" s="58"/>
      <c r="E51" s="58"/>
      <c r="F51" s="58"/>
      <c r="G51" s="58"/>
    </row>
    <row r="52" spans="2:7">
      <c r="B52" s="58"/>
      <c r="C52" s="58"/>
      <c r="D52" s="58"/>
      <c r="E52" s="58"/>
      <c r="F52" s="58"/>
      <c r="G52" s="58"/>
    </row>
    <row r="53" spans="2:7">
      <c r="B53" s="58"/>
      <c r="C53" s="58"/>
      <c r="D53" s="58"/>
      <c r="E53" s="58"/>
      <c r="F53" s="58"/>
      <c r="G53" s="58"/>
    </row>
    <row r="54" spans="2:7">
      <c r="B54" s="58"/>
      <c r="C54" s="58"/>
      <c r="D54" s="58"/>
      <c r="E54" s="58"/>
      <c r="F54" s="58"/>
      <c r="G54" s="58"/>
    </row>
    <row r="55" spans="2:7">
      <c r="B55" s="58"/>
      <c r="C55" s="58"/>
      <c r="D55" s="58"/>
      <c r="E55" s="58"/>
      <c r="F55" s="58"/>
      <c r="G55" s="58"/>
    </row>
  </sheetData>
  <mergeCells count="14">
    <mergeCell ref="B37:G50"/>
    <mergeCell ref="F33:G33"/>
    <mergeCell ref="F35:G35"/>
    <mergeCell ref="F34:G34"/>
    <mergeCell ref="F31:G31"/>
    <mergeCell ref="F32:G32"/>
    <mergeCell ref="A23:B23"/>
    <mergeCell ref="C5:E5"/>
    <mergeCell ref="C7:E7"/>
    <mergeCell ref="D2:E2"/>
    <mergeCell ref="F30:G30"/>
    <mergeCell ref="A27:C27"/>
    <mergeCell ref="D27:E27"/>
    <mergeCell ref="F27:G27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 S,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564"/>
  <sheetViews>
    <sheetView workbookViewId="0">
      <selection activeCell="H33" sqref="H33"/>
    </sheetView>
  </sheetViews>
  <sheetFormatPr defaultRowHeight="11.25"/>
  <cols>
    <col min="1" max="1" width="5.85546875" style="67" customWidth="1"/>
    <col min="2" max="2" width="6.140625" style="67" customWidth="1"/>
    <col min="3" max="3" width="11.42578125" style="67" customWidth="1"/>
    <col min="4" max="4" width="15.85546875" style="67" customWidth="1"/>
    <col min="5" max="5" width="11.28515625" style="80" customWidth="1"/>
    <col min="6" max="6" width="10.85546875" style="80" customWidth="1"/>
    <col min="7" max="7" width="11" style="80" customWidth="1"/>
    <col min="8" max="8" width="11.140625" style="80" customWidth="1"/>
    <col min="9" max="9" width="10.7109375" style="80" customWidth="1"/>
    <col min="10" max="11" width="0" style="67" hidden="1" customWidth="1"/>
    <col min="12" max="16384" width="9.140625" style="67"/>
  </cols>
  <sheetData>
    <row r="1" spans="1:10" ht="12" thickTop="1">
      <c r="A1" s="359" t="s">
        <v>43</v>
      </c>
      <c r="B1" s="360"/>
      <c r="C1" s="65" t="str">
        <f>CONCATENATE(cislostavby," ",nazevstavby)</f>
        <v>2013-18 MŠ Tatce</v>
      </c>
      <c r="D1" s="66"/>
      <c r="E1" s="73"/>
      <c r="F1" s="74"/>
      <c r="G1" s="75" t="s">
        <v>44</v>
      </c>
      <c r="H1" s="76" t="str">
        <f>CisloRozpoctu</f>
        <v>1</v>
      </c>
      <c r="I1" s="77"/>
    </row>
    <row r="2" spans="1:10" ht="12" thickBot="1">
      <c r="A2" s="361" t="s">
        <v>45</v>
      </c>
      <c r="B2" s="362"/>
      <c r="C2" s="68" t="str">
        <f>CONCATENATE(cisloobjektu," ",nazevobjektu)</f>
        <v>1 MŠ Tatce</v>
      </c>
      <c r="D2" s="69"/>
      <c r="E2" s="78"/>
      <c r="F2" s="79"/>
      <c r="G2" s="363" t="str">
        <f>NazevRozpoctu</f>
        <v>Rozpočet s výkazem výměr</v>
      </c>
      <c r="H2" s="364"/>
      <c r="I2" s="365"/>
    </row>
    <row r="3" spans="1:10" ht="12" thickTop="1">
      <c r="F3" s="81"/>
    </row>
    <row r="4" spans="1:10" ht="19.5" customHeight="1">
      <c r="A4" s="83" t="s">
        <v>46</v>
      </c>
      <c r="B4" s="84"/>
      <c r="C4" s="84"/>
      <c r="D4" s="84"/>
      <c r="E4" s="85"/>
      <c r="F4" s="86"/>
      <c r="G4" s="86"/>
      <c r="H4" s="86"/>
      <c r="I4" s="86"/>
    </row>
    <row r="5" spans="1:10" ht="12" thickBot="1">
      <c r="E5" s="82"/>
      <c r="F5" s="82"/>
      <c r="G5" s="82"/>
      <c r="H5" s="82"/>
      <c r="I5" s="82"/>
      <c r="J5" s="71"/>
    </row>
    <row r="6" spans="1:10" s="70" customFormat="1">
      <c r="A6" s="135" t="s">
        <v>47</v>
      </c>
      <c r="B6" s="125"/>
      <c r="C6" s="126"/>
      <c r="D6" s="127"/>
      <c r="E6" s="128" t="s">
        <v>48</v>
      </c>
      <c r="F6" s="128" t="s">
        <v>49</v>
      </c>
      <c r="G6" s="128" t="s">
        <v>50</v>
      </c>
      <c r="H6" s="128" t="s">
        <v>51</v>
      </c>
      <c r="I6" s="129" t="s">
        <v>29</v>
      </c>
      <c r="J6" s="72"/>
    </row>
    <row r="7" spans="1:10">
      <c r="A7" s="136" t="s">
        <v>55</v>
      </c>
      <c r="B7" s="130" t="s">
        <v>60</v>
      </c>
      <c r="C7" s="131"/>
      <c r="D7" s="132"/>
      <c r="E7" s="133">
        <f>Položky!F7</f>
        <v>0</v>
      </c>
      <c r="F7" s="133">
        <v>0</v>
      </c>
      <c r="G7" s="133">
        <v>0</v>
      </c>
      <c r="H7" s="133">
        <v>0</v>
      </c>
      <c r="I7" s="137">
        <v>0</v>
      </c>
      <c r="J7" s="71"/>
    </row>
    <row r="8" spans="1:10">
      <c r="A8" s="136" t="s">
        <v>61</v>
      </c>
      <c r="B8" s="130" t="s">
        <v>62</v>
      </c>
      <c r="C8" s="131"/>
      <c r="D8" s="132"/>
      <c r="E8" s="133">
        <f>Položky!F24</f>
        <v>0</v>
      </c>
      <c r="F8" s="133">
        <v>0</v>
      </c>
      <c r="G8" s="133">
        <v>0</v>
      </c>
      <c r="H8" s="133">
        <v>0</v>
      </c>
      <c r="I8" s="137">
        <v>0</v>
      </c>
      <c r="J8" s="71"/>
    </row>
    <row r="9" spans="1:10" s="270" customFormat="1">
      <c r="A9" s="276" t="s">
        <v>339</v>
      </c>
      <c r="B9" s="272" t="s">
        <v>340</v>
      </c>
      <c r="C9" s="273"/>
      <c r="D9" s="274"/>
      <c r="E9" s="275">
        <f>Položky!F34</f>
        <v>0</v>
      </c>
      <c r="F9" s="275">
        <v>0</v>
      </c>
      <c r="G9" s="275">
        <v>0</v>
      </c>
      <c r="H9" s="275">
        <v>0</v>
      </c>
      <c r="I9" s="277">
        <v>0</v>
      </c>
      <c r="J9" s="271"/>
    </row>
    <row r="10" spans="1:10">
      <c r="A10" s="136" t="s">
        <v>63</v>
      </c>
      <c r="B10" s="130" t="s">
        <v>64</v>
      </c>
      <c r="C10" s="131"/>
      <c r="D10" s="132"/>
      <c r="E10" s="133">
        <f>Položky!F38</f>
        <v>0</v>
      </c>
      <c r="F10" s="133">
        <v>0</v>
      </c>
      <c r="G10" s="133">
        <v>0</v>
      </c>
      <c r="H10" s="133">
        <v>0</v>
      </c>
      <c r="I10" s="137">
        <v>0</v>
      </c>
      <c r="J10" s="71"/>
    </row>
    <row r="11" spans="1:10">
      <c r="A11" s="136" t="s">
        <v>65</v>
      </c>
      <c r="B11" s="130" t="s">
        <v>66</v>
      </c>
      <c r="C11" s="131"/>
      <c r="D11" s="132"/>
      <c r="E11" s="133">
        <f>Položky!F56</f>
        <v>0</v>
      </c>
      <c r="F11" s="133">
        <v>0</v>
      </c>
      <c r="G11" s="133">
        <v>0</v>
      </c>
      <c r="H11" s="133">
        <v>0</v>
      </c>
      <c r="I11" s="137">
        <v>0</v>
      </c>
      <c r="J11" s="71"/>
    </row>
    <row r="12" spans="1:10">
      <c r="A12" s="136" t="s">
        <v>67</v>
      </c>
      <c r="B12" s="130" t="s">
        <v>68</v>
      </c>
      <c r="C12" s="131"/>
      <c r="D12" s="132"/>
      <c r="E12" s="133">
        <f>Položky!F59</f>
        <v>0</v>
      </c>
      <c r="F12" s="133">
        <v>0</v>
      </c>
      <c r="G12" s="133">
        <v>0</v>
      </c>
      <c r="H12" s="133">
        <v>0</v>
      </c>
      <c r="I12" s="137">
        <v>0</v>
      </c>
      <c r="J12" s="71"/>
    </row>
    <row r="13" spans="1:10">
      <c r="A13" s="136" t="s">
        <v>69</v>
      </c>
      <c r="B13" s="130" t="s">
        <v>70</v>
      </c>
      <c r="C13" s="131"/>
      <c r="D13" s="132"/>
      <c r="E13" s="133">
        <f>Položky!F138</f>
        <v>0</v>
      </c>
      <c r="F13" s="133">
        <v>0</v>
      </c>
      <c r="G13" s="133">
        <v>0</v>
      </c>
      <c r="H13" s="133">
        <v>0</v>
      </c>
      <c r="I13" s="137">
        <v>0</v>
      </c>
      <c r="J13" s="71"/>
    </row>
    <row r="14" spans="1:10">
      <c r="A14" s="136" t="s">
        <v>71</v>
      </c>
      <c r="B14" s="130" t="s">
        <v>72</v>
      </c>
      <c r="C14" s="131"/>
      <c r="D14" s="132"/>
      <c r="E14" s="133">
        <f>Položky!F148</f>
        <v>0</v>
      </c>
      <c r="F14" s="133">
        <v>0</v>
      </c>
      <c r="G14" s="133">
        <v>0</v>
      </c>
      <c r="H14" s="133">
        <v>0</v>
      </c>
      <c r="I14" s="137">
        <v>0</v>
      </c>
      <c r="J14" s="71"/>
    </row>
    <row r="15" spans="1:10">
      <c r="A15" s="136" t="s">
        <v>73</v>
      </c>
      <c r="B15" s="130" t="s">
        <v>74</v>
      </c>
      <c r="C15" s="131"/>
      <c r="D15" s="132"/>
      <c r="E15" s="133">
        <f>Položky!F167</f>
        <v>0</v>
      </c>
      <c r="F15" s="133">
        <v>0</v>
      </c>
      <c r="G15" s="133">
        <v>0</v>
      </c>
      <c r="H15" s="133">
        <v>0</v>
      </c>
      <c r="I15" s="137">
        <v>0</v>
      </c>
      <c r="J15" s="71"/>
    </row>
    <row r="16" spans="1:10">
      <c r="A16" s="136" t="s">
        <v>75</v>
      </c>
      <c r="B16" s="130" t="s">
        <v>76</v>
      </c>
      <c r="C16" s="131"/>
      <c r="D16" s="132"/>
      <c r="E16" s="133">
        <f>Položky!F212</f>
        <v>0</v>
      </c>
      <c r="F16" s="133">
        <v>0</v>
      </c>
      <c r="G16" s="133">
        <v>0</v>
      </c>
      <c r="H16" s="133">
        <v>0</v>
      </c>
      <c r="I16" s="137">
        <v>0</v>
      </c>
      <c r="J16" s="71"/>
    </row>
    <row r="17" spans="1:10">
      <c r="A17" s="136" t="s">
        <v>77</v>
      </c>
      <c r="B17" s="130" t="s">
        <v>78</v>
      </c>
      <c r="C17" s="131"/>
      <c r="D17" s="132"/>
      <c r="E17" s="133">
        <v>0</v>
      </c>
      <c r="F17" s="133">
        <f>Položky!F214</f>
        <v>0</v>
      </c>
      <c r="G17" s="133">
        <v>0</v>
      </c>
      <c r="H17" s="133">
        <v>0</v>
      </c>
      <c r="I17" s="137">
        <v>0</v>
      </c>
      <c r="J17" s="71"/>
    </row>
    <row r="18" spans="1:10">
      <c r="A18" s="136" t="s">
        <v>500</v>
      </c>
      <c r="B18" s="130" t="s">
        <v>501</v>
      </c>
      <c r="C18" s="131"/>
      <c r="D18" s="132"/>
      <c r="E18" s="133">
        <v>0</v>
      </c>
      <c r="F18" s="133">
        <f>Položky!F239</f>
        <v>0</v>
      </c>
      <c r="G18" s="133">
        <v>0</v>
      </c>
      <c r="H18" s="133">
        <v>0</v>
      </c>
      <c r="I18" s="137">
        <v>0</v>
      </c>
      <c r="J18" s="71"/>
    </row>
    <row r="19" spans="1:10">
      <c r="A19" s="136" t="s">
        <v>79</v>
      </c>
      <c r="B19" s="130" t="s">
        <v>80</v>
      </c>
      <c r="C19" s="131"/>
      <c r="D19" s="132"/>
      <c r="E19" s="133">
        <v>0</v>
      </c>
      <c r="F19" s="133">
        <f>Položky!F288</f>
        <v>0</v>
      </c>
      <c r="G19" s="133">
        <v>0</v>
      </c>
      <c r="H19" s="133">
        <v>0</v>
      </c>
      <c r="I19" s="137">
        <v>0</v>
      </c>
      <c r="J19" s="71"/>
    </row>
    <row r="20" spans="1:10" s="270" customFormat="1">
      <c r="A20" s="276" t="s">
        <v>561</v>
      </c>
      <c r="B20" s="272" t="s">
        <v>562</v>
      </c>
      <c r="C20" s="273"/>
      <c r="D20" s="274"/>
      <c r="E20" s="275">
        <v>0</v>
      </c>
      <c r="F20" s="275">
        <f>Položky!F324</f>
        <v>0</v>
      </c>
      <c r="G20" s="275">
        <v>0</v>
      </c>
      <c r="H20" s="275">
        <v>0</v>
      </c>
      <c r="I20" s="277">
        <v>0</v>
      </c>
      <c r="J20" s="271"/>
    </row>
    <row r="21" spans="1:10">
      <c r="A21" s="136" t="s">
        <v>81</v>
      </c>
      <c r="B21" s="130" t="s">
        <v>82</v>
      </c>
      <c r="C21" s="131"/>
      <c r="D21" s="132"/>
      <c r="E21" s="133">
        <v>0</v>
      </c>
      <c r="F21" s="133">
        <f>Položky!F334</f>
        <v>0</v>
      </c>
      <c r="G21" s="133">
        <v>0</v>
      </c>
      <c r="H21" s="133">
        <v>0</v>
      </c>
      <c r="I21" s="137">
        <v>0</v>
      </c>
      <c r="J21" s="71"/>
    </row>
    <row r="22" spans="1:10">
      <c r="A22" s="136" t="s">
        <v>83</v>
      </c>
      <c r="B22" s="130" t="s">
        <v>84</v>
      </c>
      <c r="C22" s="131"/>
      <c r="D22" s="132"/>
      <c r="E22" s="133">
        <v>0</v>
      </c>
      <c r="F22" s="133">
        <f>Položky!F382</f>
        <v>0</v>
      </c>
      <c r="G22" s="133">
        <v>0</v>
      </c>
      <c r="H22" s="133">
        <v>0</v>
      </c>
      <c r="I22" s="137">
        <v>0</v>
      </c>
      <c r="J22" s="71"/>
    </row>
    <row r="23" spans="1:10" s="270" customFormat="1">
      <c r="A23" s="276" t="s">
        <v>648</v>
      </c>
      <c r="B23" s="272" t="s">
        <v>649</v>
      </c>
      <c r="C23" s="273"/>
      <c r="D23" s="274"/>
      <c r="E23" s="275">
        <v>0</v>
      </c>
      <c r="F23" s="275">
        <f>Položky!F408</f>
        <v>0</v>
      </c>
      <c r="G23" s="275">
        <v>0</v>
      </c>
      <c r="H23" s="275">
        <v>0</v>
      </c>
      <c r="I23" s="277">
        <v>0</v>
      </c>
      <c r="J23" s="271"/>
    </row>
    <row r="24" spans="1:10">
      <c r="A24" s="136" t="s">
        <v>85</v>
      </c>
      <c r="B24" s="130" t="s">
        <v>86</v>
      </c>
      <c r="C24" s="131"/>
      <c r="D24" s="132"/>
      <c r="E24" s="133">
        <v>0</v>
      </c>
      <c r="F24" s="133">
        <f>Položky!F412</f>
        <v>0</v>
      </c>
      <c r="G24" s="133">
        <v>0</v>
      </c>
      <c r="H24" s="133">
        <v>0</v>
      </c>
      <c r="I24" s="137">
        <v>0</v>
      </c>
      <c r="J24" s="71"/>
    </row>
    <row r="25" spans="1:10">
      <c r="A25" s="136" t="s">
        <v>87</v>
      </c>
      <c r="B25" s="130" t="s">
        <v>88</v>
      </c>
      <c r="C25" s="131"/>
      <c r="D25" s="132"/>
      <c r="E25" s="133">
        <v>0</v>
      </c>
      <c r="F25" s="133">
        <f>Položky!F424</f>
        <v>0</v>
      </c>
      <c r="G25" s="133">
        <v>0</v>
      </c>
      <c r="H25" s="133">
        <v>0</v>
      </c>
      <c r="I25" s="137">
        <v>0</v>
      </c>
      <c r="J25" s="71"/>
    </row>
    <row r="26" spans="1:10">
      <c r="A26" s="136" t="s">
        <v>89</v>
      </c>
      <c r="B26" s="130" t="s">
        <v>90</v>
      </c>
      <c r="C26" s="131"/>
      <c r="D26" s="132"/>
      <c r="E26" s="133">
        <v>0</v>
      </c>
      <c r="F26" s="133">
        <f>Položky!F430</f>
        <v>0</v>
      </c>
      <c r="G26" s="133">
        <v>0</v>
      </c>
      <c r="H26" s="133">
        <v>0</v>
      </c>
      <c r="I26" s="137">
        <v>0</v>
      </c>
      <c r="J26" s="71"/>
    </row>
    <row r="27" spans="1:10">
      <c r="A27" s="136" t="s">
        <v>91</v>
      </c>
      <c r="B27" s="130" t="s">
        <v>92</v>
      </c>
      <c r="C27" s="131"/>
      <c r="D27" s="132"/>
      <c r="E27" s="133">
        <v>0</v>
      </c>
      <c r="F27" s="133">
        <f>Položky!F447</f>
        <v>0</v>
      </c>
      <c r="G27" s="133">
        <v>0</v>
      </c>
      <c r="H27" s="133">
        <v>0</v>
      </c>
      <c r="I27" s="137">
        <v>0</v>
      </c>
      <c r="J27" s="71"/>
    </row>
    <row r="28" spans="1:10">
      <c r="A28" s="136" t="s">
        <v>93</v>
      </c>
      <c r="B28" s="130" t="s">
        <v>94</v>
      </c>
      <c r="C28" s="131"/>
      <c r="D28" s="132"/>
      <c r="E28" s="133">
        <v>0</v>
      </c>
      <c r="F28" s="133">
        <f>Položky!F450</f>
        <v>0</v>
      </c>
      <c r="G28" s="133">
        <v>0</v>
      </c>
      <c r="H28" s="133">
        <v>0</v>
      </c>
      <c r="I28" s="137">
        <v>0</v>
      </c>
      <c r="J28" s="71"/>
    </row>
    <row r="29" spans="1:10">
      <c r="A29" s="136" t="s">
        <v>95</v>
      </c>
      <c r="B29" s="130" t="s">
        <v>96</v>
      </c>
      <c r="C29" s="131"/>
      <c r="D29" s="132"/>
      <c r="E29" s="133">
        <v>0</v>
      </c>
      <c r="F29" s="133">
        <f>Položky!F455</f>
        <v>0</v>
      </c>
      <c r="G29" s="133">
        <v>0</v>
      </c>
      <c r="H29" s="133">
        <v>0</v>
      </c>
      <c r="I29" s="137">
        <v>0</v>
      </c>
      <c r="J29" s="71"/>
    </row>
    <row r="30" spans="1:10">
      <c r="A30" s="136" t="s">
        <v>97</v>
      </c>
      <c r="B30" s="130" t="s">
        <v>98</v>
      </c>
      <c r="C30" s="131"/>
      <c r="D30" s="132"/>
      <c r="E30" s="133">
        <v>0</v>
      </c>
      <c r="F30" s="133">
        <v>0</v>
      </c>
      <c r="G30" s="133">
        <v>0</v>
      </c>
      <c r="H30" s="133">
        <f>Položky!F460</f>
        <v>0</v>
      </c>
      <c r="I30" s="137">
        <v>0</v>
      </c>
      <c r="J30" s="71"/>
    </row>
    <row r="31" spans="1:10">
      <c r="A31" s="136" t="s">
        <v>99</v>
      </c>
      <c r="B31" s="130" t="s">
        <v>100</v>
      </c>
      <c r="C31" s="131"/>
      <c r="D31" s="132"/>
      <c r="E31" s="133">
        <f>Položky!F463</f>
        <v>0</v>
      </c>
      <c r="F31" s="133">
        <v>0</v>
      </c>
      <c r="G31" s="133">
        <v>0</v>
      </c>
      <c r="H31" s="133">
        <v>0</v>
      </c>
      <c r="I31" s="137">
        <v>0</v>
      </c>
      <c r="J31" s="71"/>
    </row>
    <row r="32" spans="1:10" s="247" customFormat="1">
      <c r="A32" s="244"/>
      <c r="B32" s="243" t="s">
        <v>284</v>
      </c>
      <c r="C32" s="250"/>
      <c r="D32" s="246"/>
      <c r="E32" s="245">
        <v>0</v>
      </c>
      <c r="F32" s="269">
        <f>Hromosvod!F30</f>
        <v>0</v>
      </c>
      <c r="G32" s="245">
        <v>0</v>
      </c>
      <c r="H32" s="245">
        <v>0</v>
      </c>
      <c r="I32" s="245">
        <v>0</v>
      </c>
      <c r="J32" s="248"/>
    </row>
    <row r="33" spans="1:11" ht="12" thickBot="1">
      <c r="A33" s="138"/>
      <c r="B33" s="139" t="s">
        <v>101</v>
      </c>
      <c r="C33" s="140"/>
      <c r="D33" s="141"/>
      <c r="E33" s="142">
        <f>SUM(E7:E32)</f>
        <v>0</v>
      </c>
      <c r="F33" s="142">
        <f>SUM(F7:F32)</f>
        <v>0</v>
      </c>
      <c r="G33" s="142">
        <f>SUM(G7:G32)</f>
        <v>0</v>
      </c>
      <c r="H33" s="142">
        <f>SUM(H7:H32)</f>
        <v>0</v>
      </c>
      <c r="I33" s="143">
        <f>SUM(I7:I32)</f>
        <v>0</v>
      </c>
      <c r="J33" s="71"/>
    </row>
    <row r="34" spans="1:11">
      <c r="A34" s="124"/>
      <c r="E34" s="82"/>
      <c r="F34" s="82"/>
      <c r="G34" s="82"/>
      <c r="H34" s="82"/>
      <c r="I34" s="82"/>
      <c r="J34" s="71"/>
    </row>
    <row r="35" spans="1:11" ht="18" customHeight="1">
      <c r="A35" s="366" t="s">
        <v>102</v>
      </c>
      <c r="B35" s="366"/>
      <c r="C35" s="366"/>
      <c r="D35" s="366"/>
      <c r="E35" s="366"/>
      <c r="F35" s="366"/>
      <c r="G35" s="366"/>
      <c r="H35" s="366"/>
      <c r="I35" s="366"/>
      <c r="J35" s="71"/>
    </row>
    <row r="36" spans="1:11" ht="12" thickBot="1">
      <c r="E36" s="82"/>
      <c r="F36" s="82"/>
      <c r="G36" s="82"/>
      <c r="H36" s="82"/>
      <c r="I36" s="82"/>
      <c r="J36" s="71"/>
    </row>
    <row r="37" spans="1:11">
      <c r="A37" s="145" t="s">
        <v>103</v>
      </c>
      <c r="B37" s="146"/>
      <c r="C37" s="146"/>
      <c r="D37" s="147"/>
      <c r="E37" s="148" t="s">
        <v>104</v>
      </c>
      <c r="F37" s="148" t="s">
        <v>105</v>
      </c>
      <c r="G37" s="148" t="s">
        <v>106</v>
      </c>
      <c r="H37" s="149"/>
      <c r="I37" s="150" t="s">
        <v>107</v>
      </c>
      <c r="J37" s="72"/>
    </row>
    <row r="38" spans="1:11">
      <c r="A38" s="249" t="s">
        <v>280</v>
      </c>
      <c r="B38" s="131"/>
      <c r="C38" s="131"/>
      <c r="D38" s="132"/>
      <c r="E38" s="133">
        <v>0</v>
      </c>
      <c r="F38" s="133"/>
      <c r="G38" s="133"/>
      <c r="H38" s="134"/>
      <c r="I38" s="144">
        <f>E38</f>
        <v>0</v>
      </c>
      <c r="J38" s="72"/>
      <c r="K38" s="80">
        <f>I38</f>
        <v>0</v>
      </c>
    </row>
    <row r="39" spans="1:11">
      <c r="A39" s="249" t="s">
        <v>281</v>
      </c>
      <c r="B39" s="131"/>
      <c r="C39" s="131"/>
      <c r="D39" s="132"/>
      <c r="E39" s="133">
        <v>0</v>
      </c>
      <c r="F39" s="133"/>
      <c r="G39" s="133"/>
      <c r="H39" s="134"/>
      <c r="I39" s="144">
        <f>E39</f>
        <v>0</v>
      </c>
      <c r="J39" s="72"/>
      <c r="K39" s="80">
        <f>I39</f>
        <v>0</v>
      </c>
    </row>
    <row r="40" spans="1:11">
      <c r="A40" s="249" t="s">
        <v>109</v>
      </c>
      <c r="B40" s="131"/>
      <c r="C40" s="131"/>
      <c r="D40" s="132"/>
      <c r="E40" s="133">
        <v>0</v>
      </c>
      <c r="F40" s="133"/>
      <c r="G40" s="133"/>
      <c r="H40" s="134"/>
      <c r="I40" s="144">
        <f>'Ostatní náklady'!H4</f>
        <v>0</v>
      </c>
      <c r="J40" s="72"/>
      <c r="K40" s="80">
        <f>I40</f>
        <v>0</v>
      </c>
    </row>
    <row r="41" spans="1:11">
      <c r="A41" s="249" t="s">
        <v>282</v>
      </c>
      <c r="B41" s="131"/>
      <c r="C41" s="131"/>
      <c r="D41" s="132"/>
      <c r="E41" s="133">
        <v>0</v>
      </c>
      <c r="F41" s="133"/>
      <c r="G41" s="133"/>
      <c r="H41" s="134"/>
      <c r="I41" s="144">
        <f>'Vedlejší náklady'!H4</f>
        <v>0</v>
      </c>
      <c r="J41" s="72"/>
      <c r="K41" s="80">
        <f>I41</f>
        <v>0</v>
      </c>
    </row>
    <row r="42" spans="1:11">
      <c r="A42" s="249" t="s">
        <v>283</v>
      </c>
      <c r="B42" s="131"/>
      <c r="C42" s="131"/>
      <c r="D42" s="132"/>
      <c r="E42" s="133">
        <v>0</v>
      </c>
      <c r="F42" s="133"/>
      <c r="G42" s="133"/>
      <c r="H42" s="134"/>
      <c r="I42" s="144">
        <f>E42</f>
        <v>0</v>
      </c>
      <c r="J42" s="72"/>
      <c r="K42" s="80">
        <f>I42</f>
        <v>0</v>
      </c>
    </row>
    <row r="43" spans="1:11" ht="12" thickBot="1">
      <c r="A43" s="151"/>
      <c r="B43" s="152" t="s">
        <v>112</v>
      </c>
      <c r="C43" s="152"/>
      <c r="D43" s="153"/>
      <c r="E43" s="154"/>
      <c r="F43" s="154"/>
      <c r="G43" s="154"/>
      <c r="H43" s="155"/>
      <c r="I43" s="156">
        <f>SUM(I38:I42)</f>
        <v>0</v>
      </c>
      <c r="J43" s="72">
        <f>SUM(J38:J42)</f>
        <v>0</v>
      </c>
      <c r="K43" s="80">
        <f>SUM(K38:K42)</f>
        <v>0</v>
      </c>
    </row>
    <row r="44" spans="1:11">
      <c r="E44" s="82"/>
      <c r="F44" s="82"/>
      <c r="G44" s="82"/>
      <c r="H44" s="82"/>
      <c r="I44" s="82"/>
      <c r="J44" s="71"/>
    </row>
    <row r="45" spans="1:11">
      <c r="E45" s="82"/>
      <c r="F45" s="82"/>
      <c r="G45" s="82"/>
      <c r="H45" s="82"/>
      <c r="I45" s="82"/>
      <c r="J45" s="71"/>
    </row>
    <row r="46" spans="1:11">
      <c r="E46" s="82"/>
      <c r="F46" s="82"/>
      <c r="G46" s="82"/>
      <c r="H46" s="82"/>
      <c r="I46" s="82"/>
      <c r="J46" s="71"/>
    </row>
    <row r="47" spans="1:11">
      <c r="E47" s="82"/>
      <c r="F47" s="82"/>
      <c r="G47" s="82"/>
      <c r="H47" s="82"/>
      <c r="I47" s="82"/>
      <c r="J47" s="71"/>
    </row>
    <row r="48" spans="1:11">
      <c r="E48" s="82"/>
      <c r="F48" s="82"/>
      <c r="G48" s="82"/>
      <c r="H48" s="82"/>
      <c r="I48" s="82"/>
      <c r="J48" s="71"/>
    </row>
    <row r="49" spans="5:10">
      <c r="E49" s="82"/>
      <c r="F49" s="82"/>
      <c r="G49" s="82"/>
      <c r="H49" s="82"/>
      <c r="I49" s="82"/>
      <c r="J49" s="71"/>
    </row>
    <row r="50" spans="5:10">
      <c r="E50" s="82"/>
      <c r="F50" s="82"/>
      <c r="G50" s="82"/>
      <c r="H50" s="82"/>
      <c r="I50" s="82"/>
      <c r="J50" s="71"/>
    </row>
    <row r="51" spans="5:10">
      <c r="E51" s="82"/>
      <c r="F51" s="82"/>
      <c r="G51" s="82"/>
      <c r="H51" s="82"/>
      <c r="I51" s="82"/>
      <c r="J51" s="71"/>
    </row>
    <row r="52" spans="5:10">
      <c r="E52" s="82"/>
      <c r="F52" s="82"/>
      <c r="G52" s="82"/>
      <c r="H52" s="82"/>
      <c r="I52" s="82"/>
      <c r="J52" s="71"/>
    </row>
    <row r="53" spans="5:10">
      <c r="E53" s="82"/>
      <c r="F53" s="82"/>
      <c r="G53" s="82"/>
      <c r="H53" s="82"/>
      <c r="I53" s="82"/>
      <c r="J53" s="71"/>
    </row>
    <row r="54" spans="5:10">
      <c r="E54" s="82"/>
      <c r="F54" s="82"/>
      <c r="G54" s="82"/>
      <c r="H54" s="82"/>
      <c r="I54" s="82"/>
      <c r="J54" s="71"/>
    </row>
    <row r="55" spans="5:10">
      <c r="E55" s="82"/>
      <c r="F55" s="82"/>
      <c r="G55" s="82"/>
      <c r="H55" s="82"/>
      <c r="I55" s="82"/>
      <c r="J55" s="71"/>
    </row>
    <row r="56" spans="5:10">
      <c r="E56" s="82"/>
      <c r="F56" s="82"/>
      <c r="G56" s="82"/>
      <c r="H56" s="82"/>
      <c r="I56" s="82"/>
      <c r="J56" s="71"/>
    </row>
    <row r="57" spans="5:10">
      <c r="E57" s="82"/>
      <c r="F57" s="82"/>
      <c r="G57" s="82"/>
      <c r="H57" s="82"/>
      <c r="I57" s="82"/>
      <c r="J57" s="71"/>
    </row>
    <row r="58" spans="5:10">
      <c r="E58" s="82"/>
      <c r="F58" s="82"/>
      <c r="G58" s="82"/>
      <c r="H58" s="82"/>
      <c r="I58" s="82"/>
      <c r="J58" s="71"/>
    </row>
    <row r="59" spans="5:10">
      <c r="E59" s="82"/>
      <c r="F59" s="82"/>
      <c r="G59" s="82"/>
      <c r="H59" s="82"/>
      <c r="I59" s="82"/>
      <c r="J59" s="71"/>
    </row>
    <row r="60" spans="5:10">
      <c r="E60" s="82"/>
      <c r="F60" s="82"/>
      <c r="G60" s="82"/>
      <c r="H60" s="82"/>
      <c r="I60" s="82"/>
      <c r="J60" s="71"/>
    </row>
    <row r="61" spans="5:10">
      <c r="E61" s="82"/>
      <c r="F61" s="82"/>
      <c r="G61" s="82"/>
      <c r="H61" s="82"/>
      <c r="I61" s="82"/>
      <c r="J61" s="71"/>
    </row>
    <row r="62" spans="5:10">
      <c r="E62" s="82"/>
      <c r="F62" s="82"/>
      <c r="G62" s="82"/>
      <c r="H62" s="82"/>
      <c r="I62" s="82"/>
      <c r="J62" s="71"/>
    </row>
    <row r="63" spans="5:10">
      <c r="E63" s="82"/>
      <c r="F63" s="82"/>
      <c r="G63" s="82"/>
      <c r="H63" s="82"/>
      <c r="I63" s="82"/>
      <c r="J63" s="71"/>
    </row>
    <row r="64" spans="5:10">
      <c r="E64" s="82"/>
      <c r="F64" s="82"/>
      <c r="G64" s="82"/>
      <c r="H64" s="82"/>
      <c r="I64" s="82"/>
      <c r="J64" s="71"/>
    </row>
    <row r="65" spans="5:10">
      <c r="E65" s="82"/>
      <c r="F65" s="82"/>
      <c r="G65" s="82"/>
      <c r="H65" s="82"/>
      <c r="I65" s="82"/>
      <c r="J65" s="71"/>
    </row>
    <row r="66" spans="5:10">
      <c r="E66" s="82"/>
      <c r="F66" s="82"/>
      <c r="G66" s="82"/>
      <c r="H66" s="82"/>
      <c r="I66" s="82"/>
      <c r="J66" s="71"/>
    </row>
    <row r="67" spans="5:10">
      <c r="E67" s="82"/>
      <c r="F67" s="82"/>
      <c r="G67" s="82"/>
      <c r="H67" s="82"/>
      <c r="I67" s="82"/>
      <c r="J67" s="71"/>
    </row>
    <row r="68" spans="5:10">
      <c r="E68" s="82"/>
      <c r="F68" s="82"/>
      <c r="G68" s="82"/>
      <c r="H68" s="82"/>
      <c r="I68" s="82"/>
      <c r="J68" s="71"/>
    </row>
    <row r="69" spans="5:10">
      <c r="E69" s="82"/>
      <c r="F69" s="82"/>
      <c r="G69" s="82"/>
      <c r="H69" s="82"/>
      <c r="I69" s="82"/>
      <c r="J69" s="71"/>
    </row>
    <row r="70" spans="5:10">
      <c r="E70" s="82"/>
      <c r="F70" s="82"/>
      <c r="G70" s="82"/>
      <c r="H70" s="82"/>
      <c r="I70" s="82"/>
      <c r="J70" s="71"/>
    </row>
    <row r="71" spans="5:10">
      <c r="E71" s="82"/>
      <c r="F71" s="82"/>
      <c r="G71" s="82"/>
      <c r="H71" s="82"/>
      <c r="I71" s="82"/>
      <c r="J71" s="71"/>
    </row>
    <row r="72" spans="5:10">
      <c r="E72" s="82"/>
      <c r="F72" s="82"/>
      <c r="G72" s="82"/>
      <c r="H72" s="82"/>
      <c r="I72" s="82"/>
      <c r="J72" s="71"/>
    </row>
    <row r="73" spans="5:10">
      <c r="E73" s="82"/>
      <c r="F73" s="82"/>
      <c r="G73" s="82"/>
      <c r="H73" s="82"/>
      <c r="I73" s="82"/>
      <c r="J73" s="71"/>
    </row>
    <row r="74" spans="5:10">
      <c r="E74" s="82"/>
      <c r="F74" s="82"/>
      <c r="G74" s="82"/>
      <c r="H74" s="82"/>
      <c r="I74" s="82"/>
      <c r="J74" s="71"/>
    </row>
    <row r="75" spans="5:10">
      <c r="E75" s="82"/>
      <c r="F75" s="82"/>
      <c r="G75" s="82"/>
      <c r="H75" s="82"/>
      <c r="I75" s="82"/>
      <c r="J75" s="71"/>
    </row>
    <row r="76" spans="5:10">
      <c r="E76" s="82"/>
      <c r="F76" s="82"/>
      <c r="G76" s="82"/>
      <c r="H76" s="82"/>
      <c r="I76" s="82"/>
      <c r="J76" s="71"/>
    </row>
    <row r="77" spans="5:10">
      <c r="E77" s="82"/>
      <c r="F77" s="82"/>
      <c r="G77" s="82"/>
      <c r="H77" s="82"/>
      <c r="I77" s="82"/>
      <c r="J77" s="71"/>
    </row>
    <row r="78" spans="5:10">
      <c r="E78" s="82"/>
      <c r="F78" s="82"/>
      <c r="G78" s="82"/>
      <c r="H78" s="82"/>
      <c r="I78" s="82"/>
      <c r="J78" s="71"/>
    </row>
    <row r="79" spans="5:10">
      <c r="E79" s="82"/>
      <c r="F79" s="82"/>
      <c r="G79" s="82"/>
      <c r="H79" s="82"/>
      <c r="I79" s="82"/>
      <c r="J79" s="71"/>
    </row>
    <row r="80" spans="5:10">
      <c r="E80" s="82"/>
      <c r="F80" s="82"/>
      <c r="G80" s="82"/>
      <c r="H80" s="82"/>
      <c r="I80" s="82"/>
      <c r="J80" s="71"/>
    </row>
    <row r="81" spans="5:10">
      <c r="E81" s="82"/>
      <c r="F81" s="82"/>
      <c r="G81" s="82"/>
      <c r="H81" s="82"/>
      <c r="I81" s="82"/>
      <c r="J81" s="71"/>
    </row>
    <row r="82" spans="5:10">
      <c r="E82" s="82"/>
      <c r="F82" s="82"/>
      <c r="G82" s="82"/>
      <c r="H82" s="82"/>
      <c r="I82" s="82"/>
      <c r="J82" s="71"/>
    </row>
    <row r="83" spans="5:10">
      <c r="E83" s="82"/>
      <c r="F83" s="82"/>
      <c r="G83" s="82"/>
      <c r="H83" s="82"/>
      <c r="I83" s="82"/>
      <c r="J83" s="71"/>
    </row>
    <row r="84" spans="5:10">
      <c r="E84" s="82"/>
      <c r="F84" s="82"/>
      <c r="G84" s="82"/>
      <c r="H84" s="82"/>
      <c r="I84" s="82"/>
      <c r="J84" s="71"/>
    </row>
    <row r="85" spans="5:10">
      <c r="E85" s="82"/>
      <c r="F85" s="82"/>
      <c r="G85" s="82"/>
      <c r="H85" s="82"/>
      <c r="I85" s="82"/>
      <c r="J85" s="71"/>
    </row>
    <row r="86" spans="5:10">
      <c r="E86" s="82"/>
      <c r="F86" s="82"/>
      <c r="G86" s="82"/>
      <c r="H86" s="82"/>
      <c r="I86" s="82"/>
      <c r="J86" s="71"/>
    </row>
    <row r="87" spans="5:10">
      <c r="E87" s="82"/>
      <c r="F87" s="82"/>
      <c r="G87" s="82"/>
      <c r="H87" s="82"/>
      <c r="I87" s="82"/>
      <c r="J87" s="71"/>
    </row>
    <row r="88" spans="5:10">
      <c r="E88" s="82"/>
      <c r="F88" s="82"/>
      <c r="G88" s="82"/>
      <c r="H88" s="82"/>
      <c r="I88" s="82"/>
      <c r="J88" s="71"/>
    </row>
    <row r="89" spans="5:10">
      <c r="E89" s="82"/>
      <c r="F89" s="82"/>
      <c r="G89" s="82"/>
      <c r="H89" s="82"/>
      <c r="I89" s="82"/>
      <c r="J89" s="71"/>
    </row>
    <row r="90" spans="5:10">
      <c r="E90" s="82"/>
      <c r="F90" s="82"/>
      <c r="G90" s="82"/>
      <c r="H90" s="82"/>
      <c r="I90" s="82"/>
      <c r="J90" s="71"/>
    </row>
    <row r="91" spans="5:10">
      <c r="E91" s="82"/>
      <c r="F91" s="82"/>
      <c r="G91" s="82"/>
      <c r="H91" s="82"/>
      <c r="I91" s="82"/>
      <c r="J91" s="71"/>
    </row>
    <row r="92" spans="5:10">
      <c r="E92" s="82"/>
      <c r="F92" s="82"/>
      <c r="G92" s="82"/>
      <c r="H92" s="82"/>
      <c r="I92" s="82"/>
      <c r="J92" s="71"/>
    </row>
    <row r="93" spans="5:10">
      <c r="E93" s="82"/>
      <c r="F93" s="82"/>
      <c r="G93" s="82"/>
      <c r="H93" s="82"/>
      <c r="I93" s="82"/>
      <c r="J93" s="71"/>
    </row>
    <row r="94" spans="5:10">
      <c r="E94" s="82"/>
      <c r="F94" s="82"/>
      <c r="G94" s="82"/>
      <c r="H94" s="82"/>
      <c r="I94" s="82"/>
      <c r="J94" s="71"/>
    </row>
    <row r="95" spans="5:10">
      <c r="E95" s="82"/>
      <c r="F95" s="82"/>
      <c r="G95" s="82"/>
      <c r="H95" s="82"/>
      <c r="I95" s="82"/>
      <c r="J95" s="71"/>
    </row>
    <row r="96" spans="5:10">
      <c r="E96" s="82"/>
      <c r="F96" s="82"/>
      <c r="G96" s="82"/>
      <c r="H96" s="82"/>
      <c r="I96" s="82"/>
      <c r="J96" s="71"/>
    </row>
    <row r="97" spans="5:10">
      <c r="E97" s="82"/>
      <c r="F97" s="82"/>
      <c r="G97" s="82"/>
      <c r="H97" s="82"/>
      <c r="I97" s="82"/>
      <c r="J97" s="71"/>
    </row>
    <row r="98" spans="5:10">
      <c r="E98" s="82"/>
      <c r="F98" s="82"/>
      <c r="G98" s="82"/>
      <c r="H98" s="82"/>
      <c r="I98" s="82"/>
      <c r="J98" s="71"/>
    </row>
    <row r="99" spans="5:10">
      <c r="E99" s="82"/>
      <c r="F99" s="82"/>
      <c r="G99" s="82"/>
      <c r="H99" s="82"/>
      <c r="I99" s="82"/>
      <c r="J99" s="71"/>
    </row>
    <row r="100" spans="5:10">
      <c r="E100" s="82"/>
      <c r="F100" s="82"/>
      <c r="G100" s="82"/>
      <c r="H100" s="82"/>
      <c r="I100" s="82"/>
      <c r="J100" s="71"/>
    </row>
    <row r="101" spans="5:10">
      <c r="E101" s="82"/>
      <c r="F101" s="82"/>
      <c r="G101" s="82"/>
      <c r="H101" s="82"/>
      <c r="I101" s="82"/>
      <c r="J101" s="71"/>
    </row>
    <row r="102" spans="5:10">
      <c r="E102" s="82"/>
      <c r="F102" s="82"/>
      <c r="G102" s="82"/>
      <c r="H102" s="82"/>
      <c r="I102" s="82"/>
      <c r="J102" s="71"/>
    </row>
    <row r="103" spans="5:10">
      <c r="E103" s="82"/>
      <c r="F103" s="82"/>
      <c r="G103" s="82"/>
      <c r="H103" s="82"/>
      <c r="I103" s="82"/>
      <c r="J103" s="71"/>
    </row>
    <row r="104" spans="5:10">
      <c r="E104" s="82"/>
      <c r="F104" s="82"/>
      <c r="G104" s="82"/>
      <c r="H104" s="82"/>
      <c r="I104" s="82"/>
      <c r="J104" s="71"/>
    </row>
    <row r="105" spans="5:10">
      <c r="E105" s="82"/>
      <c r="F105" s="82"/>
      <c r="G105" s="82"/>
      <c r="H105" s="82"/>
      <c r="I105" s="82"/>
      <c r="J105" s="71"/>
    </row>
    <row r="106" spans="5:10">
      <c r="E106" s="82"/>
      <c r="F106" s="82"/>
      <c r="G106" s="82"/>
      <c r="H106" s="82"/>
      <c r="I106" s="82"/>
      <c r="J106" s="71"/>
    </row>
    <row r="107" spans="5:10">
      <c r="E107" s="82"/>
      <c r="F107" s="82"/>
      <c r="G107" s="82"/>
      <c r="H107" s="82"/>
      <c r="I107" s="82"/>
      <c r="J107" s="71"/>
    </row>
    <row r="108" spans="5:10">
      <c r="E108" s="82"/>
      <c r="F108" s="82"/>
      <c r="G108" s="82"/>
      <c r="H108" s="82"/>
      <c r="I108" s="82"/>
      <c r="J108" s="71"/>
    </row>
    <row r="109" spans="5:10">
      <c r="E109" s="82"/>
      <c r="F109" s="82"/>
      <c r="G109" s="82"/>
      <c r="H109" s="82"/>
      <c r="I109" s="82"/>
      <c r="J109" s="71"/>
    </row>
    <row r="110" spans="5:10">
      <c r="E110" s="82"/>
      <c r="F110" s="82"/>
      <c r="G110" s="82"/>
      <c r="H110" s="82"/>
      <c r="I110" s="82"/>
      <c r="J110" s="71"/>
    </row>
    <row r="111" spans="5:10">
      <c r="E111" s="82"/>
      <c r="F111" s="82"/>
      <c r="G111" s="82"/>
      <c r="H111" s="82"/>
      <c r="I111" s="82"/>
      <c r="J111" s="71"/>
    </row>
    <row r="112" spans="5:10">
      <c r="E112" s="82"/>
      <c r="F112" s="82"/>
      <c r="G112" s="82"/>
      <c r="H112" s="82"/>
      <c r="I112" s="82"/>
      <c r="J112" s="71"/>
    </row>
    <row r="113" spans="5:10">
      <c r="E113" s="82"/>
      <c r="F113" s="82"/>
      <c r="G113" s="82"/>
      <c r="H113" s="82"/>
      <c r="I113" s="82"/>
      <c r="J113" s="71"/>
    </row>
    <row r="114" spans="5:10">
      <c r="E114" s="82"/>
      <c r="F114" s="82"/>
      <c r="G114" s="82"/>
      <c r="H114" s="82"/>
      <c r="I114" s="82"/>
      <c r="J114" s="71"/>
    </row>
    <row r="115" spans="5:10">
      <c r="E115" s="82"/>
      <c r="F115" s="82"/>
      <c r="G115" s="82"/>
      <c r="H115" s="82"/>
      <c r="I115" s="82"/>
      <c r="J115" s="71"/>
    </row>
    <row r="116" spans="5:10">
      <c r="E116" s="82"/>
      <c r="F116" s="82"/>
      <c r="G116" s="82"/>
      <c r="H116" s="82"/>
      <c r="I116" s="82"/>
      <c r="J116" s="71"/>
    </row>
    <row r="117" spans="5:10">
      <c r="E117" s="82"/>
      <c r="F117" s="82"/>
      <c r="G117" s="82"/>
      <c r="H117" s="82"/>
      <c r="I117" s="82"/>
      <c r="J117" s="71"/>
    </row>
    <row r="118" spans="5:10">
      <c r="E118" s="82"/>
      <c r="F118" s="82"/>
      <c r="G118" s="82"/>
      <c r="H118" s="82"/>
      <c r="I118" s="82"/>
      <c r="J118" s="71"/>
    </row>
    <row r="119" spans="5:10">
      <c r="E119" s="82"/>
      <c r="F119" s="82"/>
      <c r="G119" s="82"/>
      <c r="H119" s="82"/>
      <c r="I119" s="82"/>
      <c r="J119" s="71"/>
    </row>
    <row r="120" spans="5:10">
      <c r="E120" s="82"/>
      <c r="F120" s="82"/>
      <c r="G120" s="82"/>
      <c r="H120" s="82"/>
      <c r="I120" s="82"/>
      <c r="J120" s="71"/>
    </row>
    <row r="121" spans="5:10">
      <c r="E121" s="82"/>
      <c r="F121" s="82"/>
      <c r="G121" s="82"/>
      <c r="H121" s="82"/>
      <c r="I121" s="82"/>
      <c r="J121" s="71"/>
    </row>
    <row r="122" spans="5:10">
      <c r="E122" s="82"/>
      <c r="F122" s="82"/>
      <c r="G122" s="82"/>
      <c r="H122" s="82"/>
      <c r="I122" s="82"/>
      <c r="J122" s="71"/>
    </row>
    <row r="123" spans="5:10">
      <c r="E123" s="82"/>
      <c r="F123" s="82"/>
      <c r="G123" s="82"/>
      <c r="H123" s="82"/>
      <c r="I123" s="82"/>
      <c r="J123" s="71"/>
    </row>
    <row r="124" spans="5:10">
      <c r="E124" s="82"/>
      <c r="F124" s="82"/>
      <c r="G124" s="82"/>
      <c r="H124" s="82"/>
      <c r="I124" s="82"/>
      <c r="J124" s="71"/>
    </row>
    <row r="125" spans="5:10">
      <c r="E125" s="82"/>
      <c r="F125" s="82"/>
      <c r="G125" s="82"/>
      <c r="H125" s="82"/>
      <c r="I125" s="82"/>
      <c r="J125" s="71"/>
    </row>
    <row r="126" spans="5:10">
      <c r="E126" s="82"/>
      <c r="F126" s="82"/>
      <c r="G126" s="82"/>
      <c r="H126" s="82"/>
      <c r="I126" s="82"/>
      <c r="J126" s="71"/>
    </row>
    <row r="127" spans="5:10">
      <c r="E127" s="82"/>
      <c r="F127" s="82"/>
      <c r="G127" s="82"/>
      <c r="H127" s="82"/>
      <c r="I127" s="82"/>
      <c r="J127" s="71"/>
    </row>
    <row r="128" spans="5:10">
      <c r="E128" s="82"/>
      <c r="F128" s="82"/>
      <c r="G128" s="82"/>
      <c r="H128" s="82"/>
      <c r="I128" s="82"/>
      <c r="J128" s="71"/>
    </row>
    <row r="129" spans="5:10">
      <c r="E129" s="82"/>
      <c r="F129" s="82"/>
      <c r="G129" s="82"/>
      <c r="H129" s="82"/>
      <c r="I129" s="82"/>
      <c r="J129" s="71"/>
    </row>
    <row r="130" spans="5:10">
      <c r="E130" s="82"/>
      <c r="F130" s="82"/>
      <c r="G130" s="82"/>
      <c r="H130" s="82"/>
      <c r="I130" s="82"/>
      <c r="J130" s="71"/>
    </row>
    <row r="131" spans="5:10">
      <c r="E131" s="82"/>
      <c r="F131" s="82"/>
      <c r="G131" s="82"/>
      <c r="H131" s="82"/>
      <c r="I131" s="82"/>
      <c r="J131" s="71"/>
    </row>
    <row r="132" spans="5:10">
      <c r="E132" s="82"/>
      <c r="F132" s="82"/>
      <c r="G132" s="82"/>
      <c r="H132" s="82"/>
      <c r="I132" s="82"/>
      <c r="J132" s="71"/>
    </row>
    <row r="133" spans="5:10">
      <c r="E133" s="82"/>
      <c r="F133" s="82"/>
      <c r="G133" s="82"/>
      <c r="H133" s="82"/>
      <c r="I133" s="82"/>
      <c r="J133" s="71"/>
    </row>
    <row r="134" spans="5:10">
      <c r="E134" s="82"/>
      <c r="F134" s="82"/>
      <c r="G134" s="82"/>
      <c r="H134" s="82"/>
      <c r="I134" s="82"/>
      <c r="J134" s="71"/>
    </row>
    <row r="135" spans="5:10">
      <c r="E135" s="82"/>
      <c r="F135" s="82"/>
      <c r="G135" s="82"/>
      <c r="H135" s="82"/>
      <c r="I135" s="82"/>
      <c r="J135" s="71"/>
    </row>
    <row r="136" spans="5:10">
      <c r="E136" s="82"/>
      <c r="F136" s="82"/>
      <c r="G136" s="82"/>
      <c r="H136" s="82"/>
      <c r="I136" s="82"/>
      <c r="J136" s="71"/>
    </row>
    <row r="137" spans="5:10">
      <c r="E137" s="82"/>
      <c r="F137" s="82"/>
      <c r="G137" s="82"/>
      <c r="H137" s="82"/>
      <c r="I137" s="82"/>
      <c r="J137" s="71"/>
    </row>
    <row r="138" spans="5:10">
      <c r="E138" s="82"/>
      <c r="F138" s="82"/>
      <c r="G138" s="82"/>
      <c r="H138" s="82"/>
      <c r="I138" s="82"/>
      <c r="J138" s="71"/>
    </row>
    <row r="139" spans="5:10">
      <c r="E139" s="82"/>
      <c r="F139" s="82"/>
      <c r="G139" s="82"/>
      <c r="H139" s="82"/>
      <c r="I139" s="82"/>
      <c r="J139" s="71"/>
    </row>
    <row r="140" spans="5:10">
      <c r="E140" s="82"/>
      <c r="F140" s="82"/>
      <c r="G140" s="82"/>
      <c r="H140" s="82"/>
      <c r="I140" s="82"/>
      <c r="J140" s="71"/>
    </row>
    <row r="141" spans="5:10">
      <c r="E141" s="82"/>
      <c r="F141" s="82"/>
      <c r="G141" s="82"/>
      <c r="H141" s="82"/>
      <c r="I141" s="82"/>
      <c r="J141" s="71"/>
    </row>
    <row r="142" spans="5:10">
      <c r="E142" s="82"/>
      <c r="F142" s="82"/>
      <c r="G142" s="82"/>
      <c r="H142" s="82"/>
      <c r="I142" s="82"/>
      <c r="J142" s="71"/>
    </row>
    <row r="143" spans="5:10">
      <c r="E143" s="82"/>
      <c r="F143" s="82"/>
      <c r="G143" s="82"/>
      <c r="H143" s="82"/>
      <c r="I143" s="82"/>
      <c r="J143" s="71"/>
    </row>
    <row r="144" spans="5:10">
      <c r="E144" s="82"/>
      <c r="F144" s="82"/>
      <c r="G144" s="82"/>
      <c r="H144" s="82"/>
      <c r="I144" s="82"/>
      <c r="J144" s="71"/>
    </row>
    <row r="145" spans="5:10">
      <c r="E145" s="82"/>
      <c r="F145" s="82"/>
      <c r="G145" s="82"/>
      <c r="H145" s="82"/>
      <c r="I145" s="82"/>
      <c r="J145" s="71"/>
    </row>
    <row r="146" spans="5:10">
      <c r="E146" s="82"/>
      <c r="F146" s="82"/>
      <c r="G146" s="82"/>
      <c r="H146" s="82"/>
      <c r="I146" s="82"/>
      <c r="J146" s="71"/>
    </row>
    <row r="147" spans="5:10">
      <c r="E147" s="82"/>
      <c r="F147" s="82"/>
      <c r="G147" s="82"/>
      <c r="H147" s="82"/>
      <c r="I147" s="82"/>
      <c r="J147" s="71"/>
    </row>
    <row r="148" spans="5:10">
      <c r="E148" s="82"/>
      <c r="F148" s="82"/>
      <c r="G148" s="82"/>
      <c r="H148" s="82"/>
      <c r="I148" s="82"/>
      <c r="J148" s="71"/>
    </row>
    <row r="149" spans="5:10">
      <c r="E149" s="82"/>
      <c r="F149" s="82"/>
      <c r="G149" s="82"/>
      <c r="H149" s="82"/>
      <c r="I149" s="82"/>
      <c r="J149" s="71"/>
    </row>
    <row r="150" spans="5:10">
      <c r="E150" s="82"/>
      <c r="F150" s="82"/>
      <c r="G150" s="82"/>
      <c r="H150" s="82"/>
      <c r="I150" s="82"/>
      <c r="J150" s="71"/>
    </row>
    <row r="151" spans="5:10">
      <c r="E151" s="82"/>
      <c r="F151" s="82"/>
      <c r="G151" s="82"/>
      <c r="H151" s="82"/>
      <c r="I151" s="82"/>
      <c r="J151" s="71"/>
    </row>
    <row r="152" spans="5:10">
      <c r="E152" s="82"/>
      <c r="F152" s="82"/>
      <c r="G152" s="82"/>
      <c r="H152" s="82"/>
      <c r="I152" s="82"/>
      <c r="J152" s="71"/>
    </row>
    <row r="153" spans="5:10">
      <c r="E153" s="82"/>
      <c r="F153" s="82"/>
      <c r="G153" s="82"/>
      <c r="H153" s="82"/>
      <c r="I153" s="82"/>
      <c r="J153" s="71"/>
    </row>
    <row r="154" spans="5:10">
      <c r="E154" s="82"/>
      <c r="F154" s="82"/>
      <c r="G154" s="82"/>
      <c r="H154" s="82"/>
      <c r="I154" s="82"/>
      <c r="J154" s="71"/>
    </row>
    <row r="155" spans="5:10">
      <c r="E155" s="82"/>
      <c r="F155" s="82"/>
      <c r="G155" s="82"/>
      <c r="H155" s="82"/>
      <c r="I155" s="82"/>
      <c r="J155" s="71"/>
    </row>
    <row r="156" spans="5:10">
      <c r="E156" s="82"/>
      <c r="F156" s="82"/>
      <c r="G156" s="82"/>
      <c r="H156" s="82"/>
      <c r="I156" s="82"/>
      <c r="J156" s="71"/>
    </row>
    <row r="157" spans="5:10">
      <c r="E157" s="82"/>
      <c r="F157" s="82"/>
      <c r="G157" s="82"/>
      <c r="H157" s="82"/>
      <c r="I157" s="82"/>
      <c r="J157" s="71"/>
    </row>
    <row r="158" spans="5:10">
      <c r="E158" s="82"/>
      <c r="F158" s="82"/>
      <c r="G158" s="82"/>
      <c r="H158" s="82"/>
      <c r="I158" s="82"/>
      <c r="J158" s="71"/>
    </row>
    <row r="159" spans="5:10">
      <c r="E159" s="82"/>
      <c r="F159" s="82"/>
      <c r="G159" s="82"/>
      <c r="H159" s="82"/>
      <c r="I159" s="82"/>
      <c r="J159" s="71"/>
    </row>
    <row r="160" spans="5:10">
      <c r="E160" s="82"/>
      <c r="F160" s="82"/>
      <c r="G160" s="82"/>
      <c r="H160" s="82"/>
      <c r="I160" s="82"/>
      <c r="J160" s="71"/>
    </row>
    <row r="161" spans="5:10">
      <c r="E161" s="82"/>
      <c r="F161" s="82"/>
      <c r="G161" s="82"/>
      <c r="H161" s="82"/>
      <c r="I161" s="82"/>
      <c r="J161" s="71"/>
    </row>
    <row r="162" spans="5:10">
      <c r="E162" s="82"/>
      <c r="F162" s="82"/>
      <c r="G162" s="82"/>
      <c r="H162" s="82"/>
      <c r="I162" s="82"/>
      <c r="J162" s="71"/>
    </row>
    <row r="163" spans="5:10">
      <c r="E163" s="82"/>
      <c r="F163" s="82"/>
      <c r="G163" s="82"/>
      <c r="H163" s="82"/>
      <c r="I163" s="82"/>
      <c r="J163" s="71"/>
    </row>
    <row r="164" spans="5:10">
      <c r="E164" s="82"/>
      <c r="F164" s="82"/>
      <c r="G164" s="82"/>
      <c r="H164" s="82"/>
      <c r="I164" s="82"/>
      <c r="J164" s="71"/>
    </row>
    <row r="165" spans="5:10">
      <c r="E165" s="82"/>
      <c r="F165" s="82"/>
      <c r="G165" s="82"/>
      <c r="H165" s="82"/>
      <c r="I165" s="82"/>
      <c r="J165" s="71"/>
    </row>
    <row r="166" spans="5:10">
      <c r="E166" s="82"/>
      <c r="F166" s="82"/>
      <c r="G166" s="82"/>
      <c r="H166" s="82"/>
      <c r="I166" s="82"/>
      <c r="J166" s="71"/>
    </row>
    <row r="167" spans="5:10">
      <c r="E167" s="82"/>
      <c r="F167" s="82"/>
      <c r="G167" s="82"/>
      <c r="H167" s="82"/>
      <c r="I167" s="82"/>
      <c r="J167" s="71"/>
    </row>
    <row r="168" spans="5:10">
      <c r="E168" s="82"/>
      <c r="F168" s="82"/>
      <c r="G168" s="82"/>
      <c r="H168" s="82"/>
      <c r="I168" s="82"/>
      <c r="J168" s="71"/>
    </row>
    <row r="169" spans="5:10">
      <c r="E169" s="82"/>
      <c r="F169" s="82"/>
      <c r="G169" s="82"/>
      <c r="H169" s="82"/>
      <c r="I169" s="82"/>
      <c r="J169" s="71"/>
    </row>
    <row r="170" spans="5:10">
      <c r="E170" s="82"/>
      <c r="F170" s="82"/>
      <c r="G170" s="82"/>
      <c r="H170" s="82"/>
      <c r="I170" s="82"/>
      <c r="J170" s="71"/>
    </row>
    <row r="171" spans="5:10">
      <c r="E171" s="82"/>
      <c r="F171" s="82"/>
      <c r="G171" s="82"/>
      <c r="H171" s="82"/>
      <c r="I171" s="82"/>
      <c r="J171" s="71"/>
    </row>
    <row r="172" spans="5:10">
      <c r="E172" s="82"/>
      <c r="F172" s="82"/>
      <c r="G172" s="82"/>
      <c r="H172" s="82"/>
      <c r="I172" s="82"/>
      <c r="J172" s="71"/>
    </row>
    <row r="173" spans="5:10">
      <c r="E173" s="82"/>
      <c r="F173" s="82"/>
      <c r="G173" s="82"/>
      <c r="H173" s="82"/>
      <c r="I173" s="82"/>
      <c r="J173" s="71"/>
    </row>
    <row r="174" spans="5:10">
      <c r="E174" s="82"/>
      <c r="F174" s="82"/>
      <c r="G174" s="82"/>
      <c r="H174" s="82"/>
      <c r="I174" s="82"/>
      <c r="J174" s="71"/>
    </row>
    <row r="175" spans="5:10">
      <c r="E175" s="82"/>
      <c r="F175" s="82"/>
      <c r="G175" s="82"/>
      <c r="H175" s="82"/>
      <c r="I175" s="82"/>
      <c r="J175" s="71"/>
    </row>
    <row r="176" spans="5:10">
      <c r="E176" s="82"/>
      <c r="F176" s="82"/>
      <c r="G176" s="82"/>
      <c r="H176" s="82"/>
      <c r="I176" s="82"/>
      <c r="J176" s="71"/>
    </row>
    <row r="177" spans="5:10">
      <c r="E177" s="82"/>
      <c r="F177" s="82"/>
      <c r="G177" s="82"/>
      <c r="H177" s="82"/>
      <c r="I177" s="82"/>
      <c r="J177" s="71"/>
    </row>
    <row r="178" spans="5:10">
      <c r="E178" s="82"/>
      <c r="F178" s="82"/>
      <c r="G178" s="82"/>
      <c r="H178" s="82"/>
      <c r="I178" s="82"/>
      <c r="J178" s="71"/>
    </row>
    <row r="179" spans="5:10">
      <c r="E179" s="82"/>
      <c r="F179" s="82"/>
      <c r="G179" s="82"/>
      <c r="H179" s="82"/>
      <c r="I179" s="82"/>
      <c r="J179" s="71"/>
    </row>
    <row r="180" spans="5:10">
      <c r="E180" s="82"/>
      <c r="F180" s="82"/>
      <c r="G180" s="82"/>
      <c r="H180" s="82"/>
      <c r="I180" s="82"/>
      <c r="J180" s="71"/>
    </row>
    <row r="181" spans="5:10">
      <c r="E181" s="82"/>
      <c r="F181" s="82"/>
      <c r="G181" s="82"/>
      <c r="H181" s="82"/>
      <c r="I181" s="82"/>
      <c r="J181" s="71"/>
    </row>
    <row r="182" spans="5:10">
      <c r="E182" s="82"/>
      <c r="F182" s="82"/>
      <c r="G182" s="82"/>
      <c r="H182" s="82"/>
      <c r="I182" s="82"/>
      <c r="J182" s="71"/>
    </row>
    <row r="183" spans="5:10">
      <c r="E183" s="82"/>
      <c r="F183" s="82"/>
      <c r="G183" s="82"/>
      <c r="H183" s="82"/>
      <c r="I183" s="82"/>
      <c r="J183" s="71"/>
    </row>
    <row r="184" spans="5:10">
      <c r="E184" s="82"/>
      <c r="F184" s="82"/>
      <c r="G184" s="82"/>
      <c r="H184" s="82"/>
      <c r="I184" s="82"/>
      <c r="J184" s="71"/>
    </row>
    <row r="185" spans="5:10">
      <c r="E185" s="82"/>
      <c r="F185" s="82"/>
      <c r="G185" s="82"/>
      <c r="H185" s="82"/>
      <c r="I185" s="82"/>
      <c r="J185" s="71"/>
    </row>
    <row r="186" spans="5:10">
      <c r="E186" s="82"/>
      <c r="F186" s="82"/>
      <c r="G186" s="82"/>
      <c r="H186" s="82"/>
      <c r="I186" s="82"/>
      <c r="J186" s="71"/>
    </row>
    <row r="187" spans="5:10">
      <c r="E187" s="82"/>
      <c r="F187" s="82"/>
      <c r="G187" s="82"/>
      <c r="H187" s="82"/>
      <c r="I187" s="82"/>
      <c r="J187" s="71"/>
    </row>
    <row r="188" spans="5:10">
      <c r="E188" s="82"/>
      <c r="F188" s="82"/>
      <c r="G188" s="82"/>
      <c r="H188" s="82"/>
      <c r="I188" s="82"/>
      <c r="J188" s="71"/>
    </row>
    <row r="189" spans="5:10">
      <c r="E189" s="82"/>
      <c r="F189" s="82"/>
      <c r="G189" s="82"/>
      <c r="H189" s="82"/>
      <c r="I189" s="82"/>
      <c r="J189" s="71"/>
    </row>
    <row r="190" spans="5:10">
      <c r="E190" s="82"/>
      <c r="F190" s="82"/>
      <c r="G190" s="82"/>
      <c r="H190" s="82"/>
      <c r="I190" s="82"/>
      <c r="J190" s="71"/>
    </row>
    <row r="191" spans="5:10">
      <c r="E191" s="82"/>
      <c r="F191" s="82"/>
      <c r="G191" s="82"/>
      <c r="H191" s="82"/>
      <c r="I191" s="82"/>
      <c r="J191" s="71"/>
    </row>
    <row r="192" spans="5:10">
      <c r="E192" s="82"/>
      <c r="F192" s="82"/>
      <c r="G192" s="82"/>
      <c r="H192" s="82"/>
      <c r="I192" s="82"/>
      <c r="J192" s="71"/>
    </row>
    <row r="193" spans="5:10">
      <c r="E193" s="82"/>
      <c r="F193" s="82"/>
      <c r="G193" s="82"/>
      <c r="H193" s="82"/>
      <c r="I193" s="82"/>
      <c r="J193" s="71"/>
    </row>
    <row r="194" spans="5:10">
      <c r="E194" s="82"/>
      <c r="F194" s="82"/>
      <c r="G194" s="82"/>
      <c r="H194" s="82"/>
      <c r="I194" s="82"/>
      <c r="J194" s="71"/>
    </row>
    <row r="195" spans="5:10">
      <c r="E195" s="82"/>
      <c r="F195" s="82"/>
      <c r="G195" s="82"/>
      <c r="H195" s="82"/>
      <c r="I195" s="82"/>
      <c r="J195" s="71"/>
    </row>
    <row r="196" spans="5:10">
      <c r="E196" s="82"/>
      <c r="F196" s="82"/>
      <c r="G196" s="82"/>
      <c r="H196" s="82"/>
      <c r="I196" s="82"/>
      <c r="J196" s="71"/>
    </row>
    <row r="197" spans="5:10">
      <c r="E197" s="82"/>
      <c r="F197" s="82"/>
      <c r="G197" s="82"/>
      <c r="H197" s="82"/>
      <c r="I197" s="82"/>
      <c r="J197" s="71"/>
    </row>
    <row r="198" spans="5:10">
      <c r="E198" s="82"/>
      <c r="F198" s="82"/>
      <c r="G198" s="82"/>
      <c r="H198" s="82"/>
      <c r="I198" s="82"/>
      <c r="J198" s="71"/>
    </row>
    <row r="199" spans="5:10">
      <c r="E199" s="82"/>
      <c r="F199" s="82"/>
      <c r="G199" s="82"/>
      <c r="H199" s="82"/>
      <c r="I199" s="82"/>
      <c r="J199" s="71"/>
    </row>
    <row r="200" spans="5:10">
      <c r="E200" s="82"/>
      <c r="F200" s="82"/>
      <c r="G200" s="82"/>
      <c r="H200" s="82"/>
      <c r="I200" s="82"/>
      <c r="J200" s="71"/>
    </row>
    <row r="201" spans="5:10">
      <c r="E201" s="82"/>
      <c r="F201" s="82"/>
      <c r="G201" s="82"/>
      <c r="H201" s="82"/>
      <c r="I201" s="82"/>
      <c r="J201" s="71"/>
    </row>
    <row r="202" spans="5:10">
      <c r="E202" s="82"/>
      <c r="F202" s="82"/>
      <c r="G202" s="82"/>
      <c r="H202" s="82"/>
      <c r="I202" s="82"/>
      <c r="J202" s="71"/>
    </row>
    <row r="203" spans="5:10">
      <c r="E203" s="82"/>
      <c r="F203" s="82"/>
      <c r="G203" s="82"/>
      <c r="H203" s="82"/>
      <c r="I203" s="82"/>
      <c r="J203" s="71"/>
    </row>
    <row r="204" spans="5:10">
      <c r="E204" s="82"/>
      <c r="F204" s="82"/>
      <c r="G204" s="82"/>
      <c r="H204" s="82"/>
      <c r="I204" s="82"/>
      <c r="J204" s="71"/>
    </row>
    <row r="205" spans="5:10">
      <c r="E205" s="82"/>
      <c r="F205" s="82"/>
      <c r="G205" s="82"/>
      <c r="H205" s="82"/>
      <c r="I205" s="82"/>
      <c r="J205" s="71"/>
    </row>
    <row r="206" spans="5:10">
      <c r="E206" s="82"/>
      <c r="F206" s="82"/>
      <c r="G206" s="82"/>
      <c r="H206" s="82"/>
      <c r="I206" s="82"/>
      <c r="J206" s="71"/>
    </row>
    <row r="207" spans="5:10">
      <c r="E207" s="82"/>
      <c r="F207" s="82"/>
      <c r="G207" s="82"/>
      <c r="H207" s="82"/>
      <c r="I207" s="82"/>
      <c r="J207" s="71"/>
    </row>
    <row r="208" spans="5:10">
      <c r="E208" s="82"/>
      <c r="F208" s="82"/>
      <c r="G208" s="82"/>
      <c r="H208" s="82"/>
      <c r="I208" s="82"/>
      <c r="J208" s="71"/>
    </row>
    <row r="209" spans="5:10">
      <c r="E209" s="82"/>
      <c r="F209" s="82"/>
      <c r="G209" s="82"/>
      <c r="H209" s="82"/>
      <c r="I209" s="82"/>
      <c r="J209" s="71"/>
    </row>
    <row r="210" spans="5:10">
      <c r="E210" s="82"/>
      <c r="F210" s="82"/>
      <c r="G210" s="82"/>
      <c r="H210" s="82"/>
      <c r="I210" s="82"/>
      <c r="J210" s="71"/>
    </row>
    <row r="211" spans="5:10">
      <c r="E211" s="82"/>
      <c r="F211" s="82"/>
      <c r="G211" s="82"/>
      <c r="H211" s="82"/>
      <c r="I211" s="82"/>
      <c r="J211" s="71"/>
    </row>
    <row r="212" spans="5:10">
      <c r="E212" s="82"/>
      <c r="F212" s="82"/>
      <c r="G212" s="82"/>
      <c r="H212" s="82"/>
      <c r="I212" s="82"/>
      <c r="J212" s="71"/>
    </row>
    <row r="213" spans="5:10">
      <c r="E213" s="82"/>
      <c r="F213" s="82"/>
      <c r="G213" s="82"/>
      <c r="H213" s="82"/>
      <c r="I213" s="82"/>
      <c r="J213" s="71"/>
    </row>
    <row r="214" spans="5:10">
      <c r="E214" s="82"/>
      <c r="F214" s="82"/>
      <c r="G214" s="82"/>
      <c r="H214" s="82"/>
      <c r="I214" s="82"/>
      <c r="J214" s="71"/>
    </row>
    <row r="215" spans="5:10">
      <c r="E215" s="82"/>
      <c r="F215" s="82"/>
      <c r="G215" s="82"/>
      <c r="H215" s="82"/>
      <c r="I215" s="82"/>
      <c r="J215" s="71"/>
    </row>
    <row r="216" spans="5:10">
      <c r="E216" s="82"/>
      <c r="F216" s="82"/>
      <c r="G216" s="82"/>
      <c r="H216" s="82"/>
      <c r="I216" s="82"/>
      <c r="J216" s="71"/>
    </row>
    <row r="217" spans="5:10">
      <c r="E217" s="82"/>
      <c r="F217" s="82"/>
      <c r="G217" s="82"/>
      <c r="H217" s="82"/>
      <c r="I217" s="82"/>
      <c r="J217" s="71"/>
    </row>
    <row r="218" spans="5:10">
      <c r="E218" s="82"/>
      <c r="F218" s="82"/>
      <c r="G218" s="82"/>
      <c r="H218" s="82"/>
      <c r="I218" s="82"/>
      <c r="J218" s="71"/>
    </row>
    <row r="219" spans="5:10">
      <c r="E219" s="82"/>
      <c r="F219" s="82"/>
      <c r="G219" s="82"/>
      <c r="H219" s="82"/>
      <c r="I219" s="82"/>
      <c r="J219" s="71"/>
    </row>
    <row r="220" spans="5:10">
      <c r="E220" s="82"/>
      <c r="F220" s="82"/>
      <c r="G220" s="82"/>
      <c r="H220" s="82"/>
      <c r="I220" s="82"/>
      <c r="J220" s="71"/>
    </row>
    <row r="221" spans="5:10">
      <c r="E221" s="82"/>
      <c r="F221" s="82"/>
      <c r="G221" s="82"/>
      <c r="H221" s="82"/>
      <c r="I221" s="82"/>
      <c r="J221" s="71"/>
    </row>
    <row r="222" spans="5:10">
      <c r="E222" s="82"/>
      <c r="F222" s="82"/>
      <c r="G222" s="82"/>
      <c r="H222" s="82"/>
      <c r="I222" s="82"/>
      <c r="J222" s="71"/>
    </row>
    <row r="223" spans="5:10">
      <c r="E223" s="82"/>
      <c r="F223" s="82"/>
      <c r="G223" s="82"/>
      <c r="H223" s="82"/>
      <c r="I223" s="82"/>
      <c r="J223" s="71"/>
    </row>
    <row r="224" spans="5:10">
      <c r="E224" s="82"/>
      <c r="F224" s="82"/>
      <c r="G224" s="82"/>
      <c r="H224" s="82"/>
      <c r="I224" s="82"/>
      <c r="J224" s="71"/>
    </row>
    <row r="225" spans="5:10">
      <c r="E225" s="82"/>
      <c r="F225" s="82"/>
      <c r="G225" s="82"/>
      <c r="H225" s="82"/>
      <c r="I225" s="82"/>
      <c r="J225" s="71"/>
    </row>
    <row r="226" spans="5:10">
      <c r="E226" s="82"/>
      <c r="F226" s="82"/>
      <c r="G226" s="82"/>
      <c r="H226" s="82"/>
      <c r="I226" s="82"/>
      <c r="J226" s="71"/>
    </row>
    <row r="227" spans="5:10">
      <c r="E227" s="82"/>
      <c r="F227" s="82"/>
      <c r="G227" s="82"/>
      <c r="H227" s="82"/>
      <c r="I227" s="82"/>
      <c r="J227" s="71"/>
    </row>
    <row r="228" spans="5:10">
      <c r="E228" s="82"/>
      <c r="F228" s="82"/>
      <c r="G228" s="82"/>
      <c r="H228" s="82"/>
      <c r="I228" s="82"/>
      <c r="J228" s="71"/>
    </row>
    <row r="229" spans="5:10">
      <c r="E229" s="82"/>
      <c r="F229" s="82"/>
      <c r="G229" s="82"/>
      <c r="H229" s="82"/>
      <c r="I229" s="82"/>
      <c r="J229" s="71"/>
    </row>
    <row r="230" spans="5:10">
      <c r="E230" s="82"/>
      <c r="F230" s="82"/>
      <c r="G230" s="82"/>
      <c r="H230" s="82"/>
      <c r="I230" s="82"/>
      <c r="J230" s="71"/>
    </row>
    <row r="231" spans="5:10">
      <c r="E231" s="82"/>
      <c r="F231" s="82"/>
      <c r="G231" s="82"/>
      <c r="H231" s="82"/>
      <c r="I231" s="82"/>
      <c r="J231" s="71"/>
    </row>
    <row r="232" spans="5:10">
      <c r="E232" s="82"/>
      <c r="F232" s="82"/>
      <c r="G232" s="82"/>
      <c r="H232" s="82"/>
      <c r="I232" s="82"/>
      <c r="J232" s="71"/>
    </row>
    <row r="233" spans="5:10">
      <c r="E233" s="82"/>
      <c r="F233" s="82"/>
      <c r="G233" s="82"/>
      <c r="H233" s="82"/>
      <c r="I233" s="82"/>
      <c r="J233" s="71"/>
    </row>
    <row r="234" spans="5:10">
      <c r="E234" s="82"/>
      <c r="F234" s="82"/>
      <c r="G234" s="82"/>
      <c r="H234" s="82"/>
      <c r="I234" s="82"/>
      <c r="J234" s="71"/>
    </row>
    <row r="235" spans="5:10">
      <c r="E235" s="82"/>
      <c r="F235" s="82"/>
      <c r="G235" s="82"/>
      <c r="H235" s="82"/>
      <c r="I235" s="82"/>
      <c r="J235" s="71"/>
    </row>
    <row r="236" spans="5:10">
      <c r="E236" s="82"/>
      <c r="F236" s="82"/>
      <c r="G236" s="82"/>
      <c r="H236" s="82"/>
      <c r="I236" s="82"/>
      <c r="J236" s="71"/>
    </row>
    <row r="237" spans="5:10">
      <c r="E237" s="82"/>
      <c r="F237" s="82"/>
      <c r="G237" s="82"/>
      <c r="H237" s="82"/>
      <c r="I237" s="82"/>
      <c r="J237" s="71"/>
    </row>
    <row r="238" spans="5:10">
      <c r="E238" s="82"/>
      <c r="F238" s="82"/>
      <c r="G238" s="82"/>
      <c r="H238" s="82"/>
      <c r="I238" s="82"/>
      <c r="J238" s="71"/>
    </row>
    <row r="239" spans="5:10">
      <c r="E239" s="82"/>
      <c r="F239" s="82"/>
      <c r="G239" s="82"/>
      <c r="H239" s="82"/>
      <c r="I239" s="82"/>
      <c r="J239" s="71"/>
    </row>
    <row r="240" spans="5:10">
      <c r="E240" s="82"/>
      <c r="F240" s="82"/>
      <c r="G240" s="82"/>
      <c r="H240" s="82"/>
      <c r="I240" s="82"/>
      <c r="J240" s="71"/>
    </row>
    <row r="241" spans="5:10">
      <c r="E241" s="82"/>
      <c r="F241" s="82"/>
      <c r="G241" s="82"/>
      <c r="H241" s="82"/>
      <c r="I241" s="82"/>
      <c r="J241" s="71"/>
    </row>
    <row r="242" spans="5:10">
      <c r="E242" s="82"/>
      <c r="F242" s="82"/>
      <c r="G242" s="82"/>
      <c r="H242" s="82"/>
      <c r="I242" s="82"/>
      <c r="J242" s="71"/>
    </row>
    <row r="243" spans="5:10">
      <c r="E243" s="82"/>
      <c r="F243" s="82"/>
      <c r="G243" s="82"/>
      <c r="H243" s="82"/>
      <c r="I243" s="82"/>
      <c r="J243" s="71"/>
    </row>
    <row r="244" spans="5:10">
      <c r="E244" s="82"/>
      <c r="F244" s="82"/>
      <c r="G244" s="82"/>
      <c r="H244" s="82"/>
      <c r="I244" s="82"/>
      <c r="J244" s="71"/>
    </row>
    <row r="245" spans="5:10">
      <c r="E245" s="82"/>
      <c r="F245" s="82"/>
      <c r="G245" s="82"/>
      <c r="H245" s="82"/>
      <c r="I245" s="82"/>
      <c r="J245" s="71"/>
    </row>
    <row r="246" spans="5:10">
      <c r="E246" s="82"/>
      <c r="F246" s="82"/>
      <c r="G246" s="82"/>
      <c r="H246" s="82"/>
      <c r="I246" s="82"/>
      <c r="J246" s="71"/>
    </row>
    <row r="247" spans="5:10">
      <c r="E247" s="82"/>
      <c r="F247" s="82"/>
      <c r="G247" s="82"/>
      <c r="H247" s="82"/>
      <c r="I247" s="82"/>
      <c r="J247" s="71"/>
    </row>
    <row r="248" spans="5:10">
      <c r="E248" s="82"/>
      <c r="F248" s="82"/>
      <c r="G248" s="82"/>
      <c r="H248" s="82"/>
      <c r="I248" s="82"/>
      <c r="J248" s="71"/>
    </row>
    <row r="249" spans="5:10">
      <c r="E249" s="82"/>
      <c r="F249" s="82"/>
      <c r="G249" s="82"/>
      <c r="H249" s="82"/>
      <c r="I249" s="82"/>
      <c r="J249" s="71"/>
    </row>
    <row r="250" spans="5:10">
      <c r="E250" s="82"/>
      <c r="F250" s="82"/>
      <c r="G250" s="82"/>
      <c r="H250" s="82"/>
      <c r="I250" s="82"/>
      <c r="J250" s="71"/>
    </row>
    <row r="251" spans="5:10">
      <c r="E251" s="82"/>
      <c r="F251" s="82"/>
      <c r="G251" s="82"/>
      <c r="H251" s="82"/>
      <c r="I251" s="82"/>
      <c r="J251" s="71"/>
    </row>
    <row r="252" spans="5:10">
      <c r="E252" s="82"/>
      <c r="F252" s="82"/>
      <c r="G252" s="82"/>
      <c r="H252" s="82"/>
      <c r="I252" s="82"/>
      <c r="J252" s="71"/>
    </row>
    <row r="253" spans="5:10">
      <c r="E253" s="82"/>
      <c r="F253" s="82"/>
      <c r="G253" s="82"/>
      <c r="H253" s="82"/>
      <c r="I253" s="82"/>
      <c r="J253" s="71"/>
    </row>
    <row r="254" spans="5:10">
      <c r="E254" s="82"/>
      <c r="F254" s="82"/>
      <c r="G254" s="82"/>
      <c r="H254" s="82"/>
      <c r="I254" s="82"/>
      <c r="J254" s="71"/>
    </row>
    <row r="255" spans="5:10">
      <c r="E255" s="82"/>
      <c r="F255" s="82"/>
      <c r="G255" s="82"/>
      <c r="H255" s="82"/>
      <c r="I255" s="82"/>
      <c r="J255" s="71"/>
    </row>
    <row r="256" spans="5:10">
      <c r="E256" s="82"/>
      <c r="F256" s="82"/>
      <c r="G256" s="82"/>
      <c r="H256" s="82"/>
      <c r="I256" s="82"/>
      <c r="J256" s="71"/>
    </row>
    <row r="257" spans="5:10">
      <c r="E257" s="82"/>
      <c r="F257" s="82"/>
      <c r="G257" s="82"/>
      <c r="H257" s="82"/>
      <c r="I257" s="82"/>
      <c r="J257" s="71"/>
    </row>
    <row r="258" spans="5:10">
      <c r="E258" s="82"/>
      <c r="F258" s="82"/>
      <c r="G258" s="82"/>
      <c r="H258" s="82"/>
      <c r="I258" s="82"/>
      <c r="J258" s="71"/>
    </row>
    <row r="259" spans="5:10">
      <c r="E259" s="82"/>
      <c r="F259" s="82"/>
      <c r="G259" s="82"/>
      <c r="H259" s="82"/>
      <c r="I259" s="82"/>
      <c r="J259" s="71"/>
    </row>
    <row r="260" spans="5:10">
      <c r="E260" s="82"/>
      <c r="F260" s="82"/>
      <c r="G260" s="82"/>
      <c r="H260" s="82"/>
      <c r="I260" s="82"/>
      <c r="J260" s="71"/>
    </row>
    <row r="261" spans="5:10">
      <c r="E261" s="82"/>
      <c r="F261" s="82"/>
      <c r="G261" s="82"/>
      <c r="H261" s="82"/>
      <c r="I261" s="82"/>
      <c r="J261" s="71"/>
    </row>
    <row r="262" spans="5:10">
      <c r="E262" s="82"/>
      <c r="F262" s="82"/>
      <c r="G262" s="82"/>
      <c r="H262" s="82"/>
      <c r="I262" s="82"/>
      <c r="J262" s="71"/>
    </row>
    <row r="263" spans="5:10">
      <c r="E263" s="82"/>
      <c r="F263" s="82"/>
      <c r="G263" s="82"/>
      <c r="H263" s="82"/>
      <c r="I263" s="82"/>
      <c r="J263" s="71"/>
    </row>
    <row r="264" spans="5:10">
      <c r="E264" s="82"/>
      <c r="F264" s="82"/>
      <c r="G264" s="82"/>
      <c r="H264" s="82"/>
      <c r="I264" s="82"/>
      <c r="J264" s="71"/>
    </row>
    <row r="265" spans="5:10">
      <c r="E265" s="82"/>
      <c r="F265" s="82"/>
      <c r="G265" s="82"/>
      <c r="H265" s="82"/>
      <c r="I265" s="82"/>
      <c r="J265" s="71"/>
    </row>
    <row r="266" spans="5:10">
      <c r="E266" s="82"/>
      <c r="F266" s="82"/>
      <c r="G266" s="82"/>
      <c r="H266" s="82"/>
      <c r="I266" s="82"/>
      <c r="J266" s="71"/>
    </row>
    <row r="267" spans="5:10">
      <c r="E267" s="82"/>
      <c r="F267" s="82"/>
      <c r="G267" s="82"/>
      <c r="H267" s="82"/>
      <c r="I267" s="82"/>
      <c r="J267" s="71"/>
    </row>
    <row r="268" spans="5:10">
      <c r="E268" s="82"/>
      <c r="F268" s="82"/>
      <c r="G268" s="82"/>
      <c r="H268" s="82"/>
      <c r="I268" s="82"/>
      <c r="J268" s="71"/>
    </row>
    <row r="269" spans="5:10">
      <c r="E269" s="82"/>
      <c r="F269" s="82"/>
      <c r="G269" s="82"/>
      <c r="H269" s="82"/>
      <c r="I269" s="82"/>
      <c r="J269" s="71"/>
    </row>
    <row r="270" spans="5:10">
      <c r="E270" s="82"/>
      <c r="F270" s="82"/>
      <c r="G270" s="82"/>
      <c r="H270" s="82"/>
      <c r="I270" s="82"/>
      <c r="J270" s="71"/>
    </row>
    <row r="271" spans="5:10">
      <c r="E271" s="82"/>
      <c r="F271" s="82"/>
      <c r="G271" s="82"/>
      <c r="H271" s="82"/>
      <c r="I271" s="82"/>
      <c r="J271" s="71"/>
    </row>
    <row r="272" spans="5:10">
      <c r="E272" s="82"/>
      <c r="F272" s="82"/>
      <c r="G272" s="82"/>
      <c r="H272" s="82"/>
      <c r="I272" s="82"/>
      <c r="J272" s="71"/>
    </row>
    <row r="273" spans="5:10">
      <c r="E273" s="82"/>
      <c r="F273" s="82"/>
      <c r="G273" s="82"/>
      <c r="H273" s="82"/>
      <c r="I273" s="82"/>
      <c r="J273" s="71"/>
    </row>
    <row r="274" spans="5:10">
      <c r="E274" s="82"/>
      <c r="F274" s="82"/>
      <c r="G274" s="82"/>
      <c r="H274" s="82"/>
      <c r="I274" s="82"/>
      <c r="J274" s="71"/>
    </row>
    <row r="275" spans="5:10">
      <c r="E275" s="82"/>
      <c r="F275" s="82"/>
      <c r="G275" s="82"/>
      <c r="H275" s="82"/>
      <c r="I275" s="82"/>
      <c r="J275" s="71"/>
    </row>
    <row r="276" spans="5:10">
      <c r="E276" s="82"/>
      <c r="F276" s="82"/>
      <c r="G276" s="82"/>
      <c r="H276" s="82"/>
      <c r="I276" s="82"/>
      <c r="J276" s="71"/>
    </row>
    <row r="277" spans="5:10">
      <c r="E277" s="82"/>
      <c r="F277" s="82"/>
      <c r="G277" s="82"/>
      <c r="H277" s="82"/>
      <c r="I277" s="82"/>
      <c r="J277" s="71"/>
    </row>
    <row r="278" spans="5:10">
      <c r="E278" s="82"/>
      <c r="F278" s="82"/>
      <c r="G278" s="82"/>
      <c r="H278" s="82"/>
      <c r="I278" s="82"/>
      <c r="J278" s="71"/>
    </row>
    <row r="279" spans="5:10">
      <c r="E279" s="82"/>
      <c r="F279" s="82"/>
      <c r="G279" s="82"/>
      <c r="H279" s="82"/>
      <c r="I279" s="82"/>
      <c r="J279" s="71"/>
    </row>
    <row r="280" spans="5:10">
      <c r="E280" s="82"/>
      <c r="F280" s="82"/>
      <c r="G280" s="82"/>
      <c r="H280" s="82"/>
      <c r="I280" s="82"/>
      <c r="J280" s="71"/>
    </row>
    <row r="281" spans="5:10">
      <c r="E281" s="82"/>
      <c r="F281" s="82"/>
      <c r="G281" s="82"/>
      <c r="H281" s="82"/>
      <c r="I281" s="82"/>
      <c r="J281" s="71"/>
    </row>
    <row r="282" spans="5:10">
      <c r="E282" s="82"/>
      <c r="F282" s="82"/>
      <c r="G282" s="82"/>
      <c r="H282" s="82"/>
      <c r="I282" s="82"/>
      <c r="J282" s="71"/>
    </row>
    <row r="283" spans="5:10">
      <c r="E283" s="82"/>
      <c r="F283" s="82"/>
      <c r="G283" s="82"/>
      <c r="H283" s="82"/>
      <c r="I283" s="82"/>
      <c r="J283" s="71"/>
    </row>
    <row r="284" spans="5:10">
      <c r="E284" s="82"/>
      <c r="F284" s="82"/>
      <c r="G284" s="82"/>
      <c r="H284" s="82"/>
      <c r="I284" s="82"/>
      <c r="J284" s="71"/>
    </row>
    <row r="285" spans="5:10">
      <c r="E285" s="82"/>
      <c r="F285" s="82"/>
      <c r="G285" s="82"/>
      <c r="H285" s="82"/>
      <c r="I285" s="82"/>
      <c r="J285" s="71"/>
    </row>
    <row r="286" spans="5:10">
      <c r="E286" s="82"/>
      <c r="F286" s="82"/>
      <c r="G286" s="82"/>
      <c r="H286" s="82"/>
      <c r="I286" s="82"/>
      <c r="J286" s="71"/>
    </row>
    <row r="287" spans="5:10">
      <c r="E287" s="82"/>
      <c r="F287" s="82"/>
      <c r="G287" s="82"/>
      <c r="H287" s="82"/>
      <c r="I287" s="82"/>
      <c r="J287" s="71"/>
    </row>
    <row r="288" spans="5:10">
      <c r="E288" s="82"/>
      <c r="F288" s="82"/>
      <c r="G288" s="82"/>
      <c r="H288" s="82"/>
      <c r="I288" s="82"/>
      <c r="J288" s="71"/>
    </row>
    <row r="289" spans="5:10">
      <c r="E289" s="82"/>
      <c r="F289" s="82"/>
      <c r="G289" s="82"/>
      <c r="H289" s="82"/>
      <c r="I289" s="82"/>
      <c r="J289" s="71"/>
    </row>
    <row r="290" spans="5:10">
      <c r="E290" s="82"/>
      <c r="F290" s="82"/>
      <c r="G290" s="82"/>
      <c r="H290" s="82"/>
      <c r="I290" s="82"/>
      <c r="J290" s="71"/>
    </row>
    <row r="291" spans="5:10">
      <c r="E291" s="82"/>
      <c r="F291" s="82"/>
      <c r="G291" s="82"/>
      <c r="H291" s="82"/>
      <c r="I291" s="82"/>
      <c r="J291" s="71"/>
    </row>
    <row r="292" spans="5:10">
      <c r="E292" s="82"/>
      <c r="F292" s="82"/>
      <c r="G292" s="82"/>
      <c r="H292" s="82"/>
      <c r="I292" s="82"/>
      <c r="J292" s="71"/>
    </row>
    <row r="293" spans="5:10">
      <c r="E293" s="82"/>
      <c r="F293" s="82"/>
      <c r="G293" s="82"/>
      <c r="H293" s="82"/>
      <c r="I293" s="82"/>
      <c r="J293" s="71"/>
    </row>
    <row r="294" spans="5:10">
      <c r="E294" s="82"/>
      <c r="F294" s="82"/>
      <c r="G294" s="82"/>
      <c r="H294" s="82"/>
      <c r="I294" s="82"/>
      <c r="J294" s="71"/>
    </row>
    <row r="295" spans="5:10">
      <c r="E295" s="82"/>
      <c r="F295" s="82"/>
      <c r="G295" s="82"/>
      <c r="H295" s="82"/>
      <c r="I295" s="82"/>
      <c r="J295" s="71"/>
    </row>
    <row r="296" spans="5:10">
      <c r="E296" s="82"/>
      <c r="F296" s="82"/>
      <c r="G296" s="82"/>
      <c r="H296" s="82"/>
      <c r="I296" s="82"/>
      <c r="J296" s="71"/>
    </row>
    <row r="297" spans="5:10">
      <c r="E297" s="82"/>
      <c r="F297" s="82"/>
      <c r="G297" s="82"/>
      <c r="H297" s="82"/>
      <c r="I297" s="82"/>
      <c r="J297" s="71"/>
    </row>
    <row r="298" spans="5:10">
      <c r="E298" s="82"/>
      <c r="F298" s="82"/>
      <c r="G298" s="82"/>
      <c r="H298" s="82"/>
      <c r="I298" s="82"/>
      <c r="J298" s="71"/>
    </row>
    <row r="299" spans="5:10">
      <c r="E299" s="82"/>
      <c r="F299" s="82"/>
      <c r="G299" s="82"/>
      <c r="H299" s="82"/>
      <c r="I299" s="82"/>
      <c r="J299" s="71"/>
    </row>
    <row r="300" spans="5:10">
      <c r="E300" s="82"/>
      <c r="F300" s="82"/>
      <c r="G300" s="82"/>
      <c r="H300" s="82"/>
      <c r="I300" s="82"/>
      <c r="J300" s="71"/>
    </row>
    <row r="301" spans="5:10">
      <c r="E301" s="82"/>
      <c r="F301" s="82"/>
      <c r="G301" s="82"/>
      <c r="H301" s="82"/>
      <c r="I301" s="82"/>
      <c r="J301" s="71"/>
    </row>
    <row r="302" spans="5:10">
      <c r="E302" s="82"/>
      <c r="F302" s="82"/>
      <c r="G302" s="82"/>
      <c r="H302" s="82"/>
      <c r="I302" s="82"/>
      <c r="J302" s="71"/>
    </row>
    <row r="303" spans="5:10">
      <c r="E303" s="82"/>
      <c r="F303" s="82"/>
      <c r="G303" s="82"/>
      <c r="H303" s="82"/>
      <c r="I303" s="82"/>
      <c r="J303" s="71"/>
    </row>
    <row r="304" spans="5:10">
      <c r="E304" s="82"/>
      <c r="F304" s="82"/>
      <c r="G304" s="82"/>
      <c r="H304" s="82"/>
      <c r="I304" s="82"/>
      <c r="J304" s="71"/>
    </row>
    <row r="305" spans="5:10">
      <c r="E305" s="82"/>
      <c r="F305" s="82"/>
      <c r="G305" s="82"/>
      <c r="H305" s="82"/>
      <c r="I305" s="82"/>
      <c r="J305" s="71"/>
    </row>
    <row r="306" spans="5:10">
      <c r="E306" s="82"/>
      <c r="F306" s="82"/>
      <c r="G306" s="82"/>
      <c r="H306" s="82"/>
      <c r="I306" s="82"/>
      <c r="J306" s="71"/>
    </row>
    <row r="307" spans="5:10">
      <c r="E307" s="82"/>
      <c r="F307" s="82"/>
      <c r="G307" s="82"/>
      <c r="H307" s="82"/>
      <c r="I307" s="82"/>
      <c r="J307" s="71"/>
    </row>
    <row r="308" spans="5:10">
      <c r="E308" s="82"/>
      <c r="F308" s="82"/>
      <c r="G308" s="82"/>
      <c r="H308" s="82"/>
      <c r="I308" s="82"/>
      <c r="J308" s="71"/>
    </row>
    <row r="309" spans="5:10">
      <c r="E309" s="82"/>
      <c r="F309" s="82"/>
      <c r="G309" s="82"/>
      <c r="H309" s="82"/>
      <c r="I309" s="82"/>
      <c r="J309" s="71"/>
    </row>
    <row r="310" spans="5:10">
      <c r="E310" s="82"/>
      <c r="F310" s="82"/>
      <c r="G310" s="82"/>
      <c r="H310" s="82"/>
      <c r="I310" s="82"/>
      <c r="J310" s="71"/>
    </row>
    <row r="311" spans="5:10">
      <c r="E311" s="82"/>
      <c r="F311" s="82"/>
      <c r="G311" s="82"/>
      <c r="H311" s="82"/>
      <c r="I311" s="82"/>
      <c r="J311" s="71"/>
    </row>
    <row r="312" spans="5:10">
      <c r="E312" s="82"/>
      <c r="F312" s="82"/>
      <c r="G312" s="82"/>
      <c r="H312" s="82"/>
      <c r="I312" s="82"/>
      <c r="J312" s="71"/>
    </row>
    <row r="313" spans="5:10">
      <c r="E313" s="82"/>
      <c r="F313" s="82"/>
      <c r="G313" s="82"/>
      <c r="H313" s="82"/>
      <c r="I313" s="82"/>
      <c r="J313" s="71"/>
    </row>
    <row r="314" spans="5:10">
      <c r="E314" s="82"/>
      <c r="F314" s="82"/>
      <c r="G314" s="82"/>
      <c r="H314" s="82"/>
      <c r="I314" s="82"/>
      <c r="J314" s="71"/>
    </row>
    <row r="315" spans="5:10">
      <c r="E315" s="82"/>
      <c r="F315" s="82"/>
      <c r="G315" s="82"/>
      <c r="H315" s="82"/>
      <c r="I315" s="82"/>
      <c r="J315" s="71"/>
    </row>
    <row r="316" spans="5:10">
      <c r="E316" s="82"/>
      <c r="F316" s="82"/>
      <c r="G316" s="82"/>
      <c r="H316" s="82"/>
      <c r="I316" s="82"/>
      <c r="J316" s="71"/>
    </row>
    <row r="317" spans="5:10">
      <c r="E317" s="82"/>
      <c r="F317" s="82"/>
      <c r="G317" s="82"/>
      <c r="H317" s="82"/>
      <c r="I317" s="82"/>
      <c r="J317" s="71"/>
    </row>
    <row r="318" spans="5:10">
      <c r="E318" s="82"/>
      <c r="F318" s="82"/>
      <c r="G318" s="82"/>
      <c r="H318" s="82"/>
      <c r="I318" s="82"/>
      <c r="J318" s="71"/>
    </row>
    <row r="319" spans="5:10">
      <c r="E319" s="82"/>
      <c r="F319" s="82"/>
      <c r="G319" s="82"/>
      <c r="H319" s="82"/>
      <c r="I319" s="82"/>
      <c r="J319" s="71"/>
    </row>
    <row r="320" spans="5:10">
      <c r="E320" s="82"/>
      <c r="F320" s="82"/>
      <c r="G320" s="82"/>
      <c r="H320" s="82"/>
      <c r="I320" s="82"/>
      <c r="J320" s="71"/>
    </row>
    <row r="321" spans="5:10">
      <c r="E321" s="82"/>
      <c r="F321" s="82"/>
      <c r="G321" s="82"/>
      <c r="H321" s="82"/>
      <c r="I321" s="82"/>
      <c r="J321" s="71"/>
    </row>
    <row r="322" spans="5:10">
      <c r="E322" s="82"/>
      <c r="F322" s="82"/>
      <c r="G322" s="82"/>
      <c r="H322" s="82"/>
      <c r="I322" s="82"/>
      <c r="J322" s="71"/>
    </row>
    <row r="323" spans="5:10">
      <c r="E323" s="82"/>
      <c r="F323" s="82"/>
      <c r="G323" s="82"/>
      <c r="H323" s="82"/>
      <c r="I323" s="82"/>
      <c r="J323" s="71"/>
    </row>
    <row r="324" spans="5:10">
      <c r="E324" s="82"/>
      <c r="F324" s="82"/>
      <c r="G324" s="82"/>
      <c r="H324" s="82"/>
      <c r="I324" s="82"/>
      <c r="J324" s="71"/>
    </row>
    <row r="325" spans="5:10">
      <c r="E325" s="82"/>
      <c r="F325" s="82"/>
      <c r="G325" s="82"/>
      <c r="H325" s="82"/>
      <c r="I325" s="82"/>
      <c r="J325" s="71"/>
    </row>
    <row r="326" spans="5:10">
      <c r="E326" s="82"/>
      <c r="F326" s="82"/>
      <c r="G326" s="82"/>
      <c r="H326" s="82"/>
      <c r="I326" s="82"/>
      <c r="J326" s="71"/>
    </row>
    <row r="327" spans="5:10">
      <c r="E327" s="82"/>
      <c r="F327" s="82"/>
      <c r="G327" s="82"/>
      <c r="H327" s="82"/>
      <c r="I327" s="82"/>
      <c r="J327" s="71"/>
    </row>
    <row r="328" spans="5:10">
      <c r="E328" s="82"/>
      <c r="F328" s="82"/>
      <c r="G328" s="82"/>
      <c r="H328" s="82"/>
      <c r="I328" s="82"/>
      <c r="J328" s="71"/>
    </row>
    <row r="329" spans="5:10">
      <c r="E329" s="82"/>
      <c r="F329" s="82"/>
      <c r="G329" s="82"/>
      <c r="H329" s="82"/>
      <c r="I329" s="82"/>
      <c r="J329" s="71"/>
    </row>
    <row r="330" spans="5:10">
      <c r="E330" s="82"/>
      <c r="F330" s="82"/>
      <c r="G330" s="82"/>
      <c r="H330" s="82"/>
      <c r="I330" s="82"/>
      <c r="J330" s="71"/>
    </row>
    <row r="331" spans="5:10">
      <c r="E331" s="82"/>
      <c r="F331" s="82"/>
      <c r="G331" s="82"/>
      <c r="H331" s="82"/>
      <c r="I331" s="82"/>
      <c r="J331" s="71"/>
    </row>
    <row r="332" spans="5:10">
      <c r="E332" s="82"/>
      <c r="F332" s="82"/>
      <c r="G332" s="82"/>
      <c r="H332" s="82"/>
      <c r="I332" s="82"/>
      <c r="J332" s="71"/>
    </row>
    <row r="333" spans="5:10">
      <c r="E333" s="82"/>
      <c r="F333" s="82"/>
      <c r="G333" s="82"/>
      <c r="H333" s="82"/>
      <c r="I333" s="82"/>
      <c r="J333" s="71"/>
    </row>
    <row r="334" spans="5:10">
      <c r="E334" s="82"/>
      <c r="F334" s="82"/>
      <c r="G334" s="82"/>
      <c r="H334" s="82"/>
      <c r="I334" s="82"/>
      <c r="J334" s="71"/>
    </row>
    <row r="335" spans="5:10">
      <c r="E335" s="82"/>
      <c r="F335" s="82"/>
      <c r="G335" s="82"/>
      <c r="H335" s="82"/>
      <c r="I335" s="82"/>
      <c r="J335" s="71"/>
    </row>
    <row r="336" spans="5:10">
      <c r="E336" s="82"/>
      <c r="F336" s="82"/>
      <c r="G336" s="82"/>
      <c r="H336" s="82"/>
      <c r="I336" s="82"/>
      <c r="J336" s="71"/>
    </row>
    <row r="337" spans="5:10">
      <c r="E337" s="82"/>
      <c r="F337" s="82"/>
      <c r="G337" s="82"/>
      <c r="H337" s="82"/>
      <c r="I337" s="82"/>
      <c r="J337" s="71"/>
    </row>
    <row r="338" spans="5:10">
      <c r="E338" s="82"/>
      <c r="F338" s="82"/>
      <c r="G338" s="82"/>
      <c r="H338" s="82"/>
      <c r="I338" s="82"/>
      <c r="J338" s="71"/>
    </row>
    <row r="339" spans="5:10">
      <c r="E339" s="82"/>
      <c r="F339" s="82"/>
      <c r="G339" s="82"/>
      <c r="H339" s="82"/>
      <c r="I339" s="82"/>
      <c r="J339" s="71"/>
    </row>
    <row r="340" spans="5:10">
      <c r="E340" s="82"/>
      <c r="F340" s="82"/>
      <c r="G340" s="82"/>
      <c r="H340" s="82"/>
      <c r="I340" s="82"/>
      <c r="J340" s="71"/>
    </row>
    <row r="341" spans="5:10">
      <c r="E341" s="82"/>
      <c r="F341" s="82"/>
      <c r="G341" s="82"/>
      <c r="H341" s="82"/>
      <c r="I341" s="82"/>
      <c r="J341" s="71"/>
    </row>
    <row r="342" spans="5:10">
      <c r="E342" s="82"/>
      <c r="F342" s="82"/>
      <c r="G342" s="82"/>
      <c r="H342" s="82"/>
      <c r="I342" s="82"/>
      <c r="J342" s="71"/>
    </row>
    <row r="343" spans="5:10">
      <c r="E343" s="82"/>
      <c r="F343" s="82"/>
      <c r="G343" s="82"/>
      <c r="H343" s="82"/>
      <c r="I343" s="82"/>
      <c r="J343" s="71"/>
    </row>
    <row r="344" spans="5:10">
      <c r="E344" s="82"/>
      <c r="F344" s="82"/>
      <c r="G344" s="82"/>
      <c r="H344" s="82"/>
      <c r="I344" s="82"/>
      <c r="J344" s="71"/>
    </row>
    <row r="345" spans="5:10">
      <c r="E345" s="82"/>
      <c r="F345" s="82"/>
      <c r="G345" s="82"/>
      <c r="H345" s="82"/>
      <c r="I345" s="82"/>
      <c r="J345" s="71"/>
    </row>
    <row r="346" spans="5:10">
      <c r="E346" s="82"/>
      <c r="F346" s="82"/>
      <c r="G346" s="82"/>
      <c r="H346" s="82"/>
      <c r="I346" s="82"/>
      <c r="J346" s="71"/>
    </row>
    <row r="347" spans="5:10">
      <c r="E347" s="82"/>
      <c r="F347" s="82"/>
      <c r="G347" s="82"/>
      <c r="H347" s="82"/>
      <c r="I347" s="82"/>
      <c r="J347" s="71"/>
    </row>
    <row r="348" spans="5:10">
      <c r="E348" s="82"/>
      <c r="F348" s="82"/>
      <c r="G348" s="82"/>
      <c r="H348" s="82"/>
      <c r="I348" s="82"/>
      <c r="J348" s="71"/>
    </row>
    <row r="349" spans="5:10">
      <c r="E349" s="82"/>
      <c r="F349" s="82"/>
      <c r="G349" s="82"/>
      <c r="H349" s="82"/>
      <c r="I349" s="82"/>
      <c r="J349" s="71"/>
    </row>
    <row r="350" spans="5:10">
      <c r="E350" s="82"/>
      <c r="F350" s="82"/>
      <c r="G350" s="82"/>
      <c r="H350" s="82"/>
      <c r="I350" s="82"/>
      <c r="J350" s="71"/>
    </row>
    <row r="351" spans="5:10">
      <c r="E351" s="82"/>
      <c r="F351" s="82"/>
      <c r="G351" s="82"/>
      <c r="H351" s="82"/>
      <c r="I351" s="82"/>
      <c r="J351" s="71"/>
    </row>
    <row r="352" spans="5:10">
      <c r="E352" s="82"/>
      <c r="F352" s="82"/>
      <c r="G352" s="82"/>
      <c r="H352" s="82"/>
      <c r="I352" s="82"/>
      <c r="J352" s="71"/>
    </row>
    <row r="353" spans="5:10">
      <c r="E353" s="82"/>
      <c r="F353" s="82"/>
      <c r="G353" s="82"/>
      <c r="H353" s="82"/>
      <c r="I353" s="82"/>
      <c r="J353" s="71"/>
    </row>
    <row r="354" spans="5:10">
      <c r="E354" s="82"/>
      <c r="F354" s="82"/>
      <c r="G354" s="82"/>
      <c r="H354" s="82"/>
      <c r="I354" s="82"/>
      <c r="J354" s="71"/>
    </row>
    <row r="355" spans="5:10">
      <c r="E355" s="82"/>
      <c r="F355" s="82"/>
      <c r="G355" s="82"/>
      <c r="H355" s="82"/>
      <c r="I355" s="82"/>
      <c r="J355" s="71"/>
    </row>
    <row r="356" spans="5:10">
      <c r="E356" s="82"/>
      <c r="F356" s="82"/>
      <c r="G356" s="82"/>
      <c r="H356" s="82"/>
      <c r="I356" s="82"/>
      <c r="J356" s="71"/>
    </row>
    <row r="357" spans="5:10">
      <c r="E357" s="82"/>
      <c r="F357" s="82"/>
      <c r="G357" s="82"/>
      <c r="H357" s="82"/>
      <c r="I357" s="82"/>
      <c r="J357" s="71"/>
    </row>
    <row r="358" spans="5:10">
      <c r="E358" s="82"/>
      <c r="F358" s="82"/>
      <c r="G358" s="82"/>
      <c r="H358" s="82"/>
      <c r="I358" s="82"/>
      <c r="J358" s="71"/>
    </row>
    <row r="359" spans="5:10">
      <c r="E359" s="82"/>
      <c r="F359" s="82"/>
      <c r="G359" s="82"/>
      <c r="H359" s="82"/>
      <c r="I359" s="82"/>
      <c r="J359" s="71"/>
    </row>
    <row r="360" spans="5:10">
      <c r="E360" s="82"/>
      <c r="F360" s="82"/>
      <c r="G360" s="82"/>
      <c r="H360" s="82"/>
      <c r="I360" s="82"/>
      <c r="J360" s="71"/>
    </row>
    <row r="361" spans="5:10">
      <c r="E361" s="82"/>
      <c r="F361" s="82"/>
      <c r="G361" s="82"/>
      <c r="H361" s="82"/>
      <c r="I361" s="82"/>
      <c r="J361" s="71"/>
    </row>
    <row r="362" spans="5:10">
      <c r="E362" s="82"/>
      <c r="F362" s="82"/>
      <c r="G362" s="82"/>
      <c r="H362" s="82"/>
      <c r="I362" s="82"/>
      <c r="J362" s="71"/>
    </row>
    <row r="363" spans="5:10">
      <c r="E363" s="82"/>
      <c r="F363" s="82"/>
      <c r="G363" s="82"/>
      <c r="H363" s="82"/>
      <c r="I363" s="82"/>
      <c r="J363" s="71"/>
    </row>
    <row r="364" spans="5:10">
      <c r="E364" s="82"/>
      <c r="F364" s="82"/>
      <c r="G364" s="82"/>
      <c r="H364" s="82"/>
      <c r="I364" s="82"/>
      <c r="J364" s="71"/>
    </row>
    <row r="365" spans="5:10">
      <c r="E365" s="82"/>
      <c r="F365" s="82"/>
      <c r="G365" s="82"/>
      <c r="H365" s="82"/>
      <c r="I365" s="82"/>
      <c r="J365" s="71"/>
    </row>
    <row r="366" spans="5:10">
      <c r="E366" s="82"/>
      <c r="F366" s="82"/>
      <c r="G366" s="82"/>
      <c r="H366" s="82"/>
      <c r="I366" s="82"/>
      <c r="J366" s="71"/>
    </row>
    <row r="367" spans="5:10">
      <c r="E367" s="82"/>
      <c r="F367" s="82"/>
      <c r="G367" s="82"/>
      <c r="H367" s="82"/>
      <c r="I367" s="82"/>
      <c r="J367" s="71"/>
    </row>
    <row r="368" spans="5:10">
      <c r="E368" s="82"/>
      <c r="F368" s="82"/>
      <c r="G368" s="82"/>
      <c r="H368" s="82"/>
      <c r="I368" s="82"/>
      <c r="J368" s="71"/>
    </row>
    <row r="369" spans="5:10">
      <c r="E369" s="82"/>
      <c r="F369" s="82"/>
      <c r="G369" s="82"/>
      <c r="H369" s="82"/>
      <c r="I369" s="82"/>
      <c r="J369" s="71"/>
    </row>
    <row r="370" spans="5:10">
      <c r="E370" s="82"/>
      <c r="F370" s="82"/>
      <c r="G370" s="82"/>
      <c r="H370" s="82"/>
      <c r="I370" s="82"/>
      <c r="J370" s="71"/>
    </row>
    <row r="371" spans="5:10">
      <c r="E371" s="82"/>
      <c r="F371" s="82"/>
      <c r="G371" s="82"/>
      <c r="H371" s="82"/>
      <c r="I371" s="82"/>
      <c r="J371" s="71"/>
    </row>
    <row r="372" spans="5:10">
      <c r="E372" s="82"/>
      <c r="F372" s="82"/>
      <c r="G372" s="82"/>
      <c r="H372" s="82"/>
      <c r="I372" s="82"/>
      <c r="J372" s="71"/>
    </row>
    <row r="373" spans="5:10">
      <c r="E373" s="82"/>
      <c r="F373" s="82"/>
      <c r="G373" s="82"/>
      <c r="H373" s="82"/>
      <c r="I373" s="82"/>
      <c r="J373" s="71"/>
    </row>
    <row r="374" spans="5:10">
      <c r="E374" s="82"/>
      <c r="F374" s="82"/>
      <c r="G374" s="82"/>
      <c r="H374" s="82"/>
      <c r="I374" s="82"/>
      <c r="J374" s="71"/>
    </row>
    <row r="375" spans="5:10">
      <c r="E375" s="82"/>
      <c r="F375" s="82"/>
      <c r="G375" s="82"/>
      <c r="H375" s="82"/>
      <c r="I375" s="82"/>
      <c r="J375" s="71"/>
    </row>
    <row r="376" spans="5:10">
      <c r="E376" s="82"/>
      <c r="F376" s="82"/>
      <c r="G376" s="82"/>
      <c r="H376" s="82"/>
      <c r="I376" s="82"/>
      <c r="J376" s="71"/>
    </row>
    <row r="377" spans="5:10">
      <c r="E377" s="82"/>
      <c r="F377" s="82"/>
      <c r="G377" s="82"/>
      <c r="H377" s="82"/>
      <c r="I377" s="82"/>
      <c r="J377" s="71"/>
    </row>
    <row r="378" spans="5:10">
      <c r="E378" s="82"/>
      <c r="F378" s="82"/>
      <c r="G378" s="82"/>
      <c r="H378" s="82"/>
      <c r="I378" s="82"/>
      <c r="J378" s="71"/>
    </row>
    <row r="379" spans="5:10">
      <c r="E379" s="82"/>
      <c r="F379" s="82"/>
      <c r="G379" s="82"/>
      <c r="H379" s="82"/>
      <c r="I379" s="82"/>
      <c r="J379" s="71"/>
    </row>
    <row r="380" spans="5:10">
      <c r="E380" s="82"/>
      <c r="F380" s="82"/>
      <c r="G380" s="82"/>
      <c r="H380" s="82"/>
      <c r="I380" s="82"/>
      <c r="J380" s="71"/>
    </row>
    <row r="381" spans="5:10">
      <c r="E381" s="82"/>
      <c r="F381" s="82"/>
      <c r="G381" s="82"/>
      <c r="H381" s="82"/>
      <c r="I381" s="82"/>
      <c r="J381" s="71"/>
    </row>
    <row r="382" spans="5:10">
      <c r="E382" s="82"/>
      <c r="F382" s="82"/>
      <c r="G382" s="82"/>
      <c r="H382" s="82"/>
      <c r="I382" s="82"/>
      <c r="J382" s="71"/>
    </row>
    <row r="383" spans="5:10">
      <c r="E383" s="82"/>
      <c r="F383" s="82"/>
      <c r="G383" s="82"/>
      <c r="H383" s="82"/>
      <c r="I383" s="82"/>
      <c r="J383" s="71"/>
    </row>
    <row r="384" spans="5:10">
      <c r="E384" s="82"/>
      <c r="F384" s="82"/>
      <c r="G384" s="82"/>
      <c r="H384" s="82"/>
      <c r="I384" s="82"/>
      <c r="J384" s="71"/>
    </row>
    <row r="385" spans="5:10">
      <c r="E385" s="82"/>
      <c r="F385" s="82"/>
      <c r="G385" s="82"/>
      <c r="H385" s="82"/>
      <c r="I385" s="82"/>
      <c r="J385" s="71"/>
    </row>
    <row r="386" spans="5:10">
      <c r="E386" s="82"/>
      <c r="F386" s="82"/>
      <c r="G386" s="82"/>
      <c r="H386" s="82"/>
      <c r="I386" s="82"/>
      <c r="J386" s="71"/>
    </row>
    <row r="387" spans="5:10">
      <c r="E387" s="82"/>
      <c r="F387" s="82"/>
      <c r="G387" s="82"/>
      <c r="H387" s="82"/>
      <c r="I387" s="82"/>
      <c r="J387" s="71"/>
    </row>
    <row r="388" spans="5:10">
      <c r="E388" s="82"/>
      <c r="F388" s="82"/>
      <c r="G388" s="82"/>
      <c r="H388" s="82"/>
      <c r="I388" s="82"/>
      <c r="J388" s="71"/>
    </row>
    <row r="389" spans="5:10">
      <c r="E389" s="82"/>
      <c r="F389" s="82"/>
      <c r="G389" s="82"/>
      <c r="H389" s="82"/>
      <c r="I389" s="82"/>
      <c r="J389" s="71"/>
    </row>
    <row r="390" spans="5:10">
      <c r="E390" s="82"/>
      <c r="F390" s="82"/>
      <c r="G390" s="82"/>
      <c r="H390" s="82"/>
      <c r="I390" s="82"/>
      <c r="J390" s="71"/>
    </row>
    <row r="391" spans="5:10">
      <c r="E391" s="82"/>
      <c r="F391" s="82"/>
      <c r="G391" s="82"/>
      <c r="H391" s="82"/>
      <c r="I391" s="82"/>
      <c r="J391" s="71"/>
    </row>
    <row r="392" spans="5:10">
      <c r="E392" s="82"/>
      <c r="F392" s="82"/>
      <c r="G392" s="82"/>
      <c r="H392" s="82"/>
      <c r="I392" s="82"/>
      <c r="J392" s="71"/>
    </row>
    <row r="393" spans="5:10">
      <c r="E393" s="82"/>
      <c r="F393" s="82"/>
      <c r="G393" s="82"/>
      <c r="H393" s="82"/>
      <c r="I393" s="82"/>
      <c r="J393" s="71"/>
    </row>
    <row r="394" spans="5:10">
      <c r="E394" s="82"/>
      <c r="F394" s="82"/>
      <c r="G394" s="82"/>
      <c r="H394" s="82"/>
      <c r="I394" s="82"/>
      <c r="J394" s="71"/>
    </row>
    <row r="395" spans="5:10">
      <c r="E395" s="82"/>
      <c r="F395" s="82"/>
      <c r="G395" s="82"/>
      <c r="H395" s="82"/>
      <c r="I395" s="82"/>
      <c r="J395" s="71"/>
    </row>
    <row r="396" spans="5:10">
      <c r="E396" s="82"/>
      <c r="F396" s="82"/>
      <c r="G396" s="82"/>
      <c r="H396" s="82"/>
      <c r="I396" s="82"/>
      <c r="J396" s="71"/>
    </row>
    <row r="397" spans="5:10">
      <c r="E397" s="82"/>
      <c r="F397" s="82"/>
      <c r="G397" s="82"/>
      <c r="H397" s="82"/>
      <c r="I397" s="82"/>
      <c r="J397" s="71"/>
    </row>
    <row r="398" spans="5:10">
      <c r="E398" s="82"/>
      <c r="F398" s="82"/>
      <c r="G398" s="82"/>
      <c r="H398" s="82"/>
      <c r="I398" s="82"/>
      <c r="J398" s="71"/>
    </row>
    <row r="399" spans="5:10">
      <c r="E399" s="82"/>
      <c r="F399" s="82"/>
      <c r="G399" s="82"/>
      <c r="H399" s="82"/>
      <c r="I399" s="82"/>
      <c r="J399" s="71"/>
    </row>
    <row r="400" spans="5:10">
      <c r="E400" s="82"/>
      <c r="F400" s="82"/>
      <c r="G400" s="82"/>
      <c r="H400" s="82"/>
      <c r="I400" s="82"/>
      <c r="J400" s="71"/>
    </row>
    <row r="401" spans="5:10">
      <c r="E401" s="82"/>
      <c r="F401" s="82"/>
      <c r="G401" s="82"/>
      <c r="H401" s="82"/>
      <c r="I401" s="82"/>
      <c r="J401" s="71"/>
    </row>
    <row r="402" spans="5:10">
      <c r="E402" s="82"/>
      <c r="F402" s="82"/>
      <c r="G402" s="82"/>
      <c r="H402" s="82"/>
      <c r="I402" s="82"/>
      <c r="J402" s="71"/>
    </row>
    <row r="403" spans="5:10">
      <c r="E403" s="82"/>
      <c r="F403" s="82"/>
      <c r="G403" s="82"/>
      <c r="H403" s="82"/>
      <c r="I403" s="82"/>
      <c r="J403" s="71"/>
    </row>
    <row r="404" spans="5:10">
      <c r="E404" s="82"/>
      <c r="F404" s="82"/>
      <c r="G404" s="82"/>
      <c r="H404" s="82"/>
      <c r="I404" s="82"/>
      <c r="J404" s="71"/>
    </row>
    <row r="405" spans="5:10">
      <c r="E405" s="82"/>
      <c r="F405" s="82"/>
      <c r="G405" s="82"/>
      <c r="H405" s="82"/>
      <c r="I405" s="82"/>
      <c r="J405" s="71"/>
    </row>
    <row r="406" spans="5:10">
      <c r="E406" s="82"/>
      <c r="F406" s="82"/>
      <c r="G406" s="82"/>
      <c r="H406" s="82"/>
      <c r="I406" s="82"/>
      <c r="J406" s="71"/>
    </row>
    <row r="407" spans="5:10">
      <c r="E407" s="82"/>
      <c r="F407" s="82"/>
      <c r="G407" s="82"/>
      <c r="H407" s="82"/>
      <c r="I407" s="82"/>
      <c r="J407" s="71"/>
    </row>
    <row r="408" spans="5:10">
      <c r="E408" s="82"/>
      <c r="F408" s="82"/>
      <c r="G408" s="82"/>
      <c r="H408" s="82"/>
      <c r="I408" s="82"/>
      <c r="J408" s="71"/>
    </row>
    <row r="409" spans="5:10">
      <c r="E409" s="82"/>
      <c r="F409" s="82"/>
      <c r="G409" s="82"/>
      <c r="H409" s="82"/>
      <c r="I409" s="82"/>
      <c r="J409" s="71"/>
    </row>
    <row r="410" spans="5:10">
      <c r="E410" s="82"/>
      <c r="F410" s="82"/>
      <c r="G410" s="82"/>
      <c r="H410" s="82"/>
      <c r="I410" s="82"/>
      <c r="J410" s="71"/>
    </row>
    <row r="411" spans="5:10">
      <c r="E411" s="82"/>
      <c r="F411" s="82"/>
      <c r="G411" s="82"/>
      <c r="H411" s="82"/>
      <c r="I411" s="82"/>
      <c r="J411" s="71"/>
    </row>
    <row r="412" spans="5:10">
      <c r="E412" s="82"/>
      <c r="F412" s="82"/>
      <c r="G412" s="82"/>
      <c r="H412" s="82"/>
      <c r="I412" s="82"/>
      <c r="J412" s="71"/>
    </row>
    <row r="413" spans="5:10">
      <c r="E413" s="82"/>
      <c r="F413" s="82"/>
      <c r="G413" s="82"/>
      <c r="H413" s="82"/>
      <c r="I413" s="82"/>
      <c r="J413" s="71"/>
    </row>
    <row r="414" spans="5:10">
      <c r="E414" s="82"/>
      <c r="F414" s="82"/>
      <c r="G414" s="82"/>
      <c r="H414" s="82"/>
      <c r="I414" s="82"/>
      <c r="J414" s="71"/>
    </row>
    <row r="415" spans="5:10">
      <c r="E415" s="82"/>
      <c r="F415" s="82"/>
      <c r="G415" s="82"/>
      <c r="H415" s="82"/>
      <c r="I415" s="82"/>
      <c r="J415" s="71"/>
    </row>
    <row r="416" spans="5:10">
      <c r="E416" s="82"/>
      <c r="F416" s="82"/>
      <c r="G416" s="82"/>
      <c r="H416" s="82"/>
      <c r="I416" s="82"/>
      <c r="J416" s="71"/>
    </row>
    <row r="417" spans="5:10">
      <c r="E417" s="82"/>
      <c r="F417" s="82"/>
      <c r="G417" s="82"/>
      <c r="H417" s="82"/>
      <c r="I417" s="82"/>
      <c r="J417" s="71"/>
    </row>
    <row r="418" spans="5:10">
      <c r="E418" s="82"/>
      <c r="F418" s="82"/>
      <c r="G418" s="82"/>
      <c r="H418" s="82"/>
      <c r="I418" s="82"/>
      <c r="J418" s="71"/>
    </row>
    <row r="419" spans="5:10">
      <c r="E419" s="82"/>
      <c r="F419" s="82"/>
      <c r="G419" s="82"/>
      <c r="H419" s="82"/>
      <c r="I419" s="82"/>
      <c r="J419" s="71"/>
    </row>
    <row r="420" spans="5:10">
      <c r="E420" s="82"/>
      <c r="F420" s="82"/>
      <c r="G420" s="82"/>
      <c r="H420" s="82"/>
      <c r="I420" s="82"/>
      <c r="J420" s="71"/>
    </row>
    <row r="421" spans="5:10">
      <c r="E421" s="82"/>
      <c r="F421" s="82"/>
      <c r="G421" s="82"/>
      <c r="H421" s="82"/>
      <c r="I421" s="82"/>
      <c r="J421" s="71"/>
    </row>
    <row r="422" spans="5:10">
      <c r="E422" s="82"/>
      <c r="F422" s="82"/>
      <c r="G422" s="82"/>
      <c r="H422" s="82"/>
      <c r="I422" s="82"/>
      <c r="J422" s="71"/>
    </row>
    <row r="423" spans="5:10">
      <c r="E423" s="82"/>
      <c r="F423" s="82"/>
      <c r="G423" s="82"/>
      <c r="H423" s="82"/>
      <c r="I423" s="82"/>
      <c r="J423" s="71"/>
    </row>
    <row r="424" spans="5:10">
      <c r="E424" s="82"/>
      <c r="F424" s="82"/>
      <c r="G424" s="82"/>
      <c r="H424" s="82"/>
      <c r="I424" s="82"/>
      <c r="J424" s="71"/>
    </row>
    <row r="425" spans="5:10">
      <c r="E425" s="82"/>
      <c r="F425" s="82"/>
      <c r="G425" s="82"/>
      <c r="H425" s="82"/>
      <c r="I425" s="82"/>
      <c r="J425" s="71"/>
    </row>
    <row r="426" spans="5:10">
      <c r="E426" s="82"/>
      <c r="F426" s="82"/>
      <c r="G426" s="82"/>
      <c r="H426" s="82"/>
      <c r="I426" s="82"/>
      <c r="J426" s="71"/>
    </row>
    <row r="427" spans="5:10">
      <c r="E427" s="82"/>
      <c r="F427" s="82"/>
      <c r="G427" s="82"/>
      <c r="H427" s="82"/>
      <c r="I427" s="82"/>
      <c r="J427" s="71"/>
    </row>
    <row r="428" spans="5:10">
      <c r="E428" s="82"/>
      <c r="F428" s="82"/>
      <c r="G428" s="82"/>
      <c r="H428" s="82"/>
      <c r="I428" s="82"/>
      <c r="J428" s="71"/>
    </row>
    <row r="429" spans="5:10">
      <c r="E429" s="82"/>
      <c r="F429" s="82"/>
      <c r="G429" s="82"/>
      <c r="H429" s="82"/>
      <c r="I429" s="82"/>
      <c r="J429" s="71"/>
    </row>
    <row r="430" spans="5:10">
      <c r="E430" s="82"/>
      <c r="F430" s="82"/>
      <c r="G430" s="82"/>
      <c r="H430" s="82"/>
      <c r="I430" s="82"/>
      <c r="J430" s="71"/>
    </row>
    <row r="431" spans="5:10">
      <c r="E431" s="82"/>
      <c r="F431" s="82"/>
      <c r="G431" s="82"/>
      <c r="H431" s="82"/>
      <c r="I431" s="82"/>
      <c r="J431" s="71"/>
    </row>
    <row r="432" spans="5:10">
      <c r="E432" s="82"/>
      <c r="F432" s="82"/>
      <c r="G432" s="82"/>
      <c r="H432" s="82"/>
      <c r="I432" s="82"/>
      <c r="J432" s="71"/>
    </row>
    <row r="433" spans="5:10">
      <c r="E433" s="82"/>
      <c r="F433" s="82"/>
      <c r="G433" s="82"/>
      <c r="H433" s="82"/>
      <c r="I433" s="82"/>
      <c r="J433" s="71"/>
    </row>
    <row r="434" spans="5:10">
      <c r="E434" s="82"/>
      <c r="F434" s="82"/>
      <c r="G434" s="82"/>
      <c r="H434" s="82"/>
      <c r="I434" s="82"/>
      <c r="J434" s="71"/>
    </row>
    <row r="435" spans="5:10">
      <c r="E435" s="82"/>
      <c r="F435" s="82"/>
      <c r="G435" s="82"/>
      <c r="H435" s="82"/>
      <c r="I435" s="82"/>
      <c r="J435" s="71"/>
    </row>
    <row r="436" spans="5:10">
      <c r="E436" s="82"/>
      <c r="F436" s="82"/>
      <c r="G436" s="82"/>
      <c r="H436" s="82"/>
      <c r="I436" s="82"/>
      <c r="J436" s="71"/>
    </row>
    <row r="437" spans="5:10">
      <c r="E437" s="82"/>
      <c r="F437" s="82"/>
      <c r="G437" s="82"/>
      <c r="H437" s="82"/>
      <c r="I437" s="82"/>
      <c r="J437" s="71"/>
    </row>
    <row r="438" spans="5:10">
      <c r="E438" s="82"/>
      <c r="F438" s="82"/>
      <c r="G438" s="82"/>
      <c r="H438" s="82"/>
      <c r="I438" s="82"/>
      <c r="J438" s="71"/>
    </row>
    <row r="439" spans="5:10">
      <c r="E439" s="82"/>
      <c r="F439" s="82"/>
      <c r="G439" s="82"/>
      <c r="H439" s="82"/>
      <c r="I439" s="82"/>
      <c r="J439" s="71"/>
    </row>
    <row r="440" spans="5:10">
      <c r="E440" s="82"/>
      <c r="F440" s="82"/>
      <c r="G440" s="82"/>
      <c r="H440" s="82"/>
      <c r="I440" s="82"/>
      <c r="J440" s="71"/>
    </row>
    <row r="441" spans="5:10">
      <c r="E441" s="82"/>
      <c r="F441" s="82"/>
      <c r="G441" s="82"/>
      <c r="H441" s="82"/>
      <c r="I441" s="82"/>
      <c r="J441" s="71"/>
    </row>
    <row r="442" spans="5:10">
      <c r="E442" s="82"/>
      <c r="F442" s="82"/>
      <c r="G442" s="82"/>
      <c r="H442" s="82"/>
      <c r="I442" s="82"/>
      <c r="J442" s="71"/>
    </row>
    <row r="443" spans="5:10">
      <c r="E443" s="82"/>
      <c r="F443" s="82"/>
      <c r="G443" s="82"/>
      <c r="H443" s="82"/>
      <c r="I443" s="82"/>
      <c r="J443" s="71"/>
    </row>
    <row r="444" spans="5:10">
      <c r="E444" s="82"/>
      <c r="F444" s="82"/>
      <c r="G444" s="82"/>
      <c r="H444" s="82"/>
      <c r="I444" s="82"/>
      <c r="J444" s="71"/>
    </row>
    <row r="445" spans="5:10">
      <c r="E445" s="82"/>
      <c r="F445" s="82"/>
      <c r="G445" s="82"/>
      <c r="H445" s="82"/>
      <c r="I445" s="82"/>
      <c r="J445" s="71"/>
    </row>
    <row r="446" spans="5:10">
      <c r="E446" s="82"/>
      <c r="F446" s="82"/>
      <c r="G446" s="82"/>
      <c r="H446" s="82"/>
      <c r="I446" s="82"/>
      <c r="J446" s="71"/>
    </row>
    <row r="447" spans="5:10">
      <c r="E447" s="82"/>
      <c r="F447" s="82"/>
      <c r="G447" s="82"/>
      <c r="H447" s="82"/>
      <c r="I447" s="82"/>
      <c r="J447" s="71"/>
    </row>
    <row r="448" spans="5:10">
      <c r="E448" s="82"/>
      <c r="F448" s="82"/>
      <c r="G448" s="82"/>
      <c r="H448" s="82"/>
      <c r="I448" s="82"/>
      <c r="J448" s="71"/>
    </row>
    <row r="449" spans="5:10">
      <c r="E449" s="82"/>
      <c r="F449" s="82"/>
      <c r="G449" s="82"/>
      <c r="H449" s="82"/>
      <c r="I449" s="82"/>
      <c r="J449" s="71"/>
    </row>
    <row r="450" spans="5:10">
      <c r="E450" s="82"/>
      <c r="F450" s="82"/>
      <c r="G450" s="82"/>
      <c r="H450" s="82"/>
      <c r="I450" s="82"/>
      <c r="J450" s="71"/>
    </row>
    <row r="451" spans="5:10">
      <c r="E451" s="82"/>
      <c r="F451" s="82"/>
      <c r="G451" s="82"/>
      <c r="H451" s="82"/>
      <c r="I451" s="82"/>
      <c r="J451" s="71"/>
    </row>
    <row r="452" spans="5:10">
      <c r="E452" s="82"/>
      <c r="F452" s="82"/>
      <c r="G452" s="82"/>
      <c r="H452" s="82"/>
      <c r="I452" s="82"/>
      <c r="J452" s="71"/>
    </row>
    <row r="453" spans="5:10">
      <c r="E453" s="82"/>
      <c r="F453" s="82"/>
      <c r="G453" s="82"/>
      <c r="H453" s="82"/>
      <c r="I453" s="82"/>
      <c r="J453" s="71"/>
    </row>
    <row r="454" spans="5:10">
      <c r="E454" s="82"/>
      <c r="F454" s="82"/>
      <c r="G454" s="82"/>
      <c r="H454" s="82"/>
      <c r="I454" s="82"/>
      <c r="J454" s="71"/>
    </row>
    <row r="455" spans="5:10">
      <c r="E455" s="82"/>
      <c r="F455" s="82"/>
      <c r="G455" s="82"/>
      <c r="H455" s="82"/>
      <c r="I455" s="82"/>
      <c r="J455" s="71"/>
    </row>
    <row r="456" spans="5:10">
      <c r="E456" s="82"/>
      <c r="F456" s="82"/>
      <c r="G456" s="82"/>
      <c r="H456" s="82"/>
      <c r="I456" s="82"/>
      <c r="J456" s="71"/>
    </row>
    <row r="457" spans="5:10">
      <c r="E457" s="82"/>
      <c r="F457" s="82"/>
      <c r="G457" s="82"/>
      <c r="H457" s="82"/>
      <c r="I457" s="82"/>
      <c r="J457" s="71"/>
    </row>
    <row r="458" spans="5:10">
      <c r="E458" s="82"/>
      <c r="F458" s="82"/>
      <c r="G458" s="82"/>
      <c r="H458" s="82"/>
      <c r="I458" s="82"/>
      <c r="J458" s="71"/>
    </row>
    <row r="459" spans="5:10">
      <c r="E459" s="82"/>
      <c r="F459" s="82"/>
      <c r="G459" s="82"/>
      <c r="H459" s="82"/>
      <c r="I459" s="82"/>
      <c r="J459" s="71"/>
    </row>
    <row r="460" spans="5:10">
      <c r="E460" s="82"/>
      <c r="F460" s="82"/>
      <c r="G460" s="82"/>
      <c r="H460" s="82"/>
      <c r="I460" s="82"/>
      <c r="J460" s="71"/>
    </row>
    <row r="461" spans="5:10">
      <c r="E461" s="82"/>
      <c r="F461" s="82"/>
      <c r="G461" s="82"/>
      <c r="H461" s="82"/>
      <c r="I461" s="82"/>
      <c r="J461" s="71"/>
    </row>
    <row r="462" spans="5:10">
      <c r="E462" s="82"/>
      <c r="F462" s="82"/>
      <c r="G462" s="82"/>
      <c r="H462" s="82"/>
      <c r="I462" s="82"/>
      <c r="J462" s="71"/>
    </row>
    <row r="463" spans="5:10">
      <c r="E463" s="82"/>
      <c r="F463" s="82"/>
      <c r="G463" s="82"/>
      <c r="H463" s="82"/>
      <c r="I463" s="82"/>
      <c r="J463" s="71"/>
    </row>
    <row r="464" spans="5:10">
      <c r="E464" s="82"/>
      <c r="F464" s="82"/>
      <c r="G464" s="82"/>
      <c r="H464" s="82"/>
      <c r="I464" s="82"/>
      <c r="J464" s="71"/>
    </row>
    <row r="465" spans="5:10">
      <c r="E465" s="82"/>
      <c r="F465" s="82"/>
      <c r="G465" s="82"/>
      <c r="H465" s="82"/>
      <c r="I465" s="82"/>
      <c r="J465" s="71"/>
    </row>
    <row r="466" spans="5:10">
      <c r="E466" s="82"/>
      <c r="F466" s="82"/>
      <c r="G466" s="82"/>
      <c r="H466" s="82"/>
      <c r="I466" s="82"/>
      <c r="J466" s="71"/>
    </row>
    <row r="467" spans="5:10">
      <c r="E467" s="82"/>
      <c r="F467" s="82"/>
      <c r="G467" s="82"/>
      <c r="H467" s="82"/>
      <c r="I467" s="82"/>
      <c r="J467" s="71"/>
    </row>
    <row r="468" spans="5:10">
      <c r="E468" s="82"/>
      <c r="F468" s="82"/>
      <c r="G468" s="82"/>
      <c r="H468" s="82"/>
      <c r="I468" s="82"/>
      <c r="J468" s="71"/>
    </row>
    <row r="469" spans="5:10">
      <c r="E469" s="82"/>
      <c r="F469" s="82"/>
      <c r="G469" s="82"/>
      <c r="H469" s="82"/>
      <c r="I469" s="82"/>
      <c r="J469" s="71"/>
    </row>
    <row r="470" spans="5:10">
      <c r="E470" s="82"/>
      <c r="F470" s="82"/>
      <c r="G470" s="82"/>
      <c r="H470" s="82"/>
      <c r="I470" s="82"/>
      <c r="J470" s="71"/>
    </row>
    <row r="471" spans="5:10">
      <c r="E471" s="82"/>
      <c r="F471" s="82"/>
      <c r="G471" s="82"/>
      <c r="H471" s="82"/>
      <c r="I471" s="82"/>
      <c r="J471" s="71"/>
    </row>
    <row r="472" spans="5:10">
      <c r="E472" s="82"/>
      <c r="F472" s="82"/>
      <c r="G472" s="82"/>
      <c r="H472" s="82"/>
      <c r="I472" s="82"/>
      <c r="J472" s="71"/>
    </row>
    <row r="473" spans="5:10">
      <c r="E473" s="82"/>
      <c r="F473" s="82"/>
      <c r="G473" s="82"/>
      <c r="H473" s="82"/>
      <c r="I473" s="82"/>
      <c r="J473" s="71"/>
    </row>
    <row r="474" spans="5:10">
      <c r="E474" s="82"/>
      <c r="F474" s="82"/>
      <c r="G474" s="82"/>
      <c r="H474" s="82"/>
      <c r="I474" s="82"/>
      <c r="J474" s="71"/>
    </row>
    <row r="475" spans="5:10">
      <c r="E475" s="82"/>
      <c r="F475" s="82"/>
      <c r="G475" s="82"/>
      <c r="H475" s="82"/>
      <c r="I475" s="82"/>
      <c r="J475" s="71"/>
    </row>
    <row r="476" spans="5:10">
      <c r="E476" s="82"/>
      <c r="F476" s="82"/>
      <c r="G476" s="82"/>
      <c r="H476" s="82"/>
      <c r="I476" s="82"/>
      <c r="J476" s="71"/>
    </row>
    <row r="477" spans="5:10">
      <c r="E477" s="82"/>
      <c r="F477" s="82"/>
      <c r="G477" s="82"/>
      <c r="H477" s="82"/>
      <c r="I477" s="82"/>
      <c r="J477" s="71"/>
    </row>
    <row r="478" spans="5:10">
      <c r="E478" s="82"/>
      <c r="F478" s="82"/>
      <c r="G478" s="82"/>
      <c r="H478" s="82"/>
      <c r="I478" s="82"/>
      <c r="J478" s="71"/>
    </row>
    <row r="479" spans="5:10">
      <c r="E479" s="82"/>
      <c r="F479" s="82"/>
      <c r="G479" s="82"/>
      <c r="H479" s="82"/>
      <c r="I479" s="82"/>
      <c r="J479" s="71"/>
    </row>
    <row r="480" spans="5:10">
      <c r="E480" s="82"/>
      <c r="F480" s="82"/>
      <c r="G480" s="82"/>
      <c r="H480" s="82"/>
      <c r="I480" s="82"/>
      <c r="J480" s="71"/>
    </row>
    <row r="481" spans="5:10">
      <c r="E481" s="82"/>
      <c r="F481" s="82"/>
      <c r="G481" s="82"/>
      <c r="H481" s="82"/>
      <c r="I481" s="82"/>
      <c r="J481" s="71"/>
    </row>
    <row r="482" spans="5:10">
      <c r="E482" s="82"/>
      <c r="F482" s="82"/>
      <c r="G482" s="82"/>
      <c r="H482" s="82"/>
      <c r="I482" s="82"/>
      <c r="J482" s="71"/>
    </row>
    <row r="483" spans="5:10">
      <c r="E483" s="82"/>
      <c r="F483" s="82"/>
      <c r="G483" s="82"/>
      <c r="H483" s="82"/>
      <c r="I483" s="82"/>
      <c r="J483" s="71"/>
    </row>
    <row r="484" spans="5:10">
      <c r="E484" s="82"/>
      <c r="F484" s="82"/>
      <c r="G484" s="82"/>
      <c r="H484" s="82"/>
      <c r="I484" s="82"/>
      <c r="J484" s="71"/>
    </row>
    <row r="485" spans="5:10">
      <c r="E485" s="82"/>
      <c r="F485" s="82"/>
      <c r="G485" s="82"/>
      <c r="H485" s="82"/>
      <c r="I485" s="82"/>
      <c r="J485" s="71"/>
    </row>
    <row r="486" spans="5:10">
      <c r="E486" s="82"/>
      <c r="F486" s="82"/>
      <c r="G486" s="82"/>
      <c r="H486" s="82"/>
      <c r="I486" s="82"/>
      <c r="J486" s="71"/>
    </row>
    <row r="487" spans="5:10">
      <c r="E487" s="82"/>
      <c r="F487" s="82"/>
      <c r="G487" s="82"/>
      <c r="H487" s="82"/>
      <c r="I487" s="82"/>
      <c r="J487" s="71"/>
    </row>
    <row r="488" spans="5:10">
      <c r="E488" s="82"/>
      <c r="F488" s="82"/>
      <c r="G488" s="82"/>
      <c r="H488" s="82"/>
      <c r="I488" s="82"/>
      <c r="J488" s="71"/>
    </row>
    <row r="489" spans="5:10">
      <c r="E489" s="82"/>
      <c r="F489" s="82"/>
      <c r="G489" s="82"/>
      <c r="H489" s="82"/>
      <c r="I489" s="82"/>
      <c r="J489" s="71"/>
    </row>
    <row r="490" spans="5:10">
      <c r="E490" s="82"/>
      <c r="F490" s="82"/>
      <c r="G490" s="82"/>
      <c r="H490" s="82"/>
      <c r="I490" s="82"/>
      <c r="J490" s="71"/>
    </row>
    <row r="491" spans="5:10">
      <c r="E491" s="82"/>
      <c r="F491" s="82"/>
      <c r="G491" s="82"/>
      <c r="H491" s="82"/>
      <c r="I491" s="82"/>
      <c r="J491" s="71"/>
    </row>
    <row r="492" spans="5:10">
      <c r="E492" s="82"/>
      <c r="F492" s="82"/>
      <c r="G492" s="82"/>
      <c r="H492" s="82"/>
      <c r="I492" s="82"/>
      <c r="J492" s="71"/>
    </row>
    <row r="493" spans="5:10">
      <c r="E493" s="82"/>
      <c r="F493" s="82"/>
      <c r="G493" s="82"/>
      <c r="H493" s="82"/>
      <c r="I493" s="82"/>
      <c r="J493" s="71"/>
    </row>
    <row r="494" spans="5:10">
      <c r="E494" s="82"/>
      <c r="F494" s="82"/>
      <c r="G494" s="82"/>
      <c r="H494" s="82"/>
      <c r="I494" s="82"/>
      <c r="J494" s="71"/>
    </row>
    <row r="495" spans="5:10">
      <c r="E495" s="82"/>
      <c r="F495" s="82"/>
      <c r="G495" s="82"/>
      <c r="H495" s="82"/>
      <c r="I495" s="82"/>
      <c r="J495" s="71"/>
    </row>
    <row r="496" spans="5:10">
      <c r="E496" s="82"/>
      <c r="F496" s="82"/>
      <c r="G496" s="82"/>
      <c r="H496" s="82"/>
      <c r="I496" s="82"/>
      <c r="J496" s="71"/>
    </row>
    <row r="497" spans="5:10">
      <c r="E497" s="82"/>
      <c r="F497" s="82"/>
      <c r="G497" s="82"/>
      <c r="H497" s="82"/>
      <c r="I497" s="82"/>
      <c r="J497" s="71"/>
    </row>
    <row r="498" spans="5:10">
      <c r="E498" s="82"/>
      <c r="F498" s="82"/>
      <c r="G498" s="82"/>
      <c r="H498" s="82"/>
      <c r="I498" s="82"/>
      <c r="J498" s="71"/>
    </row>
    <row r="499" spans="5:10">
      <c r="E499" s="82"/>
      <c r="F499" s="82"/>
      <c r="G499" s="82"/>
      <c r="H499" s="82"/>
      <c r="I499" s="82"/>
      <c r="J499" s="71"/>
    </row>
    <row r="500" spans="5:10">
      <c r="E500" s="82"/>
      <c r="F500" s="82"/>
      <c r="G500" s="82"/>
      <c r="H500" s="82"/>
      <c r="I500" s="82"/>
      <c r="J500" s="71"/>
    </row>
    <row r="501" spans="5:10">
      <c r="E501" s="82"/>
      <c r="F501" s="82"/>
      <c r="G501" s="82"/>
      <c r="H501" s="82"/>
      <c r="I501" s="82"/>
      <c r="J501" s="71"/>
    </row>
    <row r="502" spans="5:10">
      <c r="E502" s="82"/>
      <c r="F502" s="82"/>
      <c r="G502" s="82"/>
      <c r="H502" s="82"/>
      <c r="I502" s="82"/>
      <c r="J502" s="71"/>
    </row>
    <row r="503" spans="5:10">
      <c r="E503" s="82"/>
      <c r="F503" s="82"/>
      <c r="G503" s="82"/>
      <c r="H503" s="82"/>
      <c r="I503" s="82"/>
      <c r="J503" s="71"/>
    </row>
    <row r="504" spans="5:10">
      <c r="E504" s="82"/>
      <c r="F504" s="82"/>
      <c r="G504" s="82"/>
      <c r="H504" s="82"/>
      <c r="I504" s="82"/>
      <c r="J504" s="71"/>
    </row>
    <row r="505" spans="5:10">
      <c r="E505" s="82"/>
      <c r="F505" s="82"/>
      <c r="G505" s="82"/>
      <c r="H505" s="82"/>
      <c r="I505" s="82"/>
      <c r="J505" s="71"/>
    </row>
    <row r="506" spans="5:10">
      <c r="E506" s="82"/>
      <c r="F506" s="82"/>
      <c r="G506" s="82"/>
      <c r="H506" s="82"/>
      <c r="I506" s="82"/>
      <c r="J506" s="71"/>
    </row>
    <row r="507" spans="5:10">
      <c r="E507" s="82"/>
      <c r="F507" s="82"/>
      <c r="G507" s="82"/>
      <c r="H507" s="82"/>
      <c r="I507" s="82"/>
      <c r="J507" s="71"/>
    </row>
    <row r="508" spans="5:10">
      <c r="E508" s="82"/>
      <c r="F508" s="82"/>
      <c r="G508" s="82"/>
      <c r="H508" s="82"/>
      <c r="I508" s="82"/>
      <c r="J508" s="71"/>
    </row>
    <row r="509" spans="5:10">
      <c r="E509" s="82"/>
      <c r="F509" s="82"/>
      <c r="G509" s="82"/>
      <c r="H509" s="82"/>
      <c r="I509" s="82"/>
      <c r="J509" s="71"/>
    </row>
    <row r="510" spans="5:10">
      <c r="E510" s="82"/>
      <c r="F510" s="82"/>
      <c r="G510" s="82"/>
      <c r="H510" s="82"/>
      <c r="I510" s="82"/>
      <c r="J510" s="71"/>
    </row>
    <row r="511" spans="5:10">
      <c r="E511" s="82"/>
      <c r="F511" s="82"/>
      <c r="G511" s="82"/>
      <c r="H511" s="82"/>
      <c r="I511" s="82"/>
      <c r="J511" s="71"/>
    </row>
    <row r="512" spans="5:10">
      <c r="E512" s="82"/>
      <c r="F512" s="82"/>
      <c r="G512" s="82"/>
      <c r="H512" s="82"/>
      <c r="I512" s="82"/>
      <c r="J512" s="71"/>
    </row>
    <row r="513" spans="5:10">
      <c r="E513" s="82"/>
      <c r="F513" s="82"/>
      <c r="G513" s="82"/>
      <c r="H513" s="82"/>
      <c r="I513" s="82"/>
      <c r="J513" s="71"/>
    </row>
    <row r="514" spans="5:10">
      <c r="E514" s="82"/>
      <c r="F514" s="82"/>
      <c r="G514" s="82"/>
      <c r="H514" s="82"/>
      <c r="I514" s="82"/>
      <c r="J514" s="71"/>
    </row>
    <row r="515" spans="5:10">
      <c r="E515" s="82"/>
      <c r="F515" s="82"/>
      <c r="G515" s="82"/>
      <c r="H515" s="82"/>
      <c r="I515" s="82"/>
      <c r="J515" s="71"/>
    </row>
    <row r="516" spans="5:10">
      <c r="E516" s="82"/>
      <c r="F516" s="82"/>
      <c r="G516" s="82"/>
      <c r="H516" s="82"/>
      <c r="I516" s="82"/>
      <c r="J516" s="71"/>
    </row>
    <row r="517" spans="5:10">
      <c r="E517" s="82"/>
      <c r="F517" s="82"/>
      <c r="G517" s="82"/>
      <c r="H517" s="82"/>
      <c r="I517" s="82"/>
      <c r="J517" s="71"/>
    </row>
    <row r="518" spans="5:10">
      <c r="E518" s="82"/>
      <c r="F518" s="82"/>
      <c r="G518" s="82"/>
      <c r="H518" s="82"/>
      <c r="I518" s="82"/>
      <c r="J518" s="71"/>
    </row>
    <row r="519" spans="5:10">
      <c r="E519" s="82"/>
      <c r="F519" s="82"/>
      <c r="G519" s="82"/>
      <c r="H519" s="82"/>
      <c r="I519" s="82"/>
      <c r="J519" s="71"/>
    </row>
    <row r="520" spans="5:10">
      <c r="E520" s="82"/>
      <c r="F520" s="82"/>
      <c r="G520" s="82"/>
      <c r="H520" s="82"/>
      <c r="I520" s="82"/>
      <c r="J520" s="71"/>
    </row>
    <row r="521" spans="5:10">
      <c r="E521" s="82"/>
      <c r="F521" s="82"/>
      <c r="G521" s="82"/>
      <c r="H521" s="82"/>
      <c r="I521" s="82"/>
      <c r="J521" s="71"/>
    </row>
    <row r="522" spans="5:10">
      <c r="E522" s="82"/>
      <c r="F522" s="82"/>
      <c r="G522" s="82"/>
      <c r="H522" s="82"/>
      <c r="I522" s="82"/>
      <c r="J522" s="71"/>
    </row>
    <row r="523" spans="5:10">
      <c r="E523" s="82"/>
      <c r="F523" s="82"/>
      <c r="G523" s="82"/>
      <c r="H523" s="82"/>
      <c r="I523" s="82"/>
      <c r="J523" s="71"/>
    </row>
    <row r="524" spans="5:10">
      <c r="E524" s="82"/>
      <c r="F524" s="82"/>
      <c r="G524" s="82"/>
      <c r="H524" s="82"/>
      <c r="I524" s="82"/>
      <c r="J524" s="71"/>
    </row>
    <row r="525" spans="5:10">
      <c r="E525" s="82"/>
      <c r="F525" s="82"/>
      <c r="G525" s="82"/>
      <c r="H525" s="82"/>
      <c r="I525" s="82"/>
      <c r="J525" s="71"/>
    </row>
    <row r="526" spans="5:10">
      <c r="E526" s="82"/>
      <c r="F526" s="82"/>
      <c r="G526" s="82"/>
      <c r="H526" s="82"/>
      <c r="I526" s="82"/>
      <c r="J526" s="71"/>
    </row>
    <row r="527" spans="5:10">
      <c r="E527" s="82"/>
      <c r="F527" s="82"/>
      <c r="G527" s="82"/>
      <c r="H527" s="82"/>
      <c r="I527" s="82"/>
      <c r="J527" s="71"/>
    </row>
    <row r="528" spans="5:10">
      <c r="E528" s="82"/>
      <c r="F528" s="82"/>
      <c r="G528" s="82"/>
      <c r="H528" s="82"/>
      <c r="I528" s="82"/>
      <c r="J528" s="71"/>
    </row>
    <row r="529" spans="5:10">
      <c r="E529" s="82"/>
      <c r="F529" s="82"/>
      <c r="G529" s="82"/>
      <c r="H529" s="82"/>
      <c r="I529" s="82"/>
      <c r="J529" s="71"/>
    </row>
    <row r="530" spans="5:10">
      <c r="E530" s="82"/>
      <c r="F530" s="82"/>
      <c r="G530" s="82"/>
      <c r="H530" s="82"/>
      <c r="I530" s="82"/>
      <c r="J530" s="71"/>
    </row>
    <row r="531" spans="5:10">
      <c r="E531" s="82"/>
      <c r="F531" s="82"/>
      <c r="G531" s="82"/>
      <c r="H531" s="82"/>
      <c r="I531" s="82"/>
      <c r="J531" s="71"/>
    </row>
    <row r="532" spans="5:10">
      <c r="E532" s="82"/>
      <c r="F532" s="82"/>
      <c r="G532" s="82"/>
      <c r="H532" s="82"/>
      <c r="I532" s="82"/>
      <c r="J532" s="71"/>
    </row>
    <row r="533" spans="5:10">
      <c r="E533" s="82"/>
      <c r="F533" s="82"/>
      <c r="G533" s="82"/>
      <c r="H533" s="82"/>
      <c r="I533" s="82"/>
      <c r="J533" s="71"/>
    </row>
    <row r="534" spans="5:10">
      <c r="E534" s="82"/>
      <c r="F534" s="82"/>
      <c r="G534" s="82"/>
      <c r="H534" s="82"/>
      <c r="I534" s="82"/>
      <c r="J534" s="71"/>
    </row>
    <row r="535" spans="5:10">
      <c r="E535" s="82"/>
      <c r="F535" s="82"/>
      <c r="G535" s="82"/>
      <c r="H535" s="82"/>
      <c r="I535" s="82"/>
      <c r="J535" s="71"/>
    </row>
    <row r="536" spans="5:10">
      <c r="E536" s="82"/>
      <c r="F536" s="82"/>
      <c r="G536" s="82"/>
      <c r="H536" s="82"/>
      <c r="I536" s="82"/>
      <c r="J536" s="71"/>
    </row>
    <row r="537" spans="5:10">
      <c r="E537" s="82"/>
      <c r="F537" s="82"/>
      <c r="G537" s="82"/>
      <c r="H537" s="82"/>
      <c r="I537" s="82"/>
      <c r="J537" s="71"/>
    </row>
    <row r="538" spans="5:10">
      <c r="E538" s="82"/>
      <c r="F538" s="82"/>
      <c r="G538" s="82"/>
      <c r="H538" s="82"/>
      <c r="I538" s="82"/>
      <c r="J538" s="71"/>
    </row>
    <row r="539" spans="5:10">
      <c r="E539" s="82"/>
      <c r="F539" s="82"/>
      <c r="G539" s="82"/>
      <c r="H539" s="82"/>
      <c r="I539" s="82"/>
      <c r="J539" s="71"/>
    </row>
    <row r="540" spans="5:10">
      <c r="E540" s="82"/>
      <c r="F540" s="82"/>
      <c r="G540" s="82"/>
      <c r="H540" s="82"/>
      <c r="I540" s="82"/>
      <c r="J540" s="71"/>
    </row>
    <row r="541" spans="5:10">
      <c r="E541" s="82"/>
      <c r="F541" s="82"/>
      <c r="G541" s="82"/>
      <c r="H541" s="82"/>
      <c r="I541" s="82"/>
      <c r="J541" s="71"/>
    </row>
    <row r="542" spans="5:10">
      <c r="E542" s="82"/>
      <c r="F542" s="82"/>
      <c r="G542" s="82"/>
      <c r="H542" s="82"/>
      <c r="I542" s="82"/>
      <c r="J542" s="71"/>
    </row>
    <row r="543" spans="5:10">
      <c r="E543" s="82"/>
      <c r="F543" s="82"/>
      <c r="G543" s="82"/>
      <c r="H543" s="82"/>
      <c r="I543" s="82"/>
      <c r="J543" s="71"/>
    </row>
    <row r="544" spans="5:10">
      <c r="E544" s="82"/>
      <c r="F544" s="82"/>
      <c r="G544" s="82"/>
      <c r="H544" s="82"/>
      <c r="I544" s="82"/>
      <c r="J544" s="71"/>
    </row>
    <row r="545" spans="5:10">
      <c r="E545" s="82"/>
      <c r="F545" s="82"/>
      <c r="G545" s="82"/>
      <c r="H545" s="82"/>
      <c r="I545" s="82"/>
      <c r="J545" s="71"/>
    </row>
    <row r="546" spans="5:10">
      <c r="E546" s="82"/>
      <c r="F546" s="82"/>
      <c r="G546" s="82"/>
      <c r="H546" s="82"/>
      <c r="I546" s="82"/>
      <c r="J546" s="71"/>
    </row>
    <row r="547" spans="5:10">
      <c r="E547" s="82"/>
      <c r="F547" s="82"/>
      <c r="G547" s="82"/>
      <c r="H547" s="82"/>
      <c r="I547" s="82"/>
      <c r="J547" s="71"/>
    </row>
    <row r="548" spans="5:10">
      <c r="E548" s="82"/>
      <c r="F548" s="82"/>
      <c r="G548" s="82"/>
      <c r="H548" s="82"/>
      <c r="I548" s="82"/>
      <c r="J548" s="71"/>
    </row>
    <row r="549" spans="5:10">
      <c r="E549" s="82"/>
      <c r="F549" s="82"/>
      <c r="G549" s="82"/>
      <c r="H549" s="82"/>
      <c r="I549" s="82"/>
      <c r="J549" s="71"/>
    </row>
    <row r="550" spans="5:10">
      <c r="E550" s="82"/>
      <c r="F550" s="82"/>
      <c r="G550" s="82"/>
      <c r="H550" s="82"/>
      <c r="I550" s="82"/>
      <c r="J550" s="71"/>
    </row>
    <row r="551" spans="5:10">
      <c r="E551" s="82"/>
      <c r="F551" s="82"/>
      <c r="G551" s="82"/>
      <c r="H551" s="82"/>
      <c r="I551" s="82"/>
      <c r="J551" s="71"/>
    </row>
    <row r="552" spans="5:10">
      <c r="E552" s="82"/>
      <c r="F552" s="82"/>
      <c r="G552" s="82"/>
      <c r="H552" s="82"/>
      <c r="I552" s="82"/>
      <c r="J552" s="71"/>
    </row>
    <row r="553" spans="5:10">
      <c r="E553" s="82"/>
      <c r="F553" s="82"/>
      <c r="G553" s="82"/>
      <c r="H553" s="82"/>
      <c r="I553" s="82"/>
      <c r="J553" s="71"/>
    </row>
    <row r="554" spans="5:10">
      <c r="E554" s="82"/>
      <c r="F554" s="82"/>
      <c r="G554" s="82"/>
      <c r="H554" s="82"/>
      <c r="I554" s="82"/>
      <c r="J554" s="71"/>
    </row>
    <row r="555" spans="5:10">
      <c r="E555" s="82"/>
      <c r="F555" s="82"/>
      <c r="G555" s="82"/>
      <c r="H555" s="82"/>
      <c r="I555" s="82"/>
      <c r="J555" s="71"/>
    </row>
    <row r="556" spans="5:10">
      <c r="E556" s="82"/>
      <c r="F556" s="82"/>
      <c r="G556" s="82"/>
      <c r="H556" s="82"/>
      <c r="I556" s="82"/>
      <c r="J556" s="71"/>
    </row>
    <row r="557" spans="5:10">
      <c r="E557" s="82"/>
      <c r="F557" s="82"/>
      <c r="G557" s="82"/>
      <c r="H557" s="82"/>
      <c r="I557" s="82"/>
      <c r="J557" s="71"/>
    </row>
    <row r="558" spans="5:10">
      <c r="E558" s="82"/>
      <c r="F558" s="82"/>
      <c r="G558" s="82"/>
      <c r="H558" s="82"/>
      <c r="I558" s="82"/>
      <c r="J558" s="71"/>
    </row>
    <row r="559" spans="5:10">
      <c r="E559" s="82"/>
      <c r="F559" s="82"/>
      <c r="G559" s="82"/>
      <c r="H559" s="82"/>
      <c r="I559" s="82"/>
      <c r="J559" s="71"/>
    </row>
    <row r="560" spans="5:10">
      <c r="E560" s="82"/>
      <c r="F560" s="82"/>
      <c r="G560" s="82"/>
      <c r="H560" s="82"/>
      <c r="I560" s="82"/>
      <c r="J560" s="71"/>
    </row>
    <row r="561" spans="5:10">
      <c r="E561" s="82"/>
      <c r="F561" s="82"/>
      <c r="G561" s="82"/>
      <c r="H561" s="82"/>
      <c r="I561" s="82"/>
      <c r="J561" s="71"/>
    </row>
    <row r="562" spans="5:10">
      <c r="E562" s="82"/>
      <c r="F562" s="82"/>
      <c r="G562" s="82"/>
      <c r="H562" s="82"/>
      <c r="I562" s="82"/>
      <c r="J562" s="71"/>
    </row>
    <row r="563" spans="5:10">
      <c r="E563" s="82"/>
      <c r="F563" s="82"/>
      <c r="G563" s="82"/>
      <c r="H563" s="82"/>
      <c r="I563" s="82"/>
      <c r="J563" s="71"/>
    </row>
    <row r="564" spans="5:10">
      <c r="E564" s="82"/>
      <c r="F564" s="82"/>
      <c r="G564" s="82"/>
      <c r="H564" s="82"/>
      <c r="I564" s="82"/>
      <c r="J564" s="71"/>
    </row>
  </sheetData>
  <mergeCells count="4">
    <mergeCell ref="A1:B1"/>
    <mergeCell ref="A2:B2"/>
    <mergeCell ref="G2:I2"/>
    <mergeCell ref="A35:I35"/>
  </mergeCells>
  <phoneticPr fontId="0" type="noConversion"/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0"/>
  <sheetViews>
    <sheetView tabSelected="1" topLeftCell="C1" zoomScale="115" zoomScaleNormal="115" workbookViewId="0">
      <selection activeCell="H16" sqref="H16"/>
    </sheetView>
  </sheetViews>
  <sheetFormatPr defaultRowHeight="12.75"/>
  <cols>
    <col min="1" max="1" width="4.28515625" customWidth="1"/>
    <col min="2" max="2" width="14.42578125" style="159" customWidth="1"/>
    <col min="3" max="3" width="38.28515625" style="15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8" width="66.5703125" customWidth="1"/>
    <col min="11" max="11" width="75.42578125" customWidth="1"/>
    <col min="12" max="12" width="45.28515625" customWidth="1"/>
    <col min="52" max="52" width="42.28515625" customWidth="1"/>
  </cols>
  <sheetData>
    <row r="1" spans="1:7" ht="25.5" customHeight="1" thickBot="1">
      <c r="A1" s="375" t="s">
        <v>113</v>
      </c>
      <c r="B1" s="375"/>
      <c r="C1" s="376"/>
      <c r="D1" s="375"/>
      <c r="E1" s="375"/>
      <c r="F1" s="375"/>
      <c r="G1" s="375"/>
    </row>
    <row r="2" spans="1:7">
      <c r="A2" s="162" t="s">
        <v>114</v>
      </c>
      <c r="B2" s="163" t="s">
        <v>699</v>
      </c>
      <c r="C2" s="377" t="s">
        <v>698</v>
      </c>
      <c r="D2" s="378"/>
      <c r="E2" s="378"/>
      <c r="F2" s="378"/>
      <c r="G2" s="379"/>
    </row>
    <row r="3" spans="1:7">
      <c r="A3" s="161" t="s">
        <v>115</v>
      </c>
      <c r="B3" s="160" t="s">
        <v>55</v>
      </c>
      <c r="C3" s="380" t="s">
        <v>698</v>
      </c>
      <c r="D3" s="381"/>
      <c r="E3" s="381"/>
      <c r="F3" s="381"/>
      <c r="G3" s="382"/>
    </row>
    <row r="4" spans="1:7" ht="13.5" thickBot="1">
      <c r="A4" s="164" t="s">
        <v>116</v>
      </c>
      <c r="B4" s="165" t="s">
        <v>55</v>
      </c>
      <c r="C4" s="383" t="s">
        <v>57</v>
      </c>
      <c r="D4" s="384"/>
      <c r="E4" s="384"/>
      <c r="F4" s="384"/>
      <c r="G4" s="385"/>
    </row>
    <row r="5" spans="1:7" ht="13.5" thickBot="1">
      <c r="C5" s="166"/>
      <c r="D5" s="158"/>
    </row>
    <row r="6" spans="1:7" ht="13.5" thickBot="1">
      <c r="A6" s="283" t="s">
        <v>117</v>
      </c>
      <c r="B6" s="279" t="s">
        <v>118</v>
      </c>
      <c r="C6" s="284" t="s">
        <v>119</v>
      </c>
      <c r="D6" s="280" t="s">
        <v>120</v>
      </c>
      <c r="E6" s="281" t="s">
        <v>121</v>
      </c>
      <c r="F6" s="281" t="s">
        <v>122</v>
      </c>
      <c r="G6" s="282" t="s">
        <v>123</v>
      </c>
    </row>
    <row r="7" spans="1:7">
      <c r="A7" s="296" t="s">
        <v>124</v>
      </c>
      <c r="B7" s="285" t="s">
        <v>55</v>
      </c>
      <c r="C7" s="288" t="s">
        <v>60</v>
      </c>
      <c r="D7" s="278"/>
      <c r="E7" s="291"/>
      <c r="F7" s="369">
        <f>G8+G11+G15+G16+G17+G22</f>
        <v>0</v>
      </c>
      <c r="G7" s="370"/>
    </row>
    <row r="8" spans="1:7">
      <c r="A8" s="297">
        <v>1</v>
      </c>
      <c r="B8" s="286" t="s">
        <v>125</v>
      </c>
      <c r="C8" s="306" t="s">
        <v>126</v>
      </c>
      <c r="D8" s="289" t="s">
        <v>127</v>
      </c>
      <c r="E8" s="292">
        <v>83.25</v>
      </c>
      <c r="F8" s="295">
        <v>0</v>
      </c>
      <c r="G8" s="299">
        <f>E8*F8</f>
        <v>0</v>
      </c>
    </row>
    <row r="9" spans="1:7">
      <c r="A9" s="297"/>
      <c r="B9" s="286"/>
      <c r="C9" s="367" t="s">
        <v>318</v>
      </c>
      <c r="D9" s="368"/>
      <c r="E9" s="293">
        <v>83.25</v>
      </c>
      <c r="F9" s="295"/>
      <c r="G9" s="299"/>
    </row>
    <row r="10" spans="1:7">
      <c r="A10" s="297"/>
      <c r="B10" s="286"/>
      <c r="C10" s="307" t="s">
        <v>144</v>
      </c>
      <c r="D10" s="289"/>
      <c r="E10" s="293">
        <v>0</v>
      </c>
      <c r="F10" s="295"/>
      <c r="G10" s="299"/>
    </row>
    <row r="11" spans="1:7">
      <c r="A11" s="297">
        <v>2</v>
      </c>
      <c r="B11" s="286" t="s">
        <v>128</v>
      </c>
      <c r="C11" s="306" t="s">
        <v>129</v>
      </c>
      <c r="D11" s="289" t="s">
        <v>130</v>
      </c>
      <c r="E11" s="292">
        <v>192.173</v>
      </c>
      <c r="F11" s="295">
        <v>0</v>
      </c>
      <c r="G11" s="299">
        <f t="shared" ref="G11:G22" si="0">E11*F11</f>
        <v>0</v>
      </c>
    </row>
    <row r="12" spans="1:7">
      <c r="A12" s="297"/>
      <c r="B12" s="286"/>
      <c r="C12" s="367" t="s">
        <v>319</v>
      </c>
      <c r="D12" s="368"/>
      <c r="E12" s="293">
        <v>86.847999999999999</v>
      </c>
      <c r="F12" s="295"/>
      <c r="G12" s="299"/>
    </row>
    <row r="13" spans="1:7">
      <c r="A13" s="297"/>
      <c r="B13" s="286"/>
      <c r="C13" s="367" t="s">
        <v>320</v>
      </c>
      <c r="D13" s="368"/>
      <c r="E13" s="293">
        <v>70.674999999999997</v>
      </c>
      <c r="F13" s="295"/>
      <c r="G13" s="299"/>
    </row>
    <row r="14" spans="1:7">
      <c r="A14" s="297"/>
      <c r="B14" s="286"/>
      <c r="C14" s="367" t="s">
        <v>321</v>
      </c>
      <c r="D14" s="368"/>
      <c r="E14" s="293">
        <v>34.65</v>
      </c>
      <c r="F14" s="295"/>
      <c r="G14" s="299"/>
    </row>
    <row r="15" spans="1:7" ht="22.5">
      <c r="A15" s="297">
        <v>3</v>
      </c>
      <c r="B15" s="286" t="s">
        <v>131</v>
      </c>
      <c r="C15" s="306" t="s">
        <v>132</v>
      </c>
      <c r="D15" s="289" t="s">
        <v>130</v>
      </c>
      <c r="E15" s="292">
        <v>38.835000000000001</v>
      </c>
      <c r="F15" s="295">
        <v>0</v>
      </c>
      <c r="G15" s="299">
        <f t="shared" si="0"/>
        <v>0</v>
      </c>
    </row>
    <row r="16" spans="1:7">
      <c r="A16" s="297">
        <v>4</v>
      </c>
      <c r="B16" s="286" t="s">
        <v>133</v>
      </c>
      <c r="C16" s="306" t="s">
        <v>134</v>
      </c>
      <c r="D16" s="289" t="s">
        <v>130</v>
      </c>
      <c r="E16" s="292">
        <v>192.173</v>
      </c>
      <c r="F16" s="295">
        <v>0</v>
      </c>
      <c r="G16" s="299">
        <f t="shared" si="0"/>
        <v>0</v>
      </c>
    </row>
    <row r="17" spans="1:7">
      <c r="A17" s="297">
        <v>5</v>
      </c>
      <c r="B17" s="286" t="s">
        <v>135</v>
      </c>
      <c r="C17" s="306" t="s">
        <v>136</v>
      </c>
      <c r="D17" s="289" t="s">
        <v>130</v>
      </c>
      <c r="E17" s="292">
        <v>153.33799999999999</v>
      </c>
      <c r="F17" s="295">
        <v>0</v>
      </c>
      <c r="G17" s="299">
        <f t="shared" si="0"/>
        <v>0</v>
      </c>
    </row>
    <row r="18" spans="1:7">
      <c r="A18" s="297"/>
      <c r="B18" s="286"/>
      <c r="C18" s="367" t="s">
        <v>319</v>
      </c>
      <c r="D18" s="368"/>
      <c r="E18" s="293">
        <v>86.847999999999999</v>
      </c>
      <c r="F18" s="295"/>
      <c r="G18" s="299"/>
    </row>
    <row r="19" spans="1:7">
      <c r="A19" s="297"/>
      <c r="B19" s="286"/>
      <c r="C19" s="367" t="s">
        <v>320</v>
      </c>
      <c r="D19" s="368"/>
      <c r="E19" s="293">
        <v>70.674999999999997</v>
      </c>
      <c r="F19" s="295"/>
      <c r="G19" s="299"/>
    </row>
    <row r="20" spans="1:7">
      <c r="A20" s="297"/>
      <c r="B20" s="286"/>
      <c r="C20" s="367" t="s">
        <v>322</v>
      </c>
      <c r="D20" s="368"/>
      <c r="E20" s="293">
        <v>-24.975000000000001</v>
      </c>
      <c r="F20" s="295"/>
      <c r="G20" s="299"/>
    </row>
    <row r="21" spans="1:7">
      <c r="A21" s="297"/>
      <c r="B21" s="286"/>
      <c r="C21" s="367" t="s">
        <v>323</v>
      </c>
      <c r="D21" s="368"/>
      <c r="E21" s="293">
        <v>20.79</v>
      </c>
      <c r="F21" s="295"/>
      <c r="G21" s="299"/>
    </row>
    <row r="22" spans="1:7" ht="22.5">
      <c r="A22" s="297">
        <v>6</v>
      </c>
      <c r="B22" s="286" t="s">
        <v>324</v>
      </c>
      <c r="C22" s="306" t="s">
        <v>325</v>
      </c>
      <c r="D22" s="289" t="s">
        <v>130</v>
      </c>
      <c r="E22" s="292">
        <v>10.395</v>
      </c>
      <c r="F22" s="295">
        <v>0</v>
      </c>
      <c r="G22" s="299">
        <f t="shared" si="0"/>
        <v>0</v>
      </c>
    </row>
    <row r="23" spans="1:7">
      <c r="A23" s="297"/>
      <c r="B23" s="286"/>
      <c r="C23" s="367" t="s">
        <v>326</v>
      </c>
      <c r="D23" s="368"/>
      <c r="E23" s="293">
        <v>10.395</v>
      </c>
      <c r="F23" s="295"/>
      <c r="G23" s="299"/>
    </row>
    <row r="24" spans="1:7">
      <c r="A24" s="298" t="s">
        <v>124</v>
      </c>
      <c r="B24" s="287" t="s">
        <v>61</v>
      </c>
      <c r="C24" s="308" t="s">
        <v>62</v>
      </c>
      <c r="D24" s="290"/>
      <c r="E24" s="294"/>
      <c r="F24" s="371">
        <f>G25+G29+G30+G32</f>
        <v>0</v>
      </c>
      <c r="G24" s="372"/>
    </row>
    <row r="25" spans="1:7" ht="78.75">
      <c r="A25" s="297">
        <v>7</v>
      </c>
      <c r="B25" s="286" t="s">
        <v>327</v>
      </c>
      <c r="C25" s="306" t="s">
        <v>328</v>
      </c>
      <c r="D25" s="289" t="s">
        <v>137</v>
      </c>
      <c r="E25" s="292">
        <v>14.01</v>
      </c>
      <c r="F25" s="295">
        <v>0</v>
      </c>
      <c r="G25" s="299">
        <f>E25*F25</f>
        <v>0</v>
      </c>
    </row>
    <row r="26" spans="1:7">
      <c r="A26" s="297"/>
      <c r="B26" s="286"/>
      <c r="C26" s="367" t="s">
        <v>329</v>
      </c>
      <c r="D26" s="368"/>
      <c r="E26" s="293">
        <v>6.94</v>
      </c>
      <c r="F26" s="295"/>
      <c r="G26" s="299"/>
    </row>
    <row r="27" spans="1:7">
      <c r="A27" s="297"/>
      <c r="B27" s="286"/>
      <c r="C27" s="367" t="s">
        <v>330</v>
      </c>
      <c r="D27" s="368"/>
      <c r="E27" s="293">
        <v>5.71</v>
      </c>
      <c r="F27" s="295"/>
      <c r="G27" s="299"/>
    </row>
    <row r="28" spans="1:7">
      <c r="A28" s="297"/>
      <c r="B28" s="286"/>
      <c r="C28" s="367" t="s">
        <v>331</v>
      </c>
      <c r="D28" s="368"/>
      <c r="E28" s="293">
        <v>1.36</v>
      </c>
      <c r="F28" s="295"/>
      <c r="G28" s="299"/>
    </row>
    <row r="29" spans="1:7" ht="22.5">
      <c r="A29" s="297">
        <v>8</v>
      </c>
      <c r="B29" s="286" t="s">
        <v>332</v>
      </c>
      <c r="C29" s="306" t="s">
        <v>333</v>
      </c>
      <c r="D29" s="289" t="s">
        <v>138</v>
      </c>
      <c r="E29" s="292">
        <v>1</v>
      </c>
      <c r="F29" s="295">
        <v>0</v>
      </c>
      <c r="G29" s="299">
        <f t="shared" ref="G29:G32" si="1">E29*F29</f>
        <v>0</v>
      </c>
    </row>
    <row r="30" spans="1:7" ht="56.25">
      <c r="A30" s="297">
        <v>9</v>
      </c>
      <c r="B30" s="286" t="s">
        <v>334</v>
      </c>
      <c r="C30" s="306" t="s">
        <v>335</v>
      </c>
      <c r="D30" s="289" t="s">
        <v>127</v>
      </c>
      <c r="E30" s="292">
        <v>65.760000000000005</v>
      </c>
      <c r="F30" s="295">
        <v>0</v>
      </c>
      <c r="G30" s="299">
        <f t="shared" si="1"/>
        <v>0</v>
      </c>
    </row>
    <row r="31" spans="1:7">
      <c r="A31" s="297"/>
      <c r="B31" s="286"/>
      <c r="C31" s="367" t="s">
        <v>336</v>
      </c>
      <c r="D31" s="368"/>
      <c r="E31" s="293">
        <v>65.760000000000005</v>
      </c>
      <c r="F31" s="295"/>
      <c r="G31" s="299"/>
    </row>
    <row r="32" spans="1:7">
      <c r="A32" s="297">
        <v>10</v>
      </c>
      <c r="B32" s="286" t="s">
        <v>337</v>
      </c>
      <c r="C32" s="306" t="s">
        <v>700</v>
      </c>
      <c r="D32" s="289" t="s">
        <v>127</v>
      </c>
      <c r="E32" s="292">
        <v>21.51</v>
      </c>
      <c r="F32" s="295">
        <v>0</v>
      </c>
      <c r="G32" s="299">
        <f t="shared" si="1"/>
        <v>0</v>
      </c>
    </row>
    <row r="33" spans="1:7">
      <c r="A33" s="297"/>
      <c r="B33" s="286"/>
      <c r="C33" s="367" t="s">
        <v>338</v>
      </c>
      <c r="D33" s="368"/>
      <c r="E33" s="293">
        <v>21.51</v>
      </c>
      <c r="F33" s="295"/>
      <c r="G33" s="299"/>
    </row>
    <row r="34" spans="1:7">
      <c r="A34" s="298" t="s">
        <v>124</v>
      </c>
      <c r="B34" s="287" t="s">
        <v>339</v>
      </c>
      <c r="C34" s="308" t="s">
        <v>340</v>
      </c>
      <c r="D34" s="290"/>
      <c r="E34" s="294"/>
      <c r="F34" s="371">
        <f>G35</f>
        <v>0</v>
      </c>
      <c r="G34" s="372"/>
    </row>
    <row r="35" spans="1:7" ht="22.5">
      <c r="A35" s="297">
        <v>11</v>
      </c>
      <c r="B35" s="286" t="s">
        <v>341</v>
      </c>
      <c r="C35" s="306" t="s">
        <v>342</v>
      </c>
      <c r="D35" s="289" t="s">
        <v>130</v>
      </c>
      <c r="E35" s="292">
        <v>3.4649999999999999</v>
      </c>
      <c r="F35" s="295">
        <v>0</v>
      </c>
      <c r="G35" s="299">
        <f>E35*F35</f>
        <v>0</v>
      </c>
    </row>
    <row r="36" spans="1:7">
      <c r="A36" s="297"/>
      <c r="B36" s="286"/>
      <c r="C36" s="367" t="s">
        <v>343</v>
      </c>
      <c r="D36" s="368"/>
      <c r="E36" s="293">
        <v>3.4649999999999999</v>
      </c>
      <c r="F36" s="295"/>
      <c r="G36" s="299"/>
    </row>
    <row r="37" spans="1:7">
      <c r="A37" s="297"/>
      <c r="B37" s="286"/>
      <c r="C37" s="307" t="s">
        <v>144</v>
      </c>
      <c r="D37" s="289"/>
      <c r="E37" s="293">
        <v>0</v>
      </c>
      <c r="F37" s="295"/>
      <c r="G37" s="299"/>
    </row>
    <row r="38" spans="1:7">
      <c r="A38" s="298" t="s">
        <v>124</v>
      </c>
      <c r="B38" s="287" t="s">
        <v>63</v>
      </c>
      <c r="C38" s="308" t="s">
        <v>64</v>
      </c>
      <c r="D38" s="290"/>
      <c r="E38" s="294"/>
      <c r="F38" s="371">
        <f>G39+G41+G44+G47+G49+G52+G54</f>
        <v>0</v>
      </c>
      <c r="G38" s="372"/>
    </row>
    <row r="39" spans="1:7">
      <c r="A39" s="297">
        <v>12</v>
      </c>
      <c r="B39" s="286" t="s">
        <v>344</v>
      </c>
      <c r="C39" s="306" t="s">
        <v>345</v>
      </c>
      <c r="D39" s="289" t="s">
        <v>143</v>
      </c>
      <c r="E39" s="292">
        <v>107.5</v>
      </c>
      <c r="F39" s="295">
        <v>0</v>
      </c>
      <c r="G39" s="299">
        <f>E39*F39</f>
        <v>0</v>
      </c>
    </row>
    <row r="40" spans="1:7">
      <c r="A40" s="297"/>
      <c r="B40" s="286"/>
      <c r="C40" s="367" t="s">
        <v>346</v>
      </c>
      <c r="D40" s="368"/>
      <c r="E40" s="293">
        <v>107.5</v>
      </c>
      <c r="F40" s="295"/>
      <c r="G40" s="299"/>
    </row>
    <row r="41" spans="1:7">
      <c r="A41" s="297">
        <v>13</v>
      </c>
      <c r="B41" s="286" t="s">
        <v>139</v>
      </c>
      <c r="C41" s="306" t="s">
        <v>347</v>
      </c>
      <c r="D41" s="289" t="s">
        <v>127</v>
      </c>
      <c r="E41" s="292">
        <v>83.25</v>
      </c>
      <c r="F41" s="295">
        <v>0</v>
      </c>
      <c r="G41" s="299">
        <f t="shared" ref="G41:G54" si="2">E41*F41</f>
        <v>0</v>
      </c>
    </row>
    <row r="42" spans="1:7">
      <c r="A42" s="297"/>
      <c r="B42" s="286"/>
      <c r="C42" s="367" t="s">
        <v>318</v>
      </c>
      <c r="D42" s="368"/>
      <c r="E42" s="293">
        <v>83.25</v>
      </c>
      <c r="F42" s="295"/>
      <c r="G42" s="299"/>
    </row>
    <row r="43" spans="1:7">
      <c r="A43" s="297"/>
      <c r="B43" s="286"/>
      <c r="C43" s="307" t="s">
        <v>144</v>
      </c>
      <c r="D43" s="289"/>
      <c r="E43" s="293">
        <v>0</v>
      </c>
      <c r="F43" s="295"/>
      <c r="G43" s="299"/>
    </row>
    <row r="44" spans="1:7" ht="22.5">
      <c r="A44" s="297">
        <v>14</v>
      </c>
      <c r="B44" s="286" t="s">
        <v>348</v>
      </c>
      <c r="C44" s="306" t="s">
        <v>349</v>
      </c>
      <c r="D44" s="289" t="s">
        <v>143</v>
      </c>
      <c r="E44" s="292">
        <v>103.3</v>
      </c>
      <c r="F44" s="295">
        <v>0</v>
      </c>
      <c r="G44" s="299">
        <f t="shared" si="2"/>
        <v>0</v>
      </c>
    </row>
    <row r="45" spans="1:7">
      <c r="A45" s="297"/>
      <c r="B45" s="286"/>
      <c r="C45" s="367" t="s">
        <v>350</v>
      </c>
      <c r="D45" s="368"/>
      <c r="E45" s="293">
        <v>166.6</v>
      </c>
      <c r="F45" s="295"/>
      <c r="G45" s="299"/>
    </row>
    <row r="46" spans="1:7">
      <c r="A46" s="297"/>
      <c r="B46" s="286"/>
      <c r="C46" s="367" t="s">
        <v>351</v>
      </c>
      <c r="D46" s="368"/>
      <c r="E46" s="293">
        <v>-63.3</v>
      </c>
      <c r="F46" s="295"/>
      <c r="G46" s="299"/>
    </row>
    <row r="47" spans="1:7" ht="22.5">
      <c r="A47" s="297">
        <v>15</v>
      </c>
      <c r="B47" s="286" t="s">
        <v>140</v>
      </c>
      <c r="C47" s="306" t="s">
        <v>313</v>
      </c>
      <c r="D47" s="289" t="s">
        <v>127</v>
      </c>
      <c r="E47" s="292">
        <v>83.25</v>
      </c>
      <c r="F47" s="295">
        <v>0</v>
      </c>
      <c r="G47" s="299">
        <f t="shared" si="2"/>
        <v>0</v>
      </c>
    </row>
    <row r="48" spans="1:7">
      <c r="A48" s="297"/>
      <c r="B48" s="286"/>
      <c r="C48" s="367" t="s">
        <v>318</v>
      </c>
      <c r="D48" s="368"/>
      <c r="E48" s="293">
        <v>83.25</v>
      </c>
      <c r="F48" s="295"/>
      <c r="G48" s="299"/>
    </row>
    <row r="49" spans="1:7">
      <c r="A49" s="297">
        <v>16</v>
      </c>
      <c r="B49" s="286" t="s">
        <v>141</v>
      </c>
      <c r="C49" s="306" t="s">
        <v>142</v>
      </c>
      <c r="D49" s="289" t="s">
        <v>143</v>
      </c>
      <c r="E49" s="292">
        <v>63.3</v>
      </c>
      <c r="F49" s="295">
        <v>0</v>
      </c>
      <c r="G49" s="299">
        <f t="shared" si="2"/>
        <v>0</v>
      </c>
    </row>
    <row r="50" spans="1:7">
      <c r="A50" s="297"/>
      <c r="B50" s="286"/>
      <c r="C50" s="367" t="s">
        <v>352</v>
      </c>
      <c r="D50" s="368"/>
      <c r="E50" s="293">
        <v>63.3</v>
      </c>
      <c r="F50" s="295"/>
      <c r="G50" s="299"/>
    </row>
    <row r="51" spans="1:7">
      <c r="A51" s="297"/>
      <c r="B51" s="286"/>
      <c r="C51" s="307" t="s">
        <v>144</v>
      </c>
      <c r="D51" s="289"/>
      <c r="E51" s="293">
        <v>0</v>
      </c>
      <c r="F51" s="295"/>
      <c r="G51" s="299"/>
    </row>
    <row r="52" spans="1:7">
      <c r="A52" s="297">
        <v>17</v>
      </c>
      <c r="B52" s="286" t="s">
        <v>145</v>
      </c>
      <c r="C52" s="306" t="s">
        <v>146</v>
      </c>
      <c r="D52" s="289" t="s">
        <v>130</v>
      </c>
      <c r="E52" s="292">
        <v>9.99</v>
      </c>
      <c r="F52" s="295">
        <v>0</v>
      </c>
      <c r="G52" s="299">
        <f t="shared" si="2"/>
        <v>0</v>
      </c>
    </row>
    <row r="53" spans="1:7">
      <c r="A53" s="297"/>
      <c r="B53" s="286"/>
      <c r="C53" s="367" t="s">
        <v>353</v>
      </c>
      <c r="D53" s="368"/>
      <c r="E53" s="293">
        <v>9.99</v>
      </c>
      <c r="F53" s="295"/>
      <c r="G53" s="299"/>
    </row>
    <row r="54" spans="1:7">
      <c r="A54" s="297">
        <v>18</v>
      </c>
      <c r="B54" s="286" t="s">
        <v>147</v>
      </c>
      <c r="C54" s="306" t="s">
        <v>148</v>
      </c>
      <c r="D54" s="289" t="s">
        <v>149</v>
      </c>
      <c r="E54" s="292">
        <v>66</v>
      </c>
      <c r="F54" s="295">
        <v>0</v>
      </c>
      <c r="G54" s="299">
        <f t="shared" si="2"/>
        <v>0</v>
      </c>
    </row>
    <row r="55" spans="1:7">
      <c r="A55" s="297"/>
      <c r="B55" s="286"/>
      <c r="C55" s="367" t="s">
        <v>354</v>
      </c>
      <c r="D55" s="368"/>
      <c r="E55" s="293">
        <v>66</v>
      </c>
      <c r="F55" s="295"/>
      <c r="G55" s="299"/>
    </row>
    <row r="56" spans="1:7">
      <c r="A56" s="298" t="s">
        <v>124</v>
      </c>
      <c r="B56" s="287" t="s">
        <v>65</v>
      </c>
      <c r="C56" s="308" t="s">
        <v>66</v>
      </c>
      <c r="D56" s="290"/>
      <c r="E56" s="294"/>
      <c r="F56" s="371">
        <f>G57</f>
        <v>0</v>
      </c>
      <c r="G56" s="372"/>
    </row>
    <row r="57" spans="1:7" ht="33.75">
      <c r="A57" s="297">
        <v>19</v>
      </c>
      <c r="B57" s="286" t="s">
        <v>150</v>
      </c>
      <c r="C57" s="306" t="s">
        <v>151</v>
      </c>
      <c r="D57" s="289" t="s">
        <v>143</v>
      </c>
      <c r="E57" s="292">
        <v>26.74</v>
      </c>
      <c r="F57" s="295">
        <v>0</v>
      </c>
      <c r="G57" s="299">
        <f>E57*F57</f>
        <v>0</v>
      </c>
    </row>
    <row r="58" spans="1:7">
      <c r="A58" s="297"/>
      <c r="B58" s="286"/>
      <c r="C58" s="367" t="s">
        <v>355</v>
      </c>
      <c r="D58" s="368"/>
      <c r="E58" s="293">
        <v>26.74</v>
      </c>
      <c r="F58" s="295"/>
      <c r="G58" s="299"/>
    </row>
    <row r="59" spans="1:7">
      <c r="A59" s="298" t="s">
        <v>124</v>
      </c>
      <c r="B59" s="287" t="s">
        <v>67</v>
      </c>
      <c r="C59" s="308" t="s">
        <v>68</v>
      </c>
      <c r="D59" s="290"/>
      <c r="E59" s="294"/>
      <c r="F59" s="371">
        <f>G60+G63+G66+G68+G70+G73+G76+G91+G101+G106+G109+G116+G123+G130+G132+G134+G136</f>
        <v>0</v>
      </c>
      <c r="G59" s="372"/>
    </row>
    <row r="60" spans="1:7" ht="22.5">
      <c r="A60" s="297">
        <v>20</v>
      </c>
      <c r="B60" s="286" t="s">
        <v>152</v>
      </c>
      <c r="C60" s="306" t="s">
        <v>701</v>
      </c>
      <c r="D60" s="289" t="s">
        <v>127</v>
      </c>
      <c r="E60" s="292">
        <v>26</v>
      </c>
      <c r="F60" s="295">
        <v>0</v>
      </c>
      <c r="G60" s="299">
        <f>E60*F60</f>
        <v>0</v>
      </c>
    </row>
    <row r="61" spans="1:7">
      <c r="A61" s="297"/>
      <c r="B61" s="286"/>
      <c r="C61" s="367" t="s">
        <v>356</v>
      </c>
      <c r="D61" s="368"/>
      <c r="E61" s="293">
        <v>26</v>
      </c>
      <c r="F61" s="295"/>
      <c r="G61" s="299"/>
    </row>
    <row r="62" spans="1:7">
      <c r="A62" s="297"/>
      <c r="B62" s="286"/>
      <c r="C62" s="307" t="s">
        <v>144</v>
      </c>
      <c r="D62" s="289"/>
      <c r="E62" s="293">
        <v>0</v>
      </c>
      <c r="F62" s="295"/>
      <c r="G62" s="299"/>
    </row>
    <row r="63" spans="1:7">
      <c r="A63" s="297">
        <v>21</v>
      </c>
      <c r="B63" s="286" t="s">
        <v>153</v>
      </c>
      <c r="C63" s="306" t="s">
        <v>702</v>
      </c>
      <c r="D63" s="289" t="s">
        <v>127</v>
      </c>
      <c r="E63" s="292">
        <v>26</v>
      </c>
      <c r="F63" s="295">
        <v>0</v>
      </c>
      <c r="G63" s="299">
        <f t="shared" ref="G63:G123" si="3">E63*F63</f>
        <v>0</v>
      </c>
    </row>
    <row r="64" spans="1:7">
      <c r="A64" s="297"/>
      <c r="B64" s="286"/>
      <c r="C64" s="367" t="s">
        <v>356</v>
      </c>
      <c r="D64" s="368"/>
      <c r="E64" s="293">
        <v>26</v>
      </c>
      <c r="F64" s="295"/>
      <c r="G64" s="299"/>
    </row>
    <row r="65" spans="1:7">
      <c r="A65" s="297"/>
      <c r="B65" s="286"/>
      <c r="C65" s="307" t="s">
        <v>144</v>
      </c>
      <c r="D65" s="289"/>
      <c r="E65" s="293">
        <v>0</v>
      </c>
      <c r="F65" s="295"/>
      <c r="G65" s="299"/>
    </row>
    <row r="66" spans="1:7">
      <c r="A66" s="297">
        <v>22</v>
      </c>
      <c r="B66" s="286" t="s">
        <v>357</v>
      </c>
      <c r="C66" s="306" t="s">
        <v>703</v>
      </c>
      <c r="D66" s="289" t="s">
        <v>143</v>
      </c>
      <c r="E66" s="292">
        <v>197.715</v>
      </c>
      <c r="F66" s="295">
        <v>0</v>
      </c>
      <c r="G66" s="299">
        <f t="shared" si="3"/>
        <v>0</v>
      </c>
    </row>
    <row r="67" spans="1:7">
      <c r="A67" s="297"/>
      <c r="B67" s="286"/>
      <c r="C67" s="367" t="s">
        <v>358</v>
      </c>
      <c r="D67" s="368"/>
      <c r="E67" s="293">
        <v>197.715</v>
      </c>
      <c r="F67" s="295"/>
      <c r="G67" s="299"/>
    </row>
    <row r="68" spans="1:7">
      <c r="A68" s="297">
        <v>23</v>
      </c>
      <c r="B68" s="286" t="s">
        <v>359</v>
      </c>
      <c r="C68" s="306" t="s">
        <v>704</v>
      </c>
      <c r="D68" s="289" t="s">
        <v>143</v>
      </c>
      <c r="E68" s="292">
        <v>22</v>
      </c>
      <c r="F68" s="295">
        <v>0</v>
      </c>
      <c r="G68" s="299">
        <f t="shared" si="3"/>
        <v>0</v>
      </c>
    </row>
    <row r="69" spans="1:7">
      <c r="A69" s="297"/>
      <c r="B69" s="286"/>
      <c r="C69" s="367" t="s">
        <v>360</v>
      </c>
      <c r="D69" s="368"/>
      <c r="E69" s="293">
        <v>22</v>
      </c>
      <c r="F69" s="295"/>
      <c r="G69" s="299"/>
    </row>
    <row r="70" spans="1:7" ht="33.75">
      <c r="A70" s="297">
        <v>24</v>
      </c>
      <c r="B70" s="286" t="s">
        <v>361</v>
      </c>
      <c r="C70" s="306" t="s">
        <v>724</v>
      </c>
      <c r="D70" s="289" t="s">
        <v>127</v>
      </c>
      <c r="E70" s="328">
        <v>27.6</v>
      </c>
      <c r="F70" s="295">
        <v>0</v>
      </c>
      <c r="G70" s="299">
        <f t="shared" si="3"/>
        <v>0</v>
      </c>
    </row>
    <row r="71" spans="1:7">
      <c r="A71" s="297"/>
      <c r="B71" s="286"/>
      <c r="C71" s="367" t="s">
        <v>362</v>
      </c>
      <c r="D71" s="368"/>
      <c r="E71" s="293">
        <v>16.079999999999998</v>
      </c>
      <c r="F71" s="295"/>
      <c r="G71" s="299"/>
    </row>
    <row r="72" spans="1:7">
      <c r="A72" s="297"/>
      <c r="B72" s="286"/>
      <c r="C72" s="367" t="s">
        <v>363</v>
      </c>
      <c r="D72" s="368"/>
      <c r="E72" s="293">
        <v>11.52</v>
      </c>
      <c r="F72" s="295"/>
      <c r="G72" s="299"/>
    </row>
    <row r="73" spans="1:7" ht="33.75">
      <c r="A73" s="297">
        <v>25</v>
      </c>
      <c r="B73" s="286" t="s">
        <v>364</v>
      </c>
      <c r="C73" s="306" t="s">
        <v>725</v>
      </c>
      <c r="D73" s="289" t="s">
        <v>127</v>
      </c>
      <c r="E73" s="328">
        <v>45.75</v>
      </c>
      <c r="F73" s="295">
        <v>0</v>
      </c>
      <c r="G73" s="299">
        <f t="shared" si="3"/>
        <v>0</v>
      </c>
    </row>
    <row r="74" spans="1:7">
      <c r="A74" s="297"/>
      <c r="B74" s="286"/>
      <c r="C74" s="367" t="s">
        <v>365</v>
      </c>
      <c r="D74" s="368"/>
      <c r="E74" s="293">
        <v>23.25</v>
      </c>
      <c r="F74" s="295"/>
      <c r="G74" s="299"/>
    </row>
    <row r="75" spans="1:7">
      <c r="A75" s="297"/>
      <c r="B75" s="286"/>
      <c r="C75" s="367" t="s">
        <v>366</v>
      </c>
      <c r="D75" s="368"/>
      <c r="E75" s="293">
        <v>22.5</v>
      </c>
      <c r="F75" s="295"/>
      <c r="G75" s="299"/>
    </row>
    <row r="76" spans="1:7" ht="33.75">
      <c r="A76" s="297">
        <v>26</v>
      </c>
      <c r="B76" s="286" t="s">
        <v>367</v>
      </c>
      <c r="C76" s="306" t="s">
        <v>726</v>
      </c>
      <c r="D76" s="289" t="s">
        <v>127</v>
      </c>
      <c r="E76" s="328">
        <v>663.61779999999999</v>
      </c>
      <c r="F76" s="295">
        <v>0</v>
      </c>
      <c r="G76" s="299">
        <f t="shared" si="3"/>
        <v>0</v>
      </c>
    </row>
    <row r="77" spans="1:7">
      <c r="A77" s="297"/>
      <c r="B77" s="286"/>
      <c r="C77" s="367" t="s">
        <v>368</v>
      </c>
      <c r="D77" s="368"/>
      <c r="E77" s="293">
        <v>81.5</v>
      </c>
      <c r="F77" s="295"/>
      <c r="G77" s="299"/>
    </row>
    <row r="78" spans="1:7">
      <c r="A78" s="297"/>
      <c r="B78" s="286"/>
      <c r="C78" s="367" t="s">
        <v>369</v>
      </c>
      <c r="D78" s="368"/>
      <c r="E78" s="293">
        <v>62.543500000000002</v>
      </c>
      <c r="F78" s="295"/>
      <c r="G78" s="299"/>
    </row>
    <row r="79" spans="1:7">
      <c r="A79" s="297"/>
      <c r="B79" s="286"/>
      <c r="C79" s="367" t="s">
        <v>370</v>
      </c>
      <c r="D79" s="368"/>
      <c r="E79" s="293">
        <v>45.332500000000003</v>
      </c>
      <c r="F79" s="295"/>
      <c r="G79" s="299"/>
    </row>
    <row r="80" spans="1:7">
      <c r="A80" s="297"/>
      <c r="B80" s="286"/>
      <c r="C80" s="367" t="s">
        <v>371</v>
      </c>
      <c r="D80" s="368"/>
      <c r="E80" s="293">
        <v>74.4375</v>
      </c>
      <c r="F80" s="295"/>
      <c r="G80" s="299"/>
    </row>
    <row r="81" spans="1:7">
      <c r="A81" s="297"/>
      <c r="B81" s="286"/>
      <c r="C81" s="367" t="s">
        <v>372</v>
      </c>
      <c r="D81" s="368"/>
      <c r="E81" s="293">
        <v>-14.080500000000001</v>
      </c>
      <c r="F81" s="295"/>
      <c r="G81" s="299"/>
    </row>
    <row r="82" spans="1:7">
      <c r="A82" s="297"/>
      <c r="B82" s="286"/>
      <c r="C82" s="367" t="s">
        <v>373</v>
      </c>
      <c r="D82" s="368"/>
      <c r="E82" s="293">
        <v>3.6349999999999998</v>
      </c>
      <c r="F82" s="295"/>
      <c r="G82" s="299"/>
    </row>
    <row r="83" spans="1:7">
      <c r="A83" s="297"/>
      <c r="B83" s="286"/>
      <c r="C83" s="367" t="s">
        <v>374</v>
      </c>
      <c r="D83" s="368"/>
      <c r="E83" s="293">
        <v>59.9</v>
      </c>
      <c r="F83" s="295"/>
      <c r="G83" s="299"/>
    </row>
    <row r="84" spans="1:7">
      <c r="A84" s="297"/>
      <c r="B84" s="286"/>
      <c r="C84" s="367" t="s">
        <v>375</v>
      </c>
      <c r="D84" s="368"/>
      <c r="E84" s="293">
        <v>19.3125</v>
      </c>
      <c r="F84" s="295"/>
      <c r="G84" s="299"/>
    </row>
    <row r="85" spans="1:7">
      <c r="A85" s="297"/>
      <c r="B85" s="286"/>
      <c r="C85" s="367" t="s">
        <v>376</v>
      </c>
      <c r="D85" s="368"/>
      <c r="E85" s="293">
        <v>112.0107</v>
      </c>
      <c r="F85" s="295"/>
      <c r="G85" s="299"/>
    </row>
    <row r="86" spans="1:7">
      <c r="A86" s="297"/>
      <c r="B86" s="286"/>
      <c r="C86" s="367" t="s">
        <v>377</v>
      </c>
      <c r="D86" s="368"/>
      <c r="E86" s="293">
        <v>-4.9065000000000003</v>
      </c>
      <c r="F86" s="295"/>
      <c r="G86" s="299"/>
    </row>
    <row r="87" spans="1:7">
      <c r="A87" s="297"/>
      <c r="B87" s="286"/>
      <c r="C87" s="367" t="s">
        <v>378</v>
      </c>
      <c r="D87" s="368"/>
      <c r="E87" s="293">
        <v>75.254999999999995</v>
      </c>
      <c r="F87" s="295"/>
      <c r="G87" s="299"/>
    </row>
    <row r="88" spans="1:7">
      <c r="A88" s="297"/>
      <c r="B88" s="286"/>
      <c r="C88" s="367" t="s">
        <v>379</v>
      </c>
      <c r="D88" s="368"/>
      <c r="E88" s="293">
        <v>54.683</v>
      </c>
      <c r="F88" s="295"/>
      <c r="G88" s="299"/>
    </row>
    <row r="89" spans="1:7">
      <c r="A89" s="297"/>
      <c r="B89" s="286"/>
      <c r="C89" s="367" t="s">
        <v>380</v>
      </c>
      <c r="D89" s="368"/>
      <c r="E89" s="293">
        <v>65.063999999999993</v>
      </c>
      <c r="F89" s="295"/>
      <c r="G89" s="299"/>
    </row>
    <row r="90" spans="1:7">
      <c r="A90" s="297"/>
      <c r="B90" s="286"/>
      <c r="C90" s="367" t="s">
        <v>381</v>
      </c>
      <c r="D90" s="368"/>
      <c r="E90" s="293">
        <v>28.931100000000001</v>
      </c>
      <c r="F90" s="295"/>
      <c r="G90" s="299"/>
    </row>
    <row r="91" spans="1:7" ht="33.75">
      <c r="A91" s="297">
        <v>27</v>
      </c>
      <c r="B91" s="286" t="s">
        <v>316</v>
      </c>
      <c r="C91" s="306" t="s">
        <v>727</v>
      </c>
      <c r="D91" s="289" t="s">
        <v>127</v>
      </c>
      <c r="E91" s="328">
        <v>51.941800000000001</v>
      </c>
      <c r="F91" s="295">
        <v>0</v>
      </c>
      <c r="G91" s="299">
        <f t="shared" si="3"/>
        <v>0</v>
      </c>
    </row>
    <row r="92" spans="1:7">
      <c r="A92" s="297"/>
      <c r="B92" s="286"/>
      <c r="C92" s="367" t="s">
        <v>382</v>
      </c>
      <c r="D92" s="368"/>
      <c r="E92" s="293">
        <v>1.2954000000000001</v>
      </c>
      <c r="F92" s="295"/>
      <c r="G92" s="299"/>
    </row>
    <row r="93" spans="1:7">
      <c r="A93" s="297"/>
      <c r="B93" s="286"/>
      <c r="C93" s="367" t="s">
        <v>383</v>
      </c>
      <c r="D93" s="368"/>
      <c r="E93" s="293">
        <v>6.3987999999999996</v>
      </c>
      <c r="F93" s="295"/>
      <c r="G93" s="299"/>
    </row>
    <row r="94" spans="1:7">
      <c r="A94" s="297"/>
      <c r="B94" s="286"/>
      <c r="C94" s="367" t="s">
        <v>384</v>
      </c>
      <c r="D94" s="368"/>
      <c r="E94" s="293">
        <v>6.2679</v>
      </c>
      <c r="F94" s="295"/>
      <c r="G94" s="299"/>
    </row>
    <row r="95" spans="1:7">
      <c r="A95" s="297"/>
      <c r="B95" s="286"/>
      <c r="C95" s="367" t="s">
        <v>385</v>
      </c>
      <c r="D95" s="368"/>
      <c r="E95" s="293">
        <v>6.5415999999999999</v>
      </c>
      <c r="F95" s="295"/>
      <c r="G95" s="299"/>
    </row>
    <row r="96" spans="1:7">
      <c r="A96" s="297"/>
      <c r="B96" s="286"/>
      <c r="C96" s="367" t="s">
        <v>386</v>
      </c>
      <c r="D96" s="368"/>
      <c r="E96" s="293">
        <v>11.602499999999999</v>
      </c>
      <c r="F96" s="295"/>
      <c r="G96" s="299"/>
    </row>
    <row r="97" spans="1:8">
      <c r="A97" s="297"/>
      <c r="B97" s="286"/>
      <c r="C97" s="367" t="s">
        <v>387</v>
      </c>
      <c r="D97" s="368"/>
      <c r="E97" s="293">
        <v>5.6116999999999999</v>
      </c>
      <c r="F97" s="295"/>
      <c r="G97" s="299"/>
    </row>
    <row r="98" spans="1:8">
      <c r="A98" s="297"/>
      <c r="B98" s="286"/>
      <c r="C98" s="367" t="s">
        <v>388</v>
      </c>
      <c r="D98" s="368"/>
      <c r="E98" s="293">
        <v>7.6822999999999997</v>
      </c>
      <c r="F98" s="295"/>
      <c r="G98" s="299"/>
    </row>
    <row r="99" spans="1:8">
      <c r="A99" s="297"/>
      <c r="B99" s="286"/>
      <c r="C99" s="367" t="s">
        <v>389</v>
      </c>
      <c r="D99" s="368"/>
      <c r="E99" s="293">
        <v>3.3336999999999999</v>
      </c>
      <c r="F99" s="295"/>
      <c r="G99" s="299"/>
    </row>
    <row r="100" spans="1:8">
      <c r="A100" s="297"/>
      <c r="B100" s="286"/>
      <c r="C100" s="367" t="s">
        <v>390</v>
      </c>
      <c r="D100" s="368"/>
      <c r="E100" s="293">
        <v>3.2079</v>
      </c>
      <c r="F100" s="295"/>
      <c r="G100" s="299"/>
    </row>
    <row r="101" spans="1:8" ht="45">
      <c r="A101" s="297">
        <v>28</v>
      </c>
      <c r="B101" s="286" t="s">
        <v>391</v>
      </c>
      <c r="C101" s="306" t="s">
        <v>728</v>
      </c>
      <c r="D101" s="289" t="s">
        <v>127</v>
      </c>
      <c r="E101" s="328">
        <v>30.485399999999998</v>
      </c>
      <c r="F101" s="295">
        <v>0</v>
      </c>
      <c r="G101" s="299">
        <f t="shared" si="3"/>
        <v>0</v>
      </c>
    </row>
    <row r="102" spans="1:8">
      <c r="A102" s="297"/>
      <c r="B102" s="286"/>
      <c r="C102" s="367" t="s">
        <v>392</v>
      </c>
      <c r="D102" s="368"/>
      <c r="E102" s="293">
        <v>0.53459999999999996</v>
      </c>
      <c r="F102" s="295"/>
      <c r="G102" s="299"/>
    </row>
    <row r="103" spans="1:8">
      <c r="A103" s="297"/>
      <c r="B103" s="286"/>
      <c r="C103" s="367" t="s">
        <v>393</v>
      </c>
      <c r="D103" s="368"/>
      <c r="E103" s="293">
        <v>8.4183000000000003</v>
      </c>
      <c r="F103" s="295"/>
      <c r="G103" s="299"/>
    </row>
    <row r="104" spans="1:8">
      <c r="A104" s="297"/>
      <c r="B104" s="286"/>
      <c r="C104" s="367" t="s">
        <v>394</v>
      </c>
      <c r="D104" s="368"/>
      <c r="E104" s="293">
        <v>14.0943</v>
      </c>
      <c r="F104" s="295"/>
      <c r="G104" s="299"/>
    </row>
    <row r="105" spans="1:8">
      <c r="A105" s="297"/>
      <c r="B105" s="286"/>
      <c r="C105" s="367" t="s">
        <v>395</v>
      </c>
      <c r="D105" s="368"/>
      <c r="E105" s="293">
        <v>7.4382000000000001</v>
      </c>
      <c r="F105" s="295"/>
      <c r="G105" s="299"/>
    </row>
    <row r="106" spans="1:8" ht="45" customHeight="1">
      <c r="A106" s="297">
        <v>29</v>
      </c>
      <c r="B106" s="286" t="s">
        <v>396</v>
      </c>
      <c r="C106" s="332" t="s">
        <v>738</v>
      </c>
      <c r="D106" s="289" t="s">
        <v>127</v>
      </c>
      <c r="E106" s="328">
        <v>80.400000000000006</v>
      </c>
      <c r="F106" s="295">
        <v>0</v>
      </c>
      <c r="G106" s="299">
        <f t="shared" si="3"/>
        <v>0</v>
      </c>
      <c r="H106" s="336"/>
    </row>
    <row r="107" spans="1:8">
      <c r="A107" s="297"/>
      <c r="B107" s="286"/>
      <c r="C107" s="367" t="s">
        <v>397</v>
      </c>
      <c r="D107" s="368"/>
      <c r="E107" s="293">
        <v>80.400000000000006</v>
      </c>
      <c r="F107" s="295"/>
      <c r="G107" s="299"/>
    </row>
    <row r="108" spans="1:8">
      <c r="A108" s="297"/>
      <c r="B108" s="286"/>
      <c r="C108" s="307" t="s">
        <v>144</v>
      </c>
      <c r="D108" s="289"/>
      <c r="E108" s="293">
        <v>0</v>
      </c>
      <c r="F108" s="295"/>
      <c r="G108" s="299"/>
    </row>
    <row r="109" spans="1:8" ht="33.75">
      <c r="A109" s="297">
        <v>30</v>
      </c>
      <c r="B109" s="286" t="s">
        <v>398</v>
      </c>
      <c r="C109" s="306" t="s">
        <v>729</v>
      </c>
      <c r="D109" s="289" t="s">
        <v>127</v>
      </c>
      <c r="E109" s="328">
        <v>51.307499999999997</v>
      </c>
      <c r="F109" s="295">
        <v>0</v>
      </c>
      <c r="G109" s="299">
        <f t="shared" si="3"/>
        <v>0</v>
      </c>
    </row>
    <row r="110" spans="1:8">
      <c r="A110" s="297"/>
      <c r="B110" s="286"/>
      <c r="C110" s="367" t="s">
        <v>399</v>
      </c>
      <c r="D110" s="368"/>
      <c r="E110" s="293">
        <v>10.635</v>
      </c>
      <c r="F110" s="295"/>
      <c r="G110" s="299"/>
    </row>
    <row r="111" spans="1:8">
      <c r="A111" s="297"/>
      <c r="B111" s="286"/>
      <c r="C111" s="367" t="s">
        <v>400</v>
      </c>
      <c r="D111" s="368"/>
      <c r="E111" s="293">
        <v>11.385</v>
      </c>
      <c r="F111" s="295"/>
      <c r="G111" s="299"/>
    </row>
    <row r="112" spans="1:8">
      <c r="A112" s="297"/>
      <c r="B112" s="286"/>
      <c r="C112" s="367" t="s">
        <v>401</v>
      </c>
      <c r="D112" s="368"/>
      <c r="E112" s="293">
        <v>11.49</v>
      </c>
      <c r="F112" s="295"/>
      <c r="G112" s="299"/>
    </row>
    <row r="113" spans="1:7">
      <c r="A113" s="297"/>
      <c r="B113" s="286"/>
      <c r="C113" s="367" t="s">
        <v>402</v>
      </c>
      <c r="D113" s="368"/>
      <c r="E113" s="293">
        <v>9.0449999999999999</v>
      </c>
      <c r="F113" s="295"/>
      <c r="G113" s="299"/>
    </row>
    <row r="114" spans="1:7">
      <c r="A114" s="297"/>
      <c r="B114" s="286"/>
      <c r="C114" s="367" t="s">
        <v>403</v>
      </c>
      <c r="D114" s="368"/>
      <c r="E114" s="293">
        <v>3.5024999999999999</v>
      </c>
      <c r="F114" s="295"/>
      <c r="G114" s="299"/>
    </row>
    <row r="115" spans="1:7">
      <c r="A115" s="297"/>
      <c r="B115" s="286"/>
      <c r="C115" s="367" t="s">
        <v>404</v>
      </c>
      <c r="D115" s="368"/>
      <c r="E115" s="293">
        <v>5.25</v>
      </c>
      <c r="F115" s="295"/>
      <c r="G115" s="299"/>
    </row>
    <row r="116" spans="1:7" ht="45">
      <c r="A116" s="297">
        <v>31</v>
      </c>
      <c r="B116" s="286" t="s">
        <v>405</v>
      </c>
      <c r="C116" s="306" t="s">
        <v>730</v>
      </c>
      <c r="D116" s="289" t="s">
        <v>127</v>
      </c>
      <c r="E116" s="328">
        <v>53.677500000000002</v>
      </c>
      <c r="F116" s="295">
        <v>0</v>
      </c>
      <c r="G116" s="299">
        <f t="shared" si="3"/>
        <v>0</v>
      </c>
    </row>
    <row r="117" spans="1:7">
      <c r="A117" s="297"/>
      <c r="B117" s="286"/>
      <c r="C117" s="367" t="s">
        <v>399</v>
      </c>
      <c r="D117" s="368"/>
      <c r="E117" s="293">
        <v>10.635</v>
      </c>
      <c r="F117" s="295"/>
      <c r="G117" s="299"/>
    </row>
    <row r="118" spans="1:7">
      <c r="A118" s="297"/>
      <c r="B118" s="286"/>
      <c r="C118" s="367" t="s">
        <v>400</v>
      </c>
      <c r="D118" s="368"/>
      <c r="E118" s="293">
        <v>11.385</v>
      </c>
      <c r="F118" s="295"/>
      <c r="G118" s="299"/>
    </row>
    <row r="119" spans="1:7">
      <c r="A119" s="297"/>
      <c r="B119" s="286"/>
      <c r="C119" s="367" t="s">
        <v>401</v>
      </c>
      <c r="D119" s="368"/>
      <c r="E119" s="293">
        <v>11.49</v>
      </c>
      <c r="F119" s="295"/>
      <c r="G119" s="299"/>
    </row>
    <row r="120" spans="1:7">
      <c r="A120" s="297"/>
      <c r="B120" s="286"/>
      <c r="C120" s="367" t="s">
        <v>406</v>
      </c>
      <c r="D120" s="368"/>
      <c r="E120" s="293">
        <v>11.414999999999999</v>
      </c>
      <c r="F120" s="295"/>
      <c r="G120" s="299"/>
    </row>
    <row r="121" spans="1:7">
      <c r="A121" s="297"/>
      <c r="B121" s="286"/>
      <c r="C121" s="367" t="s">
        <v>403</v>
      </c>
      <c r="D121" s="368"/>
      <c r="E121" s="293">
        <v>3.5024999999999999</v>
      </c>
      <c r="F121" s="295"/>
      <c r="G121" s="299"/>
    </row>
    <row r="122" spans="1:7">
      <c r="A122" s="297"/>
      <c r="B122" s="286"/>
      <c r="C122" s="367" t="s">
        <v>404</v>
      </c>
      <c r="D122" s="368"/>
      <c r="E122" s="293">
        <v>5.25</v>
      </c>
      <c r="F122" s="295"/>
      <c r="G122" s="299"/>
    </row>
    <row r="123" spans="1:7" ht="33.75">
      <c r="A123" s="297">
        <v>32</v>
      </c>
      <c r="B123" s="286" t="s">
        <v>407</v>
      </c>
      <c r="C123" s="306" t="s">
        <v>731</v>
      </c>
      <c r="D123" s="289" t="s">
        <v>127</v>
      </c>
      <c r="E123" s="328">
        <v>153.72749999999999</v>
      </c>
      <c r="F123" s="295">
        <v>0</v>
      </c>
      <c r="G123" s="299">
        <f t="shared" si="3"/>
        <v>0</v>
      </c>
    </row>
    <row r="124" spans="1:7">
      <c r="A124" s="297"/>
      <c r="B124" s="286"/>
      <c r="C124" s="367" t="s">
        <v>408</v>
      </c>
      <c r="D124" s="368"/>
      <c r="E124" s="293">
        <v>31.254999999999999</v>
      </c>
      <c r="F124" s="295"/>
      <c r="G124" s="299"/>
    </row>
    <row r="125" spans="1:7">
      <c r="A125" s="297"/>
      <c r="B125" s="286"/>
      <c r="C125" s="367" t="s">
        <v>409</v>
      </c>
      <c r="D125" s="368"/>
      <c r="E125" s="293">
        <v>30.754999999999999</v>
      </c>
      <c r="F125" s="295"/>
      <c r="G125" s="299"/>
    </row>
    <row r="126" spans="1:7">
      <c r="A126" s="297"/>
      <c r="B126" s="286"/>
      <c r="C126" s="367" t="s">
        <v>410</v>
      </c>
      <c r="D126" s="368"/>
      <c r="E126" s="293">
        <v>24.9025</v>
      </c>
      <c r="F126" s="295"/>
      <c r="G126" s="299"/>
    </row>
    <row r="127" spans="1:7">
      <c r="A127" s="297"/>
      <c r="B127" s="286"/>
      <c r="C127" s="367" t="s">
        <v>411</v>
      </c>
      <c r="D127" s="368"/>
      <c r="E127" s="293">
        <v>43.68</v>
      </c>
      <c r="F127" s="295"/>
      <c r="G127" s="299"/>
    </row>
    <row r="128" spans="1:7">
      <c r="A128" s="297"/>
      <c r="B128" s="286"/>
      <c r="C128" s="367" t="s">
        <v>412</v>
      </c>
      <c r="D128" s="368"/>
      <c r="E128" s="293">
        <v>11.095000000000001</v>
      </c>
      <c r="F128" s="295"/>
      <c r="G128" s="299"/>
    </row>
    <row r="129" spans="1:7">
      <c r="A129" s="297"/>
      <c r="B129" s="286"/>
      <c r="C129" s="367" t="s">
        <v>413</v>
      </c>
      <c r="D129" s="368"/>
      <c r="E129" s="293">
        <v>12.04</v>
      </c>
      <c r="F129" s="295"/>
      <c r="G129" s="299"/>
    </row>
    <row r="130" spans="1:7" ht="45">
      <c r="A130" s="297">
        <v>33</v>
      </c>
      <c r="B130" s="286" t="s">
        <v>414</v>
      </c>
      <c r="C130" s="306" t="s">
        <v>415</v>
      </c>
      <c r="D130" s="289" t="s">
        <v>127</v>
      </c>
      <c r="E130" s="292">
        <v>817.35</v>
      </c>
      <c r="F130" s="295">
        <v>0</v>
      </c>
      <c r="G130" s="299">
        <f t="shared" ref="G130:G136" si="4">E130*F130</f>
        <v>0</v>
      </c>
    </row>
    <row r="131" spans="1:7">
      <c r="A131" s="297"/>
      <c r="B131" s="286"/>
      <c r="C131" s="367" t="s">
        <v>416</v>
      </c>
      <c r="D131" s="368"/>
      <c r="E131" s="293">
        <v>817.35</v>
      </c>
      <c r="F131" s="295"/>
      <c r="G131" s="299"/>
    </row>
    <row r="132" spans="1:7" ht="22.5">
      <c r="A132" s="297">
        <v>34</v>
      </c>
      <c r="B132" s="286" t="s">
        <v>417</v>
      </c>
      <c r="C132" s="306" t="s">
        <v>418</v>
      </c>
      <c r="D132" s="289" t="s">
        <v>127</v>
      </c>
      <c r="E132" s="292">
        <v>258.71249999999998</v>
      </c>
      <c r="F132" s="295">
        <v>0</v>
      </c>
      <c r="G132" s="299">
        <f t="shared" si="4"/>
        <v>0</v>
      </c>
    </row>
    <row r="133" spans="1:7">
      <c r="A133" s="297"/>
      <c r="B133" s="286"/>
      <c r="C133" s="367" t="s">
        <v>419</v>
      </c>
      <c r="D133" s="368"/>
      <c r="E133" s="293">
        <v>258.71249999999998</v>
      </c>
      <c r="F133" s="295"/>
      <c r="G133" s="299"/>
    </row>
    <row r="134" spans="1:7" ht="22.5">
      <c r="A134" s="297">
        <v>35</v>
      </c>
      <c r="B134" s="286" t="s">
        <v>154</v>
      </c>
      <c r="C134" s="306" t="s">
        <v>705</v>
      </c>
      <c r="D134" s="289" t="s">
        <v>127</v>
      </c>
      <c r="E134" s="292">
        <v>26</v>
      </c>
      <c r="F134" s="295">
        <v>0</v>
      </c>
      <c r="G134" s="299">
        <f t="shared" si="4"/>
        <v>0</v>
      </c>
    </row>
    <row r="135" spans="1:7">
      <c r="A135" s="297"/>
      <c r="B135" s="286"/>
      <c r="C135" s="367" t="s">
        <v>356</v>
      </c>
      <c r="D135" s="368"/>
      <c r="E135" s="293">
        <v>26</v>
      </c>
      <c r="F135" s="295"/>
      <c r="G135" s="299"/>
    </row>
    <row r="136" spans="1:7" ht="22.5">
      <c r="A136" s="297">
        <v>36</v>
      </c>
      <c r="B136" s="286" t="s">
        <v>155</v>
      </c>
      <c r="C136" s="306" t="s">
        <v>156</v>
      </c>
      <c r="D136" s="289" t="s">
        <v>127</v>
      </c>
      <c r="E136" s="292">
        <v>843.35</v>
      </c>
      <c r="F136" s="295">
        <v>0</v>
      </c>
      <c r="G136" s="299">
        <f t="shared" si="4"/>
        <v>0</v>
      </c>
    </row>
    <row r="137" spans="1:7">
      <c r="A137" s="297"/>
      <c r="B137" s="286"/>
      <c r="C137" s="367" t="s">
        <v>420</v>
      </c>
      <c r="D137" s="368"/>
      <c r="E137" s="293">
        <v>843.35</v>
      </c>
      <c r="F137" s="295"/>
      <c r="G137" s="299"/>
    </row>
    <row r="138" spans="1:7">
      <c r="A138" s="298" t="s">
        <v>124</v>
      </c>
      <c r="B138" s="287" t="s">
        <v>69</v>
      </c>
      <c r="C138" s="308" t="s">
        <v>70</v>
      </c>
      <c r="D138" s="290"/>
      <c r="E138" s="294"/>
      <c r="F138" s="371">
        <f>G139+G142+G144+G145+G146+G147</f>
        <v>0</v>
      </c>
      <c r="G138" s="372"/>
    </row>
    <row r="139" spans="1:7">
      <c r="A139" s="297">
        <v>37</v>
      </c>
      <c r="B139" s="286" t="s">
        <v>157</v>
      </c>
      <c r="C139" s="306" t="s">
        <v>158</v>
      </c>
      <c r="D139" s="289" t="s">
        <v>127</v>
      </c>
      <c r="E139" s="292">
        <v>1078</v>
      </c>
      <c r="F139" s="295">
        <v>0</v>
      </c>
      <c r="G139" s="299">
        <f>E139*F139</f>
        <v>0</v>
      </c>
    </row>
    <row r="140" spans="1:7">
      <c r="A140" s="297"/>
      <c r="B140" s="286"/>
      <c r="C140" s="367" t="s">
        <v>421</v>
      </c>
      <c r="D140" s="368"/>
      <c r="E140" s="293">
        <v>588</v>
      </c>
      <c r="F140" s="295"/>
      <c r="G140" s="299"/>
    </row>
    <row r="141" spans="1:7">
      <c r="A141" s="297"/>
      <c r="B141" s="286"/>
      <c r="C141" s="367" t="s">
        <v>422</v>
      </c>
      <c r="D141" s="368"/>
      <c r="E141" s="293">
        <v>490</v>
      </c>
      <c r="F141" s="295"/>
      <c r="G141" s="299"/>
    </row>
    <row r="142" spans="1:7">
      <c r="A142" s="297">
        <v>38</v>
      </c>
      <c r="B142" s="286" t="s">
        <v>159</v>
      </c>
      <c r="C142" s="306" t="s">
        <v>160</v>
      </c>
      <c r="D142" s="289" t="s">
        <v>127</v>
      </c>
      <c r="E142" s="292">
        <v>3234</v>
      </c>
      <c r="F142" s="295">
        <v>0</v>
      </c>
      <c r="G142" s="299">
        <f t="shared" ref="G142:G147" si="5">E142*F142</f>
        <v>0</v>
      </c>
    </row>
    <row r="143" spans="1:7">
      <c r="A143" s="297"/>
      <c r="B143" s="286"/>
      <c r="C143" s="367" t="s">
        <v>423</v>
      </c>
      <c r="D143" s="368"/>
      <c r="E143" s="293">
        <v>3234</v>
      </c>
      <c r="F143" s="295"/>
      <c r="G143" s="299"/>
    </row>
    <row r="144" spans="1:7">
      <c r="A144" s="297">
        <v>39</v>
      </c>
      <c r="B144" s="286" t="s">
        <v>161</v>
      </c>
      <c r="C144" s="306" t="s">
        <v>162</v>
      </c>
      <c r="D144" s="289" t="s">
        <v>127</v>
      </c>
      <c r="E144" s="292">
        <v>1078</v>
      </c>
      <c r="F144" s="295">
        <v>0</v>
      </c>
      <c r="G144" s="299">
        <f t="shared" si="5"/>
        <v>0</v>
      </c>
    </row>
    <row r="145" spans="1:7">
      <c r="A145" s="297">
        <v>40</v>
      </c>
      <c r="B145" s="286" t="s">
        <v>163</v>
      </c>
      <c r="C145" s="306" t="s">
        <v>164</v>
      </c>
      <c r="D145" s="289" t="s">
        <v>127</v>
      </c>
      <c r="E145" s="292">
        <v>1078</v>
      </c>
      <c r="F145" s="295">
        <v>0</v>
      </c>
      <c r="G145" s="299">
        <f t="shared" si="5"/>
        <v>0</v>
      </c>
    </row>
    <row r="146" spans="1:7">
      <c r="A146" s="297">
        <v>41</v>
      </c>
      <c r="B146" s="286" t="s">
        <v>165</v>
      </c>
      <c r="C146" s="306" t="s">
        <v>166</v>
      </c>
      <c r="D146" s="289" t="s">
        <v>127</v>
      </c>
      <c r="E146" s="292">
        <v>3234</v>
      </c>
      <c r="F146" s="295">
        <v>0</v>
      </c>
      <c r="G146" s="299">
        <f t="shared" si="5"/>
        <v>0</v>
      </c>
    </row>
    <row r="147" spans="1:7">
      <c r="A147" s="297">
        <v>42</v>
      </c>
      <c r="B147" s="286" t="s">
        <v>167</v>
      </c>
      <c r="C147" s="306" t="s">
        <v>168</v>
      </c>
      <c r="D147" s="289" t="s">
        <v>127</v>
      </c>
      <c r="E147" s="292">
        <v>1078</v>
      </c>
      <c r="F147" s="295">
        <v>0</v>
      </c>
      <c r="G147" s="299">
        <f t="shared" si="5"/>
        <v>0</v>
      </c>
    </row>
    <row r="148" spans="1:7" ht="25.5">
      <c r="A148" s="298" t="s">
        <v>124</v>
      </c>
      <c r="B148" s="287" t="s">
        <v>71</v>
      </c>
      <c r="C148" s="308" t="s">
        <v>72</v>
      </c>
      <c r="D148" s="290"/>
      <c r="E148" s="294"/>
      <c r="F148" s="371">
        <f>G149+G156+G158+G159+G160+G161+G162+G163+G164+G165+G166</f>
        <v>0</v>
      </c>
      <c r="G148" s="372"/>
    </row>
    <row r="149" spans="1:7">
      <c r="A149" s="297">
        <v>43</v>
      </c>
      <c r="B149" s="286" t="s">
        <v>169</v>
      </c>
      <c r="C149" s="306" t="s">
        <v>170</v>
      </c>
      <c r="D149" s="289" t="s">
        <v>127</v>
      </c>
      <c r="E149" s="292">
        <v>188.41480000000001</v>
      </c>
      <c r="F149" s="295">
        <v>0</v>
      </c>
      <c r="G149" s="299">
        <f>E149*F149</f>
        <v>0</v>
      </c>
    </row>
    <row r="150" spans="1:7">
      <c r="A150" s="297"/>
      <c r="B150" s="286"/>
      <c r="C150" s="367" t="s">
        <v>424</v>
      </c>
      <c r="D150" s="368"/>
      <c r="E150" s="293">
        <v>2.4300000000000002</v>
      </c>
      <c r="F150" s="295"/>
      <c r="G150" s="299"/>
    </row>
    <row r="151" spans="1:7">
      <c r="A151" s="297"/>
      <c r="B151" s="286"/>
      <c r="C151" s="367" t="s">
        <v>425</v>
      </c>
      <c r="D151" s="368"/>
      <c r="E151" s="293">
        <v>43.606499999999997</v>
      </c>
      <c r="F151" s="295"/>
      <c r="G151" s="299"/>
    </row>
    <row r="152" spans="1:7">
      <c r="A152" s="297"/>
      <c r="B152" s="286"/>
      <c r="C152" s="367" t="s">
        <v>426</v>
      </c>
      <c r="D152" s="368"/>
      <c r="E152" s="293">
        <v>53.912599999999998</v>
      </c>
      <c r="F152" s="295"/>
      <c r="G152" s="299"/>
    </row>
    <row r="153" spans="1:7">
      <c r="A153" s="297"/>
      <c r="B153" s="286"/>
      <c r="C153" s="367" t="s">
        <v>427</v>
      </c>
      <c r="D153" s="368"/>
      <c r="E153" s="293">
        <v>33.856200000000001</v>
      </c>
      <c r="F153" s="295"/>
      <c r="G153" s="299"/>
    </row>
    <row r="154" spans="1:7">
      <c r="A154" s="297"/>
      <c r="B154" s="286"/>
      <c r="C154" s="367" t="s">
        <v>428</v>
      </c>
      <c r="D154" s="368"/>
      <c r="E154" s="293">
        <v>29.152999999999999</v>
      </c>
      <c r="F154" s="295"/>
      <c r="G154" s="299"/>
    </row>
    <row r="155" spans="1:7">
      <c r="A155" s="297"/>
      <c r="B155" s="286"/>
      <c r="C155" s="367" t="s">
        <v>429</v>
      </c>
      <c r="D155" s="368"/>
      <c r="E155" s="293">
        <v>25.456499999999998</v>
      </c>
      <c r="F155" s="295"/>
      <c r="G155" s="299"/>
    </row>
    <row r="156" spans="1:7">
      <c r="A156" s="297">
        <v>44</v>
      </c>
      <c r="B156" s="286" t="s">
        <v>171</v>
      </c>
      <c r="C156" s="306" t="s">
        <v>172</v>
      </c>
      <c r="D156" s="289" t="s">
        <v>127</v>
      </c>
      <c r="E156" s="292">
        <v>39.24</v>
      </c>
      <c r="F156" s="295">
        <v>0</v>
      </c>
      <c r="G156" s="299">
        <f t="shared" ref="G156:G166" si="6">E156*F156</f>
        <v>0</v>
      </c>
    </row>
    <row r="157" spans="1:7">
      <c r="A157" s="297"/>
      <c r="B157" s="286"/>
      <c r="C157" s="367" t="s">
        <v>430</v>
      </c>
      <c r="D157" s="368"/>
      <c r="E157" s="293">
        <v>39.24</v>
      </c>
      <c r="F157" s="295"/>
      <c r="G157" s="299"/>
    </row>
    <row r="158" spans="1:7" ht="22.5">
      <c r="A158" s="297">
        <v>45</v>
      </c>
      <c r="B158" s="286" t="s">
        <v>431</v>
      </c>
      <c r="C158" s="306" t="s">
        <v>432</v>
      </c>
      <c r="D158" s="289" t="s">
        <v>138</v>
      </c>
      <c r="E158" s="292">
        <v>1</v>
      </c>
      <c r="F158" s="295">
        <v>0</v>
      </c>
      <c r="G158" s="299">
        <f t="shared" si="6"/>
        <v>0</v>
      </c>
    </row>
    <row r="159" spans="1:7" ht="22.5">
      <c r="A159" s="297">
        <v>46</v>
      </c>
      <c r="B159" s="286" t="s">
        <v>433</v>
      </c>
      <c r="C159" s="306" t="s">
        <v>434</v>
      </c>
      <c r="D159" s="289" t="s">
        <v>138</v>
      </c>
      <c r="E159" s="292">
        <v>1</v>
      </c>
      <c r="F159" s="295">
        <v>0</v>
      </c>
      <c r="G159" s="299">
        <f t="shared" si="6"/>
        <v>0</v>
      </c>
    </row>
    <row r="160" spans="1:7" ht="22.5">
      <c r="A160" s="297">
        <v>47</v>
      </c>
      <c r="B160" s="286" t="s">
        <v>435</v>
      </c>
      <c r="C160" s="306" t="s">
        <v>436</v>
      </c>
      <c r="D160" s="289" t="s">
        <v>138</v>
      </c>
      <c r="E160" s="292">
        <v>1</v>
      </c>
      <c r="F160" s="295">
        <v>0</v>
      </c>
      <c r="G160" s="299">
        <f t="shared" si="6"/>
        <v>0</v>
      </c>
    </row>
    <row r="161" spans="1:7">
      <c r="A161" s="297">
        <v>48</v>
      </c>
      <c r="B161" s="286" t="s">
        <v>437</v>
      </c>
      <c r="C161" s="306" t="s">
        <v>438</v>
      </c>
      <c r="D161" s="289" t="s">
        <v>138</v>
      </c>
      <c r="E161" s="292">
        <v>1</v>
      </c>
      <c r="F161" s="295">
        <v>0</v>
      </c>
      <c r="G161" s="299">
        <f t="shared" si="6"/>
        <v>0</v>
      </c>
    </row>
    <row r="162" spans="1:7" ht="22.5">
      <c r="A162" s="297">
        <v>49</v>
      </c>
      <c r="B162" s="286" t="s">
        <v>439</v>
      </c>
      <c r="C162" s="306" t="s">
        <v>440</v>
      </c>
      <c r="D162" s="289" t="s">
        <v>138</v>
      </c>
      <c r="E162" s="292">
        <v>1</v>
      </c>
      <c r="F162" s="295">
        <v>0</v>
      </c>
      <c r="G162" s="299">
        <f t="shared" si="6"/>
        <v>0</v>
      </c>
    </row>
    <row r="163" spans="1:7">
      <c r="A163" s="297">
        <v>50</v>
      </c>
      <c r="B163" s="286" t="s">
        <v>441</v>
      </c>
      <c r="C163" s="306" t="s">
        <v>442</v>
      </c>
      <c r="D163" s="289" t="s">
        <v>138</v>
      </c>
      <c r="E163" s="292">
        <v>1</v>
      </c>
      <c r="F163" s="295">
        <v>0</v>
      </c>
      <c r="G163" s="299">
        <f t="shared" si="6"/>
        <v>0</v>
      </c>
    </row>
    <row r="164" spans="1:7" ht="22.5">
      <c r="A164" s="297">
        <v>51</v>
      </c>
      <c r="B164" s="286" t="s">
        <v>443</v>
      </c>
      <c r="C164" s="306" t="s">
        <v>444</v>
      </c>
      <c r="D164" s="289" t="s">
        <v>138</v>
      </c>
      <c r="E164" s="292">
        <v>1</v>
      </c>
      <c r="F164" s="295">
        <v>0</v>
      </c>
      <c r="G164" s="299">
        <f t="shared" si="6"/>
        <v>0</v>
      </c>
    </row>
    <row r="165" spans="1:7" ht="22.5">
      <c r="A165" s="297">
        <v>52</v>
      </c>
      <c r="B165" s="286" t="s">
        <v>445</v>
      </c>
      <c r="C165" s="306" t="s">
        <v>446</v>
      </c>
      <c r="D165" s="289" t="s">
        <v>138</v>
      </c>
      <c r="E165" s="292">
        <v>1</v>
      </c>
      <c r="F165" s="295">
        <v>0</v>
      </c>
      <c r="G165" s="299">
        <f t="shared" si="6"/>
        <v>0</v>
      </c>
    </row>
    <row r="166" spans="1:7" ht="33.75">
      <c r="A166" s="297">
        <v>53</v>
      </c>
      <c r="B166" s="286" t="s">
        <v>447</v>
      </c>
      <c r="C166" s="306" t="s">
        <v>448</v>
      </c>
      <c r="D166" s="289" t="s">
        <v>138</v>
      </c>
      <c r="E166" s="292">
        <v>1</v>
      </c>
      <c r="F166" s="295">
        <v>0</v>
      </c>
      <c r="G166" s="299">
        <f t="shared" si="6"/>
        <v>0</v>
      </c>
    </row>
    <row r="167" spans="1:7">
      <c r="A167" s="298" t="s">
        <v>124</v>
      </c>
      <c r="B167" s="287" t="s">
        <v>73</v>
      </c>
      <c r="C167" s="308" t="s">
        <v>74</v>
      </c>
      <c r="D167" s="290"/>
      <c r="E167" s="294"/>
      <c r="F167" s="371">
        <f>G168+G170+G175+G179+G181+G183+G184+G186+G188+G190+G192+G194+G195+G207+G211</f>
        <v>0</v>
      </c>
      <c r="G167" s="372"/>
    </row>
    <row r="168" spans="1:7" ht="33.75">
      <c r="A168" s="297">
        <v>54</v>
      </c>
      <c r="B168" s="286" t="s">
        <v>173</v>
      </c>
      <c r="C168" s="306" t="s">
        <v>174</v>
      </c>
      <c r="D168" s="289" t="s">
        <v>130</v>
      </c>
      <c r="E168" s="292">
        <v>5.4809999999999999</v>
      </c>
      <c r="F168" s="295">
        <v>0</v>
      </c>
      <c r="G168" s="299">
        <f>E168*F168</f>
        <v>0</v>
      </c>
    </row>
    <row r="169" spans="1:7">
      <c r="A169" s="297"/>
      <c r="B169" s="286"/>
      <c r="C169" s="367" t="s">
        <v>449</v>
      </c>
      <c r="D169" s="368"/>
      <c r="E169" s="293">
        <v>5.4809999999999999</v>
      </c>
      <c r="F169" s="295"/>
      <c r="G169" s="299">
        <f t="shared" ref="G169:G211" si="7">E169*F169</f>
        <v>0</v>
      </c>
    </row>
    <row r="170" spans="1:7" ht="33.75">
      <c r="A170" s="297">
        <v>55</v>
      </c>
      <c r="B170" s="286" t="s">
        <v>450</v>
      </c>
      <c r="C170" s="306" t="s">
        <v>451</v>
      </c>
      <c r="D170" s="289" t="s">
        <v>130</v>
      </c>
      <c r="E170" s="292">
        <v>30.2193</v>
      </c>
      <c r="F170" s="295">
        <v>0</v>
      </c>
      <c r="G170" s="299">
        <f t="shared" si="7"/>
        <v>0</v>
      </c>
    </row>
    <row r="171" spans="1:7">
      <c r="A171" s="297"/>
      <c r="B171" s="286"/>
      <c r="C171" s="367" t="s">
        <v>452</v>
      </c>
      <c r="D171" s="368"/>
      <c r="E171" s="293">
        <v>24.3873</v>
      </c>
      <c r="F171" s="295"/>
      <c r="G171" s="299">
        <f t="shared" si="7"/>
        <v>0</v>
      </c>
    </row>
    <row r="172" spans="1:7">
      <c r="A172" s="297"/>
      <c r="B172" s="286"/>
      <c r="C172" s="367" t="s">
        <v>453</v>
      </c>
      <c r="D172" s="368"/>
      <c r="E172" s="293">
        <v>2.7120000000000002</v>
      </c>
      <c r="F172" s="295"/>
      <c r="G172" s="299">
        <f t="shared" si="7"/>
        <v>0</v>
      </c>
    </row>
    <row r="173" spans="1:7">
      <c r="A173" s="297"/>
      <c r="B173" s="286"/>
      <c r="C173" s="367" t="s">
        <v>454</v>
      </c>
      <c r="D173" s="368"/>
      <c r="E173" s="293">
        <v>3.12</v>
      </c>
      <c r="F173" s="295"/>
      <c r="G173" s="299">
        <f t="shared" si="7"/>
        <v>0</v>
      </c>
    </row>
    <row r="174" spans="1:7">
      <c r="A174" s="297"/>
      <c r="B174" s="286"/>
      <c r="C174" s="307" t="s">
        <v>144</v>
      </c>
      <c r="D174" s="289"/>
      <c r="E174" s="293">
        <v>0</v>
      </c>
      <c r="F174" s="295"/>
      <c r="G174" s="299">
        <f t="shared" si="7"/>
        <v>0</v>
      </c>
    </row>
    <row r="175" spans="1:7" ht="33.75">
      <c r="A175" s="297">
        <v>56</v>
      </c>
      <c r="B175" s="286" t="s">
        <v>175</v>
      </c>
      <c r="C175" s="306" t="s">
        <v>455</v>
      </c>
      <c r="D175" s="289" t="s">
        <v>127</v>
      </c>
      <c r="E175" s="292">
        <v>72.900000000000006</v>
      </c>
      <c r="F175" s="295">
        <v>0</v>
      </c>
      <c r="G175" s="299">
        <f t="shared" si="7"/>
        <v>0</v>
      </c>
    </row>
    <row r="176" spans="1:7">
      <c r="A176" s="297"/>
      <c r="B176" s="286"/>
      <c r="C176" s="367" t="s">
        <v>456</v>
      </c>
      <c r="D176" s="368"/>
      <c r="E176" s="293">
        <v>33.9</v>
      </c>
      <c r="F176" s="295"/>
      <c r="G176" s="299">
        <f t="shared" si="7"/>
        <v>0</v>
      </c>
    </row>
    <row r="177" spans="1:7">
      <c r="A177" s="297"/>
      <c r="B177" s="286"/>
      <c r="C177" s="367" t="s">
        <v>457</v>
      </c>
      <c r="D177" s="368"/>
      <c r="E177" s="293">
        <v>39</v>
      </c>
      <c r="F177" s="295"/>
      <c r="G177" s="299">
        <f t="shared" si="7"/>
        <v>0</v>
      </c>
    </row>
    <row r="178" spans="1:7">
      <c r="A178" s="297"/>
      <c r="B178" s="286"/>
      <c r="C178" s="307" t="s">
        <v>144</v>
      </c>
      <c r="D178" s="289"/>
      <c r="E178" s="293">
        <v>0</v>
      </c>
      <c r="F178" s="295"/>
      <c r="G178" s="299">
        <f t="shared" si="7"/>
        <v>0</v>
      </c>
    </row>
    <row r="179" spans="1:7" ht="22.5">
      <c r="A179" s="297">
        <v>57</v>
      </c>
      <c r="B179" s="286" t="s">
        <v>458</v>
      </c>
      <c r="C179" s="306" t="s">
        <v>459</v>
      </c>
      <c r="D179" s="289" t="s">
        <v>130</v>
      </c>
      <c r="E179" s="292">
        <v>27.871200000000002</v>
      </c>
      <c r="F179" s="295">
        <v>0</v>
      </c>
      <c r="G179" s="299">
        <f t="shared" si="7"/>
        <v>0</v>
      </c>
    </row>
    <row r="180" spans="1:7">
      <c r="A180" s="297"/>
      <c r="B180" s="286"/>
      <c r="C180" s="367" t="s">
        <v>460</v>
      </c>
      <c r="D180" s="368"/>
      <c r="E180" s="293">
        <v>27.871200000000002</v>
      </c>
      <c r="F180" s="295"/>
      <c r="G180" s="299"/>
    </row>
    <row r="181" spans="1:7">
      <c r="A181" s="297">
        <v>58</v>
      </c>
      <c r="B181" s="286" t="s">
        <v>176</v>
      </c>
      <c r="C181" s="306" t="s">
        <v>177</v>
      </c>
      <c r="D181" s="289" t="s">
        <v>149</v>
      </c>
      <c r="E181" s="292">
        <v>12</v>
      </c>
      <c r="F181" s="295">
        <v>0</v>
      </c>
      <c r="G181" s="299">
        <f t="shared" si="7"/>
        <v>0</v>
      </c>
    </row>
    <row r="182" spans="1:7">
      <c r="A182" s="297"/>
      <c r="B182" s="286"/>
      <c r="C182" s="367" t="s">
        <v>461</v>
      </c>
      <c r="D182" s="368"/>
      <c r="E182" s="293">
        <v>12</v>
      </c>
      <c r="F182" s="295"/>
      <c r="G182" s="299"/>
    </row>
    <row r="183" spans="1:7">
      <c r="A183" s="297">
        <v>59</v>
      </c>
      <c r="B183" s="286" t="s">
        <v>178</v>
      </c>
      <c r="C183" s="306" t="s">
        <v>179</v>
      </c>
      <c r="D183" s="289" t="s">
        <v>149</v>
      </c>
      <c r="E183" s="292">
        <v>2</v>
      </c>
      <c r="F183" s="295">
        <v>0</v>
      </c>
      <c r="G183" s="299">
        <f t="shared" si="7"/>
        <v>0</v>
      </c>
    </row>
    <row r="184" spans="1:7" ht="22.5">
      <c r="A184" s="297">
        <v>60</v>
      </c>
      <c r="B184" s="286" t="s">
        <v>180</v>
      </c>
      <c r="C184" s="306" t="s">
        <v>181</v>
      </c>
      <c r="D184" s="289" t="s">
        <v>127</v>
      </c>
      <c r="E184" s="292">
        <v>8.9250000000000007</v>
      </c>
      <c r="F184" s="295">
        <v>0</v>
      </c>
      <c r="G184" s="299">
        <f t="shared" si="7"/>
        <v>0</v>
      </c>
    </row>
    <row r="185" spans="1:7">
      <c r="A185" s="297"/>
      <c r="B185" s="286"/>
      <c r="C185" s="367" t="s">
        <v>462</v>
      </c>
      <c r="D185" s="368"/>
      <c r="E185" s="293">
        <v>8.9250000000000007</v>
      </c>
      <c r="F185" s="295"/>
      <c r="G185" s="299"/>
    </row>
    <row r="186" spans="1:7">
      <c r="A186" s="297">
        <v>61</v>
      </c>
      <c r="B186" s="286" t="s">
        <v>182</v>
      </c>
      <c r="C186" s="306" t="s">
        <v>183</v>
      </c>
      <c r="D186" s="289" t="s">
        <v>127</v>
      </c>
      <c r="E186" s="292">
        <v>4.04</v>
      </c>
      <c r="F186" s="295">
        <v>0</v>
      </c>
      <c r="G186" s="299">
        <f t="shared" si="7"/>
        <v>0</v>
      </c>
    </row>
    <row r="187" spans="1:7">
      <c r="A187" s="297"/>
      <c r="B187" s="286"/>
      <c r="C187" s="367" t="s">
        <v>463</v>
      </c>
      <c r="D187" s="368"/>
      <c r="E187" s="293">
        <v>4.04</v>
      </c>
      <c r="F187" s="295"/>
      <c r="G187" s="299"/>
    </row>
    <row r="188" spans="1:7">
      <c r="A188" s="297">
        <v>62</v>
      </c>
      <c r="B188" s="286" t="s">
        <v>464</v>
      </c>
      <c r="C188" s="306" t="s">
        <v>465</v>
      </c>
      <c r="D188" s="289" t="s">
        <v>127</v>
      </c>
      <c r="E188" s="292">
        <v>66.44</v>
      </c>
      <c r="F188" s="295">
        <v>0</v>
      </c>
      <c r="G188" s="299">
        <f t="shared" si="7"/>
        <v>0</v>
      </c>
    </row>
    <row r="189" spans="1:7">
      <c r="A189" s="297"/>
      <c r="B189" s="286"/>
      <c r="C189" s="367" t="s">
        <v>466</v>
      </c>
      <c r="D189" s="368"/>
      <c r="E189" s="293">
        <v>66.44</v>
      </c>
      <c r="F189" s="295"/>
      <c r="G189" s="299"/>
    </row>
    <row r="190" spans="1:7">
      <c r="A190" s="297">
        <v>63</v>
      </c>
      <c r="B190" s="286" t="s">
        <v>467</v>
      </c>
      <c r="C190" s="306" t="s">
        <v>468</v>
      </c>
      <c r="D190" s="289" t="s">
        <v>127</v>
      </c>
      <c r="E190" s="292">
        <v>87.36</v>
      </c>
      <c r="F190" s="295">
        <v>0</v>
      </c>
      <c r="G190" s="299">
        <f t="shared" si="7"/>
        <v>0</v>
      </c>
    </row>
    <row r="191" spans="1:7">
      <c r="A191" s="297"/>
      <c r="B191" s="286"/>
      <c r="C191" s="367" t="s">
        <v>469</v>
      </c>
      <c r="D191" s="368"/>
      <c r="E191" s="293">
        <v>87.36</v>
      </c>
      <c r="F191" s="295"/>
      <c r="G191" s="299"/>
    </row>
    <row r="192" spans="1:7" ht="33.75">
      <c r="A192" s="297">
        <v>64</v>
      </c>
      <c r="B192" s="286" t="s">
        <v>470</v>
      </c>
      <c r="C192" s="306" t="s">
        <v>471</v>
      </c>
      <c r="D192" s="289" t="s">
        <v>127</v>
      </c>
      <c r="E192" s="292">
        <v>386.4</v>
      </c>
      <c r="F192" s="295">
        <v>0</v>
      </c>
      <c r="G192" s="299">
        <f t="shared" si="7"/>
        <v>0</v>
      </c>
    </row>
    <row r="193" spans="1:7">
      <c r="A193" s="297"/>
      <c r="B193" s="286"/>
      <c r="C193" s="367" t="s">
        <v>472</v>
      </c>
      <c r="D193" s="368"/>
      <c r="E193" s="293">
        <v>386.4</v>
      </c>
      <c r="F193" s="295"/>
      <c r="G193" s="299"/>
    </row>
    <row r="194" spans="1:7" ht="33.75">
      <c r="A194" s="297">
        <v>65</v>
      </c>
      <c r="B194" s="286" t="s">
        <v>473</v>
      </c>
      <c r="C194" s="306" t="s">
        <v>474</v>
      </c>
      <c r="D194" s="289" t="s">
        <v>127</v>
      </c>
      <c r="E194" s="292">
        <v>817.35</v>
      </c>
      <c r="F194" s="295">
        <v>0</v>
      </c>
      <c r="G194" s="299">
        <f t="shared" si="7"/>
        <v>0</v>
      </c>
    </row>
    <row r="195" spans="1:7">
      <c r="A195" s="297">
        <v>66</v>
      </c>
      <c r="B195" s="286" t="s">
        <v>184</v>
      </c>
      <c r="C195" s="306" t="s">
        <v>475</v>
      </c>
      <c r="D195" s="289" t="s">
        <v>127</v>
      </c>
      <c r="E195" s="292">
        <v>302.31450000000001</v>
      </c>
      <c r="F195" s="295">
        <v>0</v>
      </c>
      <c r="G195" s="299">
        <f t="shared" si="7"/>
        <v>0</v>
      </c>
    </row>
    <row r="196" spans="1:7">
      <c r="A196" s="297"/>
      <c r="B196" s="286"/>
      <c r="C196" s="367" t="s">
        <v>476</v>
      </c>
      <c r="D196" s="368"/>
      <c r="E196" s="293">
        <v>1.143</v>
      </c>
      <c r="F196" s="295"/>
      <c r="G196" s="299"/>
    </row>
    <row r="197" spans="1:7">
      <c r="A197" s="297"/>
      <c r="B197" s="286"/>
      <c r="C197" s="367" t="s">
        <v>477</v>
      </c>
      <c r="D197" s="368"/>
      <c r="E197" s="293">
        <v>5.0250000000000004</v>
      </c>
      <c r="F197" s="295"/>
      <c r="G197" s="299"/>
    </row>
    <row r="198" spans="1:7">
      <c r="A198" s="297"/>
      <c r="B198" s="286"/>
      <c r="C198" s="367" t="s">
        <v>478</v>
      </c>
      <c r="D198" s="368"/>
      <c r="E198" s="293">
        <v>7.7835000000000001</v>
      </c>
      <c r="F198" s="295"/>
      <c r="G198" s="299"/>
    </row>
    <row r="199" spans="1:7">
      <c r="A199" s="297"/>
      <c r="B199" s="286"/>
      <c r="C199" s="367" t="s">
        <v>479</v>
      </c>
      <c r="D199" s="368"/>
      <c r="E199" s="293">
        <v>6.7140000000000004</v>
      </c>
      <c r="F199" s="295"/>
      <c r="G199" s="299"/>
    </row>
    <row r="200" spans="1:7">
      <c r="A200" s="297"/>
      <c r="B200" s="286"/>
      <c r="C200" s="367" t="s">
        <v>480</v>
      </c>
      <c r="D200" s="368"/>
      <c r="E200" s="293">
        <v>6.4184999999999999</v>
      </c>
      <c r="F200" s="295"/>
      <c r="G200" s="299"/>
    </row>
    <row r="201" spans="1:7">
      <c r="A201" s="297"/>
      <c r="B201" s="286"/>
      <c r="C201" s="367" t="s">
        <v>481</v>
      </c>
      <c r="D201" s="368"/>
      <c r="E201" s="293">
        <v>5.4240000000000004</v>
      </c>
      <c r="F201" s="295"/>
      <c r="G201" s="299"/>
    </row>
    <row r="202" spans="1:7">
      <c r="A202" s="297"/>
      <c r="B202" s="286"/>
      <c r="C202" s="367" t="s">
        <v>482</v>
      </c>
      <c r="D202" s="368"/>
      <c r="E202" s="293">
        <v>5.5635000000000003</v>
      </c>
      <c r="F202" s="295"/>
      <c r="G202" s="299"/>
    </row>
    <row r="203" spans="1:7">
      <c r="A203" s="297"/>
      <c r="B203" s="286"/>
      <c r="C203" s="367" t="s">
        <v>483</v>
      </c>
      <c r="D203" s="368"/>
      <c r="E203" s="293">
        <v>1.2749999999999999</v>
      </c>
      <c r="F203" s="295"/>
      <c r="G203" s="299"/>
    </row>
    <row r="204" spans="1:7">
      <c r="A204" s="297"/>
      <c r="B204" s="286"/>
      <c r="C204" s="367" t="s">
        <v>484</v>
      </c>
      <c r="D204" s="368"/>
      <c r="E204" s="293">
        <v>4.2554999999999996</v>
      </c>
      <c r="F204" s="295"/>
      <c r="G204" s="299"/>
    </row>
    <row r="205" spans="1:7">
      <c r="A205" s="297"/>
      <c r="B205" s="286"/>
      <c r="C205" s="367" t="s">
        <v>419</v>
      </c>
      <c r="D205" s="368"/>
      <c r="E205" s="293">
        <v>258.71249999999998</v>
      </c>
      <c r="F205" s="295"/>
      <c r="G205" s="299"/>
    </row>
    <row r="206" spans="1:7">
      <c r="A206" s="297"/>
      <c r="B206" s="286"/>
      <c r="C206" s="307" t="s">
        <v>144</v>
      </c>
      <c r="D206" s="289"/>
      <c r="E206" s="293">
        <v>0</v>
      </c>
      <c r="F206" s="295"/>
      <c r="G206" s="299"/>
    </row>
    <row r="207" spans="1:7">
      <c r="A207" s="297">
        <v>67</v>
      </c>
      <c r="B207" s="286" t="s">
        <v>185</v>
      </c>
      <c r="C207" s="306" t="s">
        <v>186</v>
      </c>
      <c r="D207" s="289" t="s">
        <v>127</v>
      </c>
      <c r="E207" s="292">
        <v>27.324999999999999</v>
      </c>
      <c r="F207" s="295">
        <v>0</v>
      </c>
      <c r="G207" s="299">
        <f t="shared" si="7"/>
        <v>0</v>
      </c>
    </row>
    <row r="208" spans="1:7">
      <c r="A208" s="297"/>
      <c r="B208" s="286"/>
      <c r="C208" s="367" t="s">
        <v>485</v>
      </c>
      <c r="D208" s="368"/>
      <c r="E208" s="293">
        <v>7.1</v>
      </c>
      <c r="F208" s="295"/>
      <c r="G208" s="299"/>
    </row>
    <row r="209" spans="1:7">
      <c r="A209" s="297"/>
      <c r="B209" s="286"/>
      <c r="C209" s="367" t="s">
        <v>486</v>
      </c>
      <c r="D209" s="368"/>
      <c r="E209" s="293">
        <v>15</v>
      </c>
      <c r="F209" s="295"/>
      <c r="G209" s="299"/>
    </row>
    <row r="210" spans="1:7">
      <c r="A210" s="297"/>
      <c r="B210" s="286"/>
      <c r="C210" s="367" t="s">
        <v>487</v>
      </c>
      <c r="D210" s="368"/>
      <c r="E210" s="293">
        <v>5.2249999999999996</v>
      </c>
      <c r="F210" s="295"/>
      <c r="G210" s="299"/>
    </row>
    <row r="211" spans="1:7" ht="22.5">
      <c r="A211" s="297">
        <v>68</v>
      </c>
      <c r="B211" s="286" t="s">
        <v>488</v>
      </c>
      <c r="C211" s="306" t="s">
        <v>489</v>
      </c>
      <c r="D211" s="289" t="s">
        <v>138</v>
      </c>
      <c r="E211" s="292">
        <v>1</v>
      </c>
      <c r="F211" s="295">
        <v>0</v>
      </c>
      <c r="G211" s="299">
        <f t="shared" si="7"/>
        <v>0</v>
      </c>
    </row>
    <row r="212" spans="1:7">
      <c r="A212" s="298" t="s">
        <v>124</v>
      </c>
      <c r="B212" s="287" t="s">
        <v>75</v>
      </c>
      <c r="C212" s="308" t="s">
        <v>76</v>
      </c>
      <c r="D212" s="290"/>
      <c r="E212" s="294"/>
      <c r="F212" s="371">
        <f>G213</f>
        <v>0</v>
      </c>
      <c r="G212" s="372"/>
    </row>
    <row r="213" spans="1:7">
      <c r="A213" s="297">
        <v>69</v>
      </c>
      <c r="B213" s="286" t="s">
        <v>187</v>
      </c>
      <c r="C213" s="306" t="s">
        <v>188</v>
      </c>
      <c r="D213" s="289" t="s">
        <v>189</v>
      </c>
      <c r="E213" s="292">
        <v>189.24010999999999</v>
      </c>
      <c r="F213" s="295">
        <v>0</v>
      </c>
      <c r="G213" s="299">
        <f>E213*F213</f>
        <v>0</v>
      </c>
    </row>
    <row r="214" spans="1:7">
      <c r="A214" s="298" t="s">
        <v>124</v>
      </c>
      <c r="B214" s="287" t="s">
        <v>77</v>
      </c>
      <c r="C214" s="308" t="s">
        <v>78</v>
      </c>
      <c r="D214" s="290"/>
      <c r="E214" s="294"/>
      <c r="F214" s="371">
        <f>G215+G217+G220+G223+G227+G230+G232+G234+G238</f>
        <v>0</v>
      </c>
      <c r="G214" s="372"/>
    </row>
    <row r="215" spans="1:7" ht="22.5">
      <c r="A215" s="297">
        <v>70</v>
      </c>
      <c r="B215" s="286" t="s">
        <v>190</v>
      </c>
      <c r="C215" s="306" t="s">
        <v>706</v>
      </c>
      <c r="D215" s="289" t="s">
        <v>127</v>
      </c>
      <c r="E215" s="292">
        <v>258.71249999999998</v>
      </c>
      <c r="F215" s="295">
        <v>0</v>
      </c>
      <c r="G215" s="299">
        <f>E215*F215</f>
        <v>0</v>
      </c>
    </row>
    <row r="216" spans="1:7">
      <c r="A216" s="297"/>
      <c r="B216" s="286"/>
      <c r="C216" s="367" t="s">
        <v>419</v>
      </c>
      <c r="D216" s="368"/>
      <c r="E216" s="293">
        <v>258.71249999999998</v>
      </c>
      <c r="F216" s="295"/>
      <c r="G216" s="299"/>
    </row>
    <row r="217" spans="1:7" ht="22.5">
      <c r="A217" s="297">
        <v>71</v>
      </c>
      <c r="B217" s="286" t="s">
        <v>191</v>
      </c>
      <c r="C217" s="306" t="s">
        <v>707</v>
      </c>
      <c r="D217" s="289" t="s">
        <v>127</v>
      </c>
      <c r="E217" s="292">
        <v>258.71249999999998</v>
      </c>
      <c r="F217" s="295">
        <v>0</v>
      </c>
      <c r="G217" s="299">
        <f t="shared" ref="G217:G238" si="8">E217*F217</f>
        <v>0</v>
      </c>
    </row>
    <row r="218" spans="1:7">
      <c r="A218" s="297"/>
      <c r="B218" s="286"/>
      <c r="C218" s="367" t="s">
        <v>419</v>
      </c>
      <c r="D218" s="368"/>
      <c r="E218" s="293">
        <v>258.71249999999998</v>
      </c>
      <c r="F218" s="295"/>
      <c r="G218" s="299"/>
    </row>
    <row r="219" spans="1:7">
      <c r="A219" s="297"/>
      <c r="B219" s="286"/>
      <c r="C219" s="307" t="s">
        <v>144</v>
      </c>
      <c r="D219" s="289"/>
      <c r="E219" s="293">
        <v>0</v>
      </c>
      <c r="F219" s="295"/>
      <c r="G219" s="299"/>
    </row>
    <row r="220" spans="1:7">
      <c r="A220" s="297">
        <v>72</v>
      </c>
      <c r="B220" s="286" t="s">
        <v>192</v>
      </c>
      <c r="C220" s="306" t="s">
        <v>314</v>
      </c>
      <c r="D220" s="289" t="s">
        <v>127</v>
      </c>
      <c r="E220" s="292">
        <v>78.25</v>
      </c>
      <c r="F220" s="295">
        <v>0</v>
      </c>
      <c r="G220" s="299">
        <f t="shared" si="8"/>
        <v>0</v>
      </c>
    </row>
    <row r="221" spans="1:7">
      <c r="A221" s="297"/>
      <c r="B221" s="286"/>
      <c r="C221" s="367" t="s">
        <v>490</v>
      </c>
      <c r="D221" s="368"/>
      <c r="E221" s="293">
        <v>73.5</v>
      </c>
      <c r="F221" s="295"/>
      <c r="G221" s="299"/>
    </row>
    <row r="222" spans="1:7">
      <c r="A222" s="297"/>
      <c r="B222" s="286"/>
      <c r="C222" s="367" t="s">
        <v>491</v>
      </c>
      <c r="D222" s="368"/>
      <c r="E222" s="293">
        <v>4.75</v>
      </c>
      <c r="F222" s="295"/>
      <c r="G222" s="299"/>
    </row>
    <row r="223" spans="1:7">
      <c r="A223" s="297">
        <v>73</v>
      </c>
      <c r="B223" s="286" t="s">
        <v>193</v>
      </c>
      <c r="C223" s="306" t="s">
        <v>708</v>
      </c>
      <c r="D223" s="289" t="s">
        <v>127</v>
      </c>
      <c r="E223" s="292">
        <v>78.25</v>
      </c>
      <c r="F223" s="295">
        <v>0</v>
      </c>
      <c r="G223" s="299">
        <f t="shared" si="8"/>
        <v>0</v>
      </c>
    </row>
    <row r="224" spans="1:7">
      <c r="A224" s="297"/>
      <c r="B224" s="286"/>
      <c r="C224" s="367" t="s">
        <v>490</v>
      </c>
      <c r="D224" s="368"/>
      <c r="E224" s="293">
        <v>73.5</v>
      </c>
      <c r="F224" s="295"/>
      <c r="G224" s="299"/>
    </row>
    <row r="225" spans="1:7">
      <c r="A225" s="297"/>
      <c r="B225" s="286"/>
      <c r="C225" s="367" t="s">
        <v>491</v>
      </c>
      <c r="D225" s="368"/>
      <c r="E225" s="293">
        <v>4.75</v>
      </c>
      <c r="F225" s="295"/>
      <c r="G225" s="299"/>
    </row>
    <row r="226" spans="1:7">
      <c r="A226" s="297"/>
      <c r="B226" s="286"/>
      <c r="C226" s="307" t="s">
        <v>144</v>
      </c>
      <c r="D226" s="289"/>
      <c r="E226" s="293">
        <v>0</v>
      </c>
      <c r="F226" s="295"/>
      <c r="G226" s="299"/>
    </row>
    <row r="227" spans="1:7">
      <c r="A227" s="297">
        <v>74</v>
      </c>
      <c r="B227" s="286" t="s">
        <v>194</v>
      </c>
      <c r="C227" s="306" t="s">
        <v>709</v>
      </c>
      <c r="D227" s="289" t="s">
        <v>143</v>
      </c>
      <c r="E227" s="292">
        <v>72.7</v>
      </c>
      <c r="F227" s="295">
        <v>0</v>
      </c>
      <c r="G227" s="299">
        <f t="shared" si="8"/>
        <v>0</v>
      </c>
    </row>
    <row r="228" spans="1:7">
      <c r="A228" s="297"/>
      <c r="B228" s="286"/>
      <c r="C228" s="367" t="s">
        <v>492</v>
      </c>
      <c r="D228" s="368"/>
      <c r="E228" s="293">
        <v>7.1</v>
      </c>
      <c r="F228" s="295"/>
      <c r="G228" s="299"/>
    </row>
    <row r="229" spans="1:7">
      <c r="A229" s="297"/>
      <c r="B229" s="286"/>
      <c r="C229" s="367" t="s">
        <v>493</v>
      </c>
      <c r="D229" s="368"/>
      <c r="E229" s="293">
        <v>65.599999999999994</v>
      </c>
      <c r="F229" s="295"/>
      <c r="G229" s="299"/>
    </row>
    <row r="230" spans="1:7" ht="22.5">
      <c r="A230" s="297">
        <v>75</v>
      </c>
      <c r="B230" s="286" t="s">
        <v>195</v>
      </c>
      <c r="C230" s="306" t="s">
        <v>710</v>
      </c>
      <c r="D230" s="289" t="s">
        <v>127</v>
      </c>
      <c r="E230" s="292">
        <v>205.035</v>
      </c>
      <c r="F230" s="295">
        <v>0</v>
      </c>
      <c r="G230" s="299">
        <f t="shared" si="8"/>
        <v>0</v>
      </c>
    </row>
    <row r="231" spans="1:7">
      <c r="A231" s="297"/>
      <c r="B231" s="286"/>
      <c r="C231" s="367" t="s">
        <v>494</v>
      </c>
      <c r="D231" s="368"/>
      <c r="E231" s="293">
        <v>205.035</v>
      </c>
      <c r="F231" s="295"/>
      <c r="G231" s="299"/>
    </row>
    <row r="232" spans="1:7" ht="33.75">
      <c r="A232" s="297">
        <v>76</v>
      </c>
      <c r="B232" s="286" t="s">
        <v>495</v>
      </c>
      <c r="C232" s="306" t="s">
        <v>711</v>
      </c>
      <c r="D232" s="289" t="s">
        <v>127</v>
      </c>
      <c r="E232" s="292">
        <v>205.035</v>
      </c>
      <c r="F232" s="295">
        <v>0</v>
      </c>
      <c r="G232" s="299">
        <f t="shared" si="8"/>
        <v>0</v>
      </c>
    </row>
    <row r="233" spans="1:7">
      <c r="A233" s="297"/>
      <c r="B233" s="286"/>
      <c r="C233" s="367" t="s">
        <v>494</v>
      </c>
      <c r="D233" s="368"/>
      <c r="E233" s="293">
        <v>205.035</v>
      </c>
      <c r="F233" s="295"/>
      <c r="G233" s="299"/>
    </row>
    <row r="234" spans="1:7">
      <c r="A234" s="297">
        <v>77</v>
      </c>
      <c r="B234" s="286" t="s">
        <v>496</v>
      </c>
      <c r="C234" s="306" t="s">
        <v>497</v>
      </c>
      <c r="D234" s="289" t="s">
        <v>127</v>
      </c>
      <c r="E234" s="292">
        <v>131.38</v>
      </c>
      <c r="F234" s="295">
        <v>0</v>
      </c>
      <c r="G234" s="299">
        <f t="shared" si="8"/>
        <v>0</v>
      </c>
    </row>
    <row r="235" spans="1:7">
      <c r="A235" s="297"/>
      <c r="B235" s="286"/>
      <c r="C235" s="367" t="s">
        <v>498</v>
      </c>
      <c r="D235" s="368"/>
      <c r="E235" s="293">
        <v>54.28</v>
      </c>
      <c r="F235" s="295"/>
      <c r="G235" s="299"/>
    </row>
    <row r="236" spans="1:7">
      <c r="A236" s="297"/>
      <c r="B236" s="286"/>
      <c r="C236" s="367" t="s">
        <v>499</v>
      </c>
      <c r="D236" s="368"/>
      <c r="E236" s="293">
        <v>77.099999999999994</v>
      </c>
      <c r="F236" s="295"/>
      <c r="G236" s="299"/>
    </row>
    <row r="237" spans="1:7">
      <c r="A237" s="297"/>
      <c r="B237" s="286"/>
      <c r="C237" s="307" t="s">
        <v>144</v>
      </c>
      <c r="D237" s="289"/>
      <c r="E237" s="293">
        <v>0</v>
      </c>
      <c r="F237" s="295"/>
      <c r="G237" s="299"/>
    </row>
    <row r="238" spans="1:7">
      <c r="A238" s="297">
        <v>78</v>
      </c>
      <c r="B238" s="286" t="s">
        <v>196</v>
      </c>
      <c r="C238" s="306" t="s">
        <v>197</v>
      </c>
      <c r="D238" s="289" t="s">
        <v>105</v>
      </c>
      <c r="E238" s="292">
        <v>1905.7843</v>
      </c>
      <c r="F238" s="295">
        <v>0</v>
      </c>
      <c r="G238" s="299">
        <f t="shared" si="8"/>
        <v>0</v>
      </c>
    </row>
    <row r="239" spans="1:7">
      <c r="A239" s="298" t="s">
        <v>124</v>
      </c>
      <c r="B239" s="287" t="s">
        <v>500</v>
      </c>
      <c r="C239" s="308" t="s">
        <v>501</v>
      </c>
      <c r="D239" s="290"/>
      <c r="E239" s="294"/>
      <c r="F239" s="371">
        <f>G240+G242+G249+G256+G257+G258+G266+G268+G269+G271+G272+G281+G282+G283+G287</f>
        <v>0</v>
      </c>
      <c r="G239" s="372"/>
    </row>
    <row r="240" spans="1:7" ht="33.75">
      <c r="A240" s="297">
        <v>79</v>
      </c>
      <c r="B240" s="286" t="s">
        <v>502</v>
      </c>
      <c r="C240" s="306" t="s">
        <v>503</v>
      </c>
      <c r="D240" s="289" t="s">
        <v>127</v>
      </c>
      <c r="E240" s="292">
        <v>348.39</v>
      </c>
      <c r="F240" s="295">
        <v>0</v>
      </c>
      <c r="G240" s="299">
        <f>E240*F240</f>
        <v>0</v>
      </c>
    </row>
    <row r="241" spans="1:7">
      <c r="A241" s="297"/>
      <c r="B241" s="286"/>
      <c r="C241" s="367" t="s">
        <v>504</v>
      </c>
      <c r="D241" s="368"/>
      <c r="E241" s="293">
        <v>348.39</v>
      </c>
      <c r="F241" s="295"/>
      <c r="G241" s="299"/>
    </row>
    <row r="242" spans="1:7" ht="33.75">
      <c r="A242" s="297">
        <v>80</v>
      </c>
      <c r="B242" s="286" t="s">
        <v>198</v>
      </c>
      <c r="C242" s="306" t="s">
        <v>712</v>
      </c>
      <c r="D242" s="289" t="s">
        <v>127</v>
      </c>
      <c r="E242" s="292">
        <v>498.33738</v>
      </c>
      <c r="F242" s="295">
        <v>0</v>
      </c>
      <c r="G242" s="299">
        <f t="shared" ref="G242:G287" si="9">E242*F242</f>
        <v>0</v>
      </c>
    </row>
    <row r="243" spans="1:7">
      <c r="A243" s="297"/>
      <c r="B243" s="286"/>
      <c r="C243" s="367" t="s">
        <v>505</v>
      </c>
      <c r="D243" s="368"/>
      <c r="E243" s="293">
        <v>46.387500000000003</v>
      </c>
      <c r="F243" s="295"/>
      <c r="G243" s="299"/>
    </row>
    <row r="244" spans="1:7">
      <c r="A244" s="297"/>
      <c r="B244" s="286"/>
      <c r="C244" s="367" t="s">
        <v>506</v>
      </c>
      <c r="D244" s="368"/>
      <c r="E244" s="293">
        <v>78.135599999999997</v>
      </c>
      <c r="F244" s="295"/>
      <c r="G244" s="299"/>
    </row>
    <row r="245" spans="1:7">
      <c r="A245" s="297"/>
      <c r="B245" s="286"/>
      <c r="C245" s="367" t="s">
        <v>507</v>
      </c>
      <c r="D245" s="368"/>
      <c r="E245" s="293">
        <v>19.4513</v>
      </c>
      <c r="F245" s="295"/>
      <c r="G245" s="299"/>
    </row>
    <row r="246" spans="1:7">
      <c r="A246" s="297"/>
      <c r="B246" s="286"/>
      <c r="C246" s="367" t="s">
        <v>508</v>
      </c>
      <c r="D246" s="368"/>
      <c r="E246" s="293">
        <v>347.01</v>
      </c>
      <c r="F246" s="295"/>
      <c r="G246" s="299"/>
    </row>
    <row r="247" spans="1:7">
      <c r="A247" s="297"/>
      <c r="B247" s="286"/>
      <c r="C247" s="367" t="s">
        <v>509</v>
      </c>
      <c r="D247" s="368"/>
      <c r="E247" s="293">
        <v>7.3529999999999998</v>
      </c>
      <c r="F247" s="295"/>
      <c r="G247" s="299"/>
    </row>
    <row r="248" spans="1:7">
      <c r="A248" s="297"/>
      <c r="B248" s="286"/>
      <c r="C248" s="307" t="s">
        <v>144</v>
      </c>
      <c r="D248" s="289"/>
      <c r="E248" s="293">
        <v>0</v>
      </c>
      <c r="F248" s="295"/>
      <c r="G248" s="299"/>
    </row>
    <row r="249" spans="1:7" ht="22.5">
      <c r="A249" s="297">
        <v>81</v>
      </c>
      <c r="B249" s="286" t="s">
        <v>199</v>
      </c>
      <c r="C249" s="306" t="s">
        <v>713</v>
      </c>
      <c r="D249" s="289" t="s">
        <v>127</v>
      </c>
      <c r="E249" s="292">
        <v>498.33738</v>
      </c>
      <c r="F249" s="295">
        <v>0</v>
      </c>
      <c r="G249" s="299">
        <f t="shared" si="9"/>
        <v>0</v>
      </c>
    </row>
    <row r="250" spans="1:7">
      <c r="A250" s="297"/>
      <c r="B250" s="286"/>
      <c r="C250" s="367" t="s">
        <v>505</v>
      </c>
      <c r="D250" s="368"/>
      <c r="E250" s="293">
        <v>46.387500000000003</v>
      </c>
      <c r="F250" s="295"/>
      <c r="G250" s="299"/>
    </row>
    <row r="251" spans="1:7">
      <c r="A251" s="297"/>
      <c r="B251" s="286"/>
      <c r="C251" s="367" t="s">
        <v>506</v>
      </c>
      <c r="D251" s="368"/>
      <c r="E251" s="293">
        <v>78.135599999999997</v>
      </c>
      <c r="F251" s="295"/>
      <c r="G251" s="299"/>
    </row>
    <row r="252" spans="1:7">
      <c r="A252" s="297"/>
      <c r="B252" s="286"/>
      <c r="C252" s="367" t="s">
        <v>507</v>
      </c>
      <c r="D252" s="368"/>
      <c r="E252" s="293">
        <v>19.4513</v>
      </c>
      <c r="F252" s="295"/>
      <c r="G252" s="299"/>
    </row>
    <row r="253" spans="1:7">
      <c r="A253" s="297"/>
      <c r="B253" s="286"/>
      <c r="C253" s="367" t="s">
        <v>508</v>
      </c>
      <c r="D253" s="368"/>
      <c r="E253" s="293">
        <v>347.01</v>
      </c>
      <c r="F253" s="295"/>
      <c r="G253" s="299"/>
    </row>
    <row r="254" spans="1:7">
      <c r="A254" s="297"/>
      <c r="B254" s="286"/>
      <c r="C254" s="367" t="s">
        <v>509</v>
      </c>
      <c r="D254" s="368"/>
      <c r="E254" s="293">
        <v>7.3529999999999998</v>
      </c>
      <c r="F254" s="295"/>
      <c r="G254" s="299"/>
    </row>
    <row r="255" spans="1:7">
      <c r="A255" s="297"/>
      <c r="B255" s="286"/>
      <c r="C255" s="307" t="s">
        <v>144</v>
      </c>
      <c r="D255" s="289"/>
      <c r="E255" s="293">
        <v>0</v>
      </c>
      <c r="F255" s="295"/>
      <c r="G255" s="299"/>
    </row>
    <row r="256" spans="1:7">
      <c r="A256" s="297">
        <v>82</v>
      </c>
      <c r="B256" s="286" t="s">
        <v>510</v>
      </c>
      <c r="C256" s="306" t="s">
        <v>511</v>
      </c>
      <c r="D256" s="289" t="s">
        <v>149</v>
      </c>
      <c r="E256" s="292">
        <v>1</v>
      </c>
      <c r="F256" s="295">
        <v>0</v>
      </c>
      <c r="G256" s="299">
        <f t="shared" si="9"/>
        <v>0</v>
      </c>
    </row>
    <row r="257" spans="1:7">
      <c r="A257" s="297">
        <v>83</v>
      </c>
      <c r="B257" s="286" t="s">
        <v>512</v>
      </c>
      <c r="C257" s="306" t="s">
        <v>513</v>
      </c>
      <c r="D257" s="289" t="s">
        <v>149</v>
      </c>
      <c r="E257" s="292">
        <v>3</v>
      </c>
      <c r="F257" s="295">
        <v>0</v>
      </c>
      <c r="G257" s="299">
        <f t="shared" si="9"/>
        <v>0</v>
      </c>
    </row>
    <row r="258" spans="1:7" ht="22.5">
      <c r="A258" s="297">
        <v>84</v>
      </c>
      <c r="B258" s="286" t="s">
        <v>514</v>
      </c>
      <c r="C258" s="306" t="s">
        <v>714</v>
      </c>
      <c r="D258" s="289" t="s">
        <v>127</v>
      </c>
      <c r="E258" s="292">
        <v>527.40038000000004</v>
      </c>
      <c r="F258" s="295">
        <v>0</v>
      </c>
      <c r="G258" s="299">
        <f t="shared" si="9"/>
        <v>0</v>
      </c>
    </row>
    <row r="259" spans="1:7">
      <c r="A259" s="297"/>
      <c r="B259" s="286"/>
      <c r="C259" s="367" t="s">
        <v>515</v>
      </c>
      <c r="D259" s="368"/>
      <c r="E259" s="293">
        <v>49.033499999999997</v>
      </c>
      <c r="F259" s="295"/>
      <c r="G259" s="299"/>
    </row>
    <row r="260" spans="1:7">
      <c r="A260" s="297"/>
      <c r="B260" s="286"/>
      <c r="C260" s="367" t="s">
        <v>516</v>
      </c>
      <c r="D260" s="368"/>
      <c r="E260" s="293">
        <v>4.6749999999999998</v>
      </c>
      <c r="F260" s="295"/>
      <c r="G260" s="299"/>
    </row>
    <row r="261" spans="1:7">
      <c r="A261" s="297"/>
      <c r="B261" s="286"/>
      <c r="C261" s="367" t="s">
        <v>517</v>
      </c>
      <c r="D261" s="368"/>
      <c r="E261" s="293">
        <v>103.0556</v>
      </c>
      <c r="F261" s="295"/>
      <c r="G261" s="299"/>
    </row>
    <row r="262" spans="1:7">
      <c r="A262" s="297"/>
      <c r="B262" s="286"/>
      <c r="C262" s="367" t="s">
        <v>518</v>
      </c>
      <c r="D262" s="368"/>
      <c r="E262" s="293">
        <v>1.0249999999999999</v>
      </c>
      <c r="F262" s="295"/>
      <c r="G262" s="299"/>
    </row>
    <row r="263" spans="1:7">
      <c r="A263" s="297"/>
      <c r="B263" s="286"/>
      <c r="C263" s="367" t="s">
        <v>519</v>
      </c>
      <c r="D263" s="368"/>
      <c r="E263" s="293">
        <v>5.1863000000000001</v>
      </c>
      <c r="F263" s="295"/>
      <c r="G263" s="299"/>
    </row>
    <row r="264" spans="1:7">
      <c r="A264" s="297"/>
      <c r="B264" s="286"/>
      <c r="C264" s="367" t="s">
        <v>520</v>
      </c>
      <c r="D264" s="368"/>
      <c r="E264" s="293">
        <v>360.55500000000001</v>
      </c>
      <c r="F264" s="295"/>
      <c r="G264" s="299"/>
    </row>
    <row r="265" spans="1:7">
      <c r="A265" s="297"/>
      <c r="B265" s="286"/>
      <c r="C265" s="367" t="s">
        <v>521</v>
      </c>
      <c r="D265" s="368"/>
      <c r="E265" s="293">
        <v>3.87</v>
      </c>
      <c r="F265" s="295"/>
      <c r="G265" s="299"/>
    </row>
    <row r="266" spans="1:7">
      <c r="A266" s="297">
        <v>85</v>
      </c>
      <c r="B266" s="286" t="s">
        <v>522</v>
      </c>
      <c r="C266" s="306" t="s">
        <v>715</v>
      </c>
      <c r="D266" s="289" t="s">
        <v>143</v>
      </c>
      <c r="E266" s="292">
        <v>100.05500000000001</v>
      </c>
      <c r="F266" s="295">
        <v>0</v>
      </c>
      <c r="G266" s="299">
        <f t="shared" si="9"/>
        <v>0</v>
      </c>
    </row>
    <row r="267" spans="1:7">
      <c r="A267" s="297"/>
      <c r="B267" s="286"/>
      <c r="C267" s="367" t="s">
        <v>523</v>
      </c>
      <c r="D267" s="368"/>
      <c r="E267" s="293">
        <v>100.05500000000001</v>
      </c>
      <c r="F267" s="295"/>
      <c r="G267" s="299"/>
    </row>
    <row r="268" spans="1:7">
      <c r="A268" s="297">
        <v>86</v>
      </c>
      <c r="B268" s="286" t="s">
        <v>524</v>
      </c>
      <c r="C268" s="306" t="s">
        <v>716</v>
      </c>
      <c r="D268" s="289" t="s">
        <v>143</v>
      </c>
      <c r="E268" s="292">
        <v>69.25</v>
      </c>
      <c r="F268" s="295">
        <v>0</v>
      </c>
      <c r="G268" s="299">
        <f t="shared" si="9"/>
        <v>0</v>
      </c>
    </row>
    <row r="269" spans="1:7" ht="33.75">
      <c r="A269" s="297">
        <v>87</v>
      </c>
      <c r="B269" s="286" t="s">
        <v>525</v>
      </c>
      <c r="C269" s="306" t="s">
        <v>526</v>
      </c>
      <c r="D269" s="289" t="s">
        <v>143</v>
      </c>
      <c r="E269" s="292">
        <v>5.2</v>
      </c>
      <c r="F269" s="295">
        <v>0</v>
      </c>
      <c r="G269" s="299">
        <f t="shared" si="9"/>
        <v>0</v>
      </c>
    </row>
    <row r="270" spans="1:7">
      <c r="A270" s="297"/>
      <c r="B270" s="286"/>
      <c r="C270" s="367" t="s">
        <v>527</v>
      </c>
      <c r="D270" s="368"/>
      <c r="E270" s="293">
        <v>5.2</v>
      </c>
      <c r="F270" s="295"/>
      <c r="G270" s="299"/>
    </row>
    <row r="271" spans="1:7" ht="33.75">
      <c r="A271" s="297">
        <v>88</v>
      </c>
      <c r="B271" s="286" t="s">
        <v>200</v>
      </c>
      <c r="C271" s="306" t="s">
        <v>201</v>
      </c>
      <c r="D271" s="289" t="s">
        <v>143</v>
      </c>
      <c r="E271" s="292">
        <v>137.93</v>
      </c>
      <c r="F271" s="295">
        <v>0</v>
      </c>
      <c r="G271" s="299">
        <f t="shared" si="9"/>
        <v>0</v>
      </c>
    </row>
    <row r="272" spans="1:7" ht="22.5">
      <c r="A272" s="297">
        <v>89</v>
      </c>
      <c r="B272" s="286" t="s">
        <v>202</v>
      </c>
      <c r="C272" s="306" t="s">
        <v>717</v>
      </c>
      <c r="D272" s="289" t="s">
        <v>127</v>
      </c>
      <c r="E272" s="292">
        <v>527.40038000000004</v>
      </c>
      <c r="F272" s="295">
        <v>0</v>
      </c>
      <c r="G272" s="299">
        <f t="shared" si="9"/>
        <v>0</v>
      </c>
    </row>
    <row r="273" spans="1:7">
      <c r="A273" s="297"/>
      <c r="B273" s="286"/>
      <c r="C273" s="367" t="s">
        <v>515</v>
      </c>
      <c r="D273" s="368"/>
      <c r="E273" s="293">
        <v>49.033499999999997</v>
      </c>
      <c r="F273" s="295"/>
      <c r="G273" s="299"/>
    </row>
    <row r="274" spans="1:7">
      <c r="A274" s="297"/>
      <c r="B274" s="286"/>
      <c r="C274" s="367" t="s">
        <v>516</v>
      </c>
      <c r="D274" s="368"/>
      <c r="E274" s="293">
        <v>4.6749999999999998</v>
      </c>
      <c r="F274" s="295"/>
      <c r="G274" s="299"/>
    </row>
    <row r="275" spans="1:7">
      <c r="A275" s="297"/>
      <c r="B275" s="286"/>
      <c r="C275" s="367" t="s">
        <v>517</v>
      </c>
      <c r="D275" s="368"/>
      <c r="E275" s="293">
        <v>103.0556</v>
      </c>
      <c r="F275" s="295"/>
      <c r="G275" s="299"/>
    </row>
    <row r="276" spans="1:7">
      <c r="A276" s="297"/>
      <c r="B276" s="286"/>
      <c r="C276" s="367" t="s">
        <v>518</v>
      </c>
      <c r="D276" s="368"/>
      <c r="E276" s="293">
        <v>1.0249999999999999</v>
      </c>
      <c r="F276" s="295"/>
      <c r="G276" s="299"/>
    </row>
    <row r="277" spans="1:7">
      <c r="A277" s="297"/>
      <c r="B277" s="286"/>
      <c r="C277" s="367" t="s">
        <v>519</v>
      </c>
      <c r="D277" s="368"/>
      <c r="E277" s="293">
        <v>5.1863000000000001</v>
      </c>
      <c r="F277" s="295"/>
      <c r="G277" s="299"/>
    </row>
    <row r="278" spans="1:7">
      <c r="A278" s="297"/>
      <c r="B278" s="286"/>
      <c r="C278" s="367" t="s">
        <v>520</v>
      </c>
      <c r="D278" s="368"/>
      <c r="E278" s="293">
        <v>360.55500000000001</v>
      </c>
      <c r="F278" s="295"/>
      <c r="G278" s="299"/>
    </row>
    <row r="279" spans="1:7">
      <c r="A279" s="297"/>
      <c r="B279" s="286"/>
      <c r="C279" s="367" t="s">
        <v>521</v>
      </c>
      <c r="D279" s="368"/>
      <c r="E279" s="293">
        <v>3.87</v>
      </c>
      <c r="F279" s="295"/>
      <c r="G279" s="299"/>
    </row>
    <row r="280" spans="1:7">
      <c r="A280" s="297"/>
      <c r="B280" s="286"/>
      <c r="C280" s="307" t="s">
        <v>144</v>
      </c>
      <c r="D280" s="289"/>
      <c r="E280" s="293">
        <v>0</v>
      </c>
      <c r="F280" s="295"/>
      <c r="G280" s="299"/>
    </row>
    <row r="281" spans="1:7" ht="22.5">
      <c r="A281" s="297">
        <v>90</v>
      </c>
      <c r="B281" s="286" t="s">
        <v>203</v>
      </c>
      <c r="C281" s="306" t="s">
        <v>528</v>
      </c>
      <c r="D281" s="289" t="s">
        <v>138</v>
      </c>
      <c r="E281" s="292">
        <v>1</v>
      </c>
      <c r="F281" s="295">
        <v>0</v>
      </c>
      <c r="G281" s="299">
        <f t="shared" si="9"/>
        <v>0</v>
      </c>
    </row>
    <row r="282" spans="1:7" ht="22.5">
      <c r="A282" s="297">
        <v>91</v>
      </c>
      <c r="B282" s="286" t="s">
        <v>529</v>
      </c>
      <c r="C282" s="306" t="s">
        <v>530</v>
      </c>
      <c r="D282" s="289" t="s">
        <v>149</v>
      </c>
      <c r="E282" s="292">
        <v>1</v>
      </c>
      <c r="F282" s="295">
        <v>0</v>
      </c>
      <c r="G282" s="299">
        <f t="shared" si="9"/>
        <v>0</v>
      </c>
    </row>
    <row r="283" spans="1:7" ht="22.5">
      <c r="A283" s="297">
        <v>92</v>
      </c>
      <c r="B283" s="286" t="s">
        <v>531</v>
      </c>
      <c r="C283" s="306" t="s">
        <v>532</v>
      </c>
      <c r="D283" s="289" t="s">
        <v>127</v>
      </c>
      <c r="E283" s="292">
        <v>471.53312</v>
      </c>
      <c r="F283" s="295">
        <v>0</v>
      </c>
      <c r="G283" s="299">
        <f t="shared" si="9"/>
        <v>0</v>
      </c>
    </row>
    <row r="284" spans="1:7">
      <c r="A284" s="297"/>
      <c r="B284" s="286"/>
      <c r="C284" s="367" t="s">
        <v>533</v>
      </c>
      <c r="D284" s="368"/>
      <c r="E284" s="293">
        <v>46.387500000000003</v>
      </c>
      <c r="F284" s="295"/>
      <c r="G284" s="299"/>
    </row>
    <row r="285" spans="1:7">
      <c r="A285" s="297"/>
      <c r="B285" s="286"/>
      <c r="C285" s="367" t="s">
        <v>506</v>
      </c>
      <c r="D285" s="368"/>
      <c r="E285" s="293">
        <v>78.135599999999997</v>
      </c>
      <c r="F285" s="295"/>
      <c r="G285" s="299"/>
    </row>
    <row r="286" spans="1:7">
      <c r="A286" s="297"/>
      <c r="B286" s="286"/>
      <c r="C286" s="367" t="s">
        <v>534</v>
      </c>
      <c r="D286" s="368"/>
      <c r="E286" s="293">
        <v>347.01</v>
      </c>
      <c r="F286" s="295"/>
      <c r="G286" s="299"/>
    </row>
    <row r="287" spans="1:7">
      <c r="A287" s="297">
        <v>93</v>
      </c>
      <c r="B287" s="286" t="s">
        <v>204</v>
      </c>
      <c r="C287" s="306" t="s">
        <v>535</v>
      </c>
      <c r="D287" s="289" t="s">
        <v>105</v>
      </c>
      <c r="E287" s="292">
        <v>6651.0942999999997</v>
      </c>
      <c r="F287" s="295">
        <v>0</v>
      </c>
      <c r="G287" s="299">
        <f t="shared" si="9"/>
        <v>0</v>
      </c>
    </row>
    <row r="288" spans="1:7">
      <c r="A288" s="298" t="s">
        <v>124</v>
      </c>
      <c r="B288" s="287" t="s">
        <v>79</v>
      </c>
      <c r="C288" s="308" t="s">
        <v>80</v>
      </c>
      <c r="D288" s="290"/>
      <c r="E288" s="294"/>
      <c r="F288" s="371">
        <f>G289+G296+G301+G305+G308+G314+G316+G319+G321+G323</f>
        <v>0</v>
      </c>
      <c r="G288" s="372"/>
    </row>
    <row r="289" spans="1:8" ht="22.5">
      <c r="A289" s="297">
        <v>94</v>
      </c>
      <c r="B289" s="286" t="s">
        <v>311</v>
      </c>
      <c r="C289" s="332" t="s">
        <v>312</v>
      </c>
      <c r="D289" s="333" t="s">
        <v>127</v>
      </c>
      <c r="E289" s="329">
        <v>74.057249999999996</v>
      </c>
      <c r="F289" s="295">
        <v>0</v>
      </c>
      <c r="G289" s="299">
        <f>E289*F289</f>
        <v>0</v>
      </c>
      <c r="H289" s="6"/>
    </row>
    <row r="290" spans="1:8">
      <c r="A290" s="297"/>
      <c r="B290" s="286"/>
      <c r="C290" s="373" t="s">
        <v>536</v>
      </c>
      <c r="D290" s="374"/>
      <c r="E290" s="293">
        <v>5.1188000000000002</v>
      </c>
      <c r="F290" s="295"/>
      <c r="G290" s="299"/>
    </row>
    <row r="291" spans="1:8">
      <c r="A291" s="297"/>
      <c r="B291" s="286"/>
      <c r="C291" s="373" t="s">
        <v>537</v>
      </c>
      <c r="D291" s="374"/>
      <c r="E291" s="293">
        <v>14.3325</v>
      </c>
      <c r="F291" s="295"/>
      <c r="G291" s="299"/>
    </row>
    <row r="292" spans="1:8">
      <c r="A292" s="297"/>
      <c r="B292" s="286"/>
      <c r="C292" s="373" t="s">
        <v>538</v>
      </c>
      <c r="D292" s="374"/>
      <c r="E292" s="293">
        <v>3.87</v>
      </c>
      <c r="F292" s="295"/>
      <c r="G292" s="299"/>
    </row>
    <row r="293" spans="1:8">
      <c r="A293" s="297"/>
      <c r="B293" s="286"/>
      <c r="C293" s="373" t="s">
        <v>539</v>
      </c>
      <c r="D293" s="374"/>
      <c r="E293" s="293">
        <v>10.836</v>
      </c>
      <c r="F293" s="295"/>
      <c r="G293" s="299"/>
    </row>
    <row r="294" spans="1:8">
      <c r="A294" s="297"/>
      <c r="B294" s="286"/>
      <c r="C294" s="373" t="s">
        <v>540</v>
      </c>
      <c r="D294" s="374"/>
      <c r="E294" s="293">
        <v>39.9</v>
      </c>
      <c r="F294" s="295"/>
      <c r="G294" s="299"/>
    </row>
    <row r="295" spans="1:8">
      <c r="A295" s="297"/>
      <c r="B295" s="286"/>
      <c r="C295" s="334" t="s">
        <v>144</v>
      </c>
      <c r="D295" s="333"/>
      <c r="E295" s="293">
        <v>0</v>
      </c>
      <c r="F295" s="295"/>
      <c r="G295" s="299"/>
    </row>
    <row r="296" spans="1:8">
      <c r="A296" s="297">
        <v>95</v>
      </c>
      <c r="B296" s="286" t="s">
        <v>205</v>
      </c>
      <c r="C296" s="332" t="s">
        <v>541</v>
      </c>
      <c r="D296" s="333" t="s">
        <v>127</v>
      </c>
      <c r="E296" s="329">
        <v>672.17912000000001</v>
      </c>
      <c r="F296" s="295">
        <v>0</v>
      </c>
      <c r="G296" s="299">
        <f t="shared" ref="G296:G323" si="10">E296*F296</f>
        <v>0</v>
      </c>
      <c r="H296" s="6"/>
    </row>
    <row r="297" spans="1:8">
      <c r="A297" s="297"/>
      <c r="B297" s="286"/>
      <c r="C297" s="373" t="s">
        <v>515</v>
      </c>
      <c r="D297" s="374"/>
      <c r="E297" s="293">
        <v>49.033499999999997</v>
      </c>
      <c r="F297" s="295"/>
      <c r="G297" s="299"/>
    </row>
    <row r="298" spans="1:8">
      <c r="A298" s="297"/>
      <c r="B298" s="286"/>
      <c r="C298" s="373" t="s">
        <v>506</v>
      </c>
      <c r="D298" s="374"/>
      <c r="E298" s="293">
        <v>78.135599999999997</v>
      </c>
      <c r="F298" s="295"/>
      <c r="G298" s="299"/>
    </row>
    <row r="299" spans="1:8">
      <c r="A299" s="297"/>
      <c r="B299" s="286"/>
      <c r="C299" s="373" t="s">
        <v>508</v>
      </c>
      <c r="D299" s="374"/>
      <c r="E299" s="293">
        <v>347.01</v>
      </c>
      <c r="F299" s="295"/>
      <c r="G299" s="299"/>
    </row>
    <row r="300" spans="1:8">
      <c r="A300" s="297"/>
      <c r="B300" s="286"/>
      <c r="C300" s="373" t="s">
        <v>542</v>
      </c>
      <c r="D300" s="374"/>
      <c r="E300" s="293">
        <v>198</v>
      </c>
      <c r="F300" s="295"/>
      <c r="G300" s="299"/>
    </row>
    <row r="301" spans="1:8">
      <c r="A301" s="297">
        <v>96</v>
      </c>
      <c r="B301" s="286" t="s">
        <v>206</v>
      </c>
      <c r="C301" s="332" t="s">
        <v>207</v>
      </c>
      <c r="D301" s="333" t="s">
        <v>127</v>
      </c>
      <c r="E301" s="329">
        <v>94.683999999999997</v>
      </c>
      <c r="F301" s="295">
        <v>0</v>
      </c>
      <c r="G301" s="299">
        <f t="shared" si="10"/>
        <v>0</v>
      </c>
      <c r="H301" s="6"/>
    </row>
    <row r="302" spans="1:8">
      <c r="A302" s="297"/>
      <c r="B302" s="286"/>
      <c r="C302" s="373" t="s">
        <v>543</v>
      </c>
      <c r="D302" s="374"/>
      <c r="E302" s="293">
        <v>82.6</v>
      </c>
      <c r="F302" s="295"/>
      <c r="G302" s="299"/>
    </row>
    <row r="303" spans="1:8">
      <c r="A303" s="297"/>
      <c r="B303" s="286"/>
      <c r="C303" s="367" t="s">
        <v>544</v>
      </c>
      <c r="D303" s="368"/>
      <c r="E303" s="293">
        <v>9.9109999999999996</v>
      </c>
      <c r="F303" s="295"/>
      <c r="G303" s="299"/>
    </row>
    <row r="304" spans="1:8">
      <c r="A304" s="297"/>
      <c r="B304" s="286"/>
      <c r="C304" s="367" t="s">
        <v>545</v>
      </c>
      <c r="D304" s="368"/>
      <c r="E304" s="293">
        <v>2.173</v>
      </c>
      <c r="F304" s="295"/>
      <c r="G304" s="299"/>
    </row>
    <row r="305" spans="1:8" ht="45">
      <c r="A305" s="297">
        <v>97</v>
      </c>
      <c r="B305" s="286" t="s">
        <v>546</v>
      </c>
      <c r="C305" s="306" t="s">
        <v>736</v>
      </c>
      <c r="D305" s="289" t="s">
        <v>130</v>
      </c>
      <c r="E305" s="292">
        <v>3.8885299999999998</v>
      </c>
      <c r="F305" s="295">
        <v>0</v>
      </c>
      <c r="G305" s="299">
        <f t="shared" si="10"/>
        <v>0</v>
      </c>
      <c r="H305" s="6"/>
    </row>
    <row r="306" spans="1:8" ht="24.75" customHeight="1">
      <c r="A306" s="297"/>
      <c r="B306" s="286"/>
      <c r="C306" s="367" t="s">
        <v>547</v>
      </c>
      <c r="D306" s="368"/>
      <c r="E306" s="293">
        <v>2.2143999999999999</v>
      </c>
      <c r="F306" s="295"/>
      <c r="G306" s="299"/>
      <c r="H306" s="6"/>
    </row>
    <row r="307" spans="1:8">
      <c r="A307" s="297"/>
      <c r="B307" s="286"/>
      <c r="C307" s="367" t="s">
        <v>548</v>
      </c>
      <c r="D307" s="368"/>
      <c r="E307" s="293">
        <v>1.6741999999999999</v>
      </c>
      <c r="F307" s="295"/>
      <c r="G307" s="299"/>
      <c r="H307" s="6"/>
    </row>
    <row r="308" spans="1:8" ht="45">
      <c r="A308" s="297">
        <v>98</v>
      </c>
      <c r="B308" s="286" t="s">
        <v>208</v>
      </c>
      <c r="C308" s="306" t="s">
        <v>737</v>
      </c>
      <c r="D308" s="289" t="s">
        <v>130</v>
      </c>
      <c r="E308" s="292">
        <v>113.15128</v>
      </c>
      <c r="F308" s="295">
        <v>0</v>
      </c>
      <c r="G308" s="299">
        <f t="shared" si="10"/>
        <v>0</v>
      </c>
      <c r="H308" s="6"/>
    </row>
    <row r="309" spans="1:8">
      <c r="A309" s="297"/>
      <c r="B309" s="286"/>
      <c r="C309" s="367" t="s">
        <v>549</v>
      </c>
      <c r="D309" s="368"/>
      <c r="E309" s="293">
        <v>13.1312</v>
      </c>
      <c r="F309" s="295"/>
      <c r="G309" s="299"/>
      <c r="H309" s="337"/>
    </row>
    <row r="310" spans="1:8">
      <c r="A310" s="297"/>
      <c r="B310" s="286"/>
      <c r="C310" s="367" t="s">
        <v>550</v>
      </c>
      <c r="D310" s="368"/>
      <c r="E310" s="293">
        <v>20.924700000000001</v>
      </c>
      <c r="F310" s="295"/>
      <c r="G310" s="299"/>
      <c r="H310" s="337"/>
    </row>
    <row r="311" spans="1:8">
      <c r="A311" s="297"/>
      <c r="B311" s="286"/>
      <c r="C311" s="367" t="s">
        <v>551</v>
      </c>
      <c r="D311" s="368"/>
      <c r="E311" s="293">
        <v>0.2636</v>
      </c>
      <c r="F311" s="295"/>
      <c r="G311" s="299"/>
      <c r="H311" s="337"/>
    </row>
    <row r="312" spans="1:8">
      <c r="A312" s="297"/>
      <c r="B312" s="286"/>
      <c r="C312" s="367" t="s">
        <v>552</v>
      </c>
      <c r="D312" s="368"/>
      <c r="E312" s="293">
        <v>78.632499999999993</v>
      </c>
      <c r="F312" s="295"/>
      <c r="G312" s="299"/>
      <c r="H312" s="337"/>
    </row>
    <row r="313" spans="1:8">
      <c r="A313" s="297"/>
      <c r="B313" s="286"/>
      <c r="C313" s="367" t="s">
        <v>553</v>
      </c>
      <c r="D313" s="368"/>
      <c r="E313" s="293">
        <v>0.1993</v>
      </c>
      <c r="F313" s="295"/>
      <c r="G313" s="299"/>
      <c r="H313" s="337"/>
    </row>
    <row r="314" spans="1:8" ht="56.25">
      <c r="A314" s="297">
        <v>99</v>
      </c>
      <c r="B314" s="286" t="s">
        <v>554</v>
      </c>
      <c r="C314" s="306" t="s">
        <v>732</v>
      </c>
      <c r="D314" s="289" t="s">
        <v>127</v>
      </c>
      <c r="E314" s="331">
        <v>85.078000000000003</v>
      </c>
      <c r="F314" s="295">
        <v>0</v>
      </c>
      <c r="G314" s="299">
        <f t="shared" si="10"/>
        <v>0</v>
      </c>
      <c r="H314" s="6"/>
    </row>
    <row r="315" spans="1:8">
      <c r="A315" s="297"/>
      <c r="B315" s="286"/>
      <c r="C315" s="367" t="s">
        <v>555</v>
      </c>
      <c r="D315" s="368"/>
      <c r="E315" s="293">
        <v>85.078000000000003</v>
      </c>
      <c r="F315" s="295"/>
      <c r="G315" s="299"/>
      <c r="H315" s="6"/>
    </row>
    <row r="316" spans="1:8" ht="56.25">
      <c r="A316" s="297">
        <v>100</v>
      </c>
      <c r="B316" s="286" t="s">
        <v>209</v>
      </c>
      <c r="C316" s="306" t="s">
        <v>733</v>
      </c>
      <c r="D316" s="289" t="s">
        <v>127</v>
      </c>
      <c r="E316" s="331">
        <v>12.44652</v>
      </c>
      <c r="F316" s="295">
        <v>0</v>
      </c>
      <c r="G316" s="299">
        <f t="shared" si="10"/>
        <v>0</v>
      </c>
      <c r="H316" s="6"/>
    </row>
    <row r="317" spans="1:8">
      <c r="A317" s="297"/>
      <c r="B317" s="286"/>
      <c r="C317" s="367" t="s">
        <v>556</v>
      </c>
      <c r="D317" s="368"/>
      <c r="E317" s="293">
        <v>10.208299999999999</v>
      </c>
      <c r="F317" s="295"/>
      <c r="G317" s="299"/>
      <c r="H317" s="6"/>
    </row>
    <row r="318" spans="1:8">
      <c r="A318" s="297"/>
      <c r="B318" s="286"/>
      <c r="C318" s="367" t="s">
        <v>557</v>
      </c>
      <c r="D318" s="368"/>
      <c r="E318" s="293">
        <v>2.2382</v>
      </c>
      <c r="F318" s="295"/>
      <c r="G318" s="299"/>
      <c r="H318" s="6"/>
    </row>
    <row r="319" spans="1:8" ht="45">
      <c r="A319" s="297">
        <v>101</v>
      </c>
      <c r="B319" s="286" t="s">
        <v>210</v>
      </c>
      <c r="C319" s="332" t="s">
        <v>734</v>
      </c>
      <c r="D319" s="333" t="s">
        <v>127</v>
      </c>
      <c r="E319" s="331">
        <v>41.097000000000001</v>
      </c>
      <c r="F319" s="295">
        <v>0</v>
      </c>
      <c r="G319" s="299">
        <f t="shared" si="10"/>
        <v>0</v>
      </c>
      <c r="H319" s="6"/>
    </row>
    <row r="320" spans="1:8">
      <c r="A320" s="297"/>
      <c r="B320" s="286"/>
      <c r="C320" s="373" t="s">
        <v>558</v>
      </c>
      <c r="D320" s="374"/>
      <c r="E320" s="335">
        <v>41.097000000000001</v>
      </c>
      <c r="F320" s="295"/>
      <c r="G320" s="299"/>
      <c r="H320" s="6"/>
    </row>
    <row r="321" spans="1:8" ht="45">
      <c r="A321" s="297">
        <v>102</v>
      </c>
      <c r="B321" s="286" t="s">
        <v>559</v>
      </c>
      <c r="C321" s="332" t="s">
        <v>735</v>
      </c>
      <c r="D321" s="333" t="s">
        <v>127</v>
      </c>
      <c r="E321" s="331">
        <v>407.88</v>
      </c>
      <c r="F321" s="295">
        <v>0</v>
      </c>
      <c r="G321" s="299">
        <f t="shared" si="10"/>
        <v>0</v>
      </c>
      <c r="H321" s="338"/>
    </row>
    <row r="322" spans="1:8">
      <c r="A322" s="297"/>
      <c r="B322" s="286"/>
      <c r="C322" s="367" t="s">
        <v>560</v>
      </c>
      <c r="D322" s="368"/>
      <c r="E322" s="293">
        <v>407.88</v>
      </c>
      <c r="F322" s="295"/>
      <c r="G322" s="299"/>
    </row>
    <row r="323" spans="1:8">
      <c r="A323" s="297">
        <v>103</v>
      </c>
      <c r="B323" s="286" t="s">
        <v>211</v>
      </c>
      <c r="C323" s="306" t="s">
        <v>212</v>
      </c>
      <c r="D323" s="289" t="s">
        <v>105</v>
      </c>
      <c r="E323" s="292">
        <v>4238.7115999999996</v>
      </c>
      <c r="F323" s="295">
        <v>0</v>
      </c>
      <c r="G323" s="299">
        <f t="shared" si="10"/>
        <v>0</v>
      </c>
    </row>
    <row r="324" spans="1:8">
      <c r="A324" s="298" t="s">
        <v>124</v>
      </c>
      <c r="B324" s="287" t="s">
        <v>561</v>
      </c>
      <c r="C324" s="308" t="s">
        <v>562</v>
      </c>
      <c r="D324" s="290"/>
      <c r="E324" s="294"/>
      <c r="F324" s="371">
        <f>G325+G330+G331+G332+G333</f>
        <v>0</v>
      </c>
      <c r="G324" s="372"/>
    </row>
    <row r="325" spans="1:8" ht="22.5">
      <c r="A325" s="297">
        <v>104</v>
      </c>
      <c r="B325" s="286" t="s">
        <v>563</v>
      </c>
      <c r="C325" s="306" t="s">
        <v>564</v>
      </c>
      <c r="D325" s="289" t="s">
        <v>143</v>
      </c>
      <c r="E325" s="292">
        <v>115.5</v>
      </c>
      <c r="F325" s="295">
        <v>0</v>
      </c>
      <c r="G325" s="299">
        <f>E325*F325</f>
        <v>0</v>
      </c>
    </row>
    <row r="326" spans="1:8">
      <c r="A326" s="297"/>
      <c r="B326" s="286"/>
      <c r="C326" s="367" t="s">
        <v>565</v>
      </c>
      <c r="D326" s="368"/>
      <c r="E326" s="293">
        <v>53</v>
      </c>
      <c r="F326" s="295"/>
      <c r="G326" s="299"/>
    </row>
    <row r="327" spans="1:8">
      <c r="A327" s="297"/>
      <c r="B327" s="286"/>
      <c r="C327" s="367" t="s">
        <v>566</v>
      </c>
      <c r="D327" s="368"/>
      <c r="E327" s="293">
        <v>45</v>
      </c>
      <c r="F327" s="295"/>
      <c r="G327" s="299"/>
    </row>
    <row r="328" spans="1:8">
      <c r="A328" s="297"/>
      <c r="B328" s="286"/>
      <c r="C328" s="367" t="s">
        <v>567</v>
      </c>
      <c r="D328" s="368"/>
      <c r="E328" s="293">
        <v>6</v>
      </c>
      <c r="F328" s="295"/>
      <c r="G328" s="299"/>
    </row>
    <row r="329" spans="1:8">
      <c r="A329" s="297"/>
      <c r="B329" s="286"/>
      <c r="C329" s="367" t="s">
        <v>568</v>
      </c>
      <c r="D329" s="368"/>
      <c r="E329" s="293">
        <v>11.5</v>
      </c>
      <c r="F329" s="295"/>
      <c r="G329" s="299"/>
    </row>
    <row r="330" spans="1:8" ht="56.25">
      <c r="A330" s="297">
        <v>105</v>
      </c>
      <c r="B330" s="286" t="s">
        <v>569</v>
      </c>
      <c r="C330" s="306" t="s">
        <v>570</v>
      </c>
      <c r="D330" s="289" t="s">
        <v>149</v>
      </c>
      <c r="E330" s="292">
        <v>12</v>
      </c>
      <c r="F330" s="295">
        <v>0</v>
      </c>
      <c r="G330" s="299">
        <f t="shared" ref="G330:G333" si="11">E330*F330</f>
        <v>0</v>
      </c>
    </row>
    <row r="331" spans="1:8" ht="22.5">
      <c r="A331" s="297">
        <v>106</v>
      </c>
      <c r="B331" s="286" t="s">
        <v>571</v>
      </c>
      <c r="C331" s="306" t="s">
        <v>572</v>
      </c>
      <c r="D331" s="289" t="s">
        <v>143</v>
      </c>
      <c r="E331" s="292">
        <v>115.5</v>
      </c>
      <c r="F331" s="295">
        <v>0</v>
      </c>
      <c r="G331" s="299">
        <f t="shared" si="11"/>
        <v>0</v>
      </c>
    </row>
    <row r="332" spans="1:8" ht="22.5">
      <c r="A332" s="297">
        <v>107</v>
      </c>
      <c r="B332" s="286" t="s">
        <v>573</v>
      </c>
      <c r="C332" s="306" t="s">
        <v>574</v>
      </c>
      <c r="D332" s="289" t="s">
        <v>238</v>
      </c>
      <c r="E332" s="292">
        <v>9</v>
      </c>
      <c r="F332" s="295">
        <v>0</v>
      </c>
      <c r="G332" s="299">
        <f t="shared" si="11"/>
        <v>0</v>
      </c>
    </row>
    <row r="333" spans="1:8">
      <c r="A333" s="297">
        <v>108</v>
      </c>
      <c r="B333" s="286" t="s">
        <v>575</v>
      </c>
      <c r="C333" s="306" t="s">
        <v>576</v>
      </c>
      <c r="D333" s="289" t="s">
        <v>105</v>
      </c>
      <c r="E333" s="292">
        <v>855.94500000000005</v>
      </c>
      <c r="F333" s="295">
        <v>0</v>
      </c>
      <c r="G333" s="299">
        <f t="shared" si="11"/>
        <v>0</v>
      </c>
    </row>
    <row r="334" spans="1:8">
      <c r="A334" s="298" t="s">
        <v>124</v>
      </c>
      <c r="B334" s="287" t="s">
        <v>81</v>
      </c>
      <c r="C334" s="308" t="s">
        <v>82</v>
      </c>
      <c r="D334" s="290"/>
      <c r="E334" s="294"/>
      <c r="F334" s="371">
        <f>G335+G339+G343+G351+G353+G355+G358+G362+G364+G368+G372+G381</f>
        <v>0</v>
      </c>
      <c r="G334" s="372"/>
    </row>
    <row r="335" spans="1:8" ht="22.5">
      <c r="A335" s="297">
        <v>109</v>
      </c>
      <c r="B335" s="286" t="s">
        <v>577</v>
      </c>
      <c r="C335" s="306" t="s">
        <v>578</v>
      </c>
      <c r="D335" s="289" t="s">
        <v>130</v>
      </c>
      <c r="E335" s="292">
        <v>11.93774</v>
      </c>
      <c r="F335" s="295">
        <v>0</v>
      </c>
      <c r="G335" s="299">
        <f>E335*F335</f>
        <v>0</v>
      </c>
    </row>
    <row r="336" spans="1:8">
      <c r="A336" s="297"/>
      <c r="B336" s="286"/>
      <c r="C336" s="367" t="s">
        <v>579</v>
      </c>
      <c r="D336" s="368"/>
      <c r="E336" s="293">
        <v>4.1246</v>
      </c>
      <c r="F336" s="295"/>
      <c r="G336" s="299"/>
    </row>
    <row r="337" spans="1:7">
      <c r="A337" s="297"/>
      <c r="B337" s="286"/>
      <c r="C337" s="367" t="s">
        <v>580</v>
      </c>
      <c r="D337" s="368"/>
      <c r="E337" s="293">
        <v>7.8131000000000004</v>
      </c>
      <c r="F337" s="295"/>
      <c r="G337" s="299"/>
    </row>
    <row r="338" spans="1:7">
      <c r="A338" s="297"/>
      <c r="B338" s="286"/>
      <c r="C338" s="307" t="s">
        <v>144</v>
      </c>
      <c r="D338" s="289"/>
      <c r="E338" s="293">
        <v>0</v>
      </c>
      <c r="F338" s="295"/>
      <c r="G338" s="299"/>
    </row>
    <row r="339" spans="1:7" ht="45">
      <c r="A339" s="297">
        <v>110</v>
      </c>
      <c r="B339" s="286" t="s">
        <v>581</v>
      </c>
      <c r="C339" s="306" t="s">
        <v>582</v>
      </c>
      <c r="D339" s="289" t="s">
        <v>143</v>
      </c>
      <c r="E339" s="292">
        <v>146</v>
      </c>
      <c r="F339" s="295">
        <v>0</v>
      </c>
      <c r="G339" s="299">
        <f t="shared" ref="G339:G381" si="12">E339*F339</f>
        <v>0</v>
      </c>
    </row>
    <row r="340" spans="1:7">
      <c r="A340" s="297"/>
      <c r="B340" s="286"/>
      <c r="C340" s="367" t="s">
        <v>583</v>
      </c>
      <c r="D340" s="368"/>
      <c r="E340" s="293">
        <v>38.65</v>
      </c>
      <c r="F340" s="295"/>
      <c r="G340" s="299"/>
    </row>
    <row r="341" spans="1:7">
      <c r="A341" s="297"/>
      <c r="B341" s="286"/>
      <c r="C341" s="367" t="s">
        <v>584</v>
      </c>
      <c r="D341" s="368"/>
      <c r="E341" s="293">
        <v>13.05</v>
      </c>
      <c r="F341" s="295"/>
      <c r="G341" s="299"/>
    </row>
    <row r="342" spans="1:7">
      <c r="A342" s="297"/>
      <c r="B342" s="286"/>
      <c r="C342" s="367" t="s">
        <v>585</v>
      </c>
      <c r="D342" s="368"/>
      <c r="E342" s="293">
        <v>94.3</v>
      </c>
      <c r="F342" s="295"/>
      <c r="G342" s="299"/>
    </row>
    <row r="343" spans="1:7">
      <c r="A343" s="297">
        <v>111</v>
      </c>
      <c r="B343" s="286" t="s">
        <v>213</v>
      </c>
      <c r="C343" s="306" t="s">
        <v>214</v>
      </c>
      <c r="D343" s="289" t="s">
        <v>127</v>
      </c>
      <c r="E343" s="292">
        <v>65.851249999999993</v>
      </c>
      <c r="F343" s="295">
        <v>0</v>
      </c>
      <c r="G343" s="299">
        <f t="shared" si="12"/>
        <v>0</v>
      </c>
    </row>
    <row r="344" spans="1:7">
      <c r="A344" s="297"/>
      <c r="B344" s="286"/>
      <c r="C344" s="367" t="s">
        <v>586</v>
      </c>
      <c r="D344" s="368"/>
      <c r="E344" s="293">
        <v>5.5374999999999996</v>
      </c>
      <c r="F344" s="295"/>
      <c r="G344" s="299"/>
    </row>
    <row r="345" spans="1:7">
      <c r="A345" s="297"/>
      <c r="B345" s="286"/>
      <c r="C345" s="367" t="s">
        <v>587</v>
      </c>
      <c r="D345" s="368"/>
      <c r="E345" s="293">
        <v>1.7625</v>
      </c>
      <c r="F345" s="295"/>
      <c r="G345" s="299"/>
    </row>
    <row r="346" spans="1:7">
      <c r="A346" s="297"/>
      <c r="B346" s="286"/>
      <c r="C346" s="367" t="s">
        <v>544</v>
      </c>
      <c r="D346" s="368"/>
      <c r="E346" s="293">
        <v>9.9109999999999996</v>
      </c>
      <c r="F346" s="295"/>
      <c r="G346" s="299"/>
    </row>
    <row r="347" spans="1:7">
      <c r="A347" s="297"/>
      <c r="B347" s="286"/>
      <c r="C347" s="367" t="s">
        <v>588</v>
      </c>
      <c r="D347" s="368"/>
      <c r="E347" s="293">
        <v>22.1813</v>
      </c>
      <c r="F347" s="295"/>
      <c r="G347" s="299"/>
    </row>
    <row r="348" spans="1:7">
      <c r="A348" s="297"/>
      <c r="B348" s="286"/>
      <c r="C348" s="367" t="s">
        <v>545</v>
      </c>
      <c r="D348" s="368"/>
      <c r="E348" s="293">
        <v>2.173</v>
      </c>
      <c r="F348" s="295"/>
      <c r="G348" s="299"/>
    </row>
    <row r="349" spans="1:7">
      <c r="A349" s="297"/>
      <c r="B349" s="286"/>
      <c r="C349" s="367" t="s">
        <v>589</v>
      </c>
      <c r="D349" s="368"/>
      <c r="E349" s="293">
        <v>10.836</v>
      </c>
      <c r="F349" s="295"/>
      <c r="G349" s="299"/>
    </row>
    <row r="350" spans="1:7">
      <c r="A350" s="297"/>
      <c r="B350" s="286"/>
      <c r="C350" s="367" t="s">
        <v>590</v>
      </c>
      <c r="D350" s="368"/>
      <c r="E350" s="293">
        <v>13.45</v>
      </c>
      <c r="F350" s="295"/>
      <c r="G350" s="299"/>
    </row>
    <row r="351" spans="1:7">
      <c r="A351" s="297">
        <v>112</v>
      </c>
      <c r="B351" s="286" t="s">
        <v>215</v>
      </c>
      <c r="C351" s="306" t="s">
        <v>591</v>
      </c>
      <c r="D351" s="289" t="s">
        <v>130</v>
      </c>
      <c r="E351" s="292">
        <v>4.1246200000000002</v>
      </c>
      <c r="F351" s="295">
        <v>0</v>
      </c>
      <c r="G351" s="299">
        <f t="shared" si="12"/>
        <v>0</v>
      </c>
    </row>
    <row r="352" spans="1:7">
      <c r="A352" s="297"/>
      <c r="B352" s="286"/>
      <c r="C352" s="367" t="s">
        <v>592</v>
      </c>
      <c r="D352" s="368"/>
      <c r="E352" s="293">
        <v>4.1246</v>
      </c>
      <c r="F352" s="295"/>
      <c r="G352" s="299"/>
    </row>
    <row r="353" spans="1:7">
      <c r="A353" s="297">
        <v>113</v>
      </c>
      <c r="B353" s="286" t="s">
        <v>593</v>
      </c>
      <c r="C353" s="306" t="s">
        <v>594</v>
      </c>
      <c r="D353" s="289" t="s">
        <v>127</v>
      </c>
      <c r="E353" s="292">
        <v>156</v>
      </c>
      <c r="F353" s="295">
        <v>0</v>
      </c>
      <c r="G353" s="299">
        <f t="shared" si="12"/>
        <v>0</v>
      </c>
    </row>
    <row r="354" spans="1:7">
      <c r="A354" s="297"/>
      <c r="B354" s="286"/>
      <c r="C354" s="367" t="s">
        <v>595</v>
      </c>
      <c r="D354" s="368"/>
      <c r="E354" s="293">
        <v>156</v>
      </c>
      <c r="F354" s="295"/>
      <c r="G354" s="299"/>
    </row>
    <row r="355" spans="1:7" ht="22.5">
      <c r="A355" s="297">
        <v>114</v>
      </c>
      <c r="B355" s="286" t="s">
        <v>596</v>
      </c>
      <c r="C355" s="306" t="s">
        <v>597</v>
      </c>
      <c r="D355" s="289" t="s">
        <v>127</v>
      </c>
      <c r="E355" s="292">
        <v>312</v>
      </c>
      <c r="F355" s="295">
        <v>0</v>
      </c>
      <c r="G355" s="299">
        <f t="shared" si="12"/>
        <v>0</v>
      </c>
    </row>
    <row r="356" spans="1:7">
      <c r="A356" s="297"/>
      <c r="B356" s="286"/>
      <c r="C356" s="367" t="s">
        <v>598</v>
      </c>
      <c r="D356" s="368"/>
      <c r="E356" s="293">
        <v>312</v>
      </c>
      <c r="F356" s="295"/>
      <c r="G356" s="299"/>
    </row>
    <row r="357" spans="1:7">
      <c r="A357" s="297"/>
      <c r="B357" s="286"/>
      <c r="C357" s="307" t="s">
        <v>144</v>
      </c>
      <c r="D357" s="289"/>
      <c r="E357" s="293">
        <v>0</v>
      </c>
      <c r="F357" s="295"/>
      <c r="G357" s="299"/>
    </row>
    <row r="358" spans="1:7" ht="22.5">
      <c r="A358" s="297">
        <v>115</v>
      </c>
      <c r="B358" s="286" t="s">
        <v>599</v>
      </c>
      <c r="C358" s="306" t="s">
        <v>600</v>
      </c>
      <c r="D358" s="289" t="s">
        <v>130</v>
      </c>
      <c r="E358" s="292">
        <v>14.98312</v>
      </c>
      <c r="F358" s="295">
        <v>0</v>
      </c>
      <c r="G358" s="299">
        <f t="shared" si="12"/>
        <v>0</v>
      </c>
    </row>
    <row r="359" spans="1:7">
      <c r="A359" s="297"/>
      <c r="B359" s="286"/>
      <c r="C359" s="367" t="s">
        <v>601</v>
      </c>
      <c r="D359" s="368"/>
      <c r="E359" s="293">
        <v>7.8</v>
      </c>
      <c r="F359" s="295"/>
      <c r="G359" s="299"/>
    </row>
    <row r="360" spans="1:7">
      <c r="A360" s="297"/>
      <c r="B360" s="286"/>
      <c r="C360" s="367" t="s">
        <v>602</v>
      </c>
      <c r="D360" s="368"/>
      <c r="E360" s="293">
        <v>7.1830999999999996</v>
      </c>
      <c r="F360" s="295"/>
      <c r="G360" s="299"/>
    </row>
    <row r="361" spans="1:7">
      <c r="A361" s="297"/>
      <c r="B361" s="286"/>
      <c r="C361" s="307" t="s">
        <v>144</v>
      </c>
      <c r="D361" s="289"/>
      <c r="E361" s="293">
        <v>0</v>
      </c>
      <c r="F361" s="295"/>
      <c r="G361" s="299"/>
    </row>
    <row r="362" spans="1:7" ht="22.5">
      <c r="A362" s="297">
        <v>116</v>
      </c>
      <c r="B362" s="286" t="s">
        <v>603</v>
      </c>
      <c r="C362" s="306" t="s">
        <v>604</v>
      </c>
      <c r="D362" s="289" t="s">
        <v>130</v>
      </c>
      <c r="E362" s="292">
        <v>7.8131199999999996</v>
      </c>
      <c r="F362" s="295">
        <v>0</v>
      </c>
      <c r="G362" s="299">
        <f t="shared" si="12"/>
        <v>0</v>
      </c>
    </row>
    <row r="363" spans="1:7">
      <c r="A363" s="297"/>
      <c r="B363" s="286"/>
      <c r="C363" s="367" t="s">
        <v>605</v>
      </c>
      <c r="D363" s="368"/>
      <c r="E363" s="293">
        <v>7.8131000000000004</v>
      </c>
      <c r="F363" s="295"/>
      <c r="G363" s="299"/>
    </row>
    <row r="364" spans="1:7">
      <c r="A364" s="297">
        <v>117</v>
      </c>
      <c r="B364" s="286" t="s">
        <v>606</v>
      </c>
      <c r="C364" s="306" t="s">
        <v>607</v>
      </c>
      <c r="D364" s="289" t="s">
        <v>130</v>
      </c>
      <c r="E364" s="292">
        <v>1.76417</v>
      </c>
      <c r="F364" s="295">
        <v>0</v>
      </c>
      <c r="G364" s="299">
        <f t="shared" si="12"/>
        <v>0</v>
      </c>
    </row>
    <row r="365" spans="1:7">
      <c r="A365" s="297"/>
      <c r="B365" s="286"/>
      <c r="C365" s="367" t="s">
        <v>608</v>
      </c>
      <c r="D365" s="368"/>
      <c r="E365" s="293">
        <v>0.4708</v>
      </c>
      <c r="F365" s="295"/>
      <c r="G365" s="299"/>
    </row>
    <row r="366" spans="1:7">
      <c r="A366" s="297"/>
      <c r="B366" s="286"/>
      <c r="C366" s="367" t="s">
        <v>609</v>
      </c>
      <c r="D366" s="368"/>
      <c r="E366" s="293">
        <v>0.14979999999999999</v>
      </c>
      <c r="F366" s="295"/>
      <c r="G366" s="299"/>
    </row>
    <row r="367" spans="1:7">
      <c r="A367" s="297"/>
      <c r="B367" s="286"/>
      <c r="C367" s="367" t="s">
        <v>610</v>
      </c>
      <c r="D367" s="368"/>
      <c r="E367" s="293">
        <v>1.1435</v>
      </c>
      <c r="F367" s="295"/>
      <c r="G367" s="299"/>
    </row>
    <row r="368" spans="1:7">
      <c r="A368" s="297">
        <v>118</v>
      </c>
      <c r="B368" s="286" t="s">
        <v>611</v>
      </c>
      <c r="C368" s="306" t="s">
        <v>612</v>
      </c>
      <c r="D368" s="289" t="s">
        <v>130</v>
      </c>
      <c r="E368" s="292">
        <v>0.71416999999999997</v>
      </c>
      <c r="F368" s="295">
        <v>0</v>
      </c>
      <c r="G368" s="299">
        <f t="shared" si="12"/>
        <v>0</v>
      </c>
    </row>
    <row r="369" spans="1:7">
      <c r="A369" s="297"/>
      <c r="B369" s="286"/>
      <c r="C369" s="367" t="s">
        <v>613</v>
      </c>
      <c r="D369" s="368"/>
      <c r="E369" s="293">
        <v>0.187</v>
      </c>
      <c r="F369" s="295"/>
      <c r="G369" s="299"/>
    </row>
    <row r="370" spans="1:7">
      <c r="A370" s="297"/>
      <c r="B370" s="286"/>
      <c r="C370" s="367" t="s">
        <v>614</v>
      </c>
      <c r="D370" s="368"/>
      <c r="E370" s="293">
        <v>6.8000000000000005E-2</v>
      </c>
      <c r="F370" s="295"/>
      <c r="G370" s="299"/>
    </row>
    <row r="371" spans="1:7">
      <c r="A371" s="297"/>
      <c r="B371" s="286"/>
      <c r="C371" s="367" t="s">
        <v>615</v>
      </c>
      <c r="D371" s="368"/>
      <c r="E371" s="293">
        <v>0.45910000000000001</v>
      </c>
      <c r="F371" s="295"/>
      <c r="G371" s="299"/>
    </row>
    <row r="372" spans="1:7" ht="22.5">
      <c r="A372" s="297">
        <v>119</v>
      </c>
      <c r="B372" s="286" t="s">
        <v>216</v>
      </c>
      <c r="C372" s="306" t="s">
        <v>718</v>
      </c>
      <c r="D372" s="289" t="s">
        <v>127</v>
      </c>
      <c r="E372" s="292">
        <v>241.81786</v>
      </c>
      <c r="F372" s="295">
        <v>0</v>
      </c>
      <c r="G372" s="299">
        <f t="shared" si="12"/>
        <v>0</v>
      </c>
    </row>
    <row r="373" spans="1:7">
      <c r="A373" s="297"/>
      <c r="B373" s="286"/>
      <c r="C373" s="367" t="s">
        <v>616</v>
      </c>
      <c r="D373" s="368"/>
      <c r="E373" s="293">
        <v>6.0358999999999998</v>
      </c>
      <c r="F373" s="295"/>
      <c r="G373" s="299"/>
    </row>
    <row r="374" spans="1:7">
      <c r="A374" s="297"/>
      <c r="B374" s="286"/>
      <c r="C374" s="367" t="s">
        <v>617</v>
      </c>
      <c r="D374" s="368"/>
      <c r="E374" s="293">
        <v>1.9211</v>
      </c>
      <c r="F374" s="295"/>
      <c r="G374" s="299"/>
    </row>
    <row r="375" spans="1:7">
      <c r="A375" s="297"/>
      <c r="B375" s="286"/>
      <c r="C375" s="367" t="s">
        <v>618</v>
      </c>
      <c r="D375" s="368"/>
      <c r="E375" s="293">
        <v>10.803000000000001</v>
      </c>
      <c r="F375" s="295"/>
      <c r="G375" s="299"/>
    </row>
    <row r="376" spans="1:7">
      <c r="A376" s="297"/>
      <c r="B376" s="286"/>
      <c r="C376" s="367" t="s">
        <v>619</v>
      </c>
      <c r="D376" s="368"/>
      <c r="E376" s="293">
        <v>24.177600000000002</v>
      </c>
      <c r="F376" s="295"/>
      <c r="G376" s="299"/>
    </row>
    <row r="377" spans="1:7">
      <c r="A377" s="297"/>
      <c r="B377" s="286"/>
      <c r="C377" s="367" t="s">
        <v>620</v>
      </c>
      <c r="D377" s="368"/>
      <c r="E377" s="293">
        <v>2.3685999999999998</v>
      </c>
      <c r="F377" s="295"/>
      <c r="G377" s="299"/>
    </row>
    <row r="378" spans="1:7">
      <c r="A378" s="297"/>
      <c r="B378" s="286"/>
      <c r="C378" s="367" t="s">
        <v>621</v>
      </c>
      <c r="D378" s="368"/>
      <c r="E378" s="293">
        <v>11.811199999999999</v>
      </c>
      <c r="F378" s="295"/>
      <c r="G378" s="299"/>
    </row>
    <row r="379" spans="1:7">
      <c r="A379" s="297"/>
      <c r="B379" s="286"/>
      <c r="C379" s="367" t="s">
        <v>622</v>
      </c>
      <c r="D379" s="368"/>
      <c r="E379" s="293">
        <v>14.660500000000001</v>
      </c>
      <c r="F379" s="295"/>
      <c r="G379" s="299"/>
    </row>
    <row r="380" spans="1:7">
      <c r="A380" s="297"/>
      <c r="B380" s="286"/>
      <c r="C380" s="367" t="s">
        <v>623</v>
      </c>
      <c r="D380" s="368"/>
      <c r="E380" s="293">
        <v>170.04</v>
      </c>
      <c r="F380" s="295"/>
      <c r="G380" s="299"/>
    </row>
    <row r="381" spans="1:7" ht="22.5">
      <c r="A381" s="297">
        <v>120</v>
      </c>
      <c r="B381" s="286" t="s">
        <v>217</v>
      </c>
      <c r="C381" s="306" t="s">
        <v>218</v>
      </c>
      <c r="D381" s="289" t="s">
        <v>105</v>
      </c>
      <c r="E381" s="292">
        <v>2114.0264999999999</v>
      </c>
      <c r="F381" s="295">
        <v>0</v>
      </c>
      <c r="G381" s="299">
        <f t="shared" si="12"/>
        <v>0</v>
      </c>
    </row>
    <row r="382" spans="1:7">
      <c r="A382" s="298" t="s">
        <v>124</v>
      </c>
      <c r="B382" s="287" t="s">
        <v>83</v>
      </c>
      <c r="C382" s="308" t="s">
        <v>84</v>
      </c>
      <c r="D382" s="290"/>
      <c r="E382" s="294"/>
      <c r="F382" s="371">
        <f>G383+G387+G389+G391+G393+G395+G400+G402+G403+G404+G407</f>
        <v>0</v>
      </c>
      <c r="G382" s="372"/>
    </row>
    <row r="383" spans="1:7" ht="22.5">
      <c r="A383" s="297">
        <v>121</v>
      </c>
      <c r="B383" s="286" t="s">
        <v>624</v>
      </c>
      <c r="C383" s="306" t="s">
        <v>219</v>
      </c>
      <c r="D383" s="289" t="s">
        <v>143</v>
      </c>
      <c r="E383" s="292">
        <v>92.73</v>
      </c>
      <c r="F383" s="295">
        <v>0</v>
      </c>
      <c r="G383" s="299">
        <f>E383*F383</f>
        <v>0</v>
      </c>
    </row>
    <row r="384" spans="1:7">
      <c r="A384" s="297"/>
      <c r="B384" s="286"/>
      <c r="C384" s="367" t="s">
        <v>625</v>
      </c>
      <c r="D384" s="368"/>
      <c r="E384" s="293">
        <v>67.91</v>
      </c>
      <c r="F384" s="295"/>
      <c r="G384" s="299"/>
    </row>
    <row r="385" spans="1:7">
      <c r="A385" s="297"/>
      <c r="B385" s="286"/>
      <c r="C385" s="367" t="s">
        <v>626</v>
      </c>
      <c r="D385" s="368"/>
      <c r="E385" s="293">
        <v>16.8</v>
      </c>
      <c r="F385" s="295"/>
      <c r="G385" s="299"/>
    </row>
    <row r="386" spans="1:7">
      <c r="A386" s="297"/>
      <c r="B386" s="286"/>
      <c r="C386" s="367" t="s">
        <v>627</v>
      </c>
      <c r="D386" s="368"/>
      <c r="E386" s="293">
        <v>8.02</v>
      </c>
      <c r="F386" s="295"/>
      <c r="G386" s="299"/>
    </row>
    <row r="387" spans="1:7" ht="22.5">
      <c r="A387" s="297">
        <v>122</v>
      </c>
      <c r="B387" s="286" t="s">
        <v>628</v>
      </c>
      <c r="C387" s="306" t="s">
        <v>629</v>
      </c>
      <c r="D387" s="289" t="s">
        <v>127</v>
      </c>
      <c r="E387" s="292">
        <v>1.6</v>
      </c>
      <c r="F387" s="295">
        <v>0</v>
      </c>
      <c r="G387" s="299">
        <f t="shared" ref="G387:G404" si="13">E387*F387</f>
        <v>0</v>
      </c>
    </row>
    <row r="388" spans="1:7">
      <c r="A388" s="297"/>
      <c r="B388" s="286"/>
      <c r="C388" s="367" t="s">
        <v>630</v>
      </c>
      <c r="D388" s="368"/>
      <c r="E388" s="293">
        <v>1.6</v>
      </c>
      <c r="F388" s="295"/>
      <c r="G388" s="299"/>
    </row>
    <row r="389" spans="1:7" ht="22.5">
      <c r="A389" s="297">
        <v>123</v>
      </c>
      <c r="B389" s="286" t="s">
        <v>631</v>
      </c>
      <c r="C389" s="306" t="s">
        <v>632</v>
      </c>
      <c r="D389" s="289" t="s">
        <v>143</v>
      </c>
      <c r="E389" s="292">
        <v>146.52500000000001</v>
      </c>
      <c r="F389" s="295">
        <v>0</v>
      </c>
      <c r="G389" s="299">
        <f t="shared" si="13"/>
        <v>0</v>
      </c>
    </row>
    <row r="390" spans="1:7">
      <c r="A390" s="297"/>
      <c r="B390" s="286"/>
      <c r="C390" s="367" t="s">
        <v>633</v>
      </c>
      <c r="D390" s="368"/>
      <c r="E390" s="293">
        <v>146.52500000000001</v>
      </c>
      <c r="F390" s="295"/>
      <c r="G390" s="299"/>
    </row>
    <row r="391" spans="1:7" ht="22.5">
      <c r="A391" s="297">
        <v>124</v>
      </c>
      <c r="B391" s="286" t="s">
        <v>220</v>
      </c>
      <c r="C391" s="306" t="s">
        <v>221</v>
      </c>
      <c r="D391" s="289" t="s">
        <v>143</v>
      </c>
      <c r="E391" s="292">
        <v>147</v>
      </c>
      <c r="F391" s="295">
        <v>0</v>
      </c>
      <c r="G391" s="299">
        <f t="shared" si="13"/>
        <v>0</v>
      </c>
    </row>
    <row r="392" spans="1:7">
      <c r="A392" s="297"/>
      <c r="B392" s="286"/>
      <c r="C392" s="367" t="s">
        <v>634</v>
      </c>
      <c r="D392" s="368"/>
      <c r="E392" s="293">
        <v>147</v>
      </c>
      <c r="F392" s="295"/>
      <c r="G392" s="299"/>
    </row>
    <row r="393" spans="1:7" ht="22.5">
      <c r="A393" s="297">
        <v>125</v>
      </c>
      <c r="B393" s="286" t="s">
        <v>635</v>
      </c>
      <c r="C393" s="306" t="s">
        <v>636</v>
      </c>
      <c r="D393" s="289" t="s">
        <v>143</v>
      </c>
      <c r="E393" s="292">
        <v>27.4</v>
      </c>
      <c r="F393" s="295">
        <v>0</v>
      </c>
      <c r="G393" s="299">
        <f t="shared" si="13"/>
        <v>0</v>
      </c>
    </row>
    <row r="394" spans="1:7">
      <c r="A394" s="297"/>
      <c r="B394" s="286"/>
      <c r="C394" s="367" t="s">
        <v>637</v>
      </c>
      <c r="D394" s="368"/>
      <c r="E394" s="293">
        <v>27.4</v>
      </c>
      <c r="F394" s="295"/>
      <c r="G394" s="299"/>
    </row>
    <row r="395" spans="1:7" ht="22.5">
      <c r="A395" s="297">
        <v>126</v>
      </c>
      <c r="B395" s="286" t="s">
        <v>222</v>
      </c>
      <c r="C395" s="306" t="s">
        <v>223</v>
      </c>
      <c r="D395" s="289" t="s">
        <v>143</v>
      </c>
      <c r="E395" s="292">
        <v>67.81</v>
      </c>
      <c r="F395" s="295">
        <v>0</v>
      </c>
      <c r="G395" s="299">
        <f t="shared" si="13"/>
        <v>0</v>
      </c>
    </row>
    <row r="396" spans="1:7">
      <c r="A396" s="297"/>
      <c r="B396" s="286"/>
      <c r="C396" s="367" t="s">
        <v>638</v>
      </c>
      <c r="D396" s="368"/>
      <c r="E396" s="293">
        <v>1.62</v>
      </c>
      <c r="F396" s="295"/>
      <c r="G396" s="299"/>
    </row>
    <row r="397" spans="1:7">
      <c r="A397" s="297"/>
      <c r="B397" s="286"/>
      <c r="C397" s="367" t="s">
        <v>639</v>
      </c>
      <c r="D397" s="368"/>
      <c r="E397" s="293">
        <v>29.22</v>
      </c>
      <c r="F397" s="295"/>
      <c r="G397" s="299"/>
    </row>
    <row r="398" spans="1:7">
      <c r="A398" s="297"/>
      <c r="B398" s="286"/>
      <c r="C398" s="367" t="s">
        <v>640</v>
      </c>
      <c r="D398" s="368"/>
      <c r="E398" s="293">
        <v>28.21</v>
      </c>
      <c r="F398" s="295"/>
      <c r="G398" s="299"/>
    </row>
    <row r="399" spans="1:7">
      <c r="A399" s="297"/>
      <c r="B399" s="286"/>
      <c r="C399" s="367" t="s">
        <v>641</v>
      </c>
      <c r="D399" s="368"/>
      <c r="E399" s="293">
        <v>8.76</v>
      </c>
      <c r="F399" s="295"/>
      <c r="G399" s="299"/>
    </row>
    <row r="400" spans="1:7">
      <c r="A400" s="297">
        <v>127</v>
      </c>
      <c r="B400" s="286" t="s">
        <v>642</v>
      </c>
      <c r="C400" s="306" t="s">
        <v>643</v>
      </c>
      <c r="D400" s="289" t="s">
        <v>143</v>
      </c>
      <c r="E400" s="292">
        <v>37.049999999999997</v>
      </c>
      <c r="F400" s="295">
        <v>0</v>
      </c>
      <c r="G400" s="299">
        <f t="shared" si="13"/>
        <v>0</v>
      </c>
    </row>
    <row r="401" spans="1:7">
      <c r="A401" s="297"/>
      <c r="B401" s="286"/>
      <c r="C401" s="367" t="s">
        <v>644</v>
      </c>
      <c r="D401" s="368"/>
      <c r="E401" s="293">
        <v>37.049999999999997</v>
      </c>
      <c r="F401" s="295"/>
      <c r="G401" s="299"/>
    </row>
    <row r="402" spans="1:7" ht="22.5">
      <c r="A402" s="297">
        <v>128</v>
      </c>
      <c r="B402" s="286" t="s">
        <v>224</v>
      </c>
      <c r="C402" s="306" t="s">
        <v>645</v>
      </c>
      <c r="D402" s="289" t="s">
        <v>143</v>
      </c>
      <c r="E402" s="292">
        <v>54.491999999999997</v>
      </c>
      <c r="F402" s="295">
        <v>0</v>
      </c>
      <c r="G402" s="299">
        <f t="shared" si="13"/>
        <v>0</v>
      </c>
    </row>
    <row r="403" spans="1:7">
      <c r="A403" s="297">
        <v>129</v>
      </c>
      <c r="B403" s="286" t="s">
        <v>225</v>
      </c>
      <c r="C403" s="306" t="s">
        <v>646</v>
      </c>
      <c r="D403" s="289" t="s">
        <v>143</v>
      </c>
      <c r="E403" s="292">
        <v>55</v>
      </c>
      <c r="F403" s="295">
        <v>0</v>
      </c>
      <c r="G403" s="299">
        <f t="shared" si="13"/>
        <v>0</v>
      </c>
    </row>
    <row r="404" spans="1:7">
      <c r="A404" s="297">
        <v>130</v>
      </c>
      <c r="B404" s="286" t="s">
        <v>226</v>
      </c>
      <c r="C404" s="306" t="s">
        <v>647</v>
      </c>
      <c r="D404" s="289" t="s">
        <v>143</v>
      </c>
      <c r="E404" s="292">
        <v>65.760000000000005</v>
      </c>
      <c r="F404" s="295">
        <v>0</v>
      </c>
      <c r="G404" s="299">
        <f t="shared" si="13"/>
        <v>0</v>
      </c>
    </row>
    <row r="405" spans="1:7">
      <c r="A405" s="297"/>
      <c r="B405" s="286"/>
      <c r="C405" s="367" t="s">
        <v>336</v>
      </c>
      <c r="D405" s="368"/>
      <c r="E405" s="293">
        <v>65.760000000000005</v>
      </c>
      <c r="F405" s="295"/>
      <c r="G405" s="299"/>
    </row>
    <row r="406" spans="1:7">
      <c r="A406" s="297"/>
      <c r="B406" s="286"/>
      <c r="C406" s="307" t="s">
        <v>144</v>
      </c>
      <c r="D406" s="289"/>
      <c r="E406" s="293">
        <v>0</v>
      </c>
      <c r="F406" s="295"/>
      <c r="G406" s="299"/>
    </row>
    <row r="407" spans="1:7">
      <c r="A407" s="297">
        <v>131</v>
      </c>
      <c r="B407" s="286" t="s">
        <v>227</v>
      </c>
      <c r="C407" s="306" t="s">
        <v>228</v>
      </c>
      <c r="D407" s="289" t="s">
        <v>105</v>
      </c>
      <c r="E407" s="292">
        <v>1142.7732000000001</v>
      </c>
      <c r="F407" s="295">
        <v>0</v>
      </c>
      <c r="G407" s="299">
        <f>E407*F407</f>
        <v>0</v>
      </c>
    </row>
    <row r="408" spans="1:7">
      <c r="A408" s="298" t="s">
        <v>124</v>
      </c>
      <c r="B408" s="287" t="s">
        <v>648</v>
      </c>
      <c r="C408" s="308" t="s">
        <v>649</v>
      </c>
      <c r="D408" s="290"/>
      <c r="E408" s="294"/>
      <c r="F408" s="371">
        <f>G409+G411</f>
        <v>0</v>
      </c>
      <c r="G408" s="372"/>
    </row>
    <row r="409" spans="1:7" ht="22.5">
      <c r="A409" s="297">
        <v>132</v>
      </c>
      <c r="B409" s="286" t="s">
        <v>650</v>
      </c>
      <c r="C409" s="306" t="s">
        <v>651</v>
      </c>
      <c r="D409" s="289" t="s">
        <v>127</v>
      </c>
      <c r="E409" s="292">
        <v>181.8</v>
      </c>
      <c r="F409" s="295">
        <v>0</v>
      </c>
      <c r="G409" s="299">
        <f>E409*F409</f>
        <v>0</v>
      </c>
    </row>
    <row r="410" spans="1:7">
      <c r="A410" s="297"/>
      <c r="B410" s="286"/>
      <c r="C410" s="367" t="s">
        <v>652</v>
      </c>
      <c r="D410" s="368"/>
      <c r="E410" s="293">
        <v>181.8</v>
      </c>
      <c r="F410" s="295"/>
      <c r="G410" s="299"/>
    </row>
    <row r="411" spans="1:7" ht="22.5">
      <c r="A411" s="297">
        <v>133</v>
      </c>
      <c r="B411" s="286" t="s">
        <v>653</v>
      </c>
      <c r="C411" s="306" t="s">
        <v>654</v>
      </c>
      <c r="D411" s="289" t="s">
        <v>105</v>
      </c>
      <c r="E411" s="292">
        <v>447.22800000000001</v>
      </c>
      <c r="F411" s="295">
        <v>0</v>
      </c>
      <c r="G411" s="299">
        <f t="shared" ref="G411" si="14">E411*F411</f>
        <v>0</v>
      </c>
    </row>
    <row r="412" spans="1:7">
      <c r="A412" s="298" t="s">
        <v>124</v>
      </c>
      <c r="B412" s="287" t="s">
        <v>85</v>
      </c>
      <c r="C412" s="308" t="s">
        <v>86</v>
      </c>
      <c r="D412" s="290"/>
      <c r="E412" s="294"/>
      <c r="F412" s="371">
        <f>G413+G414+G415+G417+G420+G421+G423</f>
        <v>0</v>
      </c>
      <c r="G412" s="372"/>
    </row>
    <row r="413" spans="1:7" ht="22.5">
      <c r="A413" s="297">
        <v>134</v>
      </c>
      <c r="B413" s="286" t="s">
        <v>229</v>
      </c>
      <c r="C413" s="306" t="s">
        <v>655</v>
      </c>
      <c r="D413" s="289" t="s">
        <v>149</v>
      </c>
      <c r="E413" s="292">
        <v>6</v>
      </c>
      <c r="F413" s="295">
        <v>0</v>
      </c>
      <c r="G413" s="299">
        <f>E413*F413</f>
        <v>0</v>
      </c>
    </row>
    <row r="414" spans="1:7" ht="22.5">
      <c r="A414" s="297">
        <v>135</v>
      </c>
      <c r="B414" s="286" t="s">
        <v>656</v>
      </c>
      <c r="C414" s="306" t="s">
        <v>657</v>
      </c>
      <c r="D414" s="289" t="s">
        <v>149</v>
      </c>
      <c r="E414" s="292">
        <v>1</v>
      </c>
      <c r="F414" s="295">
        <v>0</v>
      </c>
      <c r="G414" s="299">
        <f t="shared" ref="G414:G423" si="15">E414*F414</f>
        <v>0</v>
      </c>
    </row>
    <row r="415" spans="1:7" ht="22.5">
      <c r="A415" s="297">
        <v>136</v>
      </c>
      <c r="B415" s="286" t="s">
        <v>230</v>
      </c>
      <c r="C415" s="306" t="s">
        <v>231</v>
      </c>
      <c r="D415" s="289" t="s">
        <v>143</v>
      </c>
      <c r="E415" s="292">
        <v>89.91</v>
      </c>
      <c r="F415" s="295">
        <v>0</v>
      </c>
      <c r="G415" s="299">
        <f t="shared" si="15"/>
        <v>0</v>
      </c>
    </row>
    <row r="416" spans="1:7">
      <c r="A416" s="297"/>
      <c r="B416" s="286"/>
      <c r="C416" s="367" t="s">
        <v>658</v>
      </c>
      <c r="D416" s="368"/>
      <c r="E416" s="293">
        <v>89.91</v>
      </c>
      <c r="F416" s="295"/>
      <c r="G416" s="299"/>
    </row>
    <row r="417" spans="1:7" ht="22.5">
      <c r="A417" s="297">
        <v>137</v>
      </c>
      <c r="B417" s="286" t="s">
        <v>232</v>
      </c>
      <c r="C417" s="306" t="s">
        <v>659</v>
      </c>
      <c r="D417" s="289" t="s">
        <v>127</v>
      </c>
      <c r="E417" s="330">
        <v>12.965</v>
      </c>
      <c r="F417" s="295">
        <v>0</v>
      </c>
      <c r="G417" s="299">
        <f t="shared" si="15"/>
        <v>0</v>
      </c>
    </row>
    <row r="418" spans="1:7">
      <c r="A418" s="297"/>
      <c r="B418" s="286"/>
      <c r="C418" s="367" t="s">
        <v>462</v>
      </c>
      <c r="D418" s="368"/>
      <c r="E418" s="293">
        <v>8.9250000000000007</v>
      </c>
      <c r="F418" s="295"/>
      <c r="G418" s="299"/>
    </row>
    <row r="419" spans="1:7">
      <c r="A419" s="297"/>
      <c r="B419" s="286"/>
      <c r="C419" s="367" t="s">
        <v>660</v>
      </c>
      <c r="D419" s="368"/>
      <c r="E419" s="293">
        <v>4.04</v>
      </c>
      <c r="F419" s="295"/>
      <c r="G419" s="299"/>
    </row>
    <row r="420" spans="1:7" ht="22.5">
      <c r="A420" s="297">
        <v>138</v>
      </c>
      <c r="B420" s="286" t="s">
        <v>233</v>
      </c>
      <c r="C420" s="306" t="s">
        <v>661</v>
      </c>
      <c r="D420" s="289" t="s">
        <v>149</v>
      </c>
      <c r="E420" s="292">
        <v>6</v>
      </c>
      <c r="F420" s="295">
        <v>0</v>
      </c>
      <c r="G420" s="299">
        <f t="shared" si="15"/>
        <v>0</v>
      </c>
    </row>
    <row r="421" spans="1:7">
      <c r="A421" s="297">
        <v>139</v>
      </c>
      <c r="B421" s="286" t="s">
        <v>234</v>
      </c>
      <c r="C421" s="306" t="s">
        <v>235</v>
      </c>
      <c r="D421" s="289" t="s">
        <v>143</v>
      </c>
      <c r="E421" s="292">
        <v>10.5</v>
      </c>
      <c r="F421" s="295">
        <v>0</v>
      </c>
      <c r="G421" s="299">
        <f t="shared" si="15"/>
        <v>0</v>
      </c>
    </row>
    <row r="422" spans="1:7">
      <c r="A422" s="297"/>
      <c r="B422" s="286"/>
      <c r="C422" s="367" t="s">
        <v>662</v>
      </c>
      <c r="D422" s="368"/>
      <c r="E422" s="293">
        <v>10.5</v>
      </c>
      <c r="F422" s="295"/>
      <c r="G422" s="299"/>
    </row>
    <row r="423" spans="1:7">
      <c r="A423" s="297">
        <v>140</v>
      </c>
      <c r="B423" s="286" t="s">
        <v>236</v>
      </c>
      <c r="C423" s="306" t="s">
        <v>237</v>
      </c>
      <c r="D423" s="289" t="s">
        <v>105</v>
      </c>
      <c r="E423" s="292">
        <v>856.32079999999996</v>
      </c>
      <c r="F423" s="295">
        <v>0</v>
      </c>
      <c r="G423" s="299">
        <f t="shared" si="15"/>
        <v>0</v>
      </c>
    </row>
    <row r="424" spans="1:7">
      <c r="A424" s="298" t="s">
        <v>124</v>
      </c>
      <c r="B424" s="287" t="s">
        <v>87</v>
      </c>
      <c r="C424" s="308" t="s">
        <v>88</v>
      </c>
      <c r="D424" s="290"/>
      <c r="E424" s="294"/>
      <c r="F424" s="371">
        <f>G425+G426+G427+G428+G429</f>
        <v>0</v>
      </c>
      <c r="G424" s="372"/>
    </row>
    <row r="425" spans="1:7">
      <c r="A425" s="297">
        <v>141</v>
      </c>
      <c r="B425" s="286" t="s">
        <v>663</v>
      </c>
      <c r="C425" s="306" t="s">
        <v>664</v>
      </c>
      <c r="D425" s="289" t="s">
        <v>138</v>
      </c>
      <c r="E425" s="292">
        <v>1</v>
      </c>
      <c r="F425" s="295">
        <v>0</v>
      </c>
      <c r="G425" s="299">
        <f>E425*F425</f>
        <v>0</v>
      </c>
    </row>
    <row r="426" spans="1:7" ht="22.5">
      <c r="A426" s="297">
        <v>142</v>
      </c>
      <c r="B426" s="286" t="s">
        <v>665</v>
      </c>
      <c r="C426" s="306" t="s">
        <v>666</v>
      </c>
      <c r="D426" s="289" t="s">
        <v>138</v>
      </c>
      <c r="E426" s="292">
        <v>1</v>
      </c>
      <c r="F426" s="295">
        <v>0</v>
      </c>
      <c r="G426" s="299">
        <f t="shared" ref="G426:G429" si="16">E426*F426</f>
        <v>0</v>
      </c>
    </row>
    <row r="427" spans="1:7" ht="22.5">
      <c r="A427" s="297">
        <v>143</v>
      </c>
      <c r="B427" s="286" t="s">
        <v>667</v>
      </c>
      <c r="C427" s="306" t="s">
        <v>668</v>
      </c>
      <c r="D427" s="289" t="s">
        <v>138</v>
      </c>
      <c r="E427" s="292">
        <v>1</v>
      </c>
      <c r="F427" s="295">
        <v>0</v>
      </c>
      <c r="G427" s="299">
        <f t="shared" si="16"/>
        <v>0</v>
      </c>
    </row>
    <row r="428" spans="1:7" ht="22.5">
      <c r="A428" s="297">
        <v>144</v>
      </c>
      <c r="B428" s="286" t="s">
        <v>669</v>
      </c>
      <c r="C428" s="306" t="s">
        <v>670</v>
      </c>
      <c r="D428" s="289" t="s">
        <v>138</v>
      </c>
      <c r="E428" s="292">
        <v>1</v>
      </c>
      <c r="F428" s="295">
        <v>0</v>
      </c>
      <c r="G428" s="299">
        <f t="shared" si="16"/>
        <v>0</v>
      </c>
    </row>
    <row r="429" spans="1:7">
      <c r="A429" s="297">
        <v>145</v>
      </c>
      <c r="B429" s="286" t="s">
        <v>239</v>
      </c>
      <c r="C429" s="306" t="s">
        <v>240</v>
      </c>
      <c r="D429" s="289" t="s">
        <v>105</v>
      </c>
      <c r="E429" s="292">
        <v>829.4</v>
      </c>
      <c r="F429" s="295">
        <v>0</v>
      </c>
      <c r="G429" s="299">
        <f t="shared" si="16"/>
        <v>0</v>
      </c>
    </row>
    <row r="430" spans="1:7">
      <c r="A430" s="298" t="s">
        <v>124</v>
      </c>
      <c r="B430" s="287" t="s">
        <v>89</v>
      </c>
      <c r="C430" s="308" t="s">
        <v>90</v>
      </c>
      <c r="D430" s="290"/>
      <c r="E430" s="294"/>
      <c r="F430" s="371">
        <f>G431+G437+G438+G442+G446</f>
        <v>0</v>
      </c>
      <c r="G430" s="372"/>
    </row>
    <row r="431" spans="1:7" ht="22.5">
      <c r="A431" s="297">
        <v>146</v>
      </c>
      <c r="B431" s="286" t="s">
        <v>241</v>
      </c>
      <c r="C431" s="306" t="s">
        <v>719</v>
      </c>
      <c r="D431" s="289" t="s">
        <v>143</v>
      </c>
      <c r="E431" s="292">
        <v>65.010000000000005</v>
      </c>
      <c r="F431" s="295">
        <v>0</v>
      </c>
      <c r="G431" s="299">
        <f>E431*F431</f>
        <v>0</v>
      </c>
    </row>
    <row r="432" spans="1:7">
      <c r="A432" s="297"/>
      <c r="B432" s="286"/>
      <c r="C432" s="367" t="s">
        <v>671</v>
      </c>
      <c r="D432" s="368"/>
      <c r="E432" s="293">
        <v>6.9</v>
      </c>
      <c r="F432" s="295"/>
      <c r="G432" s="299"/>
    </row>
    <row r="433" spans="1:7">
      <c r="A433" s="297"/>
      <c r="B433" s="286"/>
      <c r="C433" s="367" t="s">
        <v>672</v>
      </c>
      <c r="D433" s="368"/>
      <c r="E433" s="293">
        <v>6.56</v>
      </c>
      <c r="F433" s="295"/>
      <c r="G433" s="299"/>
    </row>
    <row r="434" spans="1:7">
      <c r="A434" s="297"/>
      <c r="B434" s="286"/>
      <c r="C434" s="367" t="s">
        <v>673</v>
      </c>
      <c r="D434" s="368"/>
      <c r="E434" s="293">
        <v>19.25</v>
      </c>
      <c r="F434" s="295"/>
      <c r="G434" s="299"/>
    </row>
    <row r="435" spans="1:7">
      <c r="A435" s="297"/>
      <c r="B435" s="286"/>
      <c r="C435" s="367" t="s">
        <v>674</v>
      </c>
      <c r="D435" s="368"/>
      <c r="E435" s="293">
        <v>13.05</v>
      </c>
      <c r="F435" s="295"/>
      <c r="G435" s="299"/>
    </row>
    <row r="436" spans="1:7">
      <c r="A436" s="297"/>
      <c r="B436" s="286"/>
      <c r="C436" s="367" t="s">
        <v>673</v>
      </c>
      <c r="D436" s="368"/>
      <c r="E436" s="293">
        <v>19.25</v>
      </c>
      <c r="F436" s="295"/>
      <c r="G436" s="299"/>
    </row>
    <row r="437" spans="1:7">
      <c r="A437" s="297">
        <v>147</v>
      </c>
      <c r="B437" s="286" t="s">
        <v>242</v>
      </c>
      <c r="C437" s="306" t="s">
        <v>243</v>
      </c>
      <c r="D437" s="289" t="s">
        <v>143</v>
      </c>
      <c r="E437" s="292">
        <v>65.010000000000005</v>
      </c>
      <c r="F437" s="295">
        <v>0</v>
      </c>
      <c r="G437" s="299">
        <f t="shared" ref="G437:G446" si="17">E437*F437</f>
        <v>0</v>
      </c>
    </row>
    <row r="438" spans="1:7" ht="22.5">
      <c r="A438" s="297">
        <v>148</v>
      </c>
      <c r="B438" s="286" t="s">
        <v>244</v>
      </c>
      <c r="C438" s="306" t="s">
        <v>720</v>
      </c>
      <c r="D438" s="289" t="s">
        <v>127</v>
      </c>
      <c r="E438" s="292">
        <v>78.25</v>
      </c>
      <c r="F438" s="295">
        <v>0</v>
      </c>
      <c r="G438" s="299">
        <f t="shared" si="17"/>
        <v>0</v>
      </c>
    </row>
    <row r="439" spans="1:7">
      <c r="A439" s="297"/>
      <c r="B439" s="286"/>
      <c r="C439" s="367" t="s">
        <v>490</v>
      </c>
      <c r="D439" s="368"/>
      <c r="E439" s="293">
        <v>73.5</v>
      </c>
      <c r="F439" s="295"/>
      <c r="G439" s="299"/>
    </row>
    <row r="440" spans="1:7">
      <c r="A440" s="297"/>
      <c r="B440" s="286"/>
      <c r="C440" s="367" t="s">
        <v>491</v>
      </c>
      <c r="D440" s="368"/>
      <c r="E440" s="293">
        <v>4.75</v>
      </c>
      <c r="F440" s="295"/>
      <c r="G440" s="299"/>
    </row>
    <row r="441" spans="1:7">
      <c r="A441" s="297"/>
      <c r="B441" s="286"/>
      <c r="C441" s="307" t="s">
        <v>144</v>
      </c>
      <c r="D441" s="289"/>
      <c r="E441" s="293">
        <v>0</v>
      </c>
      <c r="F441" s="295"/>
      <c r="G441" s="299"/>
    </row>
    <row r="442" spans="1:7">
      <c r="A442" s="297">
        <v>149</v>
      </c>
      <c r="B442" s="286" t="s">
        <v>245</v>
      </c>
      <c r="C442" s="306" t="s">
        <v>721</v>
      </c>
      <c r="D442" s="289" t="s">
        <v>127</v>
      </c>
      <c r="E442" s="292">
        <v>93.226100000000002</v>
      </c>
      <c r="F442" s="295">
        <v>0</v>
      </c>
      <c r="G442" s="299">
        <f t="shared" si="17"/>
        <v>0</v>
      </c>
    </row>
    <row r="443" spans="1:7">
      <c r="A443" s="297"/>
      <c r="B443" s="286"/>
      <c r="C443" s="367" t="s">
        <v>675</v>
      </c>
      <c r="D443" s="368"/>
      <c r="E443" s="293">
        <v>80.849999999999994</v>
      </c>
      <c r="F443" s="295"/>
      <c r="G443" s="299"/>
    </row>
    <row r="444" spans="1:7">
      <c r="A444" s="297"/>
      <c r="B444" s="286"/>
      <c r="C444" s="367" t="s">
        <v>676</v>
      </c>
      <c r="D444" s="368"/>
      <c r="E444" s="293">
        <v>5.2249999999999996</v>
      </c>
      <c r="F444" s="295"/>
      <c r="G444" s="299"/>
    </row>
    <row r="445" spans="1:7">
      <c r="A445" s="297"/>
      <c r="B445" s="286"/>
      <c r="C445" s="367" t="s">
        <v>677</v>
      </c>
      <c r="D445" s="368"/>
      <c r="E445" s="293">
        <v>7.1510999999999996</v>
      </c>
      <c r="F445" s="295"/>
      <c r="G445" s="299"/>
    </row>
    <row r="446" spans="1:7" ht="22.5">
      <c r="A446" s="297">
        <v>150</v>
      </c>
      <c r="B446" s="286" t="s">
        <v>246</v>
      </c>
      <c r="C446" s="306" t="s">
        <v>678</v>
      </c>
      <c r="D446" s="289" t="s">
        <v>105</v>
      </c>
      <c r="E446" s="292">
        <v>572.327</v>
      </c>
      <c r="F446" s="295">
        <v>0</v>
      </c>
      <c r="G446" s="299">
        <f t="shared" si="17"/>
        <v>0</v>
      </c>
    </row>
    <row r="447" spans="1:7">
      <c r="A447" s="298" t="s">
        <v>124</v>
      </c>
      <c r="B447" s="287" t="s">
        <v>91</v>
      </c>
      <c r="C447" s="308" t="s">
        <v>92</v>
      </c>
      <c r="D447" s="290"/>
      <c r="E447" s="294"/>
      <c r="F447" s="371">
        <f>G448+G449</f>
        <v>0</v>
      </c>
      <c r="G447" s="372"/>
    </row>
    <row r="448" spans="1:7" ht="33.75">
      <c r="A448" s="297">
        <v>151</v>
      </c>
      <c r="B448" s="286" t="s">
        <v>679</v>
      </c>
      <c r="C448" s="306" t="s">
        <v>680</v>
      </c>
      <c r="D448" s="289" t="s">
        <v>138</v>
      </c>
      <c r="E448" s="292">
        <v>1</v>
      </c>
      <c r="F448" s="295">
        <v>0</v>
      </c>
      <c r="G448" s="299">
        <f>E448*F448</f>
        <v>0</v>
      </c>
    </row>
    <row r="449" spans="1:7" ht="22.5">
      <c r="A449" s="297">
        <v>152</v>
      </c>
      <c r="B449" s="286" t="s">
        <v>247</v>
      </c>
      <c r="C449" s="306" t="s">
        <v>681</v>
      </c>
      <c r="D449" s="289" t="s">
        <v>138</v>
      </c>
      <c r="E449" s="292">
        <v>1</v>
      </c>
      <c r="F449" s="295">
        <v>0</v>
      </c>
      <c r="G449" s="299">
        <f>E449*F449</f>
        <v>0</v>
      </c>
    </row>
    <row r="450" spans="1:7">
      <c r="A450" s="298" t="s">
        <v>124</v>
      </c>
      <c r="B450" s="287" t="s">
        <v>93</v>
      </c>
      <c r="C450" s="308" t="s">
        <v>94</v>
      </c>
      <c r="D450" s="290"/>
      <c r="E450" s="294"/>
      <c r="F450" s="371">
        <f>G451+G454</f>
        <v>0</v>
      </c>
      <c r="G450" s="372"/>
    </row>
    <row r="451" spans="1:7">
      <c r="A451" s="297">
        <v>153</v>
      </c>
      <c r="B451" s="286" t="s">
        <v>248</v>
      </c>
      <c r="C451" s="306" t="s">
        <v>315</v>
      </c>
      <c r="D451" s="289" t="s">
        <v>127</v>
      </c>
      <c r="E451" s="292">
        <v>189.84</v>
      </c>
      <c r="F451" s="295">
        <v>0</v>
      </c>
      <c r="G451" s="299">
        <f>E451*F451</f>
        <v>0</v>
      </c>
    </row>
    <row r="452" spans="1:7">
      <c r="A452" s="297"/>
      <c r="B452" s="286"/>
      <c r="C452" s="367" t="s">
        <v>682</v>
      </c>
      <c r="D452" s="368"/>
      <c r="E452" s="293">
        <v>180.84</v>
      </c>
      <c r="F452" s="295"/>
      <c r="G452" s="299"/>
    </row>
    <row r="453" spans="1:7">
      <c r="A453" s="297"/>
      <c r="B453" s="286"/>
      <c r="C453" s="367" t="s">
        <v>683</v>
      </c>
      <c r="D453" s="368"/>
      <c r="E453" s="293">
        <v>9</v>
      </c>
      <c r="F453" s="295"/>
      <c r="G453" s="299"/>
    </row>
    <row r="454" spans="1:7">
      <c r="A454" s="297">
        <v>154</v>
      </c>
      <c r="B454" s="286" t="s">
        <v>249</v>
      </c>
      <c r="C454" s="306" t="s">
        <v>317</v>
      </c>
      <c r="D454" s="289" t="s">
        <v>127</v>
      </c>
      <c r="E454" s="292">
        <v>189.84</v>
      </c>
      <c r="F454" s="295">
        <v>0</v>
      </c>
      <c r="G454" s="299">
        <f t="shared" ref="G454" si="18">E454*F454</f>
        <v>0</v>
      </c>
    </row>
    <row r="455" spans="1:7">
      <c r="A455" s="298" t="s">
        <v>124</v>
      </c>
      <c r="B455" s="287" t="s">
        <v>95</v>
      </c>
      <c r="C455" s="308" t="s">
        <v>96</v>
      </c>
      <c r="D455" s="290"/>
      <c r="E455" s="294"/>
      <c r="F455" s="371">
        <f>G456+G457</f>
        <v>0</v>
      </c>
      <c r="G455" s="372"/>
    </row>
    <row r="456" spans="1:7">
      <c r="A456" s="297">
        <v>155</v>
      </c>
      <c r="B456" s="286" t="s">
        <v>250</v>
      </c>
      <c r="C456" s="306" t="s">
        <v>251</v>
      </c>
      <c r="D456" s="289" t="s">
        <v>138</v>
      </c>
      <c r="E456" s="292">
        <v>1</v>
      </c>
      <c r="F456" s="295">
        <v>0</v>
      </c>
      <c r="G456" s="299">
        <f>E456*F456</f>
        <v>0</v>
      </c>
    </row>
    <row r="457" spans="1:7" ht="22.5">
      <c r="A457" s="297">
        <v>156</v>
      </c>
      <c r="B457" s="286" t="s">
        <v>684</v>
      </c>
      <c r="C457" s="306" t="s">
        <v>685</v>
      </c>
      <c r="D457" s="289" t="s">
        <v>138</v>
      </c>
      <c r="E457" s="292">
        <v>2</v>
      </c>
      <c r="F457" s="295">
        <v>0</v>
      </c>
      <c r="G457" s="299">
        <f>E457*F457</f>
        <v>0</v>
      </c>
    </row>
    <row r="458" spans="1:7">
      <c r="A458" s="297"/>
      <c r="B458" s="286"/>
      <c r="C458" s="367" t="s">
        <v>686</v>
      </c>
      <c r="D458" s="368"/>
      <c r="E458" s="293">
        <v>1</v>
      </c>
      <c r="F458" s="295"/>
      <c r="G458" s="299"/>
    </row>
    <row r="459" spans="1:7">
      <c r="A459" s="297"/>
      <c r="B459" s="286"/>
      <c r="C459" s="367" t="s">
        <v>687</v>
      </c>
      <c r="D459" s="368"/>
      <c r="E459" s="293">
        <v>1</v>
      </c>
      <c r="F459" s="295"/>
      <c r="G459" s="299"/>
    </row>
    <row r="460" spans="1:7">
      <c r="A460" s="298" t="s">
        <v>124</v>
      </c>
      <c r="B460" s="287" t="s">
        <v>97</v>
      </c>
      <c r="C460" s="308" t="s">
        <v>98</v>
      </c>
      <c r="D460" s="290"/>
      <c r="E460" s="294"/>
      <c r="F460" s="371">
        <f>G461+G462</f>
        <v>0</v>
      </c>
      <c r="G460" s="372"/>
    </row>
    <row r="461" spans="1:7" ht="22.5">
      <c r="A461" s="297">
        <v>157</v>
      </c>
      <c r="B461" s="286" t="s">
        <v>252</v>
      </c>
      <c r="C461" s="306" t="s">
        <v>688</v>
      </c>
      <c r="D461" s="289" t="s">
        <v>238</v>
      </c>
      <c r="E461" s="292">
        <v>1</v>
      </c>
      <c r="F461" s="295">
        <v>0</v>
      </c>
      <c r="G461" s="299">
        <f>E461*F461</f>
        <v>0</v>
      </c>
    </row>
    <row r="462" spans="1:7">
      <c r="A462" s="297">
        <v>158</v>
      </c>
      <c r="B462" s="286" t="s">
        <v>689</v>
      </c>
      <c r="C462" s="306" t="s">
        <v>690</v>
      </c>
      <c r="D462" s="289" t="s">
        <v>138</v>
      </c>
      <c r="E462" s="292">
        <v>1</v>
      </c>
      <c r="F462" s="295">
        <v>0</v>
      </c>
      <c r="G462" s="299">
        <f>E462*F462</f>
        <v>0</v>
      </c>
    </row>
    <row r="463" spans="1:7">
      <c r="A463" s="298" t="s">
        <v>124</v>
      </c>
      <c r="B463" s="287" t="s">
        <v>99</v>
      </c>
      <c r="C463" s="308" t="s">
        <v>100</v>
      </c>
      <c r="D463" s="290"/>
      <c r="E463" s="294"/>
      <c r="F463" s="371">
        <f>G464+G466+G467+G468+G469+G470+G471+G472+G473</f>
        <v>0</v>
      </c>
      <c r="G463" s="372"/>
    </row>
    <row r="464" spans="1:7">
      <c r="A464" s="297">
        <v>159</v>
      </c>
      <c r="B464" s="286" t="s">
        <v>691</v>
      </c>
      <c r="C464" s="306" t="s">
        <v>692</v>
      </c>
      <c r="D464" s="289" t="s">
        <v>189</v>
      </c>
      <c r="E464" s="292">
        <v>8.5000999999999998</v>
      </c>
      <c r="F464" s="295">
        <v>0</v>
      </c>
      <c r="G464" s="299">
        <f>E464*F464</f>
        <v>0</v>
      </c>
    </row>
    <row r="465" spans="1:7">
      <c r="A465" s="297"/>
      <c r="B465" s="286"/>
      <c r="C465" s="367" t="s">
        <v>693</v>
      </c>
      <c r="D465" s="368"/>
      <c r="E465" s="293">
        <v>8.5000999999999998</v>
      </c>
      <c r="F465" s="295"/>
      <c r="G465" s="299"/>
    </row>
    <row r="466" spans="1:7" ht="22.5">
      <c r="A466" s="297">
        <v>160</v>
      </c>
      <c r="B466" s="286" t="s">
        <v>694</v>
      </c>
      <c r="C466" s="306" t="s">
        <v>695</v>
      </c>
      <c r="D466" s="289" t="s">
        <v>189</v>
      </c>
      <c r="E466" s="292">
        <v>8.5</v>
      </c>
      <c r="F466" s="295">
        <v>0</v>
      </c>
      <c r="G466" s="299">
        <f t="shared" ref="G466:G473" si="19">E466*F466</f>
        <v>0</v>
      </c>
    </row>
    <row r="467" spans="1:7" ht="33.75">
      <c r="A467" s="297">
        <v>161</v>
      </c>
      <c r="B467" s="286" t="s">
        <v>696</v>
      </c>
      <c r="C467" s="306" t="s">
        <v>697</v>
      </c>
      <c r="D467" s="289" t="s">
        <v>189</v>
      </c>
      <c r="E467" s="292">
        <v>8.5</v>
      </c>
      <c r="F467" s="295">
        <v>0</v>
      </c>
      <c r="G467" s="299">
        <f t="shared" si="19"/>
        <v>0</v>
      </c>
    </row>
    <row r="468" spans="1:7">
      <c r="A468" s="297">
        <v>162</v>
      </c>
      <c r="B468" s="286" t="s">
        <v>253</v>
      </c>
      <c r="C468" s="306" t="s">
        <v>254</v>
      </c>
      <c r="D468" s="289" t="s">
        <v>189</v>
      </c>
      <c r="E468" s="292">
        <v>201.12308999999999</v>
      </c>
      <c r="F468" s="295">
        <v>0</v>
      </c>
      <c r="G468" s="299">
        <f t="shared" si="19"/>
        <v>0</v>
      </c>
    </row>
    <row r="469" spans="1:7">
      <c r="A469" s="297">
        <v>163</v>
      </c>
      <c r="B469" s="286" t="s">
        <v>255</v>
      </c>
      <c r="C469" s="306" t="s">
        <v>256</v>
      </c>
      <c r="D469" s="289" t="s">
        <v>189</v>
      </c>
      <c r="E469" s="292">
        <v>3016.8463700000002</v>
      </c>
      <c r="F469" s="295">
        <v>0</v>
      </c>
      <c r="G469" s="299">
        <f t="shared" si="19"/>
        <v>0</v>
      </c>
    </row>
    <row r="470" spans="1:7">
      <c r="A470" s="297">
        <v>164</v>
      </c>
      <c r="B470" s="286" t="s">
        <v>257</v>
      </c>
      <c r="C470" s="306" t="s">
        <v>258</v>
      </c>
      <c r="D470" s="289" t="s">
        <v>189</v>
      </c>
      <c r="E470" s="292">
        <v>201.12308999999999</v>
      </c>
      <c r="F470" s="295">
        <v>0</v>
      </c>
      <c r="G470" s="299">
        <f t="shared" si="19"/>
        <v>0</v>
      </c>
    </row>
    <row r="471" spans="1:7">
      <c r="A471" s="297">
        <v>165</v>
      </c>
      <c r="B471" s="286" t="s">
        <v>259</v>
      </c>
      <c r="C471" s="306" t="s">
        <v>260</v>
      </c>
      <c r="D471" s="289" t="s">
        <v>189</v>
      </c>
      <c r="E471" s="292">
        <v>2011.23092</v>
      </c>
      <c r="F471" s="295">
        <v>0</v>
      </c>
      <c r="G471" s="299">
        <f t="shared" si="19"/>
        <v>0</v>
      </c>
    </row>
    <row r="472" spans="1:7">
      <c r="A472" s="297">
        <v>166</v>
      </c>
      <c r="B472" s="286" t="s">
        <v>261</v>
      </c>
      <c r="C472" s="306" t="s">
        <v>262</v>
      </c>
      <c r="D472" s="289" t="s">
        <v>189</v>
      </c>
      <c r="E472" s="292">
        <v>201.12308999999999</v>
      </c>
      <c r="F472" s="295">
        <v>0</v>
      </c>
      <c r="G472" s="299">
        <f t="shared" si="19"/>
        <v>0</v>
      </c>
    </row>
    <row r="473" spans="1:7" ht="13.5" thickBot="1">
      <c r="A473" s="300">
        <v>167</v>
      </c>
      <c r="B473" s="301" t="s">
        <v>263</v>
      </c>
      <c r="C473" s="309" t="s">
        <v>264</v>
      </c>
      <c r="D473" s="302" t="s">
        <v>189</v>
      </c>
      <c r="E473" s="303">
        <v>201.12308999999999</v>
      </c>
      <c r="F473" s="304">
        <v>0</v>
      </c>
      <c r="G473" s="305">
        <f t="shared" si="19"/>
        <v>0</v>
      </c>
    </row>
    <row r="474" spans="1:7">
      <c r="D474" s="158"/>
    </row>
    <row r="475" spans="1:7">
      <c r="D475" s="158"/>
    </row>
    <row r="476" spans="1:7">
      <c r="D476" s="158"/>
    </row>
    <row r="477" spans="1:7">
      <c r="D477" s="158"/>
    </row>
    <row r="478" spans="1:7">
      <c r="D478" s="158"/>
    </row>
    <row r="479" spans="1:7">
      <c r="D479" s="158"/>
    </row>
    <row r="480" spans="1:7">
      <c r="D480" s="158"/>
    </row>
    <row r="481" spans="4:4">
      <c r="D481" s="158"/>
    </row>
    <row r="482" spans="4:4">
      <c r="D482" s="158"/>
    </row>
    <row r="483" spans="4:4">
      <c r="D483" s="158"/>
    </row>
    <row r="484" spans="4:4">
      <c r="D484" s="158"/>
    </row>
    <row r="485" spans="4:4">
      <c r="D485" s="158"/>
    </row>
    <row r="486" spans="4:4">
      <c r="D486" s="158"/>
    </row>
    <row r="487" spans="4:4">
      <c r="D487" s="158"/>
    </row>
    <row r="488" spans="4:4">
      <c r="D488" s="158"/>
    </row>
    <row r="489" spans="4:4">
      <c r="D489" s="158"/>
    </row>
    <row r="490" spans="4:4">
      <c r="D490" s="158"/>
    </row>
    <row r="491" spans="4:4">
      <c r="D491" s="158"/>
    </row>
    <row r="492" spans="4:4">
      <c r="D492" s="158"/>
    </row>
    <row r="493" spans="4:4">
      <c r="D493" s="158"/>
    </row>
    <row r="494" spans="4:4">
      <c r="D494" s="158"/>
    </row>
    <row r="495" spans="4:4">
      <c r="D495" s="158"/>
    </row>
    <row r="496" spans="4:4">
      <c r="D496" s="158"/>
    </row>
    <row r="497" spans="4:4">
      <c r="D497" s="158"/>
    </row>
    <row r="498" spans="4:4">
      <c r="D498" s="158"/>
    </row>
    <row r="499" spans="4:4">
      <c r="D499" s="158"/>
    </row>
    <row r="500" spans="4:4">
      <c r="D500" s="158"/>
    </row>
    <row r="501" spans="4:4">
      <c r="D501" s="158"/>
    </row>
    <row r="502" spans="4:4">
      <c r="D502" s="158"/>
    </row>
    <row r="503" spans="4:4">
      <c r="D503" s="158"/>
    </row>
    <row r="504" spans="4:4">
      <c r="D504" s="158"/>
    </row>
    <row r="505" spans="4:4">
      <c r="D505" s="158"/>
    </row>
    <row r="506" spans="4:4">
      <c r="D506" s="158"/>
    </row>
    <row r="507" spans="4:4">
      <c r="D507" s="158"/>
    </row>
    <row r="508" spans="4:4">
      <c r="D508" s="158"/>
    </row>
    <row r="509" spans="4:4">
      <c r="D509" s="158"/>
    </row>
    <row r="510" spans="4:4">
      <c r="D510" s="158"/>
    </row>
    <row r="511" spans="4:4">
      <c r="D511" s="158"/>
    </row>
    <row r="512" spans="4:4">
      <c r="D512" s="158"/>
    </row>
    <row r="513" spans="4:4">
      <c r="D513" s="158"/>
    </row>
    <row r="514" spans="4:4">
      <c r="D514" s="158"/>
    </row>
    <row r="515" spans="4:4">
      <c r="D515" s="158"/>
    </row>
    <row r="516" spans="4:4">
      <c r="D516" s="158"/>
    </row>
    <row r="517" spans="4:4">
      <c r="D517" s="158"/>
    </row>
    <row r="518" spans="4:4">
      <c r="D518" s="158"/>
    </row>
    <row r="519" spans="4:4">
      <c r="D519" s="158"/>
    </row>
    <row r="520" spans="4:4">
      <c r="D520" s="158"/>
    </row>
    <row r="521" spans="4:4">
      <c r="D521" s="158"/>
    </row>
    <row r="522" spans="4:4">
      <c r="D522" s="158"/>
    </row>
    <row r="523" spans="4:4">
      <c r="D523" s="158"/>
    </row>
    <row r="524" spans="4:4">
      <c r="D524" s="158"/>
    </row>
    <row r="525" spans="4:4">
      <c r="D525" s="158"/>
    </row>
    <row r="526" spans="4:4">
      <c r="D526" s="158"/>
    </row>
    <row r="527" spans="4:4">
      <c r="D527" s="158"/>
    </row>
    <row r="528" spans="4:4">
      <c r="D528" s="158"/>
    </row>
    <row r="529" spans="4:4">
      <c r="D529" s="158"/>
    </row>
    <row r="530" spans="4:4">
      <c r="D530" s="158"/>
    </row>
    <row r="531" spans="4:4">
      <c r="D531" s="158"/>
    </row>
    <row r="532" spans="4:4">
      <c r="D532" s="158"/>
    </row>
    <row r="533" spans="4:4">
      <c r="D533" s="158"/>
    </row>
    <row r="534" spans="4:4">
      <c r="D534" s="158"/>
    </row>
    <row r="535" spans="4:4">
      <c r="D535" s="158"/>
    </row>
    <row r="536" spans="4:4">
      <c r="D536" s="158"/>
    </row>
    <row r="537" spans="4:4">
      <c r="D537" s="158"/>
    </row>
    <row r="538" spans="4:4">
      <c r="D538" s="158"/>
    </row>
    <row r="539" spans="4:4">
      <c r="D539" s="158"/>
    </row>
    <row r="540" spans="4:4">
      <c r="D540" s="158"/>
    </row>
    <row r="541" spans="4:4">
      <c r="D541" s="158"/>
    </row>
    <row r="542" spans="4:4">
      <c r="D542" s="158"/>
    </row>
    <row r="543" spans="4:4">
      <c r="D543" s="158"/>
    </row>
    <row r="544" spans="4:4">
      <c r="D544" s="158"/>
    </row>
    <row r="545" spans="4:4">
      <c r="D545" s="158"/>
    </row>
    <row r="546" spans="4:4">
      <c r="D546" s="158"/>
    </row>
    <row r="547" spans="4:4">
      <c r="D547" s="158"/>
    </row>
    <row r="548" spans="4:4">
      <c r="D548" s="158"/>
    </row>
    <row r="549" spans="4:4">
      <c r="D549" s="158"/>
    </row>
    <row r="550" spans="4:4">
      <c r="D550" s="158"/>
    </row>
    <row r="551" spans="4:4">
      <c r="D551" s="158"/>
    </row>
    <row r="552" spans="4:4">
      <c r="D552" s="158"/>
    </row>
    <row r="553" spans="4:4">
      <c r="D553" s="158"/>
    </row>
    <row r="554" spans="4:4">
      <c r="D554" s="158"/>
    </row>
    <row r="555" spans="4:4">
      <c r="D555" s="158"/>
    </row>
    <row r="556" spans="4:4">
      <c r="D556" s="158"/>
    </row>
    <row r="557" spans="4:4">
      <c r="D557" s="158"/>
    </row>
    <row r="558" spans="4:4">
      <c r="D558" s="158"/>
    </row>
    <row r="559" spans="4:4">
      <c r="D559" s="158"/>
    </row>
    <row r="560" spans="4:4">
      <c r="D560" s="158"/>
    </row>
    <row r="561" spans="4:4">
      <c r="D561" s="158"/>
    </row>
    <row r="562" spans="4:4">
      <c r="D562" s="158"/>
    </row>
    <row r="563" spans="4:4">
      <c r="D563" s="158"/>
    </row>
    <row r="564" spans="4:4">
      <c r="D564" s="158"/>
    </row>
    <row r="565" spans="4:4">
      <c r="D565" s="158"/>
    </row>
    <row r="566" spans="4:4">
      <c r="D566" s="158"/>
    </row>
    <row r="567" spans="4:4">
      <c r="D567" s="158"/>
    </row>
    <row r="568" spans="4:4">
      <c r="D568" s="158"/>
    </row>
    <row r="569" spans="4:4">
      <c r="D569" s="158"/>
    </row>
    <row r="570" spans="4:4">
      <c r="D570" s="158"/>
    </row>
    <row r="571" spans="4:4">
      <c r="D571" s="158"/>
    </row>
    <row r="572" spans="4:4">
      <c r="D572" s="158"/>
    </row>
    <row r="573" spans="4:4">
      <c r="D573" s="158"/>
    </row>
    <row r="574" spans="4:4">
      <c r="D574" s="158"/>
    </row>
    <row r="575" spans="4:4">
      <c r="D575" s="158"/>
    </row>
    <row r="576" spans="4:4">
      <c r="D576" s="158"/>
    </row>
    <row r="577" spans="4:4">
      <c r="D577" s="158"/>
    </row>
    <row r="578" spans="4:4">
      <c r="D578" s="158"/>
    </row>
    <row r="579" spans="4:4">
      <c r="D579" s="158"/>
    </row>
    <row r="580" spans="4:4">
      <c r="D580" s="158"/>
    </row>
    <row r="581" spans="4:4">
      <c r="D581" s="158"/>
    </row>
    <row r="582" spans="4:4">
      <c r="D582" s="158"/>
    </row>
    <row r="583" spans="4:4">
      <c r="D583" s="158"/>
    </row>
    <row r="584" spans="4:4">
      <c r="D584" s="158"/>
    </row>
    <row r="585" spans="4:4">
      <c r="D585" s="158"/>
    </row>
    <row r="586" spans="4:4">
      <c r="D586" s="158"/>
    </row>
    <row r="587" spans="4:4">
      <c r="D587" s="158"/>
    </row>
    <row r="588" spans="4:4">
      <c r="D588" s="158"/>
    </row>
    <row r="589" spans="4:4">
      <c r="D589" s="158"/>
    </row>
    <row r="590" spans="4:4">
      <c r="D590" s="158"/>
    </row>
    <row r="591" spans="4:4">
      <c r="D591" s="158"/>
    </row>
    <row r="592" spans="4:4">
      <c r="D592" s="158"/>
    </row>
    <row r="593" spans="4:4">
      <c r="D593" s="158"/>
    </row>
    <row r="594" spans="4:4">
      <c r="D594" s="158"/>
    </row>
    <row r="595" spans="4:4">
      <c r="D595" s="158"/>
    </row>
    <row r="596" spans="4:4">
      <c r="D596" s="158"/>
    </row>
    <row r="597" spans="4:4">
      <c r="D597" s="158"/>
    </row>
    <row r="598" spans="4:4">
      <c r="D598" s="158"/>
    </row>
    <row r="599" spans="4:4">
      <c r="D599" s="158"/>
    </row>
    <row r="600" spans="4:4">
      <c r="D600" s="158"/>
    </row>
    <row r="601" spans="4:4">
      <c r="D601" s="158"/>
    </row>
    <row r="602" spans="4:4">
      <c r="D602" s="158"/>
    </row>
    <row r="603" spans="4:4">
      <c r="D603" s="158"/>
    </row>
    <row r="604" spans="4:4">
      <c r="D604" s="158"/>
    </row>
    <row r="605" spans="4:4">
      <c r="D605" s="158"/>
    </row>
    <row r="606" spans="4:4">
      <c r="D606" s="158"/>
    </row>
    <row r="607" spans="4:4">
      <c r="D607" s="158"/>
    </row>
    <row r="608" spans="4:4">
      <c r="D608" s="158"/>
    </row>
    <row r="609" spans="4:4">
      <c r="D609" s="158"/>
    </row>
    <row r="610" spans="4:4">
      <c r="D610" s="158"/>
    </row>
    <row r="611" spans="4:4">
      <c r="D611" s="158"/>
    </row>
    <row r="612" spans="4:4">
      <c r="D612" s="158"/>
    </row>
    <row r="613" spans="4:4">
      <c r="D613" s="158"/>
    </row>
    <row r="614" spans="4:4">
      <c r="D614" s="158"/>
    </row>
    <row r="615" spans="4:4">
      <c r="D615" s="158"/>
    </row>
    <row r="616" spans="4:4">
      <c r="D616" s="158"/>
    </row>
    <row r="617" spans="4:4">
      <c r="D617" s="158"/>
    </row>
    <row r="618" spans="4:4">
      <c r="D618" s="158"/>
    </row>
    <row r="619" spans="4:4">
      <c r="D619" s="158"/>
    </row>
    <row r="620" spans="4:4">
      <c r="D620" s="158"/>
    </row>
    <row r="621" spans="4:4">
      <c r="D621" s="158"/>
    </row>
    <row r="622" spans="4:4">
      <c r="D622" s="158"/>
    </row>
    <row r="623" spans="4:4">
      <c r="D623" s="158"/>
    </row>
    <row r="624" spans="4:4">
      <c r="D624" s="158"/>
    </row>
    <row r="625" spans="4:4">
      <c r="D625" s="158"/>
    </row>
    <row r="626" spans="4:4">
      <c r="D626" s="158"/>
    </row>
    <row r="627" spans="4:4">
      <c r="D627" s="158"/>
    </row>
    <row r="628" spans="4:4">
      <c r="D628" s="158"/>
    </row>
    <row r="629" spans="4:4">
      <c r="D629" s="158"/>
    </row>
    <row r="630" spans="4:4">
      <c r="D630" s="158"/>
    </row>
    <row r="631" spans="4:4">
      <c r="D631" s="158"/>
    </row>
    <row r="632" spans="4:4">
      <c r="D632" s="158"/>
    </row>
    <row r="633" spans="4:4">
      <c r="D633" s="158"/>
    </row>
    <row r="634" spans="4:4">
      <c r="D634" s="158"/>
    </row>
    <row r="635" spans="4:4">
      <c r="D635" s="158"/>
    </row>
    <row r="636" spans="4:4">
      <c r="D636" s="158"/>
    </row>
    <row r="637" spans="4:4">
      <c r="D637" s="158"/>
    </row>
    <row r="638" spans="4:4">
      <c r="D638" s="158"/>
    </row>
    <row r="639" spans="4:4">
      <c r="D639" s="158"/>
    </row>
    <row r="640" spans="4:4">
      <c r="D640" s="158"/>
    </row>
    <row r="641" spans="4:4">
      <c r="D641" s="158"/>
    </row>
    <row r="642" spans="4:4">
      <c r="D642" s="158"/>
    </row>
    <row r="643" spans="4:4">
      <c r="D643" s="158"/>
    </row>
    <row r="644" spans="4:4">
      <c r="D644" s="158"/>
    </row>
    <row r="645" spans="4:4">
      <c r="D645" s="158"/>
    </row>
    <row r="646" spans="4:4">
      <c r="D646" s="158"/>
    </row>
    <row r="647" spans="4:4">
      <c r="D647" s="158"/>
    </row>
    <row r="648" spans="4:4">
      <c r="D648" s="158"/>
    </row>
    <row r="649" spans="4:4">
      <c r="D649" s="158"/>
    </row>
    <row r="650" spans="4:4">
      <c r="D650" s="158"/>
    </row>
    <row r="651" spans="4:4">
      <c r="D651" s="158"/>
    </row>
    <row r="652" spans="4:4">
      <c r="D652" s="158"/>
    </row>
    <row r="653" spans="4:4">
      <c r="D653" s="158"/>
    </row>
    <row r="654" spans="4:4">
      <c r="D654" s="158"/>
    </row>
    <row r="655" spans="4:4">
      <c r="D655" s="158"/>
    </row>
    <row r="656" spans="4:4">
      <c r="D656" s="158"/>
    </row>
    <row r="657" spans="4:4">
      <c r="D657" s="158"/>
    </row>
    <row r="658" spans="4:4">
      <c r="D658" s="158"/>
    </row>
    <row r="659" spans="4:4">
      <c r="D659" s="158"/>
    </row>
    <row r="660" spans="4:4">
      <c r="D660" s="158"/>
    </row>
    <row r="661" spans="4:4">
      <c r="D661" s="158"/>
    </row>
    <row r="662" spans="4:4">
      <c r="D662" s="158"/>
    </row>
    <row r="663" spans="4:4">
      <c r="D663" s="158"/>
    </row>
    <row r="664" spans="4:4">
      <c r="D664" s="158"/>
    </row>
    <row r="665" spans="4:4">
      <c r="D665" s="158"/>
    </row>
    <row r="666" spans="4:4">
      <c r="D666" s="158"/>
    </row>
    <row r="667" spans="4:4">
      <c r="D667" s="158"/>
    </row>
    <row r="668" spans="4:4">
      <c r="D668" s="158"/>
    </row>
    <row r="669" spans="4:4">
      <c r="D669" s="158"/>
    </row>
    <row r="670" spans="4:4">
      <c r="D670" s="158"/>
    </row>
    <row r="671" spans="4:4">
      <c r="D671" s="158"/>
    </row>
    <row r="672" spans="4:4">
      <c r="D672" s="158"/>
    </row>
    <row r="673" spans="4:4">
      <c r="D673" s="158"/>
    </row>
    <row r="674" spans="4:4">
      <c r="D674" s="158"/>
    </row>
    <row r="675" spans="4:4">
      <c r="D675" s="158"/>
    </row>
    <row r="676" spans="4:4">
      <c r="D676" s="158"/>
    </row>
    <row r="677" spans="4:4">
      <c r="D677" s="158"/>
    </row>
    <row r="678" spans="4:4">
      <c r="D678" s="158"/>
    </row>
    <row r="679" spans="4:4">
      <c r="D679" s="158"/>
    </row>
    <row r="680" spans="4:4">
      <c r="D680" s="158"/>
    </row>
    <row r="681" spans="4:4">
      <c r="D681" s="158"/>
    </row>
    <row r="682" spans="4:4">
      <c r="D682" s="158"/>
    </row>
    <row r="683" spans="4:4">
      <c r="D683" s="158"/>
    </row>
    <row r="684" spans="4:4">
      <c r="D684" s="158"/>
    </row>
    <row r="685" spans="4:4">
      <c r="D685" s="158"/>
    </row>
    <row r="686" spans="4:4">
      <c r="D686" s="158"/>
    </row>
    <row r="687" spans="4:4">
      <c r="D687" s="158"/>
    </row>
    <row r="688" spans="4:4">
      <c r="D688" s="158"/>
    </row>
    <row r="689" spans="4:4">
      <c r="D689" s="158"/>
    </row>
    <row r="690" spans="4:4">
      <c r="D690" s="158"/>
    </row>
    <row r="691" spans="4:4">
      <c r="D691" s="158"/>
    </row>
    <row r="692" spans="4:4">
      <c r="D692" s="158"/>
    </row>
    <row r="693" spans="4:4">
      <c r="D693" s="158"/>
    </row>
    <row r="694" spans="4:4">
      <c r="D694" s="158"/>
    </row>
    <row r="695" spans="4:4">
      <c r="D695" s="158"/>
    </row>
    <row r="696" spans="4:4">
      <c r="D696" s="158"/>
    </row>
    <row r="697" spans="4:4">
      <c r="D697" s="158"/>
    </row>
    <row r="698" spans="4:4">
      <c r="D698" s="158"/>
    </row>
    <row r="699" spans="4:4">
      <c r="D699" s="158"/>
    </row>
    <row r="700" spans="4:4">
      <c r="D700" s="158"/>
    </row>
    <row r="701" spans="4:4">
      <c r="D701" s="158"/>
    </row>
    <row r="702" spans="4:4">
      <c r="D702" s="158"/>
    </row>
    <row r="703" spans="4:4">
      <c r="D703" s="158"/>
    </row>
    <row r="704" spans="4:4">
      <c r="D704" s="158"/>
    </row>
    <row r="705" spans="4:4">
      <c r="D705" s="158"/>
    </row>
    <row r="706" spans="4:4">
      <c r="D706" s="158"/>
    </row>
    <row r="707" spans="4:4">
      <c r="D707" s="158"/>
    </row>
    <row r="708" spans="4:4">
      <c r="D708" s="158"/>
    </row>
    <row r="709" spans="4:4">
      <c r="D709" s="158"/>
    </row>
    <row r="710" spans="4:4">
      <c r="D710" s="158"/>
    </row>
    <row r="711" spans="4:4">
      <c r="D711" s="158"/>
    </row>
    <row r="712" spans="4:4">
      <c r="D712" s="158"/>
    </row>
    <row r="713" spans="4:4">
      <c r="D713" s="158"/>
    </row>
    <row r="714" spans="4:4">
      <c r="D714" s="158"/>
    </row>
    <row r="715" spans="4:4">
      <c r="D715" s="158"/>
    </row>
    <row r="716" spans="4:4">
      <c r="D716" s="158"/>
    </row>
    <row r="717" spans="4:4">
      <c r="D717" s="158"/>
    </row>
    <row r="718" spans="4:4">
      <c r="D718" s="158"/>
    </row>
    <row r="719" spans="4:4">
      <c r="D719" s="158"/>
    </row>
    <row r="720" spans="4:4">
      <c r="D720" s="158"/>
    </row>
    <row r="721" spans="4:4">
      <c r="D721" s="158"/>
    </row>
    <row r="722" spans="4:4">
      <c r="D722" s="158"/>
    </row>
    <row r="723" spans="4:4">
      <c r="D723" s="158"/>
    </row>
    <row r="724" spans="4:4">
      <c r="D724" s="158"/>
    </row>
    <row r="725" spans="4:4">
      <c r="D725" s="158"/>
    </row>
    <row r="726" spans="4:4">
      <c r="D726" s="158"/>
    </row>
    <row r="727" spans="4:4">
      <c r="D727" s="158"/>
    </row>
    <row r="728" spans="4:4">
      <c r="D728" s="158"/>
    </row>
    <row r="729" spans="4:4">
      <c r="D729" s="158"/>
    </row>
    <row r="730" spans="4:4">
      <c r="D730" s="158"/>
    </row>
    <row r="731" spans="4:4">
      <c r="D731" s="158"/>
    </row>
    <row r="732" spans="4:4">
      <c r="D732" s="158"/>
    </row>
    <row r="733" spans="4:4">
      <c r="D733" s="158"/>
    </row>
    <row r="734" spans="4:4">
      <c r="D734" s="158"/>
    </row>
    <row r="735" spans="4:4">
      <c r="D735" s="158"/>
    </row>
    <row r="736" spans="4:4">
      <c r="D736" s="158"/>
    </row>
    <row r="737" spans="4:4">
      <c r="D737" s="158"/>
    </row>
    <row r="738" spans="4:4">
      <c r="D738" s="158"/>
    </row>
    <row r="739" spans="4:4">
      <c r="D739" s="158"/>
    </row>
    <row r="740" spans="4:4">
      <c r="D740" s="158"/>
    </row>
    <row r="741" spans="4:4">
      <c r="D741" s="158"/>
    </row>
    <row r="742" spans="4:4">
      <c r="D742" s="158"/>
    </row>
    <row r="743" spans="4:4">
      <c r="D743" s="158"/>
    </row>
    <row r="744" spans="4:4">
      <c r="D744" s="158"/>
    </row>
    <row r="745" spans="4:4">
      <c r="D745" s="158"/>
    </row>
    <row r="746" spans="4:4">
      <c r="D746" s="158"/>
    </row>
    <row r="747" spans="4:4">
      <c r="D747" s="158"/>
    </row>
    <row r="748" spans="4:4">
      <c r="D748" s="158"/>
    </row>
    <row r="749" spans="4:4">
      <c r="D749" s="158"/>
    </row>
    <row r="750" spans="4:4">
      <c r="D750" s="158"/>
    </row>
    <row r="751" spans="4:4">
      <c r="D751" s="158"/>
    </row>
    <row r="752" spans="4:4">
      <c r="D752" s="158"/>
    </row>
    <row r="753" spans="4:4">
      <c r="D753" s="158"/>
    </row>
    <row r="754" spans="4:4">
      <c r="D754" s="158"/>
    </row>
    <row r="755" spans="4:4">
      <c r="D755" s="158"/>
    </row>
    <row r="756" spans="4:4">
      <c r="D756" s="158"/>
    </row>
    <row r="757" spans="4:4">
      <c r="D757" s="158"/>
    </row>
    <row r="758" spans="4:4">
      <c r="D758" s="158"/>
    </row>
    <row r="759" spans="4:4">
      <c r="D759" s="158"/>
    </row>
    <row r="760" spans="4:4">
      <c r="D760" s="158"/>
    </row>
    <row r="761" spans="4:4">
      <c r="D761" s="158"/>
    </row>
    <row r="762" spans="4:4">
      <c r="D762" s="158"/>
    </row>
    <row r="763" spans="4:4">
      <c r="D763" s="158"/>
    </row>
    <row r="764" spans="4:4">
      <c r="D764" s="158"/>
    </row>
    <row r="765" spans="4:4">
      <c r="D765" s="158"/>
    </row>
    <row r="766" spans="4:4">
      <c r="D766" s="158"/>
    </row>
    <row r="767" spans="4:4">
      <c r="D767" s="158"/>
    </row>
    <row r="768" spans="4:4">
      <c r="D768" s="158"/>
    </row>
    <row r="769" spans="4:4">
      <c r="D769" s="158"/>
    </row>
    <row r="770" spans="4:4">
      <c r="D770" s="158"/>
    </row>
    <row r="771" spans="4:4">
      <c r="D771" s="158"/>
    </row>
    <row r="772" spans="4:4">
      <c r="D772" s="158"/>
    </row>
    <row r="773" spans="4:4">
      <c r="D773" s="158"/>
    </row>
    <row r="774" spans="4:4">
      <c r="D774" s="158"/>
    </row>
    <row r="775" spans="4:4">
      <c r="D775" s="158"/>
    </row>
    <row r="776" spans="4:4">
      <c r="D776" s="158"/>
    </row>
    <row r="777" spans="4:4">
      <c r="D777" s="158"/>
    </row>
    <row r="778" spans="4:4">
      <c r="D778" s="158"/>
    </row>
    <row r="779" spans="4:4">
      <c r="D779" s="158"/>
    </row>
    <row r="780" spans="4:4">
      <c r="D780" s="158"/>
    </row>
    <row r="781" spans="4:4">
      <c r="D781" s="158"/>
    </row>
    <row r="782" spans="4:4">
      <c r="D782" s="158"/>
    </row>
    <row r="783" spans="4:4">
      <c r="D783" s="158"/>
    </row>
    <row r="784" spans="4:4">
      <c r="D784" s="158"/>
    </row>
    <row r="785" spans="4:4">
      <c r="D785" s="158"/>
    </row>
    <row r="786" spans="4:4">
      <c r="D786" s="158"/>
    </row>
    <row r="787" spans="4:4">
      <c r="D787" s="158"/>
    </row>
    <row r="788" spans="4:4">
      <c r="D788" s="158"/>
    </row>
    <row r="789" spans="4:4">
      <c r="D789" s="158"/>
    </row>
    <row r="790" spans="4:4">
      <c r="D790" s="158"/>
    </row>
    <row r="791" spans="4:4">
      <c r="D791" s="158"/>
    </row>
    <row r="792" spans="4:4">
      <c r="D792" s="158"/>
    </row>
    <row r="793" spans="4:4">
      <c r="D793" s="158"/>
    </row>
    <row r="794" spans="4:4">
      <c r="D794" s="158"/>
    </row>
    <row r="795" spans="4:4">
      <c r="D795" s="158"/>
    </row>
    <row r="796" spans="4:4">
      <c r="D796" s="158"/>
    </row>
    <row r="797" spans="4:4">
      <c r="D797" s="158"/>
    </row>
    <row r="798" spans="4:4">
      <c r="D798" s="158"/>
    </row>
    <row r="799" spans="4:4">
      <c r="D799" s="158"/>
    </row>
    <row r="800" spans="4:4">
      <c r="D800" s="158"/>
    </row>
    <row r="801" spans="4:4">
      <c r="D801" s="158"/>
    </row>
    <row r="802" spans="4:4">
      <c r="D802" s="158"/>
    </row>
    <row r="803" spans="4:4">
      <c r="D803" s="158"/>
    </row>
    <row r="804" spans="4:4">
      <c r="D804" s="158"/>
    </row>
    <row r="805" spans="4:4">
      <c r="D805" s="158"/>
    </row>
    <row r="806" spans="4:4">
      <c r="D806" s="158"/>
    </row>
    <row r="807" spans="4:4">
      <c r="D807" s="158"/>
    </row>
    <row r="808" spans="4:4">
      <c r="D808" s="158"/>
    </row>
    <row r="809" spans="4:4">
      <c r="D809" s="158"/>
    </row>
    <row r="810" spans="4:4">
      <c r="D810" s="158"/>
    </row>
    <row r="811" spans="4:4">
      <c r="D811" s="158"/>
    </row>
    <row r="812" spans="4:4">
      <c r="D812" s="158"/>
    </row>
    <row r="813" spans="4:4">
      <c r="D813" s="158"/>
    </row>
    <row r="814" spans="4:4">
      <c r="D814" s="158"/>
    </row>
    <row r="815" spans="4:4">
      <c r="D815" s="158"/>
    </row>
    <row r="816" spans="4:4">
      <c r="D816" s="158"/>
    </row>
    <row r="817" spans="4:4">
      <c r="D817" s="158"/>
    </row>
    <row r="818" spans="4:4">
      <c r="D818" s="158"/>
    </row>
    <row r="819" spans="4:4">
      <c r="D819" s="158"/>
    </row>
    <row r="820" spans="4:4">
      <c r="D820" s="158"/>
    </row>
    <row r="821" spans="4:4">
      <c r="D821" s="158"/>
    </row>
    <row r="822" spans="4:4">
      <c r="D822" s="158"/>
    </row>
    <row r="823" spans="4:4">
      <c r="D823" s="158"/>
    </row>
    <row r="824" spans="4:4">
      <c r="D824" s="158"/>
    </row>
    <row r="825" spans="4:4">
      <c r="D825" s="158"/>
    </row>
    <row r="826" spans="4:4">
      <c r="D826" s="158"/>
    </row>
    <row r="827" spans="4:4">
      <c r="D827" s="158"/>
    </row>
    <row r="828" spans="4:4">
      <c r="D828" s="158"/>
    </row>
    <row r="829" spans="4:4">
      <c r="D829" s="158"/>
    </row>
    <row r="830" spans="4:4">
      <c r="D830" s="158"/>
    </row>
    <row r="831" spans="4:4">
      <c r="D831" s="158"/>
    </row>
    <row r="832" spans="4:4">
      <c r="D832" s="158"/>
    </row>
    <row r="833" spans="4:4">
      <c r="D833" s="158"/>
    </row>
    <row r="834" spans="4:4">
      <c r="D834" s="158"/>
    </row>
    <row r="835" spans="4:4">
      <c r="D835" s="158"/>
    </row>
    <row r="836" spans="4:4">
      <c r="D836" s="158"/>
    </row>
    <row r="837" spans="4:4">
      <c r="D837" s="158"/>
    </row>
    <row r="838" spans="4:4">
      <c r="D838" s="158"/>
    </row>
    <row r="839" spans="4:4">
      <c r="D839" s="158"/>
    </row>
    <row r="840" spans="4:4">
      <c r="D840" s="158"/>
    </row>
    <row r="841" spans="4:4">
      <c r="D841" s="158"/>
    </row>
    <row r="842" spans="4:4">
      <c r="D842" s="158"/>
    </row>
    <row r="843" spans="4:4">
      <c r="D843" s="158"/>
    </row>
    <row r="844" spans="4:4">
      <c r="D844" s="158"/>
    </row>
    <row r="845" spans="4:4">
      <c r="D845" s="158"/>
    </row>
    <row r="846" spans="4:4">
      <c r="D846" s="158"/>
    </row>
    <row r="847" spans="4:4">
      <c r="D847" s="158"/>
    </row>
    <row r="848" spans="4:4">
      <c r="D848" s="158"/>
    </row>
    <row r="849" spans="4:4">
      <c r="D849" s="158"/>
    </row>
    <row r="850" spans="4:4">
      <c r="D850" s="158"/>
    </row>
    <row r="851" spans="4:4">
      <c r="D851" s="158"/>
    </row>
    <row r="852" spans="4:4">
      <c r="D852" s="158"/>
    </row>
    <row r="853" spans="4:4">
      <c r="D853" s="158"/>
    </row>
    <row r="854" spans="4:4">
      <c r="D854" s="158"/>
    </row>
    <row r="855" spans="4:4">
      <c r="D855" s="158"/>
    </row>
    <row r="856" spans="4:4">
      <c r="D856" s="158"/>
    </row>
    <row r="857" spans="4:4">
      <c r="D857" s="158"/>
    </row>
    <row r="858" spans="4:4">
      <c r="D858" s="158"/>
    </row>
    <row r="859" spans="4:4">
      <c r="D859" s="158"/>
    </row>
    <row r="860" spans="4:4">
      <c r="D860" s="158"/>
    </row>
    <row r="861" spans="4:4">
      <c r="D861" s="158"/>
    </row>
    <row r="862" spans="4:4">
      <c r="D862" s="158"/>
    </row>
    <row r="863" spans="4:4">
      <c r="D863" s="158"/>
    </row>
    <row r="864" spans="4:4">
      <c r="D864" s="158"/>
    </row>
    <row r="865" spans="4:4">
      <c r="D865" s="158"/>
    </row>
    <row r="866" spans="4:4">
      <c r="D866" s="158"/>
    </row>
    <row r="867" spans="4:4">
      <c r="D867" s="158"/>
    </row>
    <row r="868" spans="4:4">
      <c r="D868" s="158"/>
    </row>
    <row r="869" spans="4:4">
      <c r="D869" s="158"/>
    </row>
    <row r="870" spans="4:4">
      <c r="D870" s="158"/>
    </row>
    <row r="871" spans="4:4">
      <c r="D871" s="158"/>
    </row>
    <row r="872" spans="4:4">
      <c r="D872" s="158"/>
    </row>
    <row r="873" spans="4:4">
      <c r="D873" s="158"/>
    </row>
    <row r="874" spans="4:4">
      <c r="D874" s="158"/>
    </row>
    <row r="875" spans="4:4">
      <c r="D875" s="158"/>
    </row>
    <row r="876" spans="4:4">
      <c r="D876" s="158"/>
    </row>
    <row r="877" spans="4:4">
      <c r="D877" s="158"/>
    </row>
    <row r="878" spans="4:4">
      <c r="D878" s="158"/>
    </row>
    <row r="879" spans="4:4">
      <c r="D879" s="158"/>
    </row>
    <row r="880" spans="4:4">
      <c r="D880" s="158"/>
    </row>
    <row r="881" spans="4:4">
      <c r="D881" s="158"/>
    </row>
    <row r="882" spans="4:4">
      <c r="D882" s="158"/>
    </row>
    <row r="883" spans="4:4">
      <c r="D883" s="158"/>
    </row>
    <row r="884" spans="4:4">
      <c r="D884" s="158"/>
    </row>
    <row r="885" spans="4:4">
      <c r="D885" s="158"/>
    </row>
    <row r="886" spans="4:4">
      <c r="D886" s="158"/>
    </row>
    <row r="887" spans="4:4">
      <c r="D887" s="158"/>
    </row>
    <row r="888" spans="4:4">
      <c r="D888" s="158"/>
    </row>
    <row r="889" spans="4:4">
      <c r="D889" s="158"/>
    </row>
    <row r="890" spans="4:4">
      <c r="D890" s="158"/>
    </row>
    <row r="891" spans="4:4">
      <c r="D891" s="158"/>
    </row>
    <row r="892" spans="4:4">
      <c r="D892" s="158"/>
    </row>
    <row r="893" spans="4:4">
      <c r="D893" s="158"/>
    </row>
    <row r="894" spans="4:4">
      <c r="D894" s="158"/>
    </row>
    <row r="895" spans="4:4">
      <c r="D895" s="158"/>
    </row>
    <row r="896" spans="4:4">
      <c r="D896" s="158"/>
    </row>
    <row r="897" spans="4:4">
      <c r="D897" s="158"/>
    </row>
    <row r="898" spans="4:4">
      <c r="D898" s="158"/>
    </row>
    <row r="899" spans="4:4">
      <c r="D899" s="158"/>
    </row>
    <row r="900" spans="4:4">
      <c r="D900" s="158"/>
    </row>
    <row r="901" spans="4:4">
      <c r="D901" s="158"/>
    </row>
    <row r="902" spans="4:4">
      <c r="D902" s="158"/>
    </row>
    <row r="903" spans="4:4">
      <c r="D903" s="158"/>
    </row>
    <row r="904" spans="4:4">
      <c r="D904" s="158"/>
    </row>
    <row r="905" spans="4:4">
      <c r="D905" s="158"/>
    </row>
    <row r="906" spans="4:4">
      <c r="D906" s="158"/>
    </row>
    <row r="907" spans="4:4">
      <c r="D907" s="158"/>
    </row>
    <row r="908" spans="4:4">
      <c r="D908" s="158"/>
    </row>
    <row r="909" spans="4:4">
      <c r="D909" s="158"/>
    </row>
    <row r="910" spans="4:4">
      <c r="D910" s="158"/>
    </row>
    <row r="911" spans="4:4">
      <c r="D911" s="158"/>
    </row>
    <row r="912" spans="4:4">
      <c r="D912" s="158"/>
    </row>
    <row r="913" spans="4:4">
      <c r="D913" s="158"/>
    </row>
    <row r="914" spans="4:4">
      <c r="D914" s="158"/>
    </row>
    <row r="915" spans="4:4">
      <c r="D915" s="158"/>
    </row>
    <row r="916" spans="4:4">
      <c r="D916" s="158"/>
    </row>
    <row r="917" spans="4:4">
      <c r="D917" s="158"/>
    </row>
    <row r="918" spans="4:4">
      <c r="D918" s="158"/>
    </row>
    <row r="919" spans="4:4">
      <c r="D919" s="158"/>
    </row>
    <row r="920" spans="4:4">
      <c r="D920" s="158"/>
    </row>
    <row r="921" spans="4:4">
      <c r="D921" s="158"/>
    </row>
    <row r="922" spans="4:4">
      <c r="D922" s="158"/>
    </row>
    <row r="923" spans="4:4">
      <c r="D923" s="158"/>
    </row>
    <row r="924" spans="4:4">
      <c r="D924" s="158"/>
    </row>
    <row r="925" spans="4:4">
      <c r="D925" s="158"/>
    </row>
    <row r="926" spans="4:4">
      <c r="D926" s="158"/>
    </row>
    <row r="927" spans="4:4">
      <c r="D927" s="158"/>
    </row>
    <row r="928" spans="4:4">
      <c r="D928" s="158"/>
    </row>
    <row r="929" spans="4:4">
      <c r="D929" s="158"/>
    </row>
    <row r="930" spans="4:4">
      <c r="D930" s="158"/>
    </row>
    <row r="931" spans="4:4">
      <c r="D931" s="158"/>
    </row>
    <row r="932" spans="4:4">
      <c r="D932" s="158"/>
    </row>
    <row r="933" spans="4:4">
      <c r="D933" s="158"/>
    </row>
    <row r="934" spans="4:4">
      <c r="D934" s="158"/>
    </row>
    <row r="935" spans="4:4">
      <c r="D935" s="158"/>
    </row>
    <row r="936" spans="4:4">
      <c r="D936" s="158"/>
    </row>
    <row r="937" spans="4:4">
      <c r="D937" s="158"/>
    </row>
    <row r="938" spans="4:4">
      <c r="D938" s="158"/>
    </row>
    <row r="939" spans="4:4">
      <c r="D939" s="158"/>
    </row>
    <row r="940" spans="4:4">
      <c r="D940" s="158"/>
    </row>
    <row r="941" spans="4:4">
      <c r="D941" s="158"/>
    </row>
    <row r="942" spans="4:4">
      <c r="D942" s="158"/>
    </row>
    <row r="943" spans="4:4">
      <c r="D943" s="158"/>
    </row>
    <row r="944" spans="4:4">
      <c r="D944" s="158"/>
    </row>
    <row r="945" spans="4:4">
      <c r="D945" s="158"/>
    </row>
    <row r="946" spans="4:4">
      <c r="D946" s="158"/>
    </row>
    <row r="947" spans="4:4">
      <c r="D947" s="158"/>
    </row>
    <row r="948" spans="4:4">
      <c r="D948" s="158"/>
    </row>
    <row r="949" spans="4:4">
      <c r="D949" s="158"/>
    </row>
    <row r="950" spans="4:4">
      <c r="D950" s="158"/>
    </row>
    <row r="951" spans="4:4">
      <c r="D951" s="158"/>
    </row>
    <row r="952" spans="4:4">
      <c r="D952" s="158"/>
    </row>
    <row r="953" spans="4:4">
      <c r="D953" s="158"/>
    </row>
    <row r="954" spans="4:4">
      <c r="D954" s="158"/>
    </row>
    <row r="955" spans="4:4">
      <c r="D955" s="158"/>
    </row>
    <row r="956" spans="4:4">
      <c r="D956" s="158"/>
    </row>
    <row r="957" spans="4:4">
      <c r="D957" s="158"/>
    </row>
    <row r="958" spans="4:4">
      <c r="D958" s="158"/>
    </row>
    <row r="959" spans="4:4">
      <c r="D959" s="158"/>
    </row>
    <row r="960" spans="4:4">
      <c r="D960" s="158"/>
    </row>
    <row r="961" spans="4:4">
      <c r="D961" s="158"/>
    </row>
    <row r="962" spans="4:4">
      <c r="D962" s="158"/>
    </row>
    <row r="963" spans="4:4">
      <c r="D963" s="158"/>
    </row>
    <row r="964" spans="4:4">
      <c r="D964" s="158"/>
    </row>
    <row r="965" spans="4:4">
      <c r="D965" s="158"/>
    </row>
    <row r="966" spans="4:4">
      <c r="D966" s="158"/>
    </row>
    <row r="967" spans="4:4">
      <c r="D967" s="158"/>
    </row>
    <row r="968" spans="4:4">
      <c r="D968" s="158"/>
    </row>
    <row r="969" spans="4:4">
      <c r="D969" s="158"/>
    </row>
    <row r="970" spans="4:4">
      <c r="D970" s="158"/>
    </row>
    <row r="971" spans="4:4">
      <c r="D971" s="158"/>
    </row>
    <row r="972" spans="4:4">
      <c r="D972" s="158"/>
    </row>
    <row r="973" spans="4:4">
      <c r="D973" s="158"/>
    </row>
    <row r="974" spans="4:4">
      <c r="D974" s="158"/>
    </row>
    <row r="975" spans="4:4">
      <c r="D975" s="158"/>
    </row>
    <row r="976" spans="4:4">
      <c r="D976" s="158"/>
    </row>
    <row r="977" spans="4:4">
      <c r="D977" s="158"/>
    </row>
    <row r="978" spans="4:4">
      <c r="D978" s="158"/>
    </row>
    <row r="979" spans="4:4">
      <c r="D979" s="158"/>
    </row>
    <row r="980" spans="4:4">
      <c r="D980" s="158"/>
    </row>
    <row r="981" spans="4:4">
      <c r="D981" s="158"/>
    </row>
    <row r="982" spans="4:4">
      <c r="D982" s="158"/>
    </row>
    <row r="983" spans="4:4">
      <c r="D983" s="158"/>
    </row>
    <row r="984" spans="4:4">
      <c r="D984" s="158"/>
    </row>
    <row r="985" spans="4:4">
      <c r="D985" s="158"/>
    </row>
    <row r="986" spans="4:4">
      <c r="D986" s="158"/>
    </row>
    <row r="987" spans="4:4">
      <c r="D987" s="158"/>
    </row>
    <row r="988" spans="4:4">
      <c r="D988" s="158"/>
    </row>
    <row r="989" spans="4:4">
      <c r="D989" s="158"/>
    </row>
    <row r="990" spans="4:4">
      <c r="D990" s="158"/>
    </row>
    <row r="991" spans="4:4">
      <c r="D991" s="158"/>
    </row>
    <row r="992" spans="4:4">
      <c r="D992" s="158"/>
    </row>
    <row r="993" spans="4:4">
      <c r="D993" s="158"/>
    </row>
    <row r="994" spans="4:4">
      <c r="D994" s="158"/>
    </row>
    <row r="995" spans="4:4">
      <c r="D995" s="158"/>
    </row>
    <row r="996" spans="4:4">
      <c r="D996" s="158"/>
    </row>
    <row r="997" spans="4:4">
      <c r="D997" s="158"/>
    </row>
    <row r="998" spans="4:4">
      <c r="D998" s="158"/>
    </row>
    <row r="999" spans="4:4">
      <c r="D999" s="158"/>
    </row>
    <row r="1000" spans="4:4">
      <c r="D1000" s="158"/>
    </row>
    <row r="1001" spans="4:4">
      <c r="D1001" s="158"/>
    </row>
    <row r="1002" spans="4:4">
      <c r="D1002" s="158"/>
    </row>
    <row r="1003" spans="4:4">
      <c r="D1003" s="158"/>
    </row>
    <row r="1004" spans="4:4">
      <c r="D1004" s="158"/>
    </row>
    <row r="1005" spans="4:4">
      <c r="D1005" s="158"/>
    </row>
    <row r="1006" spans="4:4">
      <c r="D1006" s="158"/>
    </row>
    <row r="1007" spans="4:4">
      <c r="D1007" s="158"/>
    </row>
    <row r="1008" spans="4:4">
      <c r="D1008" s="158"/>
    </row>
    <row r="1009" spans="4:4">
      <c r="D1009" s="158"/>
    </row>
    <row r="1010" spans="4:4">
      <c r="D1010" s="158"/>
    </row>
    <row r="1011" spans="4:4">
      <c r="D1011" s="158"/>
    </row>
    <row r="1012" spans="4:4">
      <c r="D1012" s="158"/>
    </row>
    <row r="1013" spans="4:4">
      <c r="D1013" s="158"/>
    </row>
    <row r="1014" spans="4:4">
      <c r="D1014" s="158"/>
    </row>
    <row r="1015" spans="4:4">
      <c r="D1015" s="158"/>
    </row>
    <row r="1016" spans="4:4">
      <c r="D1016" s="158"/>
    </row>
    <row r="1017" spans="4:4">
      <c r="D1017" s="158"/>
    </row>
    <row r="1018" spans="4:4">
      <c r="D1018" s="158"/>
    </row>
    <row r="1019" spans="4:4">
      <c r="D1019" s="158"/>
    </row>
    <row r="1020" spans="4:4">
      <c r="D1020" s="158"/>
    </row>
    <row r="1021" spans="4:4">
      <c r="D1021" s="158"/>
    </row>
    <row r="1022" spans="4:4">
      <c r="D1022" s="158"/>
    </row>
    <row r="1023" spans="4:4">
      <c r="D1023" s="158"/>
    </row>
    <row r="1024" spans="4:4">
      <c r="D1024" s="158"/>
    </row>
    <row r="1025" spans="4:4">
      <c r="D1025" s="158"/>
    </row>
    <row r="1026" spans="4:4">
      <c r="D1026" s="158"/>
    </row>
    <row r="1027" spans="4:4">
      <c r="D1027" s="158"/>
    </row>
    <row r="1028" spans="4:4">
      <c r="D1028" s="158"/>
    </row>
    <row r="1029" spans="4:4">
      <c r="D1029" s="158"/>
    </row>
    <row r="1030" spans="4:4">
      <c r="D1030" s="158"/>
    </row>
    <row r="1031" spans="4:4">
      <c r="D1031" s="158"/>
    </row>
    <row r="1032" spans="4:4">
      <c r="D1032" s="158"/>
    </row>
    <row r="1033" spans="4:4">
      <c r="D1033" s="158"/>
    </row>
    <row r="1034" spans="4:4">
      <c r="D1034" s="158"/>
    </row>
    <row r="1035" spans="4:4">
      <c r="D1035" s="158"/>
    </row>
    <row r="1036" spans="4:4">
      <c r="D1036" s="158"/>
    </row>
    <row r="1037" spans="4:4">
      <c r="D1037" s="158"/>
    </row>
    <row r="1038" spans="4:4">
      <c r="D1038" s="158"/>
    </row>
    <row r="1039" spans="4:4">
      <c r="D1039" s="158"/>
    </row>
    <row r="1040" spans="4:4">
      <c r="D1040" s="158"/>
    </row>
    <row r="1041" spans="4:4">
      <c r="D1041" s="158"/>
    </row>
    <row r="1042" spans="4:4">
      <c r="D1042" s="158"/>
    </row>
    <row r="1043" spans="4:4">
      <c r="D1043" s="158"/>
    </row>
    <row r="1044" spans="4:4">
      <c r="D1044" s="158"/>
    </row>
    <row r="1045" spans="4:4">
      <c r="D1045" s="158"/>
    </row>
    <row r="1046" spans="4:4">
      <c r="D1046" s="158"/>
    </row>
    <row r="1047" spans="4:4">
      <c r="D1047" s="158"/>
    </row>
    <row r="1048" spans="4:4">
      <c r="D1048" s="158"/>
    </row>
    <row r="1049" spans="4:4">
      <c r="D1049" s="158"/>
    </row>
    <row r="1050" spans="4:4">
      <c r="D1050" s="158"/>
    </row>
    <row r="1051" spans="4:4">
      <c r="D1051" s="158"/>
    </row>
    <row r="1052" spans="4:4">
      <c r="D1052" s="158"/>
    </row>
    <row r="1053" spans="4:4">
      <c r="D1053" s="158"/>
    </row>
    <row r="1054" spans="4:4">
      <c r="D1054" s="158"/>
    </row>
    <row r="1055" spans="4:4">
      <c r="D1055" s="158"/>
    </row>
    <row r="1056" spans="4:4">
      <c r="D1056" s="158"/>
    </row>
    <row r="1057" spans="4:4">
      <c r="D1057" s="158"/>
    </row>
    <row r="1058" spans="4:4">
      <c r="D1058" s="158"/>
    </row>
    <row r="1059" spans="4:4">
      <c r="D1059" s="158"/>
    </row>
    <row r="1060" spans="4:4">
      <c r="D1060" s="158"/>
    </row>
    <row r="1061" spans="4:4">
      <c r="D1061" s="158"/>
    </row>
    <row r="1062" spans="4:4">
      <c r="D1062" s="158"/>
    </row>
    <row r="1063" spans="4:4">
      <c r="D1063" s="158"/>
    </row>
    <row r="1064" spans="4:4">
      <c r="D1064" s="158"/>
    </row>
    <row r="1065" spans="4:4">
      <c r="D1065" s="158"/>
    </row>
    <row r="1066" spans="4:4">
      <c r="D1066" s="158"/>
    </row>
    <row r="1067" spans="4:4">
      <c r="D1067" s="158"/>
    </row>
    <row r="1068" spans="4:4">
      <c r="D1068" s="158"/>
    </row>
    <row r="1069" spans="4:4">
      <c r="D1069" s="158"/>
    </row>
    <row r="1070" spans="4:4">
      <c r="D1070" s="158"/>
    </row>
    <row r="1071" spans="4:4">
      <c r="D1071" s="158"/>
    </row>
    <row r="1072" spans="4:4">
      <c r="D1072" s="158"/>
    </row>
    <row r="1073" spans="4:4">
      <c r="D1073" s="158"/>
    </row>
    <row r="1074" spans="4:4">
      <c r="D1074" s="158"/>
    </row>
    <row r="1075" spans="4:4">
      <c r="D1075" s="158"/>
    </row>
    <row r="1076" spans="4:4">
      <c r="D1076" s="158"/>
    </row>
    <row r="1077" spans="4:4">
      <c r="D1077" s="158"/>
    </row>
    <row r="1078" spans="4:4">
      <c r="D1078" s="158"/>
    </row>
    <row r="1079" spans="4:4">
      <c r="D1079" s="158"/>
    </row>
    <row r="1080" spans="4:4">
      <c r="D1080" s="158"/>
    </row>
    <row r="1081" spans="4:4">
      <c r="D1081" s="158"/>
    </row>
    <row r="1082" spans="4:4">
      <c r="D1082" s="158"/>
    </row>
    <row r="1083" spans="4:4">
      <c r="D1083" s="158"/>
    </row>
    <row r="1084" spans="4:4">
      <c r="D1084" s="158"/>
    </row>
    <row r="1085" spans="4:4">
      <c r="D1085" s="158"/>
    </row>
    <row r="1086" spans="4:4">
      <c r="D1086" s="158"/>
    </row>
    <row r="1087" spans="4:4">
      <c r="D1087" s="158"/>
    </row>
    <row r="1088" spans="4:4">
      <c r="D1088" s="158"/>
    </row>
    <row r="1089" spans="4:4">
      <c r="D1089" s="158"/>
    </row>
    <row r="1090" spans="4:4">
      <c r="D1090" s="158"/>
    </row>
    <row r="1091" spans="4:4">
      <c r="D1091" s="158"/>
    </row>
    <row r="1092" spans="4:4">
      <c r="D1092" s="158"/>
    </row>
    <row r="1093" spans="4:4">
      <c r="D1093" s="158"/>
    </row>
    <row r="1094" spans="4:4">
      <c r="D1094" s="158"/>
    </row>
    <row r="1095" spans="4:4">
      <c r="D1095" s="158"/>
    </row>
    <row r="1096" spans="4:4">
      <c r="D1096" s="158"/>
    </row>
    <row r="1097" spans="4:4">
      <c r="D1097" s="158"/>
    </row>
    <row r="1098" spans="4:4">
      <c r="D1098" s="158"/>
    </row>
    <row r="1099" spans="4:4">
      <c r="D1099" s="158"/>
    </row>
    <row r="1100" spans="4:4">
      <c r="D1100" s="158"/>
    </row>
    <row r="1101" spans="4:4">
      <c r="D1101" s="158"/>
    </row>
    <row r="1102" spans="4:4">
      <c r="D1102" s="158"/>
    </row>
    <row r="1103" spans="4:4">
      <c r="D1103" s="158"/>
    </row>
    <row r="1104" spans="4:4">
      <c r="D1104" s="158"/>
    </row>
    <row r="1105" spans="4:4">
      <c r="D1105" s="158"/>
    </row>
    <row r="1106" spans="4:4">
      <c r="D1106" s="158"/>
    </row>
    <row r="1107" spans="4:4">
      <c r="D1107" s="158"/>
    </row>
    <row r="1108" spans="4:4">
      <c r="D1108" s="158"/>
    </row>
    <row r="1109" spans="4:4">
      <c r="D1109" s="158"/>
    </row>
    <row r="1110" spans="4:4">
      <c r="D1110" s="158"/>
    </row>
    <row r="1111" spans="4:4">
      <c r="D1111" s="158"/>
    </row>
    <row r="1112" spans="4:4">
      <c r="D1112" s="158"/>
    </row>
    <row r="1113" spans="4:4">
      <c r="D1113" s="158"/>
    </row>
    <row r="1114" spans="4:4">
      <c r="D1114" s="158"/>
    </row>
    <row r="1115" spans="4:4">
      <c r="D1115" s="158"/>
    </row>
    <row r="1116" spans="4:4">
      <c r="D1116" s="158"/>
    </row>
    <row r="1117" spans="4:4">
      <c r="D1117" s="158"/>
    </row>
    <row r="1118" spans="4:4">
      <c r="D1118" s="158"/>
    </row>
    <row r="1119" spans="4:4">
      <c r="D1119" s="158"/>
    </row>
    <row r="1120" spans="4:4">
      <c r="D1120" s="158"/>
    </row>
    <row r="1121" spans="4:4">
      <c r="D1121" s="158"/>
    </row>
    <row r="1122" spans="4:4">
      <c r="D1122" s="158"/>
    </row>
    <row r="1123" spans="4:4">
      <c r="D1123" s="158"/>
    </row>
    <row r="1124" spans="4:4">
      <c r="D1124" s="158"/>
    </row>
    <row r="1125" spans="4:4">
      <c r="D1125" s="158"/>
    </row>
    <row r="1126" spans="4:4">
      <c r="D1126" s="158"/>
    </row>
    <row r="1127" spans="4:4">
      <c r="D1127" s="158"/>
    </row>
    <row r="1128" spans="4:4">
      <c r="D1128" s="158"/>
    </row>
    <row r="1129" spans="4:4">
      <c r="D1129" s="158"/>
    </row>
    <row r="1130" spans="4:4">
      <c r="D1130" s="158"/>
    </row>
    <row r="1131" spans="4:4">
      <c r="D1131" s="158"/>
    </row>
    <row r="1132" spans="4:4">
      <c r="D1132" s="158"/>
    </row>
    <row r="1133" spans="4:4">
      <c r="D1133" s="158"/>
    </row>
    <row r="1134" spans="4:4">
      <c r="D1134" s="158"/>
    </row>
    <row r="1135" spans="4:4">
      <c r="D1135" s="158"/>
    </row>
    <row r="1136" spans="4:4">
      <c r="D1136" s="158"/>
    </row>
    <row r="1137" spans="4:4">
      <c r="D1137" s="158"/>
    </row>
    <row r="1138" spans="4:4">
      <c r="D1138" s="158"/>
    </row>
    <row r="1139" spans="4:4">
      <c r="D1139" s="158"/>
    </row>
    <row r="1140" spans="4:4">
      <c r="D1140" s="158"/>
    </row>
    <row r="1141" spans="4:4">
      <c r="D1141" s="158"/>
    </row>
    <row r="1142" spans="4:4">
      <c r="D1142" s="158"/>
    </row>
    <row r="1143" spans="4:4">
      <c r="D1143" s="158"/>
    </row>
    <row r="1144" spans="4:4">
      <c r="D1144" s="158"/>
    </row>
    <row r="1145" spans="4:4">
      <c r="D1145" s="158"/>
    </row>
    <row r="1146" spans="4:4">
      <c r="D1146" s="158"/>
    </row>
    <row r="1147" spans="4:4">
      <c r="D1147" s="158"/>
    </row>
    <row r="1148" spans="4:4">
      <c r="D1148" s="158"/>
    </row>
    <row r="1149" spans="4:4">
      <c r="D1149" s="158"/>
    </row>
    <row r="1150" spans="4:4">
      <c r="D1150" s="158"/>
    </row>
    <row r="1151" spans="4:4">
      <c r="D1151" s="158"/>
    </row>
    <row r="1152" spans="4:4">
      <c r="D1152" s="158"/>
    </row>
    <row r="1153" spans="4:4">
      <c r="D1153" s="158"/>
    </row>
    <row r="1154" spans="4:4">
      <c r="D1154" s="158"/>
    </row>
    <row r="1155" spans="4:4">
      <c r="D1155" s="158"/>
    </row>
    <row r="1156" spans="4:4">
      <c r="D1156" s="158"/>
    </row>
    <row r="1157" spans="4:4">
      <c r="D1157" s="158"/>
    </row>
    <row r="1158" spans="4:4">
      <c r="D1158" s="158"/>
    </row>
    <row r="1159" spans="4:4">
      <c r="D1159" s="158"/>
    </row>
    <row r="1160" spans="4:4">
      <c r="D1160" s="158"/>
    </row>
    <row r="1161" spans="4:4">
      <c r="D1161" s="158"/>
    </row>
    <row r="1162" spans="4:4">
      <c r="D1162" s="158"/>
    </row>
    <row r="1163" spans="4:4">
      <c r="D1163" s="158"/>
    </row>
    <row r="1164" spans="4:4">
      <c r="D1164" s="158"/>
    </row>
    <row r="1165" spans="4:4">
      <c r="D1165" s="158"/>
    </row>
    <row r="1166" spans="4:4">
      <c r="D1166" s="158"/>
    </row>
    <row r="1167" spans="4:4">
      <c r="D1167" s="158"/>
    </row>
    <row r="1168" spans="4:4">
      <c r="D1168" s="158"/>
    </row>
    <row r="1169" spans="4:4">
      <c r="D1169" s="158"/>
    </row>
    <row r="1170" spans="4:4">
      <c r="D1170" s="158"/>
    </row>
    <row r="1171" spans="4:4">
      <c r="D1171" s="158"/>
    </row>
    <row r="1172" spans="4:4">
      <c r="D1172" s="158"/>
    </row>
    <row r="1173" spans="4:4">
      <c r="D1173" s="158"/>
    </row>
    <row r="1174" spans="4:4">
      <c r="D1174" s="158"/>
    </row>
    <row r="1175" spans="4:4">
      <c r="D1175" s="158"/>
    </row>
    <row r="1176" spans="4:4">
      <c r="D1176" s="158"/>
    </row>
    <row r="1177" spans="4:4">
      <c r="D1177" s="158"/>
    </row>
    <row r="1178" spans="4:4">
      <c r="D1178" s="158"/>
    </row>
    <row r="1179" spans="4:4">
      <c r="D1179" s="158"/>
    </row>
    <row r="1180" spans="4:4">
      <c r="D1180" s="158"/>
    </row>
    <row r="1181" spans="4:4">
      <c r="D1181" s="158"/>
    </row>
    <row r="1182" spans="4:4">
      <c r="D1182" s="158"/>
    </row>
    <row r="1183" spans="4:4">
      <c r="D1183" s="158"/>
    </row>
    <row r="1184" spans="4:4">
      <c r="D1184" s="158"/>
    </row>
    <row r="1185" spans="4:4">
      <c r="D1185" s="158"/>
    </row>
    <row r="1186" spans="4:4">
      <c r="D1186" s="158"/>
    </row>
    <row r="1187" spans="4:4">
      <c r="D1187" s="158"/>
    </row>
    <row r="1188" spans="4:4">
      <c r="D1188" s="158"/>
    </row>
    <row r="1189" spans="4:4">
      <c r="D1189" s="158"/>
    </row>
    <row r="1190" spans="4:4">
      <c r="D1190" s="158"/>
    </row>
    <row r="1191" spans="4:4">
      <c r="D1191" s="158"/>
    </row>
    <row r="1192" spans="4:4">
      <c r="D1192" s="158"/>
    </row>
    <row r="1193" spans="4:4">
      <c r="D1193" s="158"/>
    </row>
    <row r="1194" spans="4:4">
      <c r="D1194" s="158"/>
    </row>
    <row r="1195" spans="4:4">
      <c r="D1195" s="158"/>
    </row>
    <row r="1196" spans="4:4">
      <c r="D1196" s="158"/>
    </row>
    <row r="1197" spans="4:4">
      <c r="D1197" s="158"/>
    </row>
    <row r="1198" spans="4:4">
      <c r="D1198" s="158"/>
    </row>
    <row r="1199" spans="4:4">
      <c r="D1199" s="158"/>
    </row>
    <row r="1200" spans="4:4">
      <c r="D1200" s="158"/>
    </row>
    <row r="1201" spans="4:4">
      <c r="D1201" s="158"/>
    </row>
    <row r="1202" spans="4:4">
      <c r="D1202" s="158"/>
    </row>
    <row r="1203" spans="4:4">
      <c r="D1203" s="158"/>
    </row>
    <row r="1204" spans="4:4">
      <c r="D1204" s="158"/>
    </row>
    <row r="1205" spans="4:4">
      <c r="D1205" s="158"/>
    </row>
    <row r="1206" spans="4:4">
      <c r="D1206" s="158"/>
    </row>
    <row r="1207" spans="4:4">
      <c r="D1207" s="158"/>
    </row>
    <row r="1208" spans="4:4">
      <c r="D1208" s="158"/>
    </row>
    <row r="1209" spans="4:4">
      <c r="D1209" s="158"/>
    </row>
    <row r="1210" spans="4:4">
      <c r="D1210" s="158"/>
    </row>
    <row r="1211" spans="4:4">
      <c r="D1211" s="158"/>
    </row>
    <row r="1212" spans="4:4">
      <c r="D1212" s="158"/>
    </row>
    <row r="1213" spans="4:4">
      <c r="D1213" s="158"/>
    </row>
    <row r="1214" spans="4:4">
      <c r="D1214" s="158"/>
    </row>
    <row r="1215" spans="4:4">
      <c r="D1215" s="158"/>
    </row>
    <row r="1216" spans="4:4">
      <c r="D1216" s="158"/>
    </row>
    <row r="1217" spans="4:4">
      <c r="D1217" s="158"/>
    </row>
    <row r="1218" spans="4:4">
      <c r="D1218" s="158"/>
    </row>
    <row r="1219" spans="4:4">
      <c r="D1219" s="158"/>
    </row>
    <row r="1220" spans="4:4">
      <c r="D1220" s="158"/>
    </row>
    <row r="1221" spans="4:4">
      <c r="D1221" s="158"/>
    </row>
    <row r="1222" spans="4:4">
      <c r="D1222" s="158"/>
    </row>
    <row r="1223" spans="4:4">
      <c r="D1223" s="158"/>
    </row>
    <row r="1224" spans="4:4">
      <c r="D1224" s="158"/>
    </row>
    <row r="1225" spans="4:4">
      <c r="D1225" s="158"/>
    </row>
    <row r="1226" spans="4:4">
      <c r="D1226" s="158"/>
    </row>
    <row r="1227" spans="4:4">
      <c r="D1227" s="158"/>
    </row>
    <row r="1228" spans="4:4">
      <c r="D1228" s="158"/>
    </row>
    <row r="1229" spans="4:4">
      <c r="D1229" s="158"/>
    </row>
    <row r="1230" spans="4:4">
      <c r="D1230" s="158"/>
    </row>
    <row r="1231" spans="4:4">
      <c r="D1231" s="158"/>
    </row>
    <row r="1232" spans="4:4">
      <c r="D1232" s="158"/>
    </row>
    <row r="1233" spans="4:4">
      <c r="D1233" s="158"/>
    </row>
    <row r="1234" spans="4:4">
      <c r="D1234" s="158"/>
    </row>
    <row r="1235" spans="4:4">
      <c r="D1235" s="158"/>
    </row>
    <row r="1236" spans="4:4">
      <c r="D1236" s="158"/>
    </row>
    <row r="1237" spans="4:4">
      <c r="D1237" s="158"/>
    </row>
    <row r="1238" spans="4:4">
      <c r="D1238" s="158"/>
    </row>
    <row r="1239" spans="4:4">
      <c r="D1239" s="158"/>
    </row>
    <row r="1240" spans="4:4">
      <c r="D1240" s="158"/>
    </row>
    <row r="1241" spans="4:4">
      <c r="D1241" s="158"/>
    </row>
    <row r="1242" spans="4:4">
      <c r="D1242" s="158"/>
    </row>
    <row r="1243" spans="4:4">
      <c r="D1243" s="158"/>
    </row>
    <row r="1244" spans="4:4">
      <c r="D1244" s="158"/>
    </row>
    <row r="1245" spans="4:4">
      <c r="D1245" s="158"/>
    </row>
    <row r="1246" spans="4:4">
      <c r="D1246" s="158"/>
    </row>
    <row r="1247" spans="4:4">
      <c r="D1247" s="158"/>
    </row>
    <row r="1248" spans="4:4">
      <c r="D1248" s="158"/>
    </row>
    <row r="1249" spans="4:4">
      <c r="D1249" s="158"/>
    </row>
    <row r="1250" spans="4:4">
      <c r="D1250" s="158"/>
    </row>
    <row r="1251" spans="4:4">
      <c r="D1251" s="158"/>
    </row>
    <row r="1252" spans="4:4">
      <c r="D1252" s="158"/>
    </row>
    <row r="1253" spans="4:4">
      <c r="D1253" s="158"/>
    </row>
    <row r="1254" spans="4:4">
      <c r="D1254" s="158"/>
    </row>
    <row r="1255" spans="4:4">
      <c r="D1255" s="158"/>
    </row>
    <row r="1256" spans="4:4">
      <c r="D1256" s="158"/>
    </row>
    <row r="1257" spans="4:4">
      <c r="D1257" s="158"/>
    </row>
    <row r="1258" spans="4:4">
      <c r="D1258" s="158"/>
    </row>
    <row r="1259" spans="4:4">
      <c r="D1259" s="158"/>
    </row>
    <row r="1260" spans="4:4">
      <c r="D1260" s="158"/>
    </row>
    <row r="1261" spans="4:4">
      <c r="D1261" s="158"/>
    </row>
    <row r="1262" spans="4:4">
      <c r="D1262" s="158"/>
    </row>
    <row r="1263" spans="4:4">
      <c r="D1263" s="158"/>
    </row>
    <row r="1264" spans="4:4">
      <c r="D1264" s="158"/>
    </row>
    <row r="1265" spans="4:4">
      <c r="D1265" s="158"/>
    </row>
    <row r="1266" spans="4:4">
      <c r="D1266" s="158"/>
    </row>
    <row r="1267" spans="4:4">
      <c r="D1267" s="158"/>
    </row>
    <row r="1268" spans="4:4">
      <c r="D1268" s="158"/>
    </row>
    <row r="1269" spans="4:4">
      <c r="D1269" s="158"/>
    </row>
    <row r="1270" spans="4:4">
      <c r="D1270" s="158"/>
    </row>
    <row r="1271" spans="4:4">
      <c r="D1271" s="158"/>
    </row>
    <row r="1272" spans="4:4">
      <c r="D1272" s="158"/>
    </row>
    <row r="1273" spans="4:4">
      <c r="D1273" s="158"/>
    </row>
    <row r="1274" spans="4:4">
      <c r="D1274" s="158"/>
    </row>
    <row r="1275" spans="4:4">
      <c r="D1275" s="158"/>
    </row>
    <row r="1276" spans="4:4">
      <c r="D1276" s="158"/>
    </row>
    <row r="1277" spans="4:4">
      <c r="D1277" s="158"/>
    </row>
    <row r="1278" spans="4:4">
      <c r="D1278" s="158"/>
    </row>
    <row r="1279" spans="4:4">
      <c r="D1279" s="158"/>
    </row>
    <row r="1280" spans="4:4">
      <c r="D1280" s="158"/>
    </row>
    <row r="1281" spans="4:4">
      <c r="D1281" s="158"/>
    </row>
    <row r="1282" spans="4:4">
      <c r="D1282" s="158"/>
    </row>
    <row r="1283" spans="4:4">
      <c r="D1283" s="158"/>
    </row>
    <row r="1284" spans="4:4">
      <c r="D1284" s="158"/>
    </row>
    <row r="1285" spans="4:4">
      <c r="D1285" s="158"/>
    </row>
    <row r="1286" spans="4:4">
      <c r="D1286" s="158"/>
    </row>
    <row r="1287" spans="4:4">
      <c r="D1287" s="158"/>
    </row>
    <row r="1288" spans="4:4">
      <c r="D1288" s="158"/>
    </row>
    <row r="1289" spans="4:4">
      <c r="D1289" s="158"/>
    </row>
    <row r="1290" spans="4:4">
      <c r="D1290" s="158"/>
    </row>
    <row r="1291" spans="4:4">
      <c r="D1291" s="158"/>
    </row>
    <row r="1292" spans="4:4">
      <c r="D1292" s="158"/>
    </row>
    <row r="1293" spans="4:4">
      <c r="D1293" s="158"/>
    </row>
    <row r="1294" spans="4:4">
      <c r="D1294" s="158"/>
    </row>
    <row r="1295" spans="4:4">
      <c r="D1295" s="158"/>
    </row>
    <row r="1296" spans="4:4">
      <c r="D1296" s="158"/>
    </row>
    <row r="1297" spans="4:4">
      <c r="D1297" s="158"/>
    </row>
    <row r="1298" spans="4:4">
      <c r="D1298" s="158"/>
    </row>
    <row r="1299" spans="4:4">
      <c r="D1299" s="158"/>
    </row>
    <row r="1300" spans="4:4">
      <c r="D1300" s="158"/>
    </row>
    <row r="1301" spans="4:4">
      <c r="D1301" s="158"/>
    </row>
    <row r="1302" spans="4:4">
      <c r="D1302" s="158"/>
    </row>
    <row r="1303" spans="4:4">
      <c r="D1303" s="158"/>
    </row>
    <row r="1304" spans="4:4">
      <c r="D1304" s="158"/>
    </row>
    <row r="1305" spans="4:4">
      <c r="D1305" s="158"/>
    </row>
    <row r="1306" spans="4:4">
      <c r="D1306" s="158"/>
    </row>
    <row r="1307" spans="4:4">
      <c r="D1307" s="158"/>
    </row>
    <row r="1308" spans="4:4">
      <c r="D1308" s="158"/>
    </row>
    <row r="1309" spans="4:4">
      <c r="D1309" s="158"/>
    </row>
    <row r="1310" spans="4:4">
      <c r="D1310" s="158"/>
    </row>
    <row r="1311" spans="4:4">
      <c r="D1311" s="158"/>
    </row>
    <row r="1312" spans="4:4">
      <c r="D1312" s="158"/>
    </row>
    <row r="1313" spans="4:4">
      <c r="D1313" s="158"/>
    </row>
    <row r="1314" spans="4:4">
      <c r="D1314" s="158"/>
    </row>
    <row r="1315" spans="4:4">
      <c r="D1315" s="158"/>
    </row>
    <row r="1316" spans="4:4">
      <c r="D1316" s="158"/>
    </row>
    <row r="1317" spans="4:4">
      <c r="D1317" s="158"/>
    </row>
    <row r="1318" spans="4:4">
      <c r="D1318" s="158"/>
    </row>
    <row r="1319" spans="4:4">
      <c r="D1319" s="158"/>
    </row>
    <row r="1320" spans="4:4">
      <c r="D1320" s="158"/>
    </row>
    <row r="1321" spans="4:4">
      <c r="D1321" s="158"/>
    </row>
    <row r="1322" spans="4:4">
      <c r="D1322" s="158"/>
    </row>
    <row r="1323" spans="4:4">
      <c r="D1323" s="158"/>
    </row>
    <row r="1324" spans="4:4">
      <c r="D1324" s="158"/>
    </row>
    <row r="1325" spans="4:4">
      <c r="D1325" s="158"/>
    </row>
    <row r="1326" spans="4:4">
      <c r="D1326" s="158"/>
    </row>
    <row r="1327" spans="4:4">
      <c r="D1327" s="158"/>
    </row>
    <row r="1328" spans="4:4">
      <c r="D1328" s="158"/>
    </row>
    <row r="1329" spans="4:4">
      <c r="D1329" s="158"/>
    </row>
    <row r="1330" spans="4:4">
      <c r="D1330" s="158"/>
    </row>
    <row r="1331" spans="4:4">
      <c r="D1331" s="158"/>
    </row>
    <row r="1332" spans="4:4">
      <c r="D1332" s="158"/>
    </row>
    <row r="1333" spans="4:4">
      <c r="D1333" s="158"/>
    </row>
    <row r="1334" spans="4:4">
      <c r="D1334" s="158"/>
    </row>
    <row r="1335" spans="4:4">
      <c r="D1335" s="158"/>
    </row>
    <row r="1336" spans="4:4">
      <c r="D1336" s="158"/>
    </row>
    <row r="1337" spans="4:4">
      <c r="D1337" s="158"/>
    </row>
    <row r="1338" spans="4:4">
      <c r="D1338" s="158"/>
    </row>
    <row r="1339" spans="4:4">
      <c r="D1339" s="158"/>
    </row>
    <row r="1340" spans="4:4">
      <c r="D1340" s="158"/>
    </row>
    <row r="1341" spans="4:4">
      <c r="D1341" s="158"/>
    </row>
    <row r="1342" spans="4:4">
      <c r="D1342" s="158"/>
    </row>
    <row r="1343" spans="4:4">
      <c r="D1343" s="158"/>
    </row>
    <row r="1344" spans="4:4">
      <c r="D1344" s="158"/>
    </row>
    <row r="1345" spans="4:4">
      <c r="D1345" s="158"/>
    </row>
    <row r="1346" spans="4:4">
      <c r="D1346" s="158"/>
    </row>
    <row r="1347" spans="4:4">
      <c r="D1347" s="158"/>
    </row>
    <row r="1348" spans="4:4">
      <c r="D1348" s="158"/>
    </row>
    <row r="1349" spans="4:4">
      <c r="D1349" s="158"/>
    </row>
    <row r="1350" spans="4:4">
      <c r="D1350" s="158"/>
    </row>
    <row r="1351" spans="4:4">
      <c r="D1351" s="158"/>
    </row>
    <row r="1352" spans="4:4">
      <c r="D1352" s="158"/>
    </row>
    <row r="1353" spans="4:4">
      <c r="D1353" s="158"/>
    </row>
    <row r="1354" spans="4:4">
      <c r="D1354" s="158"/>
    </row>
    <row r="1355" spans="4:4">
      <c r="D1355" s="158"/>
    </row>
    <row r="1356" spans="4:4">
      <c r="D1356" s="158"/>
    </row>
    <row r="1357" spans="4:4">
      <c r="D1357" s="158"/>
    </row>
    <row r="1358" spans="4:4">
      <c r="D1358" s="158"/>
    </row>
    <row r="1359" spans="4:4">
      <c r="D1359" s="158"/>
    </row>
    <row r="1360" spans="4:4">
      <c r="D1360" s="158"/>
    </row>
    <row r="1361" spans="4:4">
      <c r="D1361" s="158"/>
    </row>
    <row r="1362" spans="4:4">
      <c r="D1362" s="158"/>
    </row>
    <row r="1363" spans="4:4">
      <c r="D1363" s="158"/>
    </row>
    <row r="1364" spans="4:4">
      <c r="D1364" s="158"/>
    </row>
    <row r="1365" spans="4:4">
      <c r="D1365" s="158"/>
    </row>
    <row r="1366" spans="4:4">
      <c r="D1366" s="158"/>
    </row>
    <row r="1367" spans="4:4">
      <c r="D1367" s="158"/>
    </row>
    <row r="1368" spans="4:4">
      <c r="D1368" s="158"/>
    </row>
    <row r="1369" spans="4:4">
      <c r="D1369" s="158"/>
    </row>
    <row r="1370" spans="4:4">
      <c r="D1370" s="158"/>
    </row>
    <row r="1371" spans="4:4">
      <c r="D1371" s="158"/>
    </row>
    <row r="1372" spans="4:4">
      <c r="D1372" s="158"/>
    </row>
    <row r="1373" spans="4:4">
      <c r="D1373" s="158"/>
    </row>
    <row r="1374" spans="4:4">
      <c r="D1374" s="158"/>
    </row>
    <row r="1375" spans="4:4">
      <c r="D1375" s="158"/>
    </row>
    <row r="1376" spans="4:4">
      <c r="D1376" s="158"/>
    </row>
    <row r="1377" spans="4:4">
      <c r="D1377" s="158"/>
    </row>
    <row r="1378" spans="4:4">
      <c r="D1378" s="158"/>
    </row>
    <row r="1379" spans="4:4">
      <c r="D1379" s="158"/>
    </row>
    <row r="1380" spans="4:4">
      <c r="D1380" s="158"/>
    </row>
    <row r="1381" spans="4:4">
      <c r="D1381" s="158"/>
    </row>
    <row r="1382" spans="4:4">
      <c r="D1382" s="158"/>
    </row>
    <row r="1383" spans="4:4">
      <c r="D1383" s="158"/>
    </row>
    <row r="1384" spans="4:4">
      <c r="D1384" s="158"/>
    </row>
    <row r="1385" spans="4:4">
      <c r="D1385" s="158"/>
    </row>
    <row r="1386" spans="4:4">
      <c r="D1386" s="158"/>
    </row>
    <row r="1387" spans="4:4">
      <c r="D1387" s="158"/>
    </row>
    <row r="1388" spans="4:4">
      <c r="D1388" s="158"/>
    </row>
    <row r="1389" spans="4:4">
      <c r="D1389" s="158"/>
    </row>
    <row r="1390" spans="4:4">
      <c r="D1390" s="158"/>
    </row>
    <row r="1391" spans="4:4">
      <c r="D1391" s="158"/>
    </row>
    <row r="1392" spans="4:4">
      <c r="D1392" s="158"/>
    </row>
    <row r="1393" spans="4:4">
      <c r="D1393" s="158"/>
    </row>
    <row r="1394" spans="4:4">
      <c r="D1394" s="158"/>
    </row>
    <row r="1395" spans="4:4">
      <c r="D1395" s="158"/>
    </row>
    <row r="1396" spans="4:4">
      <c r="D1396" s="158"/>
    </row>
    <row r="1397" spans="4:4">
      <c r="D1397" s="158"/>
    </row>
    <row r="1398" spans="4:4">
      <c r="D1398" s="158"/>
    </row>
    <row r="1399" spans="4:4">
      <c r="D1399" s="158"/>
    </row>
    <row r="1400" spans="4:4">
      <c r="D1400" s="158"/>
    </row>
    <row r="1401" spans="4:4">
      <c r="D1401" s="158"/>
    </row>
    <row r="1402" spans="4:4">
      <c r="D1402" s="158"/>
    </row>
    <row r="1403" spans="4:4">
      <c r="D1403" s="158"/>
    </row>
    <row r="1404" spans="4:4">
      <c r="D1404" s="158"/>
    </row>
    <row r="1405" spans="4:4">
      <c r="D1405" s="158"/>
    </row>
    <row r="1406" spans="4:4">
      <c r="D1406" s="158"/>
    </row>
    <row r="1407" spans="4:4">
      <c r="D1407" s="158"/>
    </row>
    <row r="1408" spans="4:4">
      <c r="D1408" s="158"/>
    </row>
    <row r="1409" spans="4:4">
      <c r="D1409" s="158"/>
    </row>
    <row r="1410" spans="4:4">
      <c r="D1410" s="158"/>
    </row>
    <row r="1411" spans="4:4">
      <c r="D1411" s="158"/>
    </row>
    <row r="1412" spans="4:4">
      <c r="D1412" s="158"/>
    </row>
    <row r="1413" spans="4:4">
      <c r="D1413" s="158"/>
    </row>
    <row r="1414" spans="4:4">
      <c r="D1414" s="158"/>
    </row>
    <row r="1415" spans="4:4">
      <c r="D1415" s="158"/>
    </row>
    <row r="1416" spans="4:4">
      <c r="D1416" s="158"/>
    </row>
    <row r="1417" spans="4:4">
      <c r="D1417" s="158"/>
    </row>
    <row r="1418" spans="4:4">
      <c r="D1418" s="158"/>
    </row>
    <row r="1419" spans="4:4">
      <c r="D1419" s="158"/>
    </row>
    <row r="1420" spans="4:4">
      <c r="D1420" s="158"/>
    </row>
    <row r="1421" spans="4:4">
      <c r="D1421" s="158"/>
    </row>
    <row r="1422" spans="4:4">
      <c r="D1422" s="158"/>
    </row>
    <row r="1423" spans="4:4">
      <c r="D1423" s="158"/>
    </row>
    <row r="1424" spans="4:4">
      <c r="D1424" s="158"/>
    </row>
    <row r="1425" spans="4:4">
      <c r="D1425" s="158"/>
    </row>
    <row r="1426" spans="4:4">
      <c r="D1426" s="158"/>
    </row>
    <row r="1427" spans="4:4">
      <c r="D1427" s="158"/>
    </row>
    <row r="1428" spans="4:4">
      <c r="D1428" s="158"/>
    </row>
    <row r="1429" spans="4:4">
      <c r="D1429" s="158"/>
    </row>
    <row r="1430" spans="4:4">
      <c r="D1430" s="158"/>
    </row>
    <row r="1431" spans="4:4">
      <c r="D1431" s="158"/>
    </row>
    <row r="1432" spans="4:4">
      <c r="D1432" s="158"/>
    </row>
    <row r="1433" spans="4:4">
      <c r="D1433" s="158"/>
    </row>
    <row r="1434" spans="4:4">
      <c r="D1434" s="158"/>
    </row>
    <row r="1435" spans="4:4">
      <c r="D1435" s="158"/>
    </row>
    <row r="1436" spans="4:4">
      <c r="D1436" s="158"/>
    </row>
    <row r="1437" spans="4:4">
      <c r="D1437" s="158"/>
    </row>
    <row r="1438" spans="4:4">
      <c r="D1438" s="158"/>
    </row>
    <row r="1439" spans="4:4">
      <c r="D1439" s="158"/>
    </row>
    <row r="1440" spans="4:4">
      <c r="D1440" s="158"/>
    </row>
    <row r="1441" spans="4:4">
      <c r="D1441" s="158"/>
    </row>
    <row r="1442" spans="4:4">
      <c r="D1442" s="158"/>
    </row>
    <row r="1443" spans="4:4">
      <c r="D1443" s="158"/>
    </row>
    <row r="1444" spans="4:4">
      <c r="D1444" s="158"/>
    </row>
    <row r="1445" spans="4:4">
      <c r="D1445" s="158"/>
    </row>
    <row r="1446" spans="4:4">
      <c r="D1446" s="158"/>
    </row>
    <row r="1447" spans="4:4">
      <c r="D1447" s="158"/>
    </row>
    <row r="1448" spans="4:4">
      <c r="D1448" s="158"/>
    </row>
    <row r="1449" spans="4:4">
      <c r="D1449" s="158"/>
    </row>
    <row r="1450" spans="4:4">
      <c r="D1450" s="158"/>
    </row>
    <row r="1451" spans="4:4">
      <c r="D1451" s="158"/>
    </row>
    <row r="1452" spans="4:4">
      <c r="D1452" s="158"/>
    </row>
    <row r="1453" spans="4:4">
      <c r="D1453" s="158"/>
    </row>
    <row r="1454" spans="4:4">
      <c r="D1454" s="158"/>
    </row>
    <row r="1455" spans="4:4">
      <c r="D1455" s="158"/>
    </row>
    <row r="1456" spans="4:4">
      <c r="D1456" s="158"/>
    </row>
    <row r="1457" spans="4:4">
      <c r="D1457" s="158"/>
    </row>
    <row r="1458" spans="4:4">
      <c r="D1458" s="158"/>
    </row>
    <row r="1459" spans="4:4">
      <c r="D1459" s="158"/>
    </row>
    <row r="1460" spans="4:4">
      <c r="D1460" s="158"/>
    </row>
    <row r="1461" spans="4:4">
      <c r="D1461" s="158"/>
    </row>
    <row r="1462" spans="4:4">
      <c r="D1462" s="158"/>
    </row>
    <row r="1463" spans="4:4">
      <c r="D1463" s="158"/>
    </row>
    <row r="1464" spans="4:4">
      <c r="D1464" s="158"/>
    </row>
    <row r="1465" spans="4:4">
      <c r="D1465" s="158"/>
    </row>
    <row r="1466" spans="4:4">
      <c r="D1466" s="158"/>
    </row>
    <row r="1467" spans="4:4">
      <c r="D1467" s="158"/>
    </row>
    <row r="1468" spans="4:4">
      <c r="D1468" s="158"/>
    </row>
    <row r="1469" spans="4:4">
      <c r="D1469" s="158"/>
    </row>
    <row r="1470" spans="4:4">
      <c r="D1470" s="158"/>
    </row>
    <row r="1471" spans="4:4">
      <c r="D1471" s="158"/>
    </row>
    <row r="1472" spans="4:4">
      <c r="D1472" s="158"/>
    </row>
    <row r="1473" spans="4:4">
      <c r="D1473" s="158"/>
    </row>
    <row r="1474" spans="4:4">
      <c r="D1474" s="158"/>
    </row>
    <row r="1475" spans="4:4">
      <c r="D1475" s="158"/>
    </row>
    <row r="1476" spans="4:4">
      <c r="D1476" s="158"/>
    </row>
    <row r="1477" spans="4:4">
      <c r="D1477" s="158"/>
    </row>
    <row r="1478" spans="4:4">
      <c r="D1478" s="158"/>
    </row>
    <row r="1479" spans="4:4">
      <c r="D1479" s="158"/>
    </row>
    <row r="1480" spans="4:4">
      <c r="D1480" s="158"/>
    </row>
    <row r="1481" spans="4:4">
      <c r="D1481" s="158"/>
    </row>
    <row r="1482" spans="4:4">
      <c r="D1482" s="158"/>
    </row>
    <row r="1483" spans="4:4">
      <c r="D1483" s="158"/>
    </row>
    <row r="1484" spans="4:4">
      <c r="D1484" s="158"/>
    </row>
    <row r="1485" spans="4:4">
      <c r="D1485" s="158"/>
    </row>
    <row r="1486" spans="4:4">
      <c r="D1486" s="158"/>
    </row>
    <row r="1487" spans="4:4">
      <c r="D1487" s="158"/>
    </row>
    <row r="1488" spans="4:4">
      <c r="D1488" s="158"/>
    </row>
    <row r="1489" spans="4:4">
      <c r="D1489" s="158"/>
    </row>
    <row r="1490" spans="4:4">
      <c r="D1490" s="158"/>
    </row>
    <row r="1491" spans="4:4">
      <c r="D1491" s="158"/>
    </row>
    <row r="1492" spans="4:4">
      <c r="D1492" s="158"/>
    </row>
    <row r="1493" spans="4:4">
      <c r="D1493" s="158"/>
    </row>
    <row r="1494" spans="4:4">
      <c r="D1494" s="158"/>
    </row>
    <row r="1495" spans="4:4">
      <c r="D1495" s="158"/>
    </row>
    <row r="1496" spans="4:4">
      <c r="D1496" s="158"/>
    </row>
    <row r="1497" spans="4:4">
      <c r="D1497" s="158"/>
    </row>
    <row r="1498" spans="4:4">
      <c r="D1498" s="158"/>
    </row>
    <row r="1499" spans="4:4">
      <c r="D1499" s="158"/>
    </row>
    <row r="1500" spans="4:4">
      <c r="D1500" s="158"/>
    </row>
    <row r="1501" spans="4:4">
      <c r="D1501" s="158"/>
    </row>
    <row r="1502" spans="4:4">
      <c r="D1502" s="158"/>
    </row>
    <row r="1503" spans="4:4">
      <c r="D1503" s="158"/>
    </row>
    <row r="1504" spans="4:4">
      <c r="D1504" s="158"/>
    </row>
    <row r="1505" spans="4:4">
      <c r="D1505" s="158"/>
    </row>
    <row r="1506" spans="4:4">
      <c r="D1506" s="158"/>
    </row>
    <row r="1507" spans="4:4">
      <c r="D1507" s="158"/>
    </row>
    <row r="1508" spans="4:4">
      <c r="D1508" s="158"/>
    </row>
    <row r="1509" spans="4:4">
      <c r="D1509" s="158"/>
    </row>
    <row r="1510" spans="4:4">
      <c r="D1510" s="158"/>
    </row>
    <row r="1511" spans="4:4">
      <c r="D1511" s="158"/>
    </row>
    <row r="1512" spans="4:4">
      <c r="D1512" s="158"/>
    </row>
    <row r="1513" spans="4:4">
      <c r="D1513" s="158"/>
    </row>
    <row r="1514" spans="4:4">
      <c r="D1514" s="158"/>
    </row>
    <row r="1515" spans="4:4">
      <c r="D1515" s="158"/>
    </row>
    <row r="1516" spans="4:4">
      <c r="D1516" s="158"/>
    </row>
    <row r="1517" spans="4:4">
      <c r="D1517" s="158"/>
    </row>
    <row r="1518" spans="4:4">
      <c r="D1518" s="158"/>
    </row>
    <row r="1519" spans="4:4">
      <c r="D1519" s="158"/>
    </row>
    <row r="1520" spans="4:4">
      <c r="D1520" s="158"/>
    </row>
    <row r="1521" spans="4:4">
      <c r="D1521" s="158"/>
    </row>
    <row r="1522" spans="4:4">
      <c r="D1522" s="158"/>
    </row>
    <row r="1523" spans="4:4">
      <c r="D1523" s="158"/>
    </row>
    <row r="1524" spans="4:4">
      <c r="D1524" s="158"/>
    </row>
    <row r="1525" spans="4:4">
      <c r="D1525" s="158"/>
    </row>
    <row r="1526" spans="4:4">
      <c r="D1526" s="158"/>
    </row>
    <row r="1527" spans="4:4">
      <c r="D1527" s="158"/>
    </row>
    <row r="1528" spans="4:4">
      <c r="D1528" s="158"/>
    </row>
    <row r="1529" spans="4:4">
      <c r="D1529" s="158"/>
    </row>
    <row r="1530" spans="4:4">
      <c r="D1530" s="158"/>
    </row>
    <row r="1531" spans="4:4">
      <c r="D1531" s="158"/>
    </row>
    <row r="1532" spans="4:4">
      <c r="D1532" s="158"/>
    </row>
    <row r="1533" spans="4:4">
      <c r="D1533" s="158"/>
    </row>
    <row r="1534" spans="4:4">
      <c r="D1534" s="158"/>
    </row>
    <row r="1535" spans="4:4">
      <c r="D1535" s="158"/>
    </row>
    <row r="1536" spans="4:4">
      <c r="D1536" s="158"/>
    </row>
    <row r="1537" spans="4:4">
      <c r="D1537" s="158"/>
    </row>
    <row r="1538" spans="4:4">
      <c r="D1538" s="158"/>
    </row>
    <row r="1539" spans="4:4">
      <c r="D1539" s="158"/>
    </row>
    <row r="1540" spans="4:4">
      <c r="D1540" s="158"/>
    </row>
    <row r="1541" spans="4:4">
      <c r="D1541" s="158"/>
    </row>
    <row r="1542" spans="4:4">
      <c r="D1542" s="158"/>
    </row>
    <row r="1543" spans="4:4">
      <c r="D1543" s="158"/>
    </row>
    <row r="1544" spans="4:4">
      <c r="D1544" s="158"/>
    </row>
    <row r="1545" spans="4:4">
      <c r="D1545" s="158"/>
    </row>
    <row r="1546" spans="4:4">
      <c r="D1546" s="158"/>
    </row>
    <row r="1547" spans="4:4">
      <c r="D1547" s="158"/>
    </row>
    <row r="1548" spans="4:4">
      <c r="D1548" s="158"/>
    </row>
    <row r="1549" spans="4:4">
      <c r="D1549" s="158"/>
    </row>
    <row r="1550" spans="4:4">
      <c r="D1550" s="158"/>
    </row>
    <row r="1551" spans="4:4">
      <c r="D1551" s="158"/>
    </row>
    <row r="1552" spans="4:4">
      <c r="D1552" s="158"/>
    </row>
    <row r="1553" spans="4:4">
      <c r="D1553" s="158"/>
    </row>
    <row r="1554" spans="4:4">
      <c r="D1554" s="158"/>
    </row>
    <row r="1555" spans="4:4">
      <c r="D1555" s="158"/>
    </row>
    <row r="1556" spans="4:4">
      <c r="D1556" s="158"/>
    </row>
    <row r="1557" spans="4:4">
      <c r="D1557" s="158"/>
    </row>
    <row r="1558" spans="4:4">
      <c r="D1558" s="158"/>
    </row>
    <row r="1559" spans="4:4">
      <c r="D1559" s="158"/>
    </row>
    <row r="1560" spans="4:4">
      <c r="D1560" s="158"/>
    </row>
    <row r="1561" spans="4:4">
      <c r="D1561" s="158"/>
    </row>
    <row r="1562" spans="4:4">
      <c r="D1562" s="158"/>
    </row>
    <row r="1563" spans="4:4">
      <c r="D1563" s="158"/>
    </row>
    <row r="1564" spans="4:4">
      <c r="D1564" s="158"/>
    </row>
    <row r="1565" spans="4:4">
      <c r="D1565" s="158"/>
    </row>
    <row r="1566" spans="4:4">
      <c r="D1566" s="158"/>
    </row>
    <row r="1567" spans="4:4">
      <c r="D1567" s="158"/>
    </row>
    <row r="1568" spans="4:4">
      <c r="D1568" s="158"/>
    </row>
    <row r="1569" spans="4:4">
      <c r="D1569" s="158"/>
    </row>
    <row r="1570" spans="4:4">
      <c r="D1570" s="158"/>
    </row>
    <row r="1571" spans="4:4">
      <c r="D1571" s="158"/>
    </row>
    <row r="1572" spans="4:4">
      <c r="D1572" s="158"/>
    </row>
    <row r="1573" spans="4:4">
      <c r="D1573" s="158"/>
    </row>
    <row r="1574" spans="4:4">
      <c r="D1574" s="158"/>
    </row>
    <row r="1575" spans="4:4">
      <c r="D1575" s="158"/>
    </row>
    <row r="1576" spans="4:4">
      <c r="D1576" s="158"/>
    </row>
    <row r="1577" spans="4:4">
      <c r="D1577" s="158"/>
    </row>
    <row r="1578" spans="4:4">
      <c r="D1578" s="158"/>
    </row>
    <row r="1579" spans="4:4">
      <c r="D1579" s="158"/>
    </row>
    <row r="1580" spans="4:4">
      <c r="D1580" s="158"/>
    </row>
    <row r="1581" spans="4:4">
      <c r="D1581" s="158"/>
    </row>
    <row r="1582" spans="4:4">
      <c r="D1582" s="158"/>
    </row>
    <row r="1583" spans="4:4">
      <c r="D1583" s="158"/>
    </row>
    <row r="1584" spans="4:4">
      <c r="D1584" s="158"/>
    </row>
    <row r="1585" spans="4:4">
      <c r="D1585" s="158"/>
    </row>
    <row r="1586" spans="4:4">
      <c r="D1586" s="158"/>
    </row>
    <row r="1587" spans="4:4">
      <c r="D1587" s="158"/>
    </row>
    <row r="1588" spans="4:4">
      <c r="D1588" s="158"/>
    </row>
    <row r="1589" spans="4:4">
      <c r="D1589" s="158"/>
    </row>
    <row r="1590" spans="4:4">
      <c r="D1590" s="158"/>
    </row>
    <row r="1591" spans="4:4">
      <c r="D1591" s="158"/>
    </row>
    <row r="1592" spans="4:4">
      <c r="D1592" s="158"/>
    </row>
    <row r="1593" spans="4:4">
      <c r="D1593" s="158"/>
    </row>
    <row r="1594" spans="4:4">
      <c r="D1594" s="158"/>
    </row>
    <row r="1595" spans="4:4">
      <c r="D1595" s="158"/>
    </row>
    <row r="1596" spans="4:4">
      <c r="D1596" s="158"/>
    </row>
    <row r="1597" spans="4:4">
      <c r="D1597" s="158"/>
    </row>
    <row r="1598" spans="4:4">
      <c r="D1598" s="158"/>
    </row>
    <row r="1599" spans="4:4">
      <c r="D1599" s="158"/>
    </row>
    <row r="1600" spans="4:4">
      <c r="D1600" s="158"/>
    </row>
    <row r="1601" spans="4:4">
      <c r="D1601" s="158"/>
    </row>
    <row r="1602" spans="4:4">
      <c r="D1602" s="158"/>
    </row>
    <row r="1603" spans="4:4">
      <c r="D1603" s="158"/>
    </row>
    <row r="1604" spans="4:4">
      <c r="D1604" s="158"/>
    </row>
    <row r="1605" spans="4:4">
      <c r="D1605" s="158"/>
    </row>
    <row r="1606" spans="4:4">
      <c r="D1606" s="158"/>
    </row>
    <row r="1607" spans="4:4">
      <c r="D1607" s="158"/>
    </row>
    <row r="1608" spans="4:4">
      <c r="D1608" s="158"/>
    </row>
    <row r="1609" spans="4:4">
      <c r="D1609" s="158"/>
    </row>
    <row r="1610" spans="4:4">
      <c r="D1610" s="158"/>
    </row>
    <row r="1611" spans="4:4">
      <c r="D1611" s="158"/>
    </row>
    <row r="1612" spans="4:4">
      <c r="D1612" s="158"/>
    </row>
    <row r="1613" spans="4:4">
      <c r="D1613" s="158"/>
    </row>
    <row r="1614" spans="4:4">
      <c r="D1614" s="158"/>
    </row>
    <row r="1615" spans="4:4">
      <c r="D1615" s="158"/>
    </row>
    <row r="1616" spans="4:4">
      <c r="D1616" s="158"/>
    </row>
    <row r="1617" spans="4:4">
      <c r="D1617" s="158"/>
    </row>
    <row r="1618" spans="4:4">
      <c r="D1618" s="158"/>
    </row>
    <row r="1619" spans="4:4">
      <c r="D1619" s="158"/>
    </row>
    <row r="1620" spans="4:4">
      <c r="D1620" s="158"/>
    </row>
    <row r="1621" spans="4:4">
      <c r="D1621" s="158"/>
    </row>
    <row r="1622" spans="4:4">
      <c r="D1622" s="158"/>
    </row>
    <row r="1623" spans="4:4">
      <c r="D1623" s="158"/>
    </row>
    <row r="1624" spans="4:4">
      <c r="D1624" s="158"/>
    </row>
    <row r="1625" spans="4:4">
      <c r="D1625" s="158"/>
    </row>
    <row r="1626" spans="4:4">
      <c r="D1626" s="158"/>
    </row>
    <row r="1627" spans="4:4">
      <c r="D1627" s="158"/>
    </row>
    <row r="1628" spans="4:4">
      <c r="D1628" s="158"/>
    </row>
    <row r="1629" spans="4:4">
      <c r="D1629" s="158"/>
    </row>
    <row r="1630" spans="4:4">
      <c r="D1630" s="158"/>
    </row>
    <row r="1631" spans="4:4">
      <c r="D1631" s="158"/>
    </row>
    <row r="1632" spans="4:4">
      <c r="D1632" s="158"/>
    </row>
    <row r="1633" spans="4:4">
      <c r="D1633" s="158"/>
    </row>
    <row r="1634" spans="4:4">
      <c r="D1634" s="158"/>
    </row>
    <row r="1635" spans="4:4">
      <c r="D1635" s="158"/>
    </row>
    <row r="1636" spans="4:4">
      <c r="D1636" s="158"/>
    </row>
    <row r="1637" spans="4:4">
      <c r="D1637" s="158"/>
    </row>
    <row r="1638" spans="4:4">
      <c r="D1638" s="158"/>
    </row>
    <row r="1639" spans="4:4">
      <c r="D1639" s="158"/>
    </row>
    <row r="1640" spans="4:4">
      <c r="D1640" s="158"/>
    </row>
    <row r="1641" spans="4:4">
      <c r="D1641" s="158"/>
    </row>
    <row r="1642" spans="4:4">
      <c r="D1642" s="158"/>
    </row>
    <row r="1643" spans="4:4">
      <c r="D1643" s="158"/>
    </row>
    <row r="1644" spans="4:4">
      <c r="D1644" s="158"/>
    </row>
    <row r="1645" spans="4:4">
      <c r="D1645" s="158"/>
    </row>
    <row r="1646" spans="4:4">
      <c r="D1646" s="158"/>
    </row>
    <row r="1647" spans="4:4">
      <c r="D1647" s="158"/>
    </row>
    <row r="1648" spans="4:4">
      <c r="D1648" s="158"/>
    </row>
    <row r="1649" spans="4:4">
      <c r="D1649" s="158"/>
    </row>
    <row r="1650" spans="4:4">
      <c r="D1650" s="158"/>
    </row>
    <row r="1651" spans="4:4">
      <c r="D1651" s="158"/>
    </row>
    <row r="1652" spans="4:4">
      <c r="D1652" s="158"/>
    </row>
    <row r="1653" spans="4:4">
      <c r="D1653" s="158"/>
    </row>
    <row r="1654" spans="4:4">
      <c r="D1654" s="158"/>
    </row>
    <row r="1655" spans="4:4">
      <c r="D1655" s="158"/>
    </row>
    <row r="1656" spans="4:4">
      <c r="D1656" s="158"/>
    </row>
    <row r="1657" spans="4:4">
      <c r="D1657" s="158"/>
    </row>
    <row r="1658" spans="4:4">
      <c r="D1658" s="158"/>
    </row>
    <row r="1659" spans="4:4">
      <c r="D1659" s="158"/>
    </row>
    <row r="1660" spans="4:4">
      <c r="D1660" s="158"/>
    </row>
    <row r="1661" spans="4:4">
      <c r="D1661" s="158"/>
    </row>
    <row r="1662" spans="4:4">
      <c r="D1662" s="158"/>
    </row>
    <row r="1663" spans="4:4">
      <c r="D1663" s="158"/>
    </row>
    <row r="1664" spans="4:4">
      <c r="D1664" s="158"/>
    </row>
    <row r="1665" spans="4:4">
      <c r="D1665" s="158"/>
    </row>
    <row r="1666" spans="4:4">
      <c r="D1666" s="158"/>
    </row>
    <row r="1667" spans="4:4">
      <c r="D1667" s="158"/>
    </row>
    <row r="1668" spans="4:4">
      <c r="D1668" s="158"/>
    </row>
    <row r="1669" spans="4:4">
      <c r="D1669" s="158"/>
    </row>
    <row r="1670" spans="4:4">
      <c r="D1670" s="158"/>
    </row>
    <row r="1671" spans="4:4">
      <c r="D1671" s="158"/>
    </row>
    <row r="1672" spans="4:4">
      <c r="D1672" s="158"/>
    </row>
    <row r="1673" spans="4:4">
      <c r="D1673" s="158"/>
    </row>
    <row r="1674" spans="4:4">
      <c r="D1674" s="158"/>
    </row>
    <row r="1675" spans="4:4">
      <c r="D1675" s="158"/>
    </row>
    <row r="1676" spans="4:4">
      <c r="D1676" s="158"/>
    </row>
    <row r="1677" spans="4:4">
      <c r="D1677" s="158"/>
    </row>
    <row r="1678" spans="4:4">
      <c r="D1678" s="158"/>
    </row>
    <row r="1679" spans="4:4">
      <c r="D1679" s="158"/>
    </row>
    <row r="1680" spans="4:4">
      <c r="D1680" s="158"/>
    </row>
    <row r="1681" spans="4:4">
      <c r="D1681" s="158"/>
    </row>
    <row r="1682" spans="4:4">
      <c r="D1682" s="158"/>
    </row>
    <row r="1683" spans="4:4">
      <c r="D1683" s="158"/>
    </row>
    <row r="1684" spans="4:4">
      <c r="D1684" s="158"/>
    </row>
    <row r="1685" spans="4:4">
      <c r="D1685" s="158"/>
    </row>
    <row r="1686" spans="4:4">
      <c r="D1686" s="158"/>
    </row>
    <row r="1687" spans="4:4">
      <c r="D1687" s="158"/>
    </row>
    <row r="1688" spans="4:4">
      <c r="D1688" s="158"/>
    </row>
    <row r="1689" spans="4:4">
      <c r="D1689" s="158"/>
    </row>
    <row r="1690" spans="4:4">
      <c r="D1690" s="158"/>
    </row>
    <row r="1691" spans="4:4">
      <c r="D1691" s="158"/>
    </row>
    <row r="1692" spans="4:4">
      <c r="D1692" s="158"/>
    </row>
    <row r="1693" spans="4:4">
      <c r="D1693" s="158"/>
    </row>
    <row r="1694" spans="4:4">
      <c r="D1694" s="158"/>
    </row>
    <row r="1695" spans="4:4">
      <c r="D1695" s="158"/>
    </row>
    <row r="1696" spans="4:4">
      <c r="D1696" s="158"/>
    </row>
    <row r="1697" spans="4:4">
      <c r="D1697" s="158"/>
    </row>
    <row r="1698" spans="4:4">
      <c r="D1698" s="158"/>
    </row>
    <row r="1699" spans="4:4">
      <c r="D1699" s="158"/>
    </row>
    <row r="1700" spans="4:4">
      <c r="D1700" s="158"/>
    </row>
    <row r="1701" spans="4:4">
      <c r="D1701" s="158"/>
    </row>
    <row r="1702" spans="4:4">
      <c r="D1702" s="158"/>
    </row>
    <row r="1703" spans="4:4">
      <c r="D1703" s="158"/>
    </row>
    <row r="1704" spans="4:4">
      <c r="D1704" s="158"/>
    </row>
    <row r="1705" spans="4:4">
      <c r="D1705" s="158"/>
    </row>
    <row r="1706" spans="4:4">
      <c r="D1706" s="158"/>
    </row>
    <row r="1707" spans="4:4">
      <c r="D1707" s="158"/>
    </row>
    <row r="1708" spans="4:4">
      <c r="D1708" s="158"/>
    </row>
    <row r="1709" spans="4:4">
      <c r="D1709" s="158"/>
    </row>
    <row r="1710" spans="4:4">
      <c r="D1710" s="158"/>
    </row>
    <row r="1711" spans="4:4">
      <c r="D1711" s="158"/>
    </row>
    <row r="1712" spans="4:4">
      <c r="D1712" s="158"/>
    </row>
    <row r="1713" spans="4:4">
      <c r="D1713" s="158"/>
    </row>
    <row r="1714" spans="4:4">
      <c r="D1714" s="158"/>
    </row>
    <row r="1715" spans="4:4">
      <c r="D1715" s="158"/>
    </row>
    <row r="1716" spans="4:4">
      <c r="D1716" s="158"/>
    </row>
    <row r="1717" spans="4:4">
      <c r="D1717" s="158"/>
    </row>
    <row r="1718" spans="4:4">
      <c r="D1718" s="158"/>
    </row>
    <row r="1719" spans="4:4">
      <c r="D1719" s="158"/>
    </row>
    <row r="1720" spans="4:4">
      <c r="D1720" s="158"/>
    </row>
    <row r="1721" spans="4:4">
      <c r="D1721" s="158"/>
    </row>
    <row r="1722" spans="4:4">
      <c r="D1722" s="158"/>
    </row>
    <row r="1723" spans="4:4">
      <c r="D1723" s="158"/>
    </row>
    <row r="1724" spans="4:4">
      <c r="D1724" s="158"/>
    </row>
    <row r="1725" spans="4:4">
      <c r="D1725" s="158"/>
    </row>
    <row r="1726" spans="4:4">
      <c r="D1726" s="158"/>
    </row>
    <row r="1727" spans="4:4">
      <c r="D1727" s="158"/>
    </row>
    <row r="1728" spans="4:4">
      <c r="D1728" s="158"/>
    </row>
    <row r="1729" spans="4:4">
      <c r="D1729" s="158"/>
    </row>
    <row r="1730" spans="4:4">
      <c r="D1730" s="158"/>
    </row>
    <row r="1731" spans="4:4">
      <c r="D1731" s="158"/>
    </row>
    <row r="1732" spans="4:4">
      <c r="D1732" s="158"/>
    </row>
    <row r="1733" spans="4:4">
      <c r="D1733" s="158"/>
    </row>
    <row r="1734" spans="4:4">
      <c r="D1734" s="158"/>
    </row>
    <row r="1735" spans="4:4">
      <c r="D1735" s="158"/>
    </row>
    <row r="1736" spans="4:4">
      <c r="D1736" s="158"/>
    </row>
    <row r="1737" spans="4:4">
      <c r="D1737" s="158"/>
    </row>
    <row r="1738" spans="4:4">
      <c r="D1738" s="158"/>
    </row>
    <row r="1739" spans="4:4">
      <c r="D1739" s="158"/>
    </row>
    <row r="1740" spans="4:4">
      <c r="D1740" s="158"/>
    </row>
    <row r="1741" spans="4:4">
      <c r="D1741" s="158"/>
    </row>
    <row r="1742" spans="4:4">
      <c r="D1742" s="158"/>
    </row>
    <row r="1743" spans="4:4">
      <c r="D1743" s="158"/>
    </row>
    <row r="1744" spans="4:4">
      <c r="D1744" s="158"/>
    </row>
    <row r="1745" spans="4:4">
      <c r="D1745" s="158"/>
    </row>
    <row r="1746" spans="4:4">
      <c r="D1746" s="158"/>
    </row>
    <row r="1747" spans="4:4">
      <c r="D1747" s="158"/>
    </row>
    <row r="1748" spans="4:4">
      <c r="D1748" s="158"/>
    </row>
    <row r="1749" spans="4:4">
      <c r="D1749" s="158"/>
    </row>
    <row r="1750" spans="4:4">
      <c r="D1750" s="158"/>
    </row>
    <row r="1751" spans="4:4">
      <c r="D1751" s="158"/>
    </row>
    <row r="1752" spans="4:4">
      <c r="D1752" s="158"/>
    </row>
    <row r="1753" spans="4:4">
      <c r="D1753" s="158"/>
    </row>
    <row r="1754" spans="4:4">
      <c r="D1754" s="158"/>
    </row>
    <row r="1755" spans="4:4">
      <c r="D1755" s="158"/>
    </row>
    <row r="1756" spans="4:4">
      <c r="D1756" s="158"/>
    </row>
    <row r="1757" spans="4:4">
      <c r="D1757" s="158"/>
    </row>
    <row r="1758" spans="4:4">
      <c r="D1758" s="158"/>
    </row>
    <row r="1759" spans="4:4">
      <c r="D1759" s="158"/>
    </row>
    <row r="1760" spans="4:4">
      <c r="D1760" s="158"/>
    </row>
    <row r="1761" spans="4:4">
      <c r="D1761" s="158"/>
    </row>
    <row r="1762" spans="4:4">
      <c r="D1762" s="158"/>
    </row>
    <row r="1763" spans="4:4">
      <c r="D1763" s="158"/>
    </row>
    <row r="1764" spans="4:4">
      <c r="D1764" s="158"/>
    </row>
    <row r="1765" spans="4:4">
      <c r="D1765" s="158"/>
    </row>
    <row r="1766" spans="4:4">
      <c r="D1766" s="158"/>
    </row>
    <row r="1767" spans="4:4">
      <c r="D1767" s="158"/>
    </row>
    <row r="1768" spans="4:4">
      <c r="D1768" s="158"/>
    </row>
    <row r="1769" spans="4:4">
      <c r="D1769" s="158"/>
    </row>
    <row r="1770" spans="4:4">
      <c r="D1770" s="158"/>
    </row>
    <row r="1771" spans="4:4">
      <c r="D1771" s="158"/>
    </row>
    <row r="1772" spans="4:4">
      <c r="D1772" s="158"/>
    </row>
    <row r="1773" spans="4:4">
      <c r="D1773" s="158"/>
    </row>
    <row r="1774" spans="4:4">
      <c r="D1774" s="158"/>
    </row>
    <row r="1775" spans="4:4">
      <c r="D1775" s="158"/>
    </row>
    <row r="1776" spans="4:4">
      <c r="D1776" s="158"/>
    </row>
    <row r="1777" spans="4:4">
      <c r="D1777" s="158"/>
    </row>
    <row r="1778" spans="4:4">
      <c r="D1778" s="158"/>
    </row>
    <row r="1779" spans="4:4">
      <c r="D1779" s="158"/>
    </row>
    <row r="1780" spans="4:4">
      <c r="D1780" s="158"/>
    </row>
    <row r="1781" spans="4:4">
      <c r="D1781" s="158"/>
    </row>
    <row r="1782" spans="4:4">
      <c r="D1782" s="158"/>
    </row>
    <row r="1783" spans="4:4">
      <c r="D1783" s="158"/>
    </row>
    <row r="1784" spans="4:4">
      <c r="D1784" s="158"/>
    </row>
    <row r="1785" spans="4:4">
      <c r="D1785" s="158"/>
    </row>
    <row r="1786" spans="4:4">
      <c r="D1786" s="158"/>
    </row>
    <row r="1787" spans="4:4">
      <c r="D1787" s="158"/>
    </row>
    <row r="1788" spans="4:4">
      <c r="D1788" s="158"/>
    </row>
    <row r="1789" spans="4:4">
      <c r="D1789" s="158"/>
    </row>
    <row r="1790" spans="4:4">
      <c r="D1790" s="158"/>
    </row>
    <row r="1791" spans="4:4">
      <c r="D1791" s="158"/>
    </row>
    <row r="1792" spans="4:4">
      <c r="D1792" s="158"/>
    </row>
    <row r="1793" spans="4:4">
      <c r="D1793" s="158"/>
    </row>
    <row r="1794" spans="4:4">
      <c r="D1794" s="158"/>
    </row>
    <row r="1795" spans="4:4">
      <c r="D1795" s="158"/>
    </row>
    <row r="1796" spans="4:4">
      <c r="D1796" s="158"/>
    </row>
    <row r="1797" spans="4:4">
      <c r="D1797" s="158"/>
    </row>
    <row r="1798" spans="4:4">
      <c r="D1798" s="158"/>
    </row>
    <row r="1799" spans="4:4">
      <c r="D1799" s="158"/>
    </row>
    <row r="1800" spans="4:4">
      <c r="D1800" s="158"/>
    </row>
    <row r="1801" spans="4:4">
      <c r="D1801" s="158"/>
    </row>
    <row r="1802" spans="4:4">
      <c r="D1802" s="158"/>
    </row>
    <row r="1803" spans="4:4">
      <c r="D1803" s="158"/>
    </row>
    <row r="1804" spans="4:4">
      <c r="D1804" s="158"/>
    </row>
    <row r="1805" spans="4:4">
      <c r="D1805" s="158"/>
    </row>
    <row r="1806" spans="4:4">
      <c r="D1806" s="158"/>
    </row>
    <row r="1807" spans="4:4">
      <c r="D1807" s="158"/>
    </row>
    <row r="1808" spans="4:4">
      <c r="D1808" s="158"/>
    </row>
    <row r="1809" spans="4:4">
      <c r="D1809" s="158"/>
    </row>
    <row r="1810" spans="4:4">
      <c r="D1810" s="158"/>
    </row>
    <row r="1811" spans="4:4">
      <c r="D1811" s="158"/>
    </row>
    <row r="1812" spans="4:4">
      <c r="D1812" s="158"/>
    </row>
    <row r="1813" spans="4:4">
      <c r="D1813" s="158"/>
    </row>
    <row r="1814" spans="4:4">
      <c r="D1814" s="158"/>
    </row>
    <row r="1815" spans="4:4">
      <c r="D1815" s="158"/>
    </row>
    <row r="1816" spans="4:4">
      <c r="D1816" s="158"/>
    </row>
    <row r="1817" spans="4:4">
      <c r="D1817" s="158"/>
    </row>
    <row r="1818" spans="4:4">
      <c r="D1818" s="158"/>
    </row>
    <row r="1819" spans="4:4">
      <c r="D1819" s="158"/>
    </row>
    <row r="1820" spans="4:4">
      <c r="D1820" s="158"/>
    </row>
    <row r="1821" spans="4:4">
      <c r="D1821" s="158"/>
    </row>
    <row r="1822" spans="4:4">
      <c r="D1822" s="158"/>
    </row>
    <row r="1823" spans="4:4">
      <c r="D1823" s="158"/>
    </row>
    <row r="1824" spans="4:4">
      <c r="D1824" s="158"/>
    </row>
    <row r="1825" spans="4:4">
      <c r="D1825" s="158"/>
    </row>
    <row r="1826" spans="4:4">
      <c r="D1826" s="158"/>
    </row>
    <row r="1827" spans="4:4">
      <c r="D1827" s="158"/>
    </row>
    <row r="1828" spans="4:4">
      <c r="D1828" s="158"/>
    </row>
    <row r="1829" spans="4:4">
      <c r="D1829" s="158"/>
    </row>
    <row r="1830" spans="4:4">
      <c r="D1830" s="158"/>
    </row>
    <row r="1831" spans="4:4">
      <c r="D1831" s="158"/>
    </row>
    <row r="1832" spans="4:4">
      <c r="D1832" s="158"/>
    </row>
    <row r="1833" spans="4:4">
      <c r="D1833" s="158"/>
    </row>
    <row r="1834" spans="4:4">
      <c r="D1834" s="158"/>
    </row>
    <row r="1835" spans="4:4">
      <c r="D1835" s="158"/>
    </row>
    <row r="1836" spans="4:4">
      <c r="D1836" s="158"/>
    </row>
    <row r="1837" spans="4:4">
      <c r="D1837" s="158"/>
    </row>
    <row r="1838" spans="4:4">
      <c r="D1838" s="158"/>
    </row>
    <row r="1839" spans="4:4">
      <c r="D1839" s="158"/>
    </row>
    <row r="1840" spans="4:4">
      <c r="D1840" s="158"/>
    </row>
    <row r="1841" spans="4:4">
      <c r="D1841" s="158"/>
    </row>
    <row r="1842" spans="4:4">
      <c r="D1842" s="158"/>
    </row>
    <row r="1843" spans="4:4">
      <c r="D1843" s="158"/>
    </row>
    <row r="1844" spans="4:4">
      <c r="D1844" s="158"/>
    </row>
    <row r="1845" spans="4:4">
      <c r="D1845" s="158"/>
    </row>
    <row r="1846" spans="4:4">
      <c r="D1846" s="158"/>
    </row>
    <row r="1847" spans="4:4">
      <c r="D1847" s="158"/>
    </row>
    <row r="1848" spans="4:4">
      <c r="D1848" s="158"/>
    </row>
    <row r="1849" spans="4:4">
      <c r="D1849" s="158"/>
    </row>
    <row r="1850" spans="4:4">
      <c r="D1850" s="158"/>
    </row>
    <row r="1851" spans="4:4">
      <c r="D1851" s="158"/>
    </row>
    <row r="1852" spans="4:4">
      <c r="D1852" s="158"/>
    </row>
    <row r="1853" spans="4:4">
      <c r="D1853" s="158"/>
    </row>
    <row r="1854" spans="4:4">
      <c r="D1854" s="158"/>
    </row>
    <row r="1855" spans="4:4">
      <c r="D1855" s="158"/>
    </row>
    <row r="1856" spans="4:4">
      <c r="D1856" s="158"/>
    </row>
    <row r="1857" spans="4:4">
      <c r="D1857" s="158"/>
    </row>
    <row r="1858" spans="4:4">
      <c r="D1858" s="158"/>
    </row>
    <row r="1859" spans="4:4">
      <c r="D1859" s="158"/>
    </row>
    <row r="1860" spans="4:4">
      <c r="D1860" s="158"/>
    </row>
    <row r="1861" spans="4:4">
      <c r="D1861" s="158"/>
    </row>
    <row r="1862" spans="4:4">
      <c r="D1862" s="158"/>
    </row>
    <row r="1863" spans="4:4">
      <c r="D1863" s="158"/>
    </row>
    <row r="1864" spans="4:4">
      <c r="D1864" s="158"/>
    </row>
    <row r="1865" spans="4:4">
      <c r="D1865" s="158"/>
    </row>
    <row r="1866" spans="4:4">
      <c r="D1866" s="158"/>
    </row>
    <row r="1867" spans="4:4">
      <c r="D1867" s="158"/>
    </row>
    <row r="1868" spans="4:4">
      <c r="D1868" s="158"/>
    </row>
    <row r="1869" spans="4:4">
      <c r="D1869" s="158"/>
    </row>
    <row r="1870" spans="4:4">
      <c r="D1870" s="158"/>
    </row>
    <row r="1871" spans="4:4">
      <c r="D1871" s="158"/>
    </row>
    <row r="1872" spans="4:4">
      <c r="D1872" s="158"/>
    </row>
    <row r="1873" spans="4:4">
      <c r="D1873" s="158"/>
    </row>
    <row r="1874" spans="4:4">
      <c r="D1874" s="158"/>
    </row>
    <row r="1875" spans="4:4">
      <c r="D1875" s="158"/>
    </row>
    <row r="1876" spans="4:4">
      <c r="D1876" s="158"/>
    </row>
    <row r="1877" spans="4:4">
      <c r="D1877" s="158"/>
    </row>
    <row r="1878" spans="4:4">
      <c r="D1878" s="158"/>
    </row>
    <row r="1879" spans="4:4">
      <c r="D1879" s="158"/>
    </row>
    <row r="1880" spans="4:4">
      <c r="D1880" s="158"/>
    </row>
    <row r="1881" spans="4:4">
      <c r="D1881" s="158"/>
    </row>
    <row r="1882" spans="4:4">
      <c r="D1882" s="158"/>
    </row>
    <row r="1883" spans="4:4">
      <c r="D1883" s="158"/>
    </row>
    <row r="1884" spans="4:4">
      <c r="D1884" s="158"/>
    </row>
    <row r="1885" spans="4:4">
      <c r="D1885" s="158"/>
    </row>
    <row r="1886" spans="4:4">
      <c r="D1886" s="158"/>
    </row>
    <row r="1887" spans="4:4">
      <c r="D1887" s="158"/>
    </row>
    <row r="1888" spans="4:4">
      <c r="D1888" s="158"/>
    </row>
    <row r="1889" spans="4:4">
      <c r="D1889" s="158"/>
    </row>
    <row r="1890" spans="4:4">
      <c r="D1890" s="158"/>
    </row>
    <row r="1891" spans="4:4">
      <c r="D1891" s="158"/>
    </row>
    <row r="1892" spans="4:4">
      <c r="D1892" s="158"/>
    </row>
    <row r="1893" spans="4:4">
      <c r="D1893" s="158"/>
    </row>
    <row r="1894" spans="4:4">
      <c r="D1894" s="158"/>
    </row>
    <row r="1895" spans="4:4">
      <c r="D1895" s="158"/>
    </row>
    <row r="1896" spans="4:4">
      <c r="D1896" s="158"/>
    </row>
    <row r="1897" spans="4:4">
      <c r="D1897" s="158"/>
    </row>
    <row r="1898" spans="4:4">
      <c r="D1898" s="158"/>
    </row>
    <row r="1899" spans="4:4">
      <c r="D1899" s="158"/>
    </row>
    <row r="1900" spans="4:4">
      <c r="D1900" s="158"/>
    </row>
    <row r="1901" spans="4:4">
      <c r="D1901" s="158"/>
    </row>
    <row r="1902" spans="4:4">
      <c r="D1902" s="158"/>
    </row>
    <row r="1903" spans="4:4">
      <c r="D1903" s="158"/>
    </row>
    <row r="1904" spans="4:4">
      <c r="D1904" s="158"/>
    </row>
    <row r="1905" spans="4:4">
      <c r="D1905" s="158"/>
    </row>
    <row r="1906" spans="4:4">
      <c r="D1906" s="158"/>
    </row>
    <row r="1907" spans="4:4">
      <c r="D1907" s="158"/>
    </row>
    <row r="1908" spans="4:4">
      <c r="D1908" s="158"/>
    </row>
    <row r="1909" spans="4:4">
      <c r="D1909" s="158"/>
    </row>
    <row r="1910" spans="4:4">
      <c r="D1910" s="158"/>
    </row>
    <row r="1911" spans="4:4">
      <c r="D1911" s="158"/>
    </row>
    <row r="1912" spans="4:4">
      <c r="D1912" s="158"/>
    </row>
    <row r="1913" spans="4:4">
      <c r="D1913" s="158"/>
    </row>
    <row r="1914" spans="4:4">
      <c r="D1914" s="158"/>
    </row>
    <row r="1915" spans="4:4">
      <c r="D1915" s="158"/>
    </row>
    <row r="1916" spans="4:4">
      <c r="D1916" s="158"/>
    </row>
    <row r="1917" spans="4:4">
      <c r="D1917" s="158"/>
    </row>
    <row r="1918" spans="4:4">
      <c r="D1918" s="158"/>
    </row>
    <row r="1919" spans="4:4">
      <c r="D1919" s="158"/>
    </row>
    <row r="1920" spans="4:4">
      <c r="D1920" s="158"/>
    </row>
    <row r="1921" spans="4:4">
      <c r="D1921" s="158"/>
    </row>
    <row r="1922" spans="4:4">
      <c r="D1922" s="158"/>
    </row>
    <row r="1923" spans="4:4">
      <c r="D1923" s="158"/>
    </row>
    <row r="1924" spans="4:4">
      <c r="D1924" s="158"/>
    </row>
    <row r="1925" spans="4:4">
      <c r="D1925" s="158"/>
    </row>
    <row r="1926" spans="4:4">
      <c r="D1926" s="158"/>
    </row>
    <row r="1927" spans="4:4">
      <c r="D1927" s="158"/>
    </row>
    <row r="1928" spans="4:4">
      <c r="D1928" s="158"/>
    </row>
    <row r="1929" spans="4:4">
      <c r="D1929" s="158"/>
    </row>
    <row r="1930" spans="4:4">
      <c r="D1930" s="158"/>
    </row>
    <row r="1931" spans="4:4">
      <c r="D1931" s="158"/>
    </row>
    <row r="1932" spans="4:4">
      <c r="D1932" s="158"/>
    </row>
    <row r="1933" spans="4:4">
      <c r="D1933" s="158"/>
    </row>
    <row r="1934" spans="4:4">
      <c r="D1934" s="158"/>
    </row>
    <row r="1935" spans="4:4">
      <c r="D1935" s="158"/>
    </row>
    <row r="1936" spans="4:4">
      <c r="D1936" s="158"/>
    </row>
    <row r="1937" spans="4:4">
      <c r="D1937" s="158"/>
    </row>
    <row r="1938" spans="4:4">
      <c r="D1938" s="158"/>
    </row>
    <row r="1939" spans="4:4">
      <c r="D1939" s="158"/>
    </row>
    <row r="1940" spans="4:4">
      <c r="D1940" s="158"/>
    </row>
    <row r="1941" spans="4:4">
      <c r="D1941" s="158"/>
    </row>
    <row r="1942" spans="4:4">
      <c r="D1942" s="158"/>
    </row>
    <row r="1943" spans="4:4">
      <c r="D1943" s="158"/>
    </row>
    <row r="1944" spans="4:4">
      <c r="D1944" s="158"/>
    </row>
    <row r="1945" spans="4:4">
      <c r="D1945" s="158"/>
    </row>
    <row r="1946" spans="4:4">
      <c r="D1946" s="158"/>
    </row>
    <row r="1947" spans="4:4">
      <c r="D1947" s="158"/>
    </row>
    <row r="1948" spans="4:4">
      <c r="D1948" s="158"/>
    </row>
    <row r="1949" spans="4:4">
      <c r="D1949" s="158"/>
    </row>
    <row r="1950" spans="4:4">
      <c r="D1950" s="158"/>
    </row>
    <row r="1951" spans="4:4">
      <c r="D1951" s="158"/>
    </row>
    <row r="1952" spans="4:4">
      <c r="D1952" s="158"/>
    </row>
    <row r="1953" spans="4:4">
      <c r="D1953" s="158"/>
    </row>
    <row r="1954" spans="4:4">
      <c r="D1954" s="158"/>
    </row>
    <row r="1955" spans="4:4">
      <c r="D1955" s="158"/>
    </row>
    <row r="1956" spans="4:4">
      <c r="D1956" s="158"/>
    </row>
    <row r="1957" spans="4:4">
      <c r="D1957" s="158"/>
    </row>
    <row r="1958" spans="4:4">
      <c r="D1958" s="158"/>
    </row>
    <row r="1959" spans="4:4">
      <c r="D1959" s="158"/>
    </row>
    <row r="1960" spans="4:4">
      <c r="D1960" s="158"/>
    </row>
    <row r="1961" spans="4:4">
      <c r="D1961" s="158"/>
    </row>
    <row r="1962" spans="4:4">
      <c r="D1962" s="158"/>
    </row>
    <row r="1963" spans="4:4">
      <c r="D1963" s="158"/>
    </row>
    <row r="1964" spans="4:4">
      <c r="D1964" s="158"/>
    </row>
    <row r="1965" spans="4:4">
      <c r="D1965" s="158"/>
    </row>
    <row r="1966" spans="4:4">
      <c r="D1966" s="158"/>
    </row>
    <row r="1967" spans="4:4">
      <c r="D1967" s="158"/>
    </row>
    <row r="1968" spans="4:4">
      <c r="D1968" s="158"/>
    </row>
    <row r="1969" spans="4:4">
      <c r="D1969" s="158"/>
    </row>
    <row r="1970" spans="4:4">
      <c r="D1970" s="158"/>
    </row>
    <row r="1971" spans="4:4">
      <c r="D1971" s="158"/>
    </row>
    <row r="1972" spans="4:4">
      <c r="D1972" s="158"/>
    </row>
    <row r="1973" spans="4:4">
      <c r="D1973" s="158"/>
    </row>
    <row r="1974" spans="4:4">
      <c r="D1974" s="158"/>
    </row>
    <row r="1975" spans="4:4">
      <c r="D1975" s="158"/>
    </row>
    <row r="1976" spans="4:4">
      <c r="D1976" s="158"/>
    </row>
    <row r="1977" spans="4:4">
      <c r="D1977" s="158"/>
    </row>
    <row r="1978" spans="4:4">
      <c r="D1978" s="158"/>
    </row>
    <row r="1979" spans="4:4">
      <c r="D1979" s="158"/>
    </row>
    <row r="1980" spans="4:4">
      <c r="D1980" s="158"/>
    </row>
    <row r="1981" spans="4:4">
      <c r="D1981" s="158"/>
    </row>
    <row r="1982" spans="4:4">
      <c r="D1982" s="158"/>
    </row>
    <row r="1983" spans="4:4">
      <c r="D1983" s="158"/>
    </row>
    <row r="1984" spans="4:4">
      <c r="D1984" s="158"/>
    </row>
    <row r="1985" spans="4:4">
      <c r="D1985" s="158"/>
    </row>
    <row r="1986" spans="4:4">
      <c r="D1986" s="158"/>
    </row>
    <row r="1987" spans="4:4">
      <c r="D1987" s="158"/>
    </row>
    <row r="1988" spans="4:4">
      <c r="D1988" s="158"/>
    </row>
    <row r="1989" spans="4:4">
      <c r="D1989" s="158"/>
    </row>
    <row r="1990" spans="4:4">
      <c r="D1990" s="158"/>
    </row>
    <row r="1991" spans="4:4">
      <c r="D1991" s="158"/>
    </row>
    <row r="1992" spans="4:4">
      <c r="D1992" s="158"/>
    </row>
    <row r="1993" spans="4:4">
      <c r="D1993" s="158"/>
    </row>
    <row r="1994" spans="4:4">
      <c r="D1994" s="158"/>
    </row>
    <row r="1995" spans="4:4">
      <c r="D1995" s="158"/>
    </row>
    <row r="1996" spans="4:4">
      <c r="D1996" s="158"/>
    </row>
    <row r="1997" spans="4:4">
      <c r="D1997" s="158"/>
    </row>
    <row r="1998" spans="4:4">
      <c r="D1998" s="158"/>
    </row>
    <row r="1999" spans="4:4">
      <c r="D1999" s="158"/>
    </row>
    <row r="2000" spans="4:4">
      <c r="D2000" s="158"/>
    </row>
    <row r="2001" spans="4:4">
      <c r="D2001" s="158"/>
    </row>
    <row r="2002" spans="4:4">
      <c r="D2002" s="158"/>
    </row>
    <row r="2003" spans="4:4">
      <c r="D2003" s="158"/>
    </row>
    <row r="2004" spans="4:4">
      <c r="D2004" s="158"/>
    </row>
    <row r="2005" spans="4:4">
      <c r="D2005" s="158"/>
    </row>
    <row r="2006" spans="4:4">
      <c r="D2006" s="158"/>
    </row>
    <row r="2007" spans="4:4">
      <c r="D2007" s="158"/>
    </row>
    <row r="2008" spans="4:4">
      <c r="D2008" s="158"/>
    </row>
    <row r="2009" spans="4:4">
      <c r="D2009" s="158"/>
    </row>
    <row r="2010" spans="4:4">
      <c r="D2010" s="158"/>
    </row>
    <row r="2011" spans="4:4">
      <c r="D2011" s="158"/>
    </row>
    <row r="2012" spans="4:4">
      <c r="D2012" s="158"/>
    </row>
    <row r="2013" spans="4:4">
      <c r="D2013" s="158"/>
    </row>
    <row r="2014" spans="4:4">
      <c r="D2014" s="158"/>
    </row>
    <row r="2015" spans="4:4">
      <c r="D2015" s="158"/>
    </row>
    <row r="2016" spans="4:4">
      <c r="D2016" s="158"/>
    </row>
    <row r="2017" spans="4:4">
      <c r="D2017" s="158"/>
    </row>
    <row r="2018" spans="4:4">
      <c r="D2018" s="158"/>
    </row>
    <row r="2019" spans="4:4">
      <c r="D2019" s="158"/>
    </row>
    <row r="2020" spans="4:4">
      <c r="D2020" s="158"/>
    </row>
    <row r="2021" spans="4:4">
      <c r="D2021" s="158"/>
    </row>
    <row r="2022" spans="4:4">
      <c r="D2022" s="158"/>
    </row>
    <row r="2023" spans="4:4">
      <c r="D2023" s="158"/>
    </row>
    <row r="2024" spans="4:4">
      <c r="D2024" s="158"/>
    </row>
    <row r="2025" spans="4:4">
      <c r="D2025" s="158"/>
    </row>
    <row r="2026" spans="4:4">
      <c r="D2026" s="158"/>
    </row>
    <row r="2027" spans="4:4">
      <c r="D2027" s="158"/>
    </row>
    <row r="2028" spans="4:4">
      <c r="D2028" s="158"/>
    </row>
    <row r="2029" spans="4:4">
      <c r="D2029" s="158"/>
    </row>
    <row r="2030" spans="4:4">
      <c r="D2030" s="158"/>
    </row>
    <row r="2031" spans="4:4">
      <c r="D2031" s="158"/>
    </row>
    <row r="2032" spans="4:4">
      <c r="D2032" s="158"/>
    </row>
    <row r="2033" spans="4:4">
      <c r="D2033" s="158"/>
    </row>
    <row r="2034" spans="4:4">
      <c r="D2034" s="158"/>
    </row>
    <row r="2035" spans="4:4">
      <c r="D2035" s="158"/>
    </row>
    <row r="2036" spans="4:4">
      <c r="D2036" s="158"/>
    </row>
    <row r="2037" spans="4:4">
      <c r="D2037" s="158"/>
    </row>
    <row r="2038" spans="4:4">
      <c r="D2038" s="158"/>
    </row>
    <row r="2039" spans="4:4">
      <c r="D2039" s="158"/>
    </row>
    <row r="2040" spans="4:4">
      <c r="D2040" s="158"/>
    </row>
    <row r="2041" spans="4:4">
      <c r="D2041" s="158"/>
    </row>
    <row r="2042" spans="4:4">
      <c r="D2042" s="158"/>
    </row>
    <row r="2043" spans="4:4">
      <c r="D2043" s="158"/>
    </row>
    <row r="2044" spans="4:4">
      <c r="D2044" s="158"/>
    </row>
    <row r="2045" spans="4:4">
      <c r="D2045" s="158"/>
    </row>
    <row r="2046" spans="4:4">
      <c r="D2046" s="158"/>
    </row>
    <row r="2047" spans="4:4">
      <c r="D2047" s="158"/>
    </row>
    <row r="2048" spans="4:4">
      <c r="D2048" s="158"/>
    </row>
    <row r="2049" spans="4:4">
      <c r="D2049" s="158"/>
    </row>
    <row r="2050" spans="4:4">
      <c r="D2050" s="158"/>
    </row>
    <row r="2051" spans="4:4">
      <c r="D2051" s="158"/>
    </row>
    <row r="2052" spans="4:4">
      <c r="D2052" s="158"/>
    </row>
    <row r="2053" spans="4:4">
      <c r="D2053" s="158"/>
    </row>
    <row r="2054" spans="4:4">
      <c r="D2054" s="158"/>
    </row>
    <row r="2055" spans="4:4">
      <c r="D2055" s="158"/>
    </row>
    <row r="2056" spans="4:4">
      <c r="D2056" s="158"/>
    </row>
    <row r="2057" spans="4:4">
      <c r="D2057" s="158"/>
    </row>
    <row r="2058" spans="4:4">
      <c r="D2058" s="158"/>
    </row>
    <row r="2059" spans="4:4">
      <c r="D2059" s="158"/>
    </row>
    <row r="2060" spans="4:4">
      <c r="D2060" s="158"/>
    </row>
    <row r="2061" spans="4:4">
      <c r="D2061" s="158"/>
    </row>
    <row r="2062" spans="4:4">
      <c r="D2062" s="158"/>
    </row>
    <row r="2063" spans="4:4">
      <c r="D2063" s="158"/>
    </row>
    <row r="2064" spans="4:4">
      <c r="D2064" s="158"/>
    </row>
    <row r="2065" spans="4:4">
      <c r="D2065" s="158"/>
    </row>
    <row r="2066" spans="4:4">
      <c r="D2066" s="158"/>
    </row>
    <row r="2067" spans="4:4">
      <c r="D2067" s="158"/>
    </row>
    <row r="2068" spans="4:4">
      <c r="D2068" s="158"/>
    </row>
    <row r="2069" spans="4:4">
      <c r="D2069" s="158"/>
    </row>
    <row r="2070" spans="4:4">
      <c r="D2070" s="158"/>
    </row>
    <row r="2071" spans="4:4">
      <c r="D2071" s="158"/>
    </row>
    <row r="2072" spans="4:4">
      <c r="D2072" s="158"/>
    </row>
    <row r="2073" spans="4:4">
      <c r="D2073" s="158"/>
    </row>
    <row r="2074" spans="4:4">
      <c r="D2074" s="158"/>
    </row>
    <row r="2075" spans="4:4">
      <c r="D2075" s="158"/>
    </row>
    <row r="2076" spans="4:4">
      <c r="D2076" s="158"/>
    </row>
    <row r="2077" spans="4:4">
      <c r="D2077" s="158"/>
    </row>
    <row r="2078" spans="4:4">
      <c r="D2078" s="158"/>
    </row>
    <row r="2079" spans="4:4">
      <c r="D2079" s="158"/>
    </row>
    <row r="2080" spans="4:4">
      <c r="D2080" s="158"/>
    </row>
    <row r="2081" spans="4:4">
      <c r="D2081" s="158"/>
    </row>
    <row r="2082" spans="4:4">
      <c r="D2082" s="158"/>
    </row>
    <row r="2083" spans="4:4">
      <c r="D2083" s="158"/>
    </row>
    <row r="2084" spans="4:4">
      <c r="D2084" s="158"/>
    </row>
    <row r="2085" spans="4:4">
      <c r="D2085" s="158"/>
    </row>
    <row r="2086" spans="4:4">
      <c r="D2086" s="158"/>
    </row>
    <row r="2087" spans="4:4">
      <c r="D2087" s="158"/>
    </row>
    <row r="2088" spans="4:4">
      <c r="D2088" s="158"/>
    </row>
    <row r="2089" spans="4:4">
      <c r="D2089" s="158"/>
    </row>
    <row r="2090" spans="4:4">
      <c r="D2090" s="158"/>
    </row>
    <row r="2091" spans="4:4">
      <c r="D2091" s="158"/>
    </row>
    <row r="2092" spans="4:4">
      <c r="D2092" s="158"/>
    </row>
    <row r="2093" spans="4:4">
      <c r="D2093" s="158"/>
    </row>
    <row r="2094" spans="4:4">
      <c r="D2094" s="158"/>
    </row>
    <row r="2095" spans="4:4">
      <c r="D2095" s="158"/>
    </row>
    <row r="2096" spans="4:4">
      <c r="D2096" s="158"/>
    </row>
    <row r="2097" spans="4:4">
      <c r="D2097" s="158"/>
    </row>
    <row r="2098" spans="4:4">
      <c r="D2098" s="158"/>
    </row>
    <row r="2099" spans="4:4">
      <c r="D2099" s="158"/>
    </row>
    <row r="2100" spans="4:4">
      <c r="D2100" s="158"/>
    </row>
    <row r="2101" spans="4:4">
      <c r="D2101" s="158"/>
    </row>
    <row r="2102" spans="4:4">
      <c r="D2102" s="158"/>
    </row>
    <row r="2103" spans="4:4">
      <c r="D2103" s="158"/>
    </row>
    <row r="2104" spans="4:4">
      <c r="D2104" s="158"/>
    </row>
    <row r="2105" spans="4:4">
      <c r="D2105" s="158"/>
    </row>
    <row r="2106" spans="4:4">
      <c r="D2106" s="158"/>
    </row>
    <row r="2107" spans="4:4">
      <c r="D2107" s="158"/>
    </row>
    <row r="2108" spans="4:4">
      <c r="D2108" s="158"/>
    </row>
    <row r="2109" spans="4:4">
      <c r="D2109" s="158"/>
    </row>
    <row r="2110" spans="4:4">
      <c r="D2110" s="158"/>
    </row>
    <row r="2111" spans="4:4">
      <c r="D2111" s="158"/>
    </row>
    <row r="2112" spans="4:4">
      <c r="D2112" s="158"/>
    </row>
    <row r="2113" spans="4:4">
      <c r="D2113" s="158"/>
    </row>
    <row r="2114" spans="4:4">
      <c r="D2114" s="158"/>
    </row>
    <row r="2115" spans="4:4">
      <c r="D2115" s="158"/>
    </row>
    <row r="2116" spans="4:4">
      <c r="D2116" s="158"/>
    </row>
    <row r="2117" spans="4:4">
      <c r="D2117" s="158"/>
    </row>
    <row r="2118" spans="4:4">
      <c r="D2118" s="158"/>
    </row>
    <row r="2119" spans="4:4">
      <c r="D2119" s="158"/>
    </row>
    <row r="2120" spans="4:4">
      <c r="D2120" s="158"/>
    </row>
    <row r="2121" spans="4:4">
      <c r="D2121" s="158"/>
    </row>
    <row r="2122" spans="4:4">
      <c r="D2122" s="158"/>
    </row>
    <row r="2123" spans="4:4">
      <c r="D2123" s="158"/>
    </row>
    <row r="2124" spans="4:4">
      <c r="D2124" s="158"/>
    </row>
    <row r="2125" spans="4:4">
      <c r="D2125" s="158"/>
    </row>
    <row r="2126" spans="4:4">
      <c r="D2126" s="158"/>
    </row>
    <row r="2127" spans="4:4">
      <c r="D2127" s="158"/>
    </row>
    <row r="2128" spans="4:4">
      <c r="D2128" s="158"/>
    </row>
    <row r="2129" spans="4:4">
      <c r="D2129" s="158"/>
    </row>
    <row r="2130" spans="4:4">
      <c r="D2130" s="158"/>
    </row>
    <row r="2131" spans="4:4">
      <c r="D2131" s="158"/>
    </row>
    <row r="2132" spans="4:4">
      <c r="D2132" s="158"/>
    </row>
    <row r="2133" spans="4:4">
      <c r="D2133" s="158"/>
    </row>
    <row r="2134" spans="4:4">
      <c r="D2134" s="158"/>
    </row>
    <row r="2135" spans="4:4">
      <c r="D2135" s="158"/>
    </row>
    <row r="2136" spans="4:4">
      <c r="D2136" s="158"/>
    </row>
    <row r="2137" spans="4:4">
      <c r="D2137" s="158"/>
    </row>
    <row r="2138" spans="4:4">
      <c r="D2138" s="158"/>
    </row>
    <row r="2139" spans="4:4">
      <c r="D2139" s="158"/>
    </row>
    <row r="2140" spans="4:4">
      <c r="D2140" s="158"/>
    </row>
    <row r="2141" spans="4:4">
      <c r="D2141" s="158"/>
    </row>
    <row r="2142" spans="4:4">
      <c r="D2142" s="158"/>
    </row>
    <row r="2143" spans="4:4">
      <c r="D2143" s="158"/>
    </row>
    <row r="2144" spans="4:4">
      <c r="D2144" s="158"/>
    </row>
    <row r="2145" spans="4:4">
      <c r="D2145" s="158"/>
    </row>
    <row r="2146" spans="4:4">
      <c r="D2146" s="158"/>
    </row>
    <row r="2147" spans="4:4">
      <c r="D2147" s="158"/>
    </row>
    <row r="2148" spans="4:4">
      <c r="D2148" s="158"/>
    </row>
    <row r="2149" spans="4:4">
      <c r="D2149" s="158"/>
    </row>
    <row r="2150" spans="4:4">
      <c r="D2150" s="158"/>
    </row>
    <row r="2151" spans="4:4">
      <c r="D2151" s="158"/>
    </row>
    <row r="2152" spans="4:4">
      <c r="D2152" s="158"/>
    </row>
    <row r="2153" spans="4:4">
      <c r="D2153" s="158"/>
    </row>
    <row r="2154" spans="4:4">
      <c r="D2154" s="158"/>
    </row>
    <row r="2155" spans="4:4">
      <c r="D2155" s="158"/>
    </row>
    <row r="2156" spans="4:4">
      <c r="D2156" s="158"/>
    </row>
    <row r="2157" spans="4:4">
      <c r="D2157" s="158"/>
    </row>
    <row r="2158" spans="4:4">
      <c r="D2158" s="158"/>
    </row>
    <row r="2159" spans="4:4">
      <c r="D2159" s="158"/>
    </row>
    <row r="2160" spans="4:4">
      <c r="D2160" s="158"/>
    </row>
    <row r="2161" spans="4:4">
      <c r="D2161" s="158"/>
    </row>
    <row r="2162" spans="4:4">
      <c r="D2162" s="158"/>
    </row>
    <row r="2163" spans="4:4">
      <c r="D2163" s="158"/>
    </row>
    <row r="2164" spans="4:4">
      <c r="D2164" s="158"/>
    </row>
    <row r="2165" spans="4:4">
      <c r="D2165" s="158"/>
    </row>
    <row r="2166" spans="4:4">
      <c r="D2166" s="158"/>
    </row>
    <row r="2167" spans="4:4">
      <c r="D2167" s="158"/>
    </row>
    <row r="2168" spans="4:4">
      <c r="D2168" s="158"/>
    </row>
    <row r="2169" spans="4:4">
      <c r="D2169" s="158"/>
    </row>
    <row r="2170" spans="4:4">
      <c r="D2170" s="158"/>
    </row>
    <row r="2171" spans="4:4">
      <c r="D2171" s="158"/>
    </row>
    <row r="2172" spans="4:4">
      <c r="D2172" s="158"/>
    </row>
    <row r="2173" spans="4:4">
      <c r="D2173" s="158"/>
    </row>
    <row r="2174" spans="4:4">
      <c r="D2174" s="158"/>
    </row>
    <row r="2175" spans="4:4">
      <c r="D2175" s="158"/>
    </row>
    <row r="2176" spans="4:4">
      <c r="D2176" s="158"/>
    </row>
    <row r="2177" spans="4:4">
      <c r="D2177" s="158"/>
    </row>
    <row r="2178" spans="4:4">
      <c r="D2178" s="158"/>
    </row>
    <row r="2179" spans="4:4">
      <c r="D2179" s="158"/>
    </row>
    <row r="2180" spans="4:4">
      <c r="D2180" s="158"/>
    </row>
    <row r="2181" spans="4:4">
      <c r="D2181" s="158"/>
    </row>
    <row r="2182" spans="4:4">
      <c r="D2182" s="158"/>
    </row>
    <row r="2183" spans="4:4">
      <c r="D2183" s="158"/>
    </row>
    <row r="2184" spans="4:4">
      <c r="D2184" s="158"/>
    </row>
    <row r="2185" spans="4:4">
      <c r="D2185" s="158"/>
    </row>
    <row r="2186" spans="4:4">
      <c r="D2186" s="158"/>
    </row>
    <row r="2187" spans="4:4">
      <c r="D2187" s="158"/>
    </row>
    <row r="2188" spans="4:4">
      <c r="D2188" s="158"/>
    </row>
    <row r="2189" spans="4:4">
      <c r="D2189" s="158"/>
    </row>
    <row r="2190" spans="4:4">
      <c r="D2190" s="158"/>
    </row>
    <row r="2191" spans="4:4">
      <c r="D2191" s="158"/>
    </row>
    <row r="2192" spans="4:4">
      <c r="D2192" s="158"/>
    </row>
    <row r="2193" spans="4:4">
      <c r="D2193" s="158"/>
    </row>
    <row r="2194" spans="4:4">
      <c r="D2194" s="158"/>
    </row>
    <row r="2195" spans="4:4">
      <c r="D2195" s="158"/>
    </row>
    <row r="2196" spans="4:4">
      <c r="D2196" s="158"/>
    </row>
    <row r="2197" spans="4:4">
      <c r="D2197" s="158"/>
    </row>
    <row r="2198" spans="4:4">
      <c r="D2198" s="158"/>
    </row>
    <row r="2199" spans="4:4">
      <c r="D2199" s="158"/>
    </row>
    <row r="2200" spans="4:4">
      <c r="D2200" s="158"/>
    </row>
    <row r="2201" spans="4:4">
      <c r="D2201" s="158"/>
    </row>
    <row r="2202" spans="4:4">
      <c r="D2202" s="158"/>
    </row>
    <row r="2203" spans="4:4">
      <c r="D2203" s="158"/>
    </row>
    <row r="2204" spans="4:4">
      <c r="D2204" s="158"/>
    </row>
    <row r="2205" spans="4:4">
      <c r="D2205" s="158"/>
    </row>
    <row r="2206" spans="4:4">
      <c r="D2206" s="158"/>
    </row>
    <row r="2207" spans="4:4">
      <c r="D2207" s="158"/>
    </row>
    <row r="2208" spans="4:4">
      <c r="D2208" s="158"/>
    </row>
    <row r="2209" spans="4:4">
      <c r="D2209" s="158"/>
    </row>
    <row r="2210" spans="4:4">
      <c r="D2210" s="158"/>
    </row>
    <row r="2211" spans="4:4">
      <c r="D2211" s="158"/>
    </row>
    <row r="2212" spans="4:4">
      <c r="D2212" s="158"/>
    </row>
    <row r="2213" spans="4:4">
      <c r="D2213" s="158"/>
    </row>
    <row r="2214" spans="4:4">
      <c r="D2214" s="158"/>
    </row>
    <row r="2215" spans="4:4">
      <c r="D2215" s="158"/>
    </row>
    <row r="2216" spans="4:4">
      <c r="D2216" s="158"/>
    </row>
    <row r="2217" spans="4:4">
      <c r="D2217" s="158"/>
    </row>
    <row r="2218" spans="4:4">
      <c r="D2218" s="158"/>
    </row>
    <row r="2219" spans="4:4">
      <c r="D2219" s="158"/>
    </row>
    <row r="2220" spans="4:4">
      <c r="D2220" s="158"/>
    </row>
    <row r="2221" spans="4:4">
      <c r="D2221" s="158"/>
    </row>
    <row r="2222" spans="4:4">
      <c r="D2222" s="158"/>
    </row>
    <row r="2223" spans="4:4">
      <c r="D2223" s="158"/>
    </row>
    <row r="2224" spans="4:4">
      <c r="D2224" s="158"/>
    </row>
    <row r="2225" spans="4:4">
      <c r="D2225" s="158"/>
    </row>
    <row r="2226" spans="4:4">
      <c r="D2226" s="158"/>
    </row>
    <row r="2227" spans="4:4">
      <c r="D2227" s="158"/>
    </row>
    <row r="2228" spans="4:4">
      <c r="D2228" s="158"/>
    </row>
    <row r="2229" spans="4:4">
      <c r="D2229" s="158"/>
    </row>
    <row r="2230" spans="4:4">
      <c r="D2230" s="158"/>
    </row>
    <row r="2231" spans="4:4">
      <c r="D2231" s="158"/>
    </row>
    <row r="2232" spans="4:4">
      <c r="D2232" s="158"/>
    </row>
    <row r="2233" spans="4:4">
      <c r="D2233" s="158"/>
    </row>
    <row r="2234" spans="4:4">
      <c r="D2234" s="158"/>
    </row>
    <row r="2235" spans="4:4">
      <c r="D2235" s="158"/>
    </row>
    <row r="2236" spans="4:4">
      <c r="D2236" s="158"/>
    </row>
    <row r="2237" spans="4:4">
      <c r="D2237" s="158"/>
    </row>
    <row r="2238" spans="4:4">
      <c r="D2238" s="158"/>
    </row>
    <row r="2239" spans="4:4">
      <c r="D2239" s="158"/>
    </row>
    <row r="2240" spans="4:4">
      <c r="D2240" s="158"/>
    </row>
    <row r="2241" spans="4:4">
      <c r="D2241" s="158"/>
    </row>
    <row r="2242" spans="4:4">
      <c r="D2242" s="158"/>
    </row>
    <row r="2243" spans="4:4">
      <c r="D2243" s="158"/>
    </row>
    <row r="2244" spans="4:4">
      <c r="D2244" s="158"/>
    </row>
    <row r="2245" spans="4:4">
      <c r="D2245" s="158"/>
    </row>
    <row r="2246" spans="4:4">
      <c r="D2246" s="158"/>
    </row>
    <row r="2247" spans="4:4">
      <c r="D2247" s="158"/>
    </row>
    <row r="2248" spans="4:4">
      <c r="D2248" s="158"/>
    </row>
    <row r="2249" spans="4:4">
      <c r="D2249" s="158"/>
    </row>
    <row r="2250" spans="4:4">
      <c r="D2250" s="158"/>
    </row>
    <row r="2251" spans="4:4">
      <c r="D2251" s="158"/>
    </row>
    <row r="2252" spans="4:4">
      <c r="D2252" s="158"/>
    </row>
    <row r="2253" spans="4:4">
      <c r="D2253" s="158"/>
    </row>
    <row r="2254" spans="4:4">
      <c r="D2254" s="158"/>
    </row>
    <row r="2255" spans="4:4">
      <c r="D2255" s="158"/>
    </row>
    <row r="2256" spans="4:4">
      <c r="D2256" s="158"/>
    </row>
    <row r="2257" spans="4:4">
      <c r="D2257" s="158"/>
    </row>
    <row r="2258" spans="4:4">
      <c r="D2258" s="158"/>
    </row>
    <row r="2259" spans="4:4">
      <c r="D2259" s="158"/>
    </row>
    <row r="2260" spans="4:4">
      <c r="D2260" s="158"/>
    </row>
    <row r="2261" spans="4:4">
      <c r="D2261" s="158"/>
    </row>
    <row r="2262" spans="4:4">
      <c r="D2262" s="158"/>
    </row>
    <row r="2263" spans="4:4">
      <c r="D2263" s="158"/>
    </row>
    <row r="2264" spans="4:4">
      <c r="D2264" s="158"/>
    </row>
    <row r="2265" spans="4:4">
      <c r="D2265" s="158"/>
    </row>
    <row r="2266" spans="4:4">
      <c r="D2266" s="158"/>
    </row>
    <row r="2267" spans="4:4">
      <c r="D2267" s="158"/>
    </row>
    <row r="2268" spans="4:4">
      <c r="D2268" s="158"/>
    </row>
    <row r="2269" spans="4:4">
      <c r="D2269" s="158"/>
    </row>
    <row r="2270" spans="4:4">
      <c r="D2270" s="158"/>
    </row>
    <row r="2271" spans="4:4">
      <c r="D2271" s="158"/>
    </row>
    <row r="2272" spans="4:4">
      <c r="D2272" s="158"/>
    </row>
    <row r="2273" spans="4:4">
      <c r="D2273" s="158"/>
    </row>
    <row r="2274" spans="4:4">
      <c r="D2274" s="158"/>
    </row>
    <row r="2275" spans="4:4">
      <c r="D2275" s="158"/>
    </row>
    <row r="2276" spans="4:4">
      <c r="D2276" s="158"/>
    </row>
    <row r="2277" spans="4:4">
      <c r="D2277" s="158"/>
    </row>
    <row r="2278" spans="4:4">
      <c r="D2278" s="158"/>
    </row>
    <row r="2279" spans="4:4">
      <c r="D2279" s="158"/>
    </row>
    <row r="2280" spans="4:4">
      <c r="D2280" s="158"/>
    </row>
    <row r="2281" spans="4:4">
      <c r="D2281" s="158"/>
    </row>
    <row r="2282" spans="4:4">
      <c r="D2282" s="158"/>
    </row>
    <row r="2283" spans="4:4">
      <c r="D2283" s="158"/>
    </row>
    <row r="2284" spans="4:4">
      <c r="D2284" s="158"/>
    </row>
    <row r="2285" spans="4:4">
      <c r="D2285" s="158"/>
    </row>
    <row r="2286" spans="4:4">
      <c r="D2286" s="158"/>
    </row>
    <row r="2287" spans="4:4">
      <c r="D2287" s="158"/>
    </row>
    <row r="2288" spans="4:4">
      <c r="D2288" s="158"/>
    </row>
    <row r="2289" spans="4:4">
      <c r="D2289" s="158"/>
    </row>
    <row r="2290" spans="4:4">
      <c r="D2290" s="158"/>
    </row>
    <row r="2291" spans="4:4">
      <c r="D2291" s="158"/>
    </row>
    <row r="2292" spans="4:4">
      <c r="D2292" s="158"/>
    </row>
    <row r="2293" spans="4:4">
      <c r="D2293" s="158"/>
    </row>
    <row r="2294" spans="4:4">
      <c r="D2294" s="158"/>
    </row>
    <row r="2295" spans="4:4">
      <c r="D2295" s="158"/>
    </row>
    <row r="2296" spans="4:4">
      <c r="D2296" s="158"/>
    </row>
    <row r="2297" spans="4:4">
      <c r="D2297" s="158"/>
    </row>
    <row r="2298" spans="4:4">
      <c r="D2298" s="158"/>
    </row>
    <row r="2299" spans="4:4">
      <c r="D2299" s="158"/>
    </row>
    <row r="2300" spans="4:4">
      <c r="D2300" s="158"/>
    </row>
    <row r="2301" spans="4:4">
      <c r="D2301" s="158"/>
    </row>
    <row r="2302" spans="4:4">
      <c r="D2302" s="158"/>
    </row>
    <row r="2303" spans="4:4">
      <c r="D2303" s="158"/>
    </row>
    <row r="2304" spans="4:4">
      <c r="D2304" s="158"/>
    </row>
    <row r="2305" spans="4:4">
      <c r="D2305" s="158"/>
    </row>
    <row r="2306" spans="4:4">
      <c r="D2306" s="158"/>
    </row>
    <row r="2307" spans="4:4">
      <c r="D2307" s="158"/>
    </row>
    <row r="2308" spans="4:4">
      <c r="D2308" s="158"/>
    </row>
    <row r="2309" spans="4:4">
      <c r="D2309" s="158"/>
    </row>
    <row r="2310" spans="4:4">
      <c r="D2310" s="158"/>
    </row>
    <row r="2311" spans="4:4">
      <c r="D2311" s="158"/>
    </row>
    <row r="2312" spans="4:4">
      <c r="D2312" s="158"/>
    </row>
    <row r="2313" spans="4:4">
      <c r="D2313" s="158"/>
    </row>
    <row r="2314" spans="4:4">
      <c r="D2314" s="158"/>
    </row>
    <row r="2315" spans="4:4">
      <c r="D2315" s="158"/>
    </row>
    <row r="2316" spans="4:4">
      <c r="D2316" s="158"/>
    </row>
    <row r="2317" spans="4:4">
      <c r="D2317" s="158"/>
    </row>
    <row r="2318" spans="4:4">
      <c r="D2318" s="158"/>
    </row>
    <row r="2319" spans="4:4">
      <c r="D2319" s="158"/>
    </row>
    <row r="2320" spans="4:4">
      <c r="D2320" s="158"/>
    </row>
    <row r="2321" spans="4:4">
      <c r="D2321" s="158"/>
    </row>
    <row r="2322" spans="4:4">
      <c r="D2322" s="158"/>
    </row>
    <row r="2323" spans="4:4">
      <c r="D2323" s="158"/>
    </row>
    <row r="2324" spans="4:4">
      <c r="D2324" s="158"/>
    </row>
    <row r="2325" spans="4:4">
      <c r="D2325" s="158"/>
    </row>
    <row r="2326" spans="4:4">
      <c r="D2326" s="158"/>
    </row>
    <row r="2327" spans="4:4">
      <c r="D2327" s="158"/>
    </row>
    <row r="2328" spans="4:4">
      <c r="D2328" s="158"/>
    </row>
    <row r="2329" spans="4:4">
      <c r="D2329" s="158"/>
    </row>
    <row r="2330" spans="4:4">
      <c r="D2330" s="158"/>
    </row>
    <row r="2331" spans="4:4">
      <c r="D2331" s="158"/>
    </row>
    <row r="2332" spans="4:4">
      <c r="D2332" s="158"/>
    </row>
    <row r="2333" spans="4:4">
      <c r="D2333" s="158"/>
    </row>
    <row r="2334" spans="4:4">
      <c r="D2334" s="158"/>
    </row>
    <row r="2335" spans="4:4">
      <c r="D2335" s="158"/>
    </row>
    <row r="2336" spans="4:4">
      <c r="D2336" s="158"/>
    </row>
    <row r="2337" spans="4:4">
      <c r="D2337" s="158"/>
    </row>
    <row r="2338" spans="4:4">
      <c r="D2338" s="158"/>
    </row>
    <row r="2339" spans="4:4">
      <c r="D2339" s="158"/>
    </row>
    <row r="2340" spans="4:4">
      <c r="D2340" s="158"/>
    </row>
    <row r="2341" spans="4:4">
      <c r="D2341" s="158"/>
    </row>
    <row r="2342" spans="4:4">
      <c r="D2342" s="158"/>
    </row>
    <row r="2343" spans="4:4">
      <c r="D2343" s="158"/>
    </row>
    <row r="2344" spans="4:4">
      <c r="D2344" s="158"/>
    </row>
    <row r="2345" spans="4:4">
      <c r="D2345" s="158"/>
    </row>
    <row r="2346" spans="4:4">
      <c r="D2346" s="158"/>
    </row>
    <row r="2347" spans="4:4">
      <c r="D2347" s="158"/>
    </row>
    <row r="2348" spans="4:4">
      <c r="D2348" s="158"/>
    </row>
    <row r="2349" spans="4:4">
      <c r="D2349" s="158"/>
    </row>
    <row r="2350" spans="4:4">
      <c r="D2350" s="158"/>
    </row>
    <row r="2351" spans="4:4">
      <c r="D2351" s="158"/>
    </row>
    <row r="2352" spans="4:4">
      <c r="D2352" s="158"/>
    </row>
    <row r="2353" spans="4:4">
      <c r="D2353" s="158"/>
    </row>
    <row r="2354" spans="4:4">
      <c r="D2354" s="158"/>
    </row>
    <row r="2355" spans="4:4">
      <c r="D2355" s="158"/>
    </row>
    <row r="2356" spans="4:4">
      <c r="D2356" s="158"/>
    </row>
    <row r="2357" spans="4:4">
      <c r="D2357" s="158"/>
    </row>
    <row r="2358" spans="4:4">
      <c r="D2358" s="158"/>
    </row>
    <row r="2359" spans="4:4">
      <c r="D2359" s="158"/>
    </row>
    <row r="2360" spans="4:4">
      <c r="D2360" s="158"/>
    </row>
    <row r="2361" spans="4:4">
      <c r="D2361" s="158"/>
    </row>
    <row r="2362" spans="4:4">
      <c r="D2362" s="158"/>
    </row>
    <row r="2363" spans="4:4">
      <c r="D2363" s="158"/>
    </row>
    <row r="2364" spans="4:4">
      <c r="D2364" s="158"/>
    </row>
    <row r="2365" spans="4:4">
      <c r="D2365" s="158"/>
    </row>
    <row r="2366" spans="4:4">
      <c r="D2366" s="158"/>
    </row>
    <row r="2367" spans="4:4">
      <c r="D2367" s="158"/>
    </row>
    <row r="2368" spans="4:4">
      <c r="D2368" s="158"/>
    </row>
    <row r="2369" spans="4:4">
      <c r="D2369" s="158"/>
    </row>
    <row r="2370" spans="4:4">
      <c r="D2370" s="158"/>
    </row>
    <row r="2371" spans="4:4">
      <c r="D2371" s="158"/>
    </row>
    <row r="2372" spans="4:4">
      <c r="D2372" s="158"/>
    </row>
    <row r="2373" spans="4:4">
      <c r="D2373" s="158"/>
    </row>
    <row r="2374" spans="4:4">
      <c r="D2374" s="158"/>
    </row>
    <row r="2375" spans="4:4">
      <c r="D2375" s="158"/>
    </row>
    <row r="2376" spans="4:4">
      <c r="D2376" s="158"/>
    </row>
    <row r="2377" spans="4:4">
      <c r="D2377" s="158"/>
    </row>
    <row r="2378" spans="4:4">
      <c r="D2378" s="158"/>
    </row>
    <row r="2379" spans="4:4">
      <c r="D2379" s="158"/>
    </row>
    <row r="2380" spans="4:4">
      <c r="D2380" s="158"/>
    </row>
    <row r="2381" spans="4:4">
      <c r="D2381" s="158"/>
    </row>
    <row r="2382" spans="4:4">
      <c r="D2382" s="158"/>
    </row>
    <row r="2383" spans="4:4">
      <c r="D2383" s="158"/>
    </row>
    <row r="2384" spans="4:4">
      <c r="D2384" s="158"/>
    </row>
    <row r="2385" spans="4:4">
      <c r="D2385" s="158"/>
    </row>
    <row r="2386" spans="4:4">
      <c r="D2386" s="158"/>
    </row>
    <row r="2387" spans="4:4">
      <c r="D2387" s="158"/>
    </row>
    <row r="2388" spans="4:4">
      <c r="D2388" s="158"/>
    </row>
    <row r="2389" spans="4:4">
      <c r="D2389" s="158"/>
    </row>
    <row r="2390" spans="4:4">
      <c r="D2390" s="158"/>
    </row>
    <row r="2391" spans="4:4">
      <c r="D2391" s="158"/>
    </row>
    <row r="2392" spans="4:4">
      <c r="D2392" s="158"/>
    </row>
    <row r="2393" spans="4:4">
      <c r="D2393" s="158"/>
    </row>
    <row r="2394" spans="4:4">
      <c r="D2394" s="158"/>
    </row>
    <row r="2395" spans="4:4">
      <c r="D2395" s="158"/>
    </row>
    <row r="2396" spans="4:4">
      <c r="D2396" s="158"/>
    </row>
    <row r="2397" spans="4:4">
      <c r="D2397" s="158"/>
    </row>
    <row r="2398" spans="4:4">
      <c r="D2398" s="158"/>
    </row>
    <row r="2399" spans="4:4">
      <c r="D2399" s="158"/>
    </row>
    <row r="2400" spans="4:4">
      <c r="D2400" s="158"/>
    </row>
    <row r="2401" spans="4:4">
      <c r="D2401" s="158"/>
    </row>
    <row r="2402" spans="4:4">
      <c r="D2402" s="158"/>
    </row>
    <row r="2403" spans="4:4">
      <c r="D2403" s="158"/>
    </row>
    <row r="2404" spans="4:4">
      <c r="D2404" s="158"/>
    </row>
    <row r="2405" spans="4:4">
      <c r="D2405" s="158"/>
    </row>
    <row r="2406" spans="4:4">
      <c r="D2406" s="158"/>
    </row>
    <row r="2407" spans="4:4">
      <c r="D2407" s="158"/>
    </row>
    <row r="2408" spans="4:4">
      <c r="D2408" s="158"/>
    </row>
    <row r="2409" spans="4:4">
      <c r="D2409" s="158"/>
    </row>
    <row r="2410" spans="4:4">
      <c r="D2410" s="158"/>
    </row>
    <row r="2411" spans="4:4">
      <c r="D2411" s="158"/>
    </row>
    <row r="2412" spans="4:4">
      <c r="D2412" s="158"/>
    </row>
    <row r="2413" spans="4:4">
      <c r="D2413" s="158"/>
    </row>
    <row r="2414" spans="4:4">
      <c r="D2414" s="158"/>
    </row>
    <row r="2415" spans="4:4">
      <c r="D2415" s="158"/>
    </row>
    <row r="2416" spans="4:4">
      <c r="D2416" s="158"/>
    </row>
    <row r="2417" spans="4:4">
      <c r="D2417" s="158"/>
    </row>
    <row r="2418" spans="4:4">
      <c r="D2418" s="158"/>
    </row>
    <row r="2419" spans="4:4">
      <c r="D2419" s="158"/>
    </row>
    <row r="2420" spans="4:4">
      <c r="D2420" s="158"/>
    </row>
    <row r="2421" spans="4:4">
      <c r="D2421" s="158"/>
    </row>
    <row r="2422" spans="4:4">
      <c r="D2422" s="158"/>
    </row>
    <row r="2423" spans="4:4">
      <c r="D2423" s="158"/>
    </row>
    <row r="2424" spans="4:4">
      <c r="D2424" s="158"/>
    </row>
    <row r="2425" spans="4:4">
      <c r="D2425" s="158"/>
    </row>
    <row r="2426" spans="4:4">
      <c r="D2426" s="158"/>
    </row>
    <row r="2427" spans="4:4">
      <c r="D2427" s="158"/>
    </row>
    <row r="2428" spans="4:4">
      <c r="D2428" s="158"/>
    </row>
    <row r="2429" spans="4:4">
      <c r="D2429" s="158"/>
    </row>
    <row r="2430" spans="4:4">
      <c r="D2430" s="158"/>
    </row>
    <row r="2431" spans="4:4">
      <c r="D2431" s="158"/>
    </row>
    <row r="2432" spans="4:4">
      <c r="D2432" s="158"/>
    </row>
    <row r="2433" spans="4:4">
      <c r="D2433" s="158"/>
    </row>
    <row r="2434" spans="4:4">
      <c r="D2434" s="158"/>
    </row>
    <row r="2435" spans="4:4">
      <c r="D2435" s="158"/>
    </row>
    <row r="2436" spans="4:4">
      <c r="D2436" s="158"/>
    </row>
    <row r="2437" spans="4:4">
      <c r="D2437" s="158"/>
    </row>
    <row r="2438" spans="4:4">
      <c r="D2438" s="158"/>
    </row>
    <row r="2439" spans="4:4">
      <c r="D2439" s="158"/>
    </row>
    <row r="2440" spans="4:4">
      <c r="D2440" s="158"/>
    </row>
    <row r="2441" spans="4:4">
      <c r="D2441" s="158"/>
    </row>
    <row r="2442" spans="4:4">
      <c r="D2442" s="158"/>
    </row>
    <row r="2443" spans="4:4">
      <c r="D2443" s="158"/>
    </row>
    <row r="2444" spans="4:4">
      <c r="D2444" s="158"/>
    </row>
    <row r="2445" spans="4:4">
      <c r="D2445" s="158"/>
    </row>
    <row r="2446" spans="4:4">
      <c r="D2446" s="158"/>
    </row>
    <row r="2447" spans="4:4">
      <c r="D2447" s="158"/>
    </row>
    <row r="2448" spans="4:4">
      <c r="D2448" s="158"/>
    </row>
    <row r="2449" spans="4:4">
      <c r="D2449" s="158"/>
    </row>
    <row r="2450" spans="4:4">
      <c r="D2450" s="158"/>
    </row>
    <row r="2451" spans="4:4">
      <c r="D2451" s="158"/>
    </row>
    <row r="2452" spans="4:4">
      <c r="D2452" s="158"/>
    </row>
    <row r="2453" spans="4:4">
      <c r="D2453" s="158"/>
    </row>
    <row r="2454" spans="4:4">
      <c r="D2454" s="158"/>
    </row>
    <row r="2455" spans="4:4">
      <c r="D2455" s="158"/>
    </row>
    <row r="2456" spans="4:4">
      <c r="D2456" s="158"/>
    </row>
    <row r="2457" spans="4:4">
      <c r="D2457" s="158"/>
    </row>
    <row r="2458" spans="4:4">
      <c r="D2458" s="158"/>
    </row>
    <row r="2459" spans="4:4">
      <c r="D2459" s="158"/>
    </row>
    <row r="2460" spans="4:4">
      <c r="D2460" s="158"/>
    </row>
    <row r="2461" spans="4:4">
      <c r="D2461" s="158"/>
    </row>
    <row r="2462" spans="4:4">
      <c r="D2462" s="158"/>
    </row>
    <row r="2463" spans="4:4">
      <c r="D2463" s="158"/>
    </row>
    <row r="2464" spans="4:4">
      <c r="D2464" s="158"/>
    </row>
    <row r="2465" spans="4:4">
      <c r="D2465" s="158"/>
    </row>
    <row r="2466" spans="4:4">
      <c r="D2466" s="158"/>
    </row>
    <row r="2467" spans="4:4">
      <c r="D2467" s="158"/>
    </row>
    <row r="2468" spans="4:4">
      <c r="D2468" s="158"/>
    </row>
    <row r="2469" spans="4:4">
      <c r="D2469" s="158"/>
    </row>
    <row r="2470" spans="4:4">
      <c r="D2470" s="158"/>
    </row>
    <row r="2471" spans="4:4">
      <c r="D2471" s="158"/>
    </row>
    <row r="2472" spans="4:4">
      <c r="D2472" s="158"/>
    </row>
    <row r="2473" spans="4:4">
      <c r="D2473" s="158"/>
    </row>
    <row r="2474" spans="4:4">
      <c r="D2474" s="158"/>
    </row>
    <row r="2475" spans="4:4">
      <c r="D2475" s="158"/>
    </row>
    <row r="2476" spans="4:4">
      <c r="D2476" s="158"/>
    </row>
    <row r="2477" spans="4:4">
      <c r="D2477" s="158"/>
    </row>
    <row r="2478" spans="4:4">
      <c r="D2478" s="158"/>
    </row>
    <row r="2479" spans="4:4">
      <c r="D2479" s="158"/>
    </row>
    <row r="2480" spans="4:4">
      <c r="D2480" s="158"/>
    </row>
    <row r="2481" spans="4:4">
      <c r="D2481" s="158"/>
    </row>
    <row r="2482" spans="4:4">
      <c r="D2482" s="158"/>
    </row>
    <row r="2483" spans="4:4">
      <c r="D2483" s="158"/>
    </row>
    <row r="2484" spans="4:4">
      <c r="D2484" s="158"/>
    </row>
    <row r="2485" spans="4:4">
      <c r="D2485" s="158"/>
    </row>
    <row r="2486" spans="4:4">
      <c r="D2486" s="158"/>
    </row>
    <row r="2487" spans="4:4">
      <c r="D2487" s="158"/>
    </row>
    <row r="2488" spans="4:4">
      <c r="D2488" s="158"/>
    </row>
    <row r="2489" spans="4:4">
      <c r="D2489" s="158"/>
    </row>
    <row r="2490" spans="4:4">
      <c r="D2490" s="158"/>
    </row>
    <row r="2491" spans="4:4">
      <c r="D2491" s="158"/>
    </row>
    <row r="2492" spans="4:4">
      <c r="D2492" s="158"/>
    </row>
    <row r="2493" spans="4:4">
      <c r="D2493" s="158"/>
    </row>
    <row r="2494" spans="4:4">
      <c r="D2494" s="158"/>
    </row>
    <row r="2495" spans="4:4">
      <c r="D2495" s="158"/>
    </row>
    <row r="2496" spans="4:4">
      <c r="D2496" s="158"/>
    </row>
    <row r="2497" spans="4:4">
      <c r="D2497" s="158"/>
    </row>
    <row r="2498" spans="4:4">
      <c r="D2498" s="158"/>
    </row>
    <row r="2499" spans="4:4">
      <c r="D2499" s="158"/>
    </row>
    <row r="2500" spans="4:4">
      <c r="D2500" s="158"/>
    </row>
    <row r="2501" spans="4:4">
      <c r="D2501" s="158"/>
    </row>
    <row r="2502" spans="4:4">
      <c r="D2502" s="158"/>
    </row>
    <row r="2503" spans="4:4">
      <c r="D2503" s="158"/>
    </row>
    <row r="2504" spans="4:4">
      <c r="D2504" s="158"/>
    </row>
    <row r="2505" spans="4:4">
      <c r="D2505" s="158"/>
    </row>
    <row r="2506" spans="4:4">
      <c r="D2506" s="158"/>
    </row>
    <row r="2507" spans="4:4">
      <c r="D2507" s="158"/>
    </row>
    <row r="2508" spans="4:4">
      <c r="D2508" s="158"/>
    </row>
    <row r="2509" spans="4:4">
      <c r="D2509" s="158"/>
    </row>
    <row r="2510" spans="4:4">
      <c r="D2510" s="158"/>
    </row>
    <row r="2511" spans="4:4">
      <c r="D2511" s="158"/>
    </row>
    <row r="2512" spans="4:4">
      <c r="D2512" s="158"/>
    </row>
    <row r="2513" spans="4:4">
      <c r="D2513" s="158"/>
    </row>
    <row r="2514" spans="4:4">
      <c r="D2514" s="158"/>
    </row>
    <row r="2515" spans="4:4">
      <c r="D2515" s="158"/>
    </row>
    <row r="2516" spans="4:4">
      <c r="D2516" s="158"/>
    </row>
    <row r="2517" spans="4:4">
      <c r="D2517" s="158"/>
    </row>
    <row r="2518" spans="4:4">
      <c r="D2518" s="158"/>
    </row>
    <row r="2519" spans="4:4">
      <c r="D2519" s="158"/>
    </row>
    <row r="2520" spans="4:4">
      <c r="D2520" s="158"/>
    </row>
    <row r="2521" spans="4:4">
      <c r="D2521" s="158"/>
    </row>
    <row r="2522" spans="4:4">
      <c r="D2522" s="158"/>
    </row>
    <row r="2523" spans="4:4">
      <c r="D2523" s="158"/>
    </row>
    <row r="2524" spans="4:4">
      <c r="D2524" s="158"/>
    </row>
    <row r="2525" spans="4:4">
      <c r="D2525" s="158"/>
    </row>
    <row r="2526" spans="4:4">
      <c r="D2526" s="158"/>
    </row>
    <row r="2527" spans="4:4">
      <c r="D2527" s="158"/>
    </row>
    <row r="2528" spans="4:4">
      <c r="D2528" s="158"/>
    </row>
    <row r="2529" spans="4:4">
      <c r="D2529" s="158"/>
    </row>
    <row r="2530" spans="4:4">
      <c r="D2530" s="158"/>
    </row>
    <row r="2531" spans="4:4">
      <c r="D2531" s="158"/>
    </row>
    <row r="2532" spans="4:4">
      <c r="D2532" s="158"/>
    </row>
    <row r="2533" spans="4:4">
      <c r="D2533" s="158"/>
    </row>
    <row r="2534" spans="4:4">
      <c r="D2534" s="158"/>
    </row>
    <row r="2535" spans="4:4">
      <c r="D2535" s="158"/>
    </row>
    <row r="2536" spans="4:4">
      <c r="D2536" s="158"/>
    </row>
    <row r="2537" spans="4:4">
      <c r="D2537" s="158"/>
    </row>
    <row r="2538" spans="4:4">
      <c r="D2538" s="158"/>
    </row>
    <row r="2539" spans="4:4">
      <c r="D2539" s="158"/>
    </row>
    <row r="2540" spans="4:4">
      <c r="D2540" s="158"/>
    </row>
    <row r="2541" spans="4:4">
      <c r="D2541" s="158"/>
    </row>
    <row r="2542" spans="4:4">
      <c r="D2542" s="158"/>
    </row>
    <row r="2543" spans="4:4">
      <c r="D2543" s="158"/>
    </row>
    <row r="2544" spans="4:4">
      <c r="D2544" s="158"/>
    </row>
    <row r="2545" spans="4:4">
      <c r="D2545" s="158"/>
    </row>
    <row r="2546" spans="4:4">
      <c r="D2546" s="158"/>
    </row>
    <row r="2547" spans="4:4">
      <c r="D2547" s="158"/>
    </row>
    <row r="2548" spans="4:4">
      <c r="D2548" s="158"/>
    </row>
    <row r="2549" spans="4:4">
      <c r="D2549" s="158"/>
    </row>
    <row r="2550" spans="4:4">
      <c r="D2550" s="158"/>
    </row>
    <row r="2551" spans="4:4">
      <c r="D2551" s="158"/>
    </row>
    <row r="2552" spans="4:4">
      <c r="D2552" s="158"/>
    </row>
    <row r="2553" spans="4:4">
      <c r="D2553" s="158"/>
    </row>
    <row r="2554" spans="4:4">
      <c r="D2554" s="158"/>
    </row>
    <row r="2555" spans="4:4">
      <c r="D2555" s="158"/>
    </row>
    <row r="2556" spans="4:4">
      <c r="D2556" s="158"/>
    </row>
    <row r="2557" spans="4:4">
      <c r="D2557" s="158"/>
    </row>
    <row r="2558" spans="4:4">
      <c r="D2558" s="158"/>
    </row>
    <row r="2559" spans="4:4">
      <c r="D2559" s="158"/>
    </row>
    <row r="2560" spans="4:4">
      <c r="D2560" s="158"/>
    </row>
    <row r="2561" spans="4:4">
      <c r="D2561" s="158"/>
    </row>
    <row r="2562" spans="4:4">
      <c r="D2562" s="158"/>
    </row>
    <row r="2563" spans="4:4">
      <c r="D2563" s="158"/>
    </row>
    <row r="2564" spans="4:4">
      <c r="D2564" s="158"/>
    </row>
    <row r="2565" spans="4:4">
      <c r="D2565" s="158"/>
    </row>
    <row r="2566" spans="4:4">
      <c r="D2566" s="158"/>
    </row>
    <row r="2567" spans="4:4">
      <c r="D2567" s="158"/>
    </row>
    <row r="2568" spans="4:4">
      <c r="D2568" s="158"/>
    </row>
    <row r="2569" spans="4:4">
      <c r="D2569" s="158"/>
    </row>
    <row r="2570" spans="4:4">
      <c r="D2570" s="158"/>
    </row>
    <row r="2571" spans="4:4">
      <c r="D2571" s="158"/>
    </row>
    <row r="2572" spans="4:4">
      <c r="D2572" s="158"/>
    </row>
    <row r="2573" spans="4:4">
      <c r="D2573" s="158"/>
    </row>
    <row r="2574" spans="4:4">
      <c r="D2574" s="158"/>
    </row>
    <row r="2575" spans="4:4">
      <c r="D2575" s="158"/>
    </row>
    <row r="2576" spans="4:4">
      <c r="D2576" s="158"/>
    </row>
    <row r="2577" spans="4:4">
      <c r="D2577" s="158"/>
    </row>
    <row r="2578" spans="4:4">
      <c r="D2578" s="158"/>
    </row>
    <row r="2579" spans="4:4">
      <c r="D2579" s="158"/>
    </row>
    <row r="2580" spans="4:4">
      <c r="D2580" s="158"/>
    </row>
    <row r="2581" spans="4:4">
      <c r="D2581" s="158"/>
    </row>
    <row r="2582" spans="4:4">
      <c r="D2582" s="158"/>
    </row>
    <row r="2583" spans="4:4">
      <c r="D2583" s="158"/>
    </row>
    <row r="2584" spans="4:4">
      <c r="D2584" s="158"/>
    </row>
    <row r="2585" spans="4:4">
      <c r="D2585" s="158"/>
    </row>
    <row r="2586" spans="4:4">
      <c r="D2586" s="158"/>
    </row>
    <row r="2587" spans="4:4">
      <c r="D2587" s="158"/>
    </row>
    <row r="2588" spans="4:4">
      <c r="D2588" s="158"/>
    </row>
    <row r="2589" spans="4:4">
      <c r="D2589" s="158"/>
    </row>
    <row r="2590" spans="4:4">
      <c r="D2590" s="158"/>
    </row>
    <row r="2591" spans="4:4">
      <c r="D2591" s="158"/>
    </row>
    <row r="2592" spans="4:4">
      <c r="D2592" s="158"/>
    </row>
    <row r="2593" spans="4:4">
      <c r="D2593" s="158"/>
    </row>
    <row r="2594" spans="4:4">
      <c r="D2594" s="158"/>
    </row>
    <row r="2595" spans="4:4">
      <c r="D2595" s="158"/>
    </row>
    <row r="2596" spans="4:4">
      <c r="D2596" s="158"/>
    </row>
    <row r="2597" spans="4:4">
      <c r="D2597" s="158"/>
    </row>
    <row r="2598" spans="4:4">
      <c r="D2598" s="158"/>
    </row>
    <row r="2599" spans="4:4">
      <c r="D2599" s="158"/>
    </row>
    <row r="2600" spans="4:4">
      <c r="D2600" s="158"/>
    </row>
    <row r="2601" spans="4:4">
      <c r="D2601" s="158"/>
    </row>
    <row r="2602" spans="4:4">
      <c r="D2602" s="158"/>
    </row>
    <row r="2603" spans="4:4">
      <c r="D2603" s="158"/>
    </row>
    <row r="2604" spans="4:4">
      <c r="D2604" s="158"/>
    </row>
    <row r="2605" spans="4:4">
      <c r="D2605" s="158"/>
    </row>
    <row r="2606" spans="4:4">
      <c r="D2606" s="158"/>
    </row>
    <row r="2607" spans="4:4">
      <c r="D2607" s="158"/>
    </row>
    <row r="2608" spans="4:4">
      <c r="D2608" s="158"/>
    </row>
    <row r="2609" spans="4:4">
      <c r="D2609" s="158"/>
    </row>
    <row r="2610" spans="4:4">
      <c r="D2610" s="158"/>
    </row>
    <row r="2611" spans="4:4">
      <c r="D2611" s="158"/>
    </row>
    <row r="2612" spans="4:4">
      <c r="D2612" s="158"/>
    </row>
    <row r="2613" spans="4:4">
      <c r="D2613" s="158"/>
    </row>
    <row r="2614" spans="4:4">
      <c r="D2614" s="158"/>
    </row>
    <row r="2615" spans="4:4">
      <c r="D2615" s="158"/>
    </row>
    <row r="2616" spans="4:4">
      <c r="D2616" s="158"/>
    </row>
    <row r="2617" spans="4:4">
      <c r="D2617" s="158"/>
    </row>
    <row r="2618" spans="4:4">
      <c r="D2618" s="158"/>
    </row>
    <row r="2619" spans="4:4">
      <c r="D2619" s="158"/>
    </row>
    <row r="2620" spans="4:4">
      <c r="D2620" s="158"/>
    </row>
    <row r="2621" spans="4:4">
      <c r="D2621" s="158"/>
    </row>
    <row r="2622" spans="4:4">
      <c r="D2622" s="158"/>
    </row>
    <row r="2623" spans="4:4">
      <c r="D2623" s="158"/>
    </row>
    <row r="2624" spans="4:4">
      <c r="D2624" s="158"/>
    </row>
    <row r="2625" spans="4:4">
      <c r="D2625" s="158"/>
    </row>
    <row r="2626" spans="4:4">
      <c r="D2626" s="158"/>
    </row>
    <row r="2627" spans="4:4">
      <c r="D2627" s="158"/>
    </row>
    <row r="2628" spans="4:4">
      <c r="D2628" s="158"/>
    </row>
    <row r="2629" spans="4:4">
      <c r="D2629" s="158"/>
    </row>
    <row r="2630" spans="4:4">
      <c r="D2630" s="158"/>
    </row>
    <row r="2631" spans="4:4">
      <c r="D2631" s="158"/>
    </row>
    <row r="2632" spans="4:4">
      <c r="D2632" s="158"/>
    </row>
    <row r="2633" spans="4:4">
      <c r="D2633" s="158"/>
    </row>
    <row r="2634" spans="4:4">
      <c r="D2634" s="158"/>
    </row>
    <row r="2635" spans="4:4">
      <c r="D2635" s="158"/>
    </row>
    <row r="2636" spans="4:4">
      <c r="D2636" s="158"/>
    </row>
    <row r="2637" spans="4:4">
      <c r="D2637" s="158"/>
    </row>
    <row r="2638" spans="4:4">
      <c r="D2638" s="158"/>
    </row>
    <row r="2639" spans="4:4">
      <c r="D2639" s="158"/>
    </row>
    <row r="2640" spans="4:4">
      <c r="D2640" s="158"/>
    </row>
    <row r="2641" spans="4:4">
      <c r="D2641" s="158"/>
    </row>
    <row r="2642" spans="4:4">
      <c r="D2642" s="158"/>
    </row>
    <row r="2643" spans="4:4">
      <c r="D2643" s="158"/>
    </row>
    <row r="2644" spans="4:4">
      <c r="D2644" s="158"/>
    </row>
    <row r="2645" spans="4:4">
      <c r="D2645" s="158"/>
    </row>
    <row r="2646" spans="4:4">
      <c r="D2646" s="158"/>
    </row>
    <row r="2647" spans="4:4">
      <c r="D2647" s="158"/>
    </row>
    <row r="2648" spans="4:4">
      <c r="D2648" s="158"/>
    </row>
    <row r="2649" spans="4:4">
      <c r="D2649" s="158"/>
    </row>
    <row r="2650" spans="4:4">
      <c r="D2650" s="158"/>
    </row>
    <row r="2651" spans="4:4">
      <c r="D2651" s="158"/>
    </row>
    <row r="2652" spans="4:4">
      <c r="D2652" s="158"/>
    </row>
    <row r="2653" spans="4:4">
      <c r="D2653" s="158"/>
    </row>
    <row r="2654" spans="4:4">
      <c r="D2654" s="158"/>
    </row>
    <row r="2655" spans="4:4">
      <c r="D2655" s="158"/>
    </row>
    <row r="2656" spans="4:4">
      <c r="D2656" s="158"/>
    </row>
    <row r="2657" spans="4:4">
      <c r="D2657" s="158"/>
    </row>
    <row r="2658" spans="4:4">
      <c r="D2658" s="158"/>
    </row>
    <row r="2659" spans="4:4">
      <c r="D2659" s="158"/>
    </row>
    <row r="2660" spans="4:4">
      <c r="D2660" s="158"/>
    </row>
    <row r="2661" spans="4:4">
      <c r="D2661" s="158"/>
    </row>
    <row r="2662" spans="4:4">
      <c r="D2662" s="158"/>
    </row>
    <row r="2663" spans="4:4">
      <c r="D2663" s="158"/>
    </row>
    <row r="2664" spans="4:4">
      <c r="D2664" s="158"/>
    </row>
    <row r="2665" spans="4:4">
      <c r="D2665" s="158"/>
    </row>
    <row r="2666" spans="4:4">
      <c r="D2666" s="158"/>
    </row>
    <row r="2667" spans="4:4">
      <c r="D2667" s="158"/>
    </row>
    <row r="2668" spans="4:4">
      <c r="D2668" s="158"/>
    </row>
    <row r="2669" spans="4:4">
      <c r="D2669" s="158"/>
    </row>
    <row r="2670" spans="4:4">
      <c r="D2670" s="158"/>
    </row>
    <row r="2671" spans="4:4">
      <c r="D2671" s="158"/>
    </row>
    <row r="2672" spans="4:4">
      <c r="D2672" s="158"/>
    </row>
    <row r="2673" spans="4:4">
      <c r="D2673" s="158"/>
    </row>
    <row r="2674" spans="4:4">
      <c r="D2674" s="158"/>
    </row>
    <row r="2675" spans="4:4">
      <c r="D2675" s="158"/>
    </row>
    <row r="2676" spans="4:4">
      <c r="D2676" s="158"/>
    </row>
    <row r="2677" spans="4:4">
      <c r="D2677" s="158"/>
    </row>
    <row r="2678" spans="4:4">
      <c r="D2678" s="158"/>
    </row>
    <row r="2679" spans="4:4">
      <c r="D2679" s="158"/>
    </row>
    <row r="2680" spans="4:4">
      <c r="D2680" s="158"/>
    </row>
    <row r="2681" spans="4:4">
      <c r="D2681" s="158"/>
    </row>
    <row r="2682" spans="4:4">
      <c r="D2682" s="158"/>
    </row>
    <row r="2683" spans="4:4">
      <c r="D2683" s="158"/>
    </row>
    <row r="2684" spans="4:4">
      <c r="D2684" s="158"/>
    </row>
    <row r="2685" spans="4:4">
      <c r="D2685" s="158"/>
    </row>
    <row r="2686" spans="4:4">
      <c r="D2686" s="158"/>
    </row>
    <row r="2687" spans="4:4">
      <c r="D2687" s="158"/>
    </row>
    <row r="2688" spans="4:4">
      <c r="D2688" s="158"/>
    </row>
    <row r="2689" spans="4:4">
      <c r="D2689" s="158"/>
    </row>
    <row r="2690" spans="4:4">
      <c r="D2690" s="158"/>
    </row>
    <row r="2691" spans="4:4">
      <c r="D2691" s="158"/>
    </row>
    <row r="2692" spans="4:4">
      <c r="D2692" s="158"/>
    </row>
    <row r="2693" spans="4:4">
      <c r="D2693" s="158"/>
    </row>
    <row r="2694" spans="4:4">
      <c r="D2694" s="158"/>
    </row>
    <row r="2695" spans="4:4">
      <c r="D2695" s="158"/>
    </row>
    <row r="2696" spans="4:4">
      <c r="D2696" s="158"/>
    </row>
    <row r="2697" spans="4:4">
      <c r="D2697" s="158"/>
    </row>
    <row r="2698" spans="4:4">
      <c r="D2698" s="158"/>
    </row>
    <row r="2699" spans="4:4">
      <c r="D2699" s="158"/>
    </row>
    <row r="2700" spans="4:4">
      <c r="D2700" s="158"/>
    </row>
    <row r="2701" spans="4:4">
      <c r="D2701" s="158"/>
    </row>
    <row r="2702" spans="4:4">
      <c r="D2702" s="158"/>
    </row>
    <row r="2703" spans="4:4">
      <c r="D2703" s="158"/>
    </row>
    <row r="2704" spans="4:4">
      <c r="D2704" s="158"/>
    </row>
    <row r="2705" spans="4:4">
      <c r="D2705" s="158"/>
    </row>
    <row r="2706" spans="4:4">
      <c r="D2706" s="158"/>
    </row>
    <row r="2707" spans="4:4">
      <c r="D2707" s="158"/>
    </row>
    <row r="2708" spans="4:4">
      <c r="D2708" s="158"/>
    </row>
    <row r="2709" spans="4:4">
      <c r="D2709" s="158"/>
    </row>
    <row r="2710" spans="4:4">
      <c r="D2710" s="158"/>
    </row>
    <row r="2711" spans="4:4">
      <c r="D2711" s="158"/>
    </row>
    <row r="2712" spans="4:4">
      <c r="D2712" s="158"/>
    </row>
    <row r="2713" spans="4:4">
      <c r="D2713" s="158"/>
    </row>
    <row r="2714" spans="4:4">
      <c r="D2714" s="158"/>
    </row>
    <row r="2715" spans="4:4">
      <c r="D2715" s="158"/>
    </row>
    <row r="2716" spans="4:4">
      <c r="D2716" s="158"/>
    </row>
    <row r="2717" spans="4:4">
      <c r="D2717" s="158"/>
    </row>
    <row r="2718" spans="4:4">
      <c r="D2718" s="158"/>
    </row>
    <row r="2719" spans="4:4">
      <c r="D2719" s="158"/>
    </row>
    <row r="2720" spans="4:4">
      <c r="D2720" s="158"/>
    </row>
    <row r="2721" spans="4:4">
      <c r="D2721" s="158"/>
    </row>
    <row r="2722" spans="4:4">
      <c r="D2722" s="158"/>
    </row>
    <row r="2723" spans="4:4">
      <c r="D2723" s="158"/>
    </row>
    <row r="2724" spans="4:4">
      <c r="D2724" s="158"/>
    </row>
    <row r="2725" spans="4:4">
      <c r="D2725" s="158"/>
    </row>
    <row r="2726" spans="4:4">
      <c r="D2726" s="158"/>
    </row>
    <row r="2727" spans="4:4">
      <c r="D2727" s="158"/>
    </row>
    <row r="2728" spans="4:4">
      <c r="D2728" s="158"/>
    </row>
    <row r="2729" spans="4:4">
      <c r="D2729" s="158"/>
    </row>
    <row r="2730" spans="4:4">
      <c r="D2730" s="158"/>
    </row>
    <row r="2731" spans="4:4">
      <c r="D2731" s="158"/>
    </row>
    <row r="2732" spans="4:4">
      <c r="D2732" s="158"/>
    </row>
    <row r="2733" spans="4:4">
      <c r="D2733" s="158"/>
    </row>
    <row r="2734" spans="4:4">
      <c r="D2734" s="158"/>
    </row>
    <row r="2735" spans="4:4">
      <c r="D2735" s="158"/>
    </row>
    <row r="2736" spans="4:4">
      <c r="D2736" s="158"/>
    </row>
    <row r="2737" spans="4:4">
      <c r="D2737" s="158"/>
    </row>
    <row r="2738" spans="4:4">
      <c r="D2738" s="158"/>
    </row>
    <row r="2739" spans="4:4">
      <c r="D2739" s="158"/>
    </row>
    <row r="2740" spans="4:4">
      <c r="D2740" s="158"/>
    </row>
    <row r="2741" spans="4:4">
      <c r="D2741" s="158"/>
    </row>
    <row r="2742" spans="4:4">
      <c r="D2742" s="158"/>
    </row>
    <row r="2743" spans="4:4">
      <c r="D2743" s="158"/>
    </row>
    <row r="2744" spans="4:4">
      <c r="D2744" s="158"/>
    </row>
    <row r="2745" spans="4:4">
      <c r="D2745" s="158"/>
    </row>
    <row r="2746" spans="4:4">
      <c r="D2746" s="158"/>
    </row>
    <row r="2747" spans="4:4">
      <c r="D2747" s="158"/>
    </row>
    <row r="2748" spans="4:4">
      <c r="D2748" s="158"/>
    </row>
    <row r="2749" spans="4:4">
      <c r="D2749" s="158"/>
    </row>
    <row r="2750" spans="4:4">
      <c r="D2750" s="158"/>
    </row>
    <row r="2751" spans="4:4">
      <c r="D2751" s="158"/>
    </row>
    <row r="2752" spans="4:4">
      <c r="D2752" s="158"/>
    </row>
    <row r="2753" spans="4:4">
      <c r="D2753" s="158"/>
    </row>
    <row r="2754" spans="4:4">
      <c r="D2754" s="158"/>
    </row>
    <row r="2755" spans="4:4">
      <c r="D2755" s="158"/>
    </row>
    <row r="2756" spans="4:4">
      <c r="D2756" s="158"/>
    </row>
    <row r="2757" spans="4:4">
      <c r="D2757" s="158"/>
    </row>
    <row r="2758" spans="4:4">
      <c r="D2758" s="158"/>
    </row>
    <row r="2759" spans="4:4">
      <c r="D2759" s="158"/>
    </row>
    <row r="2760" spans="4:4">
      <c r="D2760" s="158"/>
    </row>
    <row r="2761" spans="4:4">
      <c r="D2761" s="158"/>
    </row>
    <row r="2762" spans="4:4">
      <c r="D2762" s="158"/>
    </row>
    <row r="2763" spans="4:4">
      <c r="D2763" s="158"/>
    </row>
    <row r="2764" spans="4:4">
      <c r="D2764" s="158"/>
    </row>
    <row r="2765" spans="4:4">
      <c r="D2765" s="158"/>
    </row>
    <row r="2766" spans="4:4">
      <c r="D2766" s="158"/>
    </row>
    <row r="2767" spans="4:4">
      <c r="D2767" s="158"/>
    </row>
    <row r="2768" spans="4:4">
      <c r="D2768" s="158"/>
    </row>
    <row r="2769" spans="4:4">
      <c r="D2769" s="158"/>
    </row>
    <row r="2770" spans="4:4">
      <c r="D2770" s="158"/>
    </row>
    <row r="2771" spans="4:4">
      <c r="D2771" s="158"/>
    </row>
    <row r="2772" spans="4:4">
      <c r="D2772" s="158"/>
    </row>
    <row r="2773" spans="4:4">
      <c r="D2773" s="158"/>
    </row>
    <row r="2774" spans="4:4">
      <c r="D2774" s="158"/>
    </row>
    <row r="2775" spans="4:4">
      <c r="D2775" s="158"/>
    </row>
    <row r="2776" spans="4:4">
      <c r="D2776" s="158"/>
    </row>
    <row r="2777" spans="4:4">
      <c r="D2777" s="158"/>
    </row>
    <row r="2778" spans="4:4">
      <c r="D2778" s="158"/>
    </row>
    <row r="2779" spans="4:4">
      <c r="D2779" s="158"/>
    </row>
    <row r="2780" spans="4:4">
      <c r="D2780" s="158"/>
    </row>
    <row r="2781" spans="4:4">
      <c r="D2781" s="158"/>
    </row>
    <row r="2782" spans="4:4">
      <c r="D2782" s="158"/>
    </row>
    <row r="2783" spans="4:4">
      <c r="D2783" s="158"/>
    </row>
    <row r="2784" spans="4:4">
      <c r="D2784" s="158"/>
    </row>
    <row r="2785" spans="4:4">
      <c r="D2785" s="158"/>
    </row>
    <row r="2786" spans="4:4">
      <c r="D2786" s="158"/>
    </row>
    <row r="2787" spans="4:4">
      <c r="D2787" s="158"/>
    </row>
    <row r="2788" spans="4:4">
      <c r="D2788" s="158"/>
    </row>
    <row r="2789" spans="4:4">
      <c r="D2789" s="158"/>
    </row>
    <row r="2790" spans="4:4">
      <c r="D2790" s="158"/>
    </row>
    <row r="2791" spans="4:4">
      <c r="D2791" s="158"/>
    </row>
    <row r="2792" spans="4:4">
      <c r="D2792" s="158"/>
    </row>
    <row r="2793" spans="4:4">
      <c r="D2793" s="158"/>
    </row>
    <row r="2794" spans="4:4">
      <c r="D2794" s="158"/>
    </row>
    <row r="2795" spans="4:4">
      <c r="D2795" s="158"/>
    </row>
    <row r="2796" spans="4:4">
      <c r="D2796" s="158"/>
    </row>
    <row r="2797" spans="4:4">
      <c r="D2797" s="158"/>
    </row>
    <row r="2798" spans="4:4">
      <c r="D2798" s="158"/>
    </row>
    <row r="2799" spans="4:4">
      <c r="D2799" s="158"/>
    </row>
    <row r="2800" spans="4:4">
      <c r="D2800" s="158"/>
    </row>
    <row r="2801" spans="4:4">
      <c r="D2801" s="158"/>
    </row>
    <row r="2802" spans="4:4">
      <c r="D2802" s="158"/>
    </row>
    <row r="2803" spans="4:4">
      <c r="D2803" s="158"/>
    </row>
    <row r="2804" spans="4:4">
      <c r="D2804" s="158"/>
    </row>
    <row r="2805" spans="4:4">
      <c r="D2805" s="158"/>
    </row>
    <row r="2806" spans="4:4">
      <c r="D2806" s="158"/>
    </row>
    <row r="2807" spans="4:4">
      <c r="D2807" s="158"/>
    </row>
    <row r="2808" spans="4:4">
      <c r="D2808" s="158"/>
    </row>
    <row r="2809" spans="4:4">
      <c r="D2809" s="158"/>
    </row>
    <row r="2810" spans="4:4">
      <c r="D2810" s="158"/>
    </row>
    <row r="2811" spans="4:4">
      <c r="D2811" s="158"/>
    </row>
    <row r="2812" spans="4:4">
      <c r="D2812" s="158"/>
    </row>
    <row r="2813" spans="4:4">
      <c r="D2813" s="158"/>
    </row>
    <row r="2814" spans="4:4">
      <c r="D2814" s="158"/>
    </row>
    <row r="2815" spans="4:4">
      <c r="D2815" s="158"/>
    </row>
    <row r="2816" spans="4:4">
      <c r="D2816" s="158"/>
    </row>
    <row r="2817" spans="4:4">
      <c r="D2817" s="158"/>
    </row>
    <row r="2818" spans="4:4">
      <c r="D2818" s="158"/>
    </row>
    <row r="2819" spans="4:4">
      <c r="D2819" s="158"/>
    </row>
    <row r="2820" spans="4:4">
      <c r="D2820" s="158"/>
    </row>
    <row r="2821" spans="4:4">
      <c r="D2821" s="158"/>
    </row>
    <row r="2822" spans="4:4">
      <c r="D2822" s="158"/>
    </row>
    <row r="2823" spans="4:4">
      <c r="D2823" s="158"/>
    </row>
    <row r="2824" spans="4:4">
      <c r="D2824" s="158"/>
    </row>
    <row r="2825" spans="4:4">
      <c r="D2825" s="158"/>
    </row>
    <row r="2826" spans="4:4">
      <c r="D2826" s="158"/>
    </row>
    <row r="2827" spans="4:4">
      <c r="D2827" s="158"/>
    </row>
    <row r="2828" spans="4:4">
      <c r="D2828" s="158"/>
    </row>
    <row r="2829" spans="4:4">
      <c r="D2829" s="158"/>
    </row>
    <row r="2830" spans="4:4">
      <c r="D2830" s="158"/>
    </row>
    <row r="2831" spans="4:4">
      <c r="D2831" s="158"/>
    </row>
    <row r="2832" spans="4:4">
      <c r="D2832" s="158"/>
    </row>
    <row r="2833" spans="4:4">
      <c r="D2833" s="158"/>
    </row>
    <row r="2834" spans="4:4">
      <c r="D2834" s="158"/>
    </row>
    <row r="2835" spans="4:4">
      <c r="D2835" s="158"/>
    </row>
    <row r="2836" spans="4:4">
      <c r="D2836" s="158"/>
    </row>
    <row r="2837" spans="4:4">
      <c r="D2837" s="158"/>
    </row>
    <row r="2838" spans="4:4">
      <c r="D2838" s="158"/>
    </row>
    <row r="2839" spans="4:4">
      <c r="D2839" s="158"/>
    </row>
    <row r="2840" spans="4:4">
      <c r="D2840" s="158"/>
    </row>
    <row r="2841" spans="4:4">
      <c r="D2841" s="158"/>
    </row>
    <row r="2842" spans="4:4">
      <c r="D2842" s="158"/>
    </row>
    <row r="2843" spans="4:4">
      <c r="D2843" s="158"/>
    </row>
    <row r="2844" spans="4:4">
      <c r="D2844" s="158"/>
    </row>
    <row r="2845" spans="4:4">
      <c r="D2845" s="158"/>
    </row>
    <row r="2846" spans="4:4">
      <c r="D2846" s="158"/>
    </row>
    <row r="2847" spans="4:4">
      <c r="D2847" s="158"/>
    </row>
    <row r="2848" spans="4:4">
      <c r="D2848" s="158"/>
    </row>
    <row r="2849" spans="4:4">
      <c r="D2849" s="158"/>
    </row>
    <row r="2850" spans="4:4">
      <c r="D2850" s="158"/>
    </row>
  </sheetData>
  <mergeCells count="282">
    <mergeCell ref="F382:G382"/>
    <mergeCell ref="C367:D367"/>
    <mergeCell ref="C349:D349"/>
    <mergeCell ref="C350:D350"/>
    <mergeCell ref="C352:D352"/>
    <mergeCell ref="C354:D354"/>
    <mergeCell ref="C356:D356"/>
    <mergeCell ref="F455:G455"/>
    <mergeCell ref="C435:D435"/>
    <mergeCell ref="C436:D436"/>
    <mergeCell ref="C439:D439"/>
    <mergeCell ref="C440:D440"/>
    <mergeCell ref="C443:D443"/>
    <mergeCell ref="F424:G424"/>
    <mergeCell ref="F430:G430"/>
    <mergeCell ref="C434:D434"/>
    <mergeCell ref="C419:D419"/>
    <mergeCell ref="C422:D422"/>
    <mergeCell ref="C432:D432"/>
    <mergeCell ref="C433:D433"/>
    <mergeCell ref="C405:D405"/>
    <mergeCell ref="C371:D371"/>
    <mergeCell ref="C373:D373"/>
    <mergeCell ref="C374:D374"/>
    <mergeCell ref="C293:D293"/>
    <mergeCell ref="C294:D294"/>
    <mergeCell ref="C297:D297"/>
    <mergeCell ref="C298:D298"/>
    <mergeCell ref="C299:D299"/>
    <mergeCell ref="C300:D300"/>
    <mergeCell ref="C285:D285"/>
    <mergeCell ref="C286:D286"/>
    <mergeCell ref="F288:G288"/>
    <mergeCell ref="C290:D290"/>
    <mergeCell ref="C291:D291"/>
    <mergeCell ref="C292:D292"/>
    <mergeCell ref="F167:G167"/>
    <mergeCell ref="C169:D169"/>
    <mergeCell ref="C171:D171"/>
    <mergeCell ref="C172:D172"/>
    <mergeCell ref="C112:D112"/>
    <mergeCell ref="C113:D113"/>
    <mergeCell ref="C114:D114"/>
    <mergeCell ref="C115:D115"/>
    <mergeCell ref="C117:D117"/>
    <mergeCell ref="C118:D118"/>
    <mergeCell ref="C126:D126"/>
    <mergeCell ref="C127:D127"/>
    <mergeCell ref="C128:D128"/>
    <mergeCell ref="C129:D129"/>
    <mergeCell ref="C131:D131"/>
    <mergeCell ref="C133:D133"/>
    <mergeCell ref="C119:D119"/>
    <mergeCell ref="F138:G138"/>
    <mergeCell ref="C143:D143"/>
    <mergeCell ref="C385:D385"/>
    <mergeCell ref="C386:D386"/>
    <mergeCell ref="C388:D388"/>
    <mergeCell ref="C390:D390"/>
    <mergeCell ref="C392:D392"/>
    <mergeCell ref="C376:D376"/>
    <mergeCell ref="C377:D377"/>
    <mergeCell ref="C378:D378"/>
    <mergeCell ref="C379:D379"/>
    <mergeCell ref="C380:D380"/>
    <mergeCell ref="C348:D348"/>
    <mergeCell ref="C341:D341"/>
    <mergeCell ref="C342:D342"/>
    <mergeCell ref="C344:D344"/>
    <mergeCell ref="C345:D345"/>
    <mergeCell ref="C346:D346"/>
    <mergeCell ref="C347:D347"/>
    <mergeCell ref="C328:D328"/>
    <mergeCell ref="C384:D384"/>
    <mergeCell ref="C369:D369"/>
    <mergeCell ref="C370:D370"/>
    <mergeCell ref="C359:D359"/>
    <mergeCell ref="C360:D360"/>
    <mergeCell ref="C363:D363"/>
    <mergeCell ref="C365:D365"/>
    <mergeCell ref="C366:D366"/>
    <mergeCell ref="C329:D329"/>
    <mergeCell ref="C375:D375"/>
    <mergeCell ref="C229:D229"/>
    <mergeCell ref="C231:D231"/>
    <mergeCell ref="C233:D233"/>
    <mergeCell ref="C235:D235"/>
    <mergeCell ref="F214:G214"/>
    <mergeCell ref="C216:D216"/>
    <mergeCell ref="C218:D218"/>
    <mergeCell ref="C221:D221"/>
    <mergeCell ref="C222:D222"/>
    <mergeCell ref="C224:D224"/>
    <mergeCell ref="C182:D182"/>
    <mergeCell ref="C185:D185"/>
    <mergeCell ref="C225:D225"/>
    <mergeCell ref="C204:D204"/>
    <mergeCell ref="C205:D205"/>
    <mergeCell ref="C208:D208"/>
    <mergeCell ref="C209:D209"/>
    <mergeCell ref="C210:D210"/>
    <mergeCell ref="C228:D228"/>
    <mergeCell ref="C89:D89"/>
    <mergeCell ref="C93:D93"/>
    <mergeCell ref="C94:D94"/>
    <mergeCell ref="C95:D95"/>
    <mergeCell ref="C83:D83"/>
    <mergeCell ref="C84:D84"/>
    <mergeCell ref="C176:D176"/>
    <mergeCell ref="C177:D177"/>
    <mergeCell ref="C180:D180"/>
    <mergeCell ref="C110:D110"/>
    <mergeCell ref="C111:D111"/>
    <mergeCell ref="C90:D90"/>
    <mergeCell ref="C92:D92"/>
    <mergeCell ref="C173:D173"/>
    <mergeCell ref="C155:D155"/>
    <mergeCell ref="C157:D157"/>
    <mergeCell ref="C151:D151"/>
    <mergeCell ref="C152:D152"/>
    <mergeCell ref="C153:D153"/>
    <mergeCell ref="C154:D154"/>
    <mergeCell ref="C135:D135"/>
    <mergeCell ref="C137:D137"/>
    <mergeCell ref="C140:D140"/>
    <mergeCell ref="C141:D141"/>
    <mergeCell ref="A1:G1"/>
    <mergeCell ref="C2:G2"/>
    <mergeCell ref="C3:G3"/>
    <mergeCell ref="C4:G4"/>
    <mergeCell ref="C12:D12"/>
    <mergeCell ref="C13:D13"/>
    <mergeCell ref="C14:D14"/>
    <mergeCell ref="C18:D18"/>
    <mergeCell ref="C19:D19"/>
    <mergeCell ref="C458:D458"/>
    <mergeCell ref="C459:D459"/>
    <mergeCell ref="F460:G460"/>
    <mergeCell ref="F463:G463"/>
    <mergeCell ref="C465:D465"/>
    <mergeCell ref="C444:D444"/>
    <mergeCell ref="C445:D445"/>
    <mergeCell ref="F447:G447"/>
    <mergeCell ref="F450:G450"/>
    <mergeCell ref="C452:D452"/>
    <mergeCell ref="C453:D453"/>
    <mergeCell ref="F408:G408"/>
    <mergeCell ref="C410:D410"/>
    <mergeCell ref="F412:G412"/>
    <mergeCell ref="C416:D416"/>
    <mergeCell ref="C418:D418"/>
    <mergeCell ref="C394:D394"/>
    <mergeCell ref="C396:D396"/>
    <mergeCell ref="C397:D397"/>
    <mergeCell ref="C398:D398"/>
    <mergeCell ref="C399:D399"/>
    <mergeCell ref="C401:D401"/>
    <mergeCell ref="F334:G334"/>
    <mergeCell ref="C336:D336"/>
    <mergeCell ref="C337:D337"/>
    <mergeCell ref="C340:D340"/>
    <mergeCell ref="C318:D318"/>
    <mergeCell ref="C320:D320"/>
    <mergeCell ref="C322:D322"/>
    <mergeCell ref="F324:G324"/>
    <mergeCell ref="C326:D326"/>
    <mergeCell ref="C327:D327"/>
    <mergeCell ref="C310:D310"/>
    <mergeCell ref="C311:D311"/>
    <mergeCell ref="C312:D312"/>
    <mergeCell ref="C313:D313"/>
    <mergeCell ref="C315:D315"/>
    <mergeCell ref="C317:D317"/>
    <mergeCell ref="C302:D302"/>
    <mergeCell ref="C303:D303"/>
    <mergeCell ref="C304:D304"/>
    <mergeCell ref="C306:D306"/>
    <mergeCell ref="C307:D307"/>
    <mergeCell ref="C309:D309"/>
    <mergeCell ref="C275:D275"/>
    <mergeCell ref="C276:D276"/>
    <mergeCell ref="C277:D277"/>
    <mergeCell ref="C278:D278"/>
    <mergeCell ref="C279:D279"/>
    <mergeCell ref="C284:D284"/>
    <mergeCell ref="C264:D264"/>
    <mergeCell ref="C265:D265"/>
    <mergeCell ref="C267:D267"/>
    <mergeCell ref="C270:D270"/>
    <mergeCell ref="C273:D273"/>
    <mergeCell ref="C274:D274"/>
    <mergeCell ref="C263:D263"/>
    <mergeCell ref="C246:D246"/>
    <mergeCell ref="C247:D247"/>
    <mergeCell ref="C250:D250"/>
    <mergeCell ref="C251:D251"/>
    <mergeCell ref="C252:D252"/>
    <mergeCell ref="C253:D253"/>
    <mergeCell ref="C236:D236"/>
    <mergeCell ref="F239:G239"/>
    <mergeCell ref="C241:D241"/>
    <mergeCell ref="C243:D243"/>
    <mergeCell ref="C244:D244"/>
    <mergeCell ref="C245:D245"/>
    <mergeCell ref="C254:D254"/>
    <mergeCell ref="C259:D259"/>
    <mergeCell ref="C260:D260"/>
    <mergeCell ref="C261:D261"/>
    <mergeCell ref="C262:D262"/>
    <mergeCell ref="F212:G212"/>
    <mergeCell ref="C198:D198"/>
    <mergeCell ref="C199:D199"/>
    <mergeCell ref="C200:D200"/>
    <mergeCell ref="C201:D201"/>
    <mergeCell ref="C202:D202"/>
    <mergeCell ref="C203:D203"/>
    <mergeCell ref="C187:D187"/>
    <mergeCell ref="C189:D189"/>
    <mergeCell ref="C191:D191"/>
    <mergeCell ref="C193:D193"/>
    <mergeCell ref="C196:D196"/>
    <mergeCell ref="C197:D197"/>
    <mergeCell ref="C88:D88"/>
    <mergeCell ref="C77:D77"/>
    <mergeCell ref="C78:D78"/>
    <mergeCell ref="C79:D79"/>
    <mergeCell ref="C80:D80"/>
    <mergeCell ref="C81:D81"/>
    <mergeCell ref="C82:D82"/>
    <mergeCell ref="F148:G148"/>
    <mergeCell ref="C150:D150"/>
    <mergeCell ref="C120:D120"/>
    <mergeCell ref="C121:D121"/>
    <mergeCell ref="C122:D122"/>
    <mergeCell ref="C124:D124"/>
    <mergeCell ref="C125:D125"/>
    <mergeCell ref="C103:D103"/>
    <mergeCell ref="C104:D104"/>
    <mergeCell ref="C105:D105"/>
    <mergeCell ref="C107:D107"/>
    <mergeCell ref="C96:D96"/>
    <mergeCell ref="C97:D97"/>
    <mergeCell ref="C98:D98"/>
    <mergeCell ref="C99:D99"/>
    <mergeCell ref="C100:D100"/>
    <mergeCell ref="C102:D102"/>
    <mergeCell ref="C85:D85"/>
    <mergeCell ref="C86:D86"/>
    <mergeCell ref="C87:D87"/>
    <mergeCell ref="C28:D28"/>
    <mergeCell ref="F38:G38"/>
    <mergeCell ref="C40:D40"/>
    <mergeCell ref="C67:D67"/>
    <mergeCell ref="C69:D69"/>
    <mergeCell ref="C71:D71"/>
    <mergeCell ref="C72:D72"/>
    <mergeCell ref="C74:D74"/>
    <mergeCell ref="C75:D75"/>
    <mergeCell ref="C20:D20"/>
    <mergeCell ref="F7:G7"/>
    <mergeCell ref="C9:D9"/>
    <mergeCell ref="C55:D55"/>
    <mergeCell ref="F56:G56"/>
    <mergeCell ref="C58:D58"/>
    <mergeCell ref="F59:G59"/>
    <mergeCell ref="C61:D61"/>
    <mergeCell ref="C64:D64"/>
    <mergeCell ref="C42:D42"/>
    <mergeCell ref="C45:D45"/>
    <mergeCell ref="C46:D46"/>
    <mergeCell ref="C48:D48"/>
    <mergeCell ref="C50:D50"/>
    <mergeCell ref="C53:D53"/>
    <mergeCell ref="C31:D31"/>
    <mergeCell ref="C33:D33"/>
    <mergeCell ref="F34:G34"/>
    <mergeCell ref="C36:D36"/>
    <mergeCell ref="C21:D21"/>
    <mergeCell ref="C23:D23"/>
    <mergeCell ref="F24:G24"/>
    <mergeCell ref="C26:D26"/>
    <mergeCell ref="C27:D27"/>
  </mergeCells>
  <pageMargins left="0.59055118110236204" right="0.39370078740157499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15" sqref="H15"/>
    </sheetView>
  </sheetViews>
  <sheetFormatPr defaultRowHeight="12.75"/>
  <cols>
    <col min="1" max="1" width="3.42578125" customWidth="1"/>
    <col min="2" max="2" width="3.85546875" customWidth="1"/>
    <col min="3" max="3" width="7.7109375" customWidth="1"/>
    <col min="4" max="4" width="40.140625" customWidth="1"/>
    <col min="5" max="5" width="3.28515625" customWidth="1"/>
    <col min="6" max="6" width="7.5703125" customWidth="1"/>
    <col min="7" max="7" width="8.42578125" customWidth="1"/>
    <col min="8" max="8" width="14.5703125" customWidth="1"/>
  </cols>
  <sheetData>
    <row r="1" spans="1:8">
      <c r="A1" s="386" t="s">
        <v>43</v>
      </c>
      <c r="B1" s="387"/>
      <c r="C1" s="191" t="str">
        <f>Rekapitulace!C1</f>
        <v>2013-18 MŠ Tatce</v>
      </c>
      <c r="D1" s="192"/>
      <c r="E1" s="193"/>
      <c r="F1" s="194"/>
      <c r="G1" s="195" t="s">
        <v>44</v>
      </c>
      <c r="H1" s="196" t="s">
        <v>55</v>
      </c>
    </row>
    <row r="2" spans="1:8" ht="13.5" thickBot="1">
      <c r="A2" s="388" t="s">
        <v>45</v>
      </c>
      <c r="B2" s="389"/>
      <c r="C2" s="174" t="str">
        <f>Rekapitulace!C2</f>
        <v>1 MŠ Tatce</v>
      </c>
      <c r="D2" s="175"/>
      <c r="E2" s="176"/>
      <c r="F2" s="177"/>
      <c r="G2" s="189" t="s">
        <v>57</v>
      </c>
      <c r="H2" s="197"/>
    </row>
    <row r="3" spans="1:8" ht="13.5" thickTop="1">
      <c r="A3" s="190"/>
      <c r="B3" s="190"/>
      <c r="C3" s="190"/>
      <c r="D3" s="190"/>
      <c r="E3" s="190"/>
      <c r="F3" s="190"/>
      <c r="G3" s="190"/>
      <c r="H3" s="241"/>
    </row>
    <row r="4" spans="1:8" ht="13.5" thickBot="1">
      <c r="A4" s="198"/>
      <c r="B4" s="199"/>
      <c r="C4" s="200"/>
      <c r="D4" s="204" t="s">
        <v>109</v>
      </c>
      <c r="E4" s="199"/>
      <c r="F4" s="201"/>
      <c r="G4" s="202"/>
      <c r="H4" s="242">
        <f>H5+H6+H7+H8</f>
        <v>0</v>
      </c>
    </row>
    <row r="5" spans="1:8" ht="19.5" customHeight="1" thickBot="1">
      <c r="A5" s="178">
        <v>1</v>
      </c>
      <c r="B5" s="179"/>
      <c r="C5" s="179"/>
      <c r="D5" s="180" t="s">
        <v>270</v>
      </c>
      <c r="E5" s="180" t="s">
        <v>238</v>
      </c>
      <c r="F5" s="181">
        <v>1</v>
      </c>
      <c r="G5" s="182">
        <v>0</v>
      </c>
      <c r="H5" s="183">
        <f>F5*G5</f>
        <v>0</v>
      </c>
    </row>
    <row r="6" spans="1:8" ht="18" customHeight="1" thickBot="1">
      <c r="A6" s="178">
        <v>2</v>
      </c>
      <c r="B6" s="179"/>
      <c r="C6" s="179"/>
      <c r="D6" s="180" t="s">
        <v>271</v>
      </c>
      <c r="E6" s="180" t="s">
        <v>238</v>
      </c>
      <c r="F6" s="181">
        <v>1</v>
      </c>
      <c r="G6" s="182">
        <v>0</v>
      </c>
      <c r="H6" s="183">
        <f>F6*G6</f>
        <v>0</v>
      </c>
    </row>
    <row r="7" spans="1:8" ht="26.25" customHeight="1" thickBot="1">
      <c r="A7" s="184">
        <v>3</v>
      </c>
      <c r="B7" s="185"/>
      <c r="C7" s="185"/>
      <c r="D7" s="180" t="s">
        <v>272</v>
      </c>
      <c r="E7" s="203" t="s">
        <v>238</v>
      </c>
      <c r="F7" s="186">
        <v>1</v>
      </c>
      <c r="G7" s="187">
        <v>0</v>
      </c>
      <c r="H7" s="188">
        <f>F7*G7</f>
        <v>0</v>
      </c>
    </row>
    <row r="8" spans="1:8" ht="15" customHeight="1" thickBot="1">
      <c r="A8" s="178">
        <v>4</v>
      </c>
      <c r="B8" s="179"/>
      <c r="C8" s="179"/>
      <c r="D8" s="180" t="s">
        <v>273</v>
      </c>
      <c r="E8" s="180" t="s">
        <v>238</v>
      </c>
      <c r="F8" s="181">
        <v>1</v>
      </c>
      <c r="G8" s="182">
        <v>0</v>
      </c>
      <c r="H8" s="183">
        <f>F8*G8</f>
        <v>0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15" sqref="J15"/>
    </sheetView>
  </sheetViews>
  <sheetFormatPr defaultRowHeight="12.75"/>
  <cols>
    <col min="1" max="1" width="3.5703125" customWidth="1"/>
    <col min="2" max="2" width="3.85546875" customWidth="1"/>
    <col min="3" max="3" width="6.85546875" customWidth="1"/>
    <col min="4" max="4" width="40.140625" customWidth="1"/>
    <col min="5" max="5" width="3.28515625" customWidth="1"/>
    <col min="6" max="6" width="8.42578125" customWidth="1"/>
    <col min="7" max="7" width="7.7109375" customWidth="1"/>
    <col min="8" max="8" width="14.5703125" customWidth="1"/>
  </cols>
  <sheetData>
    <row r="1" spans="1:8" ht="13.5" thickTop="1">
      <c r="A1" s="390" t="s">
        <v>43</v>
      </c>
      <c r="B1" s="391"/>
      <c r="C1" s="206" t="str">
        <f>'Ostatní náklady'!C1</f>
        <v>2013-18 MŠ Tatce</v>
      </c>
      <c r="D1" s="207"/>
      <c r="E1" s="210"/>
      <c r="F1" s="211"/>
      <c r="G1" s="212" t="s">
        <v>44</v>
      </c>
      <c r="H1" s="239" t="s">
        <v>55</v>
      </c>
    </row>
    <row r="2" spans="1:8" ht="13.5" thickBot="1">
      <c r="A2" s="392" t="s">
        <v>45</v>
      </c>
      <c r="B2" s="389"/>
      <c r="C2" s="208" t="str">
        <f>'Ostatní náklady'!C2</f>
        <v>1 MŠ Tatce</v>
      </c>
      <c r="D2" s="209"/>
      <c r="E2" s="213"/>
      <c r="F2" s="214"/>
      <c r="G2" s="218" t="s">
        <v>57</v>
      </c>
      <c r="H2" s="220"/>
    </row>
    <row r="3" spans="1:8" ht="13.5" thickTop="1">
      <c r="A3" s="219"/>
      <c r="B3" s="219"/>
      <c r="C3" s="219"/>
      <c r="D3" s="219"/>
      <c r="E3" s="219"/>
      <c r="F3" s="219"/>
      <c r="G3" s="219"/>
      <c r="H3" s="240"/>
    </row>
    <row r="4" spans="1:8" ht="13.5" thickBot="1">
      <c r="A4" s="223"/>
      <c r="B4" s="224"/>
      <c r="C4" s="224"/>
      <c r="D4" s="224" t="s">
        <v>274</v>
      </c>
      <c r="E4" s="224"/>
      <c r="F4" s="225"/>
      <c r="G4" s="222"/>
      <c r="H4" s="222">
        <f>H5+H7+H9+H10+H12</f>
        <v>0</v>
      </c>
    </row>
    <row r="5" spans="1:8" s="228" customFormat="1" ht="18" customHeight="1">
      <c r="A5" s="227">
        <v>1</v>
      </c>
      <c r="B5" s="170"/>
      <c r="C5" s="170"/>
      <c r="D5" s="171" t="s">
        <v>111</v>
      </c>
      <c r="E5" s="171" t="s">
        <v>238</v>
      </c>
      <c r="F5" s="230">
        <v>1</v>
      </c>
      <c r="G5" s="231">
        <v>0</v>
      </c>
      <c r="H5" s="232">
        <f>F5*G5</f>
        <v>0</v>
      </c>
    </row>
    <row r="6" spans="1:8" ht="82.5" customHeight="1" thickBot="1">
      <c r="A6" s="215"/>
      <c r="B6" s="216"/>
      <c r="C6" s="216"/>
      <c r="D6" s="221" t="s">
        <v>275</v>
      </c>
      <c r="E6" s="217"/>
      <c r="F6" s="233"/>
      <c r="G6" s="234"/>
      <c r="H6" s="235"/>
    </row>
    <row r="7" spans="1:8" s="228" customFormat="1" ht="18" customHeight="1">
      <c r="A7" s="227">
        <v>2</v>
      </c>
      <c r="B7" s="170"/>
      <c r="C7" s="170"/>
      <c r="D7" s="171" t="s">
        <v>276</v>
      </c>
      <c r="E7" s="171" t="s">
        <v>238</v>
      </c>
      <c r="F7" s="230">
        <v>1</v>
      </c>
      <c r="G7" s="231">
        <v>0</v>
      </c>
      <c r="H7" s="232">
        <f>F7*G7</f>
        <v>0</v>
      </c>
    </row>
    <row r="8" spans="1:8" ht="30.75" customHeight="1" thickBot="1">
      <c r="A8" s="215"/>
      <c r="B8" s="216"/>
      <c r="C8" s="216"/>
      <c r="D8" s="221" t="s">
        <v>277</v>
      </c>
      <c r="E8" s="217"/>
      <c r="F8" s="233"/>
      <c r="G8" s="234"/>
      <c r="H8" s="235"/>
    </row>
    <row r="9" spans="1:8" s="228" customFormat="1" ht="18" customHeight="1" thickBot="1">
      <c r="A9" s="229">
        <v>3</v>
      </c>
      <c r="B9" s="226"/>
      <c r="C9" s="226"/>
      <c r="D9" s="171" t="s">
        <v>110</v>
      </c>
      <c r="E9" s="171" t="s">
        <v>238</v>
      </c>
      <c r="F9" s="236">
        <v>1</v>
      </c>
      <c r="G9" s="237">
        <v>0</v>
      </c>
      <c r="H9" s="238">
        <f>F9*G9</f>
        <v>0</v>
      </c>
    </row>
    <row r="10" spans="1:8" s="228" customFormat="1" ht="18" customHeight="1">
      <c r="A10" s="227">
        <v>4</v>
      </c>
      <c r="B10" s="170"/>
      <c r="C10" s="170"/>
      <c r="D10" s="171" t="s">
        <v>266</v>
      </c>
      <c r="E10" s="171" t="s">
        <v>238</v>
      </c>
      <c r="F10" s="230">
        <v>1</v>
      </c>
      <c r="G10" s="231">
        <v>0</v>
      </c>
      <c r="H10" s="232">
        <f>F10*G10</f>
        <v>0</v>
      </c>
    </row>
    <row r="11" spans="1:8" ht="27" customHeight="1" thickBot="1">
      <c r="A11" s="215"/>
      <c r="B11" s="216"/>
      <c r="C11" s="216"/>
      <c r="D11" s="221" t="s">
        <v>278</v>
      </c>
      <c r="E11" s="217"/>
      <c r="F11" s="233"/>
      <c r="G11" s="234"/>
      <c r="H11" s="235"/>
    </row>
    <row r="12" spans="1:8" s="228" customFormat="1" ht="18" customHeight="1">
      <c r="A12" s="227">
        <v>5</v>
      </c>
      <c r="B12" s="170"/>
      <c r="C12" s="170"/>
      <c r="D12" s="171" t="s">
        <v>267</v>
      </c>
      <c r="E12" s="171" t="s">
        <v>238</v>
      </c>
      <c r="F12" s="230">
        <v>1</v>
      </c>
      <c r="G12" s="231">
        <v>0</v>
      </c>
      <c r="H12" s="232">
        <f>F12*G12</f>
        <v>0</v>
      </c>
    </row>
    <row r="13" spans="1:8" ht="38.25" customHeight="1" thickBot="1">
      <c r="A13" s="215"/>
      <c r="B13" s="216"/>
      <c r="C13" s="216"/>
      <c r="D13" s="221" t="s">
        <v>279</v>
      </c>
      <c r="E13" s="217"/>
      <c r="F13" s="233"/>
      <c r="G13" s="234"/>
      <c r="H13" s="235"/>
    </row>
    <row r="14" spans="1:8">
      <c r="A14" s="205"/>
      <c r="B14" s="205"/>
      <c r="C14" s="205"/>
      <c r="D14" s="205"/>
      <c r="E14" s="205"/>
      <c r="F14" s="205"/>
      <c r="G14" s="205"/>
      <c r="H14" s="205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36" sqref="F36"/>
    </sheetView>
  </sheetViews>
  <sheetFormatPr defaultRowHeight="12.75"/>
  <cols>
    <col min="1" max="1" width="8.42578125" customWidth="1"/>
    <col min="2" max="2" width="46.28515625" customWidth="1"/>
    <col min="3" max="3" width="12.140625" customWidth="1"/>
    <col min="4" max="4" width="10.7109375" customWidth="1"/>
    <col min="5" max="6" width="11.42578125" customWidth="1"/>
  </cols>
  <sheetData>
    <row r="1" spans="1:6">
      <c r="A1" s="158"/>
      <c r="B1" s="205"/>
      <c r="C1" s="158"/>
      <c r="D1" s="158"/>
      <c r="E1" s="261"/>
      <c r="F1" s="40"/>
    </row>
    <row r="2" spans="1:6" ht="16.5" thickBot="1">
      <c r="A2" s="375" t="s">
        <v>113</v>
      </c>
      <c r="B2" s="375"/>
      <c r="C2" s="376"/>
      <c r="D2" s="375"/>
      <c r="E2" s="375"/>
      <c r="F2" s="375"/>
    </row>
    <row r="3" spans="1:6" ht="12.75" customHeight="1">
      <c r="A3" s="162" t="s">
        <v>114</v>
      </c>
      <c r="B3" s="258" t="s">
        <v>699</v>
      </c>
      <c r="C3" s="393" t="s">
        <v>698</v>
      </c>
      <c r="D3" s="393"/>
      <c r="E3" s="393"/>
      <c r="F3" s="394"/>
    </row>
    <row r="4" spans="1:6" ht="12.75" customHeight="1">
      <c r="A4" s="161" t="s">
        <v>115</v>
      </c>
      <c r="B4" s="259" t="s">
        <v>55</v>
      </c>
      <c r="C4" s="395" t="s">
        <v>698</v>
      </c>
      <c r="D4" s="395"/>
      <c r="E4" s="395"/>
      <c r="F4" s="396"/>
    </row>
    <row r="5" spans="1:6" ht="13.5" customHeight="1" thickBot="1">
      <c r="A5" s="164" t="s">
        <v>116</v>
      </c>
      <c r="B5" s="260" t="s">
        <v>55</v>
      </c>
      <c r="C5" s="397" t="s">
        <v>284</v>
      </c>
      <c r="D5" s="397"/>
      <c r="E5" s="397"/>
      <c r="F5" s="398"/>
    </row>
    <row r="6" spans="1:6">
      <c r="A6" s="158"/>
      <c r="B6" s="205"/>
      <c r="C6" s="158"/>
      <c r="D6" s="158"/>
      <c r="E6" s="261"/>
      <c r="F6" s="40"/>
    </row>
    <row r="7" spans="1:6">
      <c r="A7" s="158"/>
      <c r="B7" s="205" t="s">
        <v>286</v>
      </c>
      <c r="C7" s="158"/>
      <c r="D7" s="158"/>
      <c r="E7" s="261"/>
      <c r="F7" s="40"/>
    </row>
    <row r="8" spans="1:6" ht="13.5" thickBot="1">
      <c r="A8" s="158"/>
      <c r="B8" s="205"/>
      <c r="C8" s="158"/>
      <c r="D8" s="158"/>
      <c r="E8" s="261"/>
      <c r="F8" s="40"/>
    </row>
    <row r="9" spans="1:6" ht="13.5" thickTop="1">
      <c r="A9" s="314" t="s">
        <v>287</v>
      </c>
      <c r="B9" s="315" t="s">
        <v>288</v>
      </c>
      <c r="C9" s="316" t="s">
        <v>289</v>
      </c>
      <c r="D9" s="316" t="s">
        <v>290</v>
      </c>
      <c r="E9" s="317" t="s">
        <v>291</v>
      </c>
      <c r="F9" s="318" t="s">
        <v>292</v>
      </c>
    </row>
    <row r="10" spans="1:6">
      <c r="A10" s="319"/>
      <c r="B10" s="265"/>
      <c r="C10" s="266"/>
      <c r="D10" s="266"/>
      <c r="E10" s="267"/>
      <c r="F10" s="320"/>
    </row>
    <row r="11" spans="1:6">
      <c r="A11" s="319">
        <v>1</v>
      </c>
      <c r="B11" s="263" t="s">
        <v>293</v>
      </c>
      <c r="C11" s="264" t="s">
        <v>143</v>
      </c>
      <c r="D11" s="266">
        <v>430</v>
      </c>
      <c r="E11" s="267">
        <v>0</v>
      </c>
      <c r="F11" s="321">
        <f>SUM(D11*E11)</f>
        <v>0</v>
      </c>
    </row>
    <row r="12" spans="1:6">
      <c r="A12" s="319">
        <f>SUM(A11+1)</f>
        <v>2</v>
      </c>
      <c r="B12" s="263" t="s">
        <v>294</v>
      </c>
      <c r="C12" s="264" t="s">
        <v>143</v>
      </c>
      <c r="D12" s="266">
        <v>40</v>
      </c>
      <c r="E12" s="267">
        <v>0</v>
      </c>
      <c r="F12" s="321">
        <f t="shared" ref="F12:F29" si="0">SUM(D12*E12)</f>
        <v>0</v>
      </c>
    </row>
    <row r="13" spans="1:6">
      <c r="A13" s="319">
        <v>3</v>
      </c>
      <c r="B13" s="263" t="s">
        <v>295</v>
      </c>
      <c r="C13" s="264" t="s">
        <v>143</v>
      </c>
      <c r="D13" s="266">
        <v>30</v>
      </c>
      <c r="E13" s="267">
        <v>0</v>
      </c>
      <c r="F13" s="321">
        <f t="shared" si="0"/>
        <v>0</v>
      </c>
    </row>
    <row r="14" spans="1:6">
      <c r="A14" s="319">
        <f>SUM(A12+1)</f>
        <v>3</v>
      </c>
      <c r="B14" s="263" t="s">
        <v>296</v>
      </c>
      <c r="C14" s="264" t="s">
        <v>297</v>
      </c>
      <c r="D14" s="266">
        <v>5</v>
      </c>
      <c r="E14" s="267">
        <v>0</v>
      </c>
      <c r="F14" s="321">
        <f t="shared" si="0"/>
        <v>0</v>
      </c>
    </row>
    <row r="15" spans="1:6">
      <c r="A15" s="319">
        <f t="shared" ref="A15:A27" si="1">SUM(A14+1)</f>
        <v>4</v>
      </c>
      <c r="B15" s="263" t="s">
        <v>298</v>
      </c>
      <c r="C15" s="264" t="s">
        <v>297</v>
      </c>
      <c r="D15" s="266">
        <v>96</v>
      </c>
      <c r="E15" s="267">
        <v>0</v>
      </c>
      <c r="F15" s="321">
        <f t="shared" si="0"/>
        <v>0</v>
      </c>
    </row>
    <row r="16" spans="1:6">
      <c r="A16" s="319">
        <f t="shared" si="1"/>
        <v>5</v>
      </c>
      <c r="B16" s="263" t="s">
        <v>299</v>
      </c>
      <c r="C16" s="264" t="s">
        <v>297</v>
      </c>
      <c r="D16" s="266">
        <v>2</v>
      </c>
      <c r="E16" s="267">
        <v>0</v>
      </c>
      <c r="F16" s="321">
        <f t="shared" si="0"/>
        <v>0</v>
      </c>
    </row>
    <row r="17" spans="1:6">
      <c r="A17" s="319">
        <f t="shared" si="1"/>
        <v>6</v>
      </c>
      <c r="B17" s="263" t="s">
        <v>722</v>
      </c>
      <c r="C17" s="264" t="s">
        <v>297</v>
      </c>
      <c r="D17" s="266">
        <v>15</v>
      </c>
      <c r="E17" s="267">
        <v>0</v>
      </c>
      <c r="F17" s="321">
        <f t="shared" si="0"/>
        <v>0</v>
      </c>
    </row>
    <row r="18" spans="1:6">
      <c r="A18" s="319">
        <f t="shared" si="1"/>
        <v>7</v>
      </c>
      <c r="B18" s="263" t="s">
        <v>723</v>
      </c>
      <c r="C18" s="264" t="s">
        <v>297</v>
      </c>
      <c r="D18" s="266">
        <v>8</v>
      </c>
      <c r="E18" s="267">
        <v>0</v>
      </c>
      <c r="F18" s="321">
        <f t="shared" si="0"/>
        <v>0</v>
      </c>
    </row>
    <row r="19" spans="1:6">
      <c r="A19" s="319">
        <f t="shared" si="1"/>
        <v>8</v>
      </c>
      <c r="B19" s="263" t="s">
        <v>300</v>
      </c>
      <c r="C19" s="264" t="s">
        <v>297</v>
      </c>
      <c r="D19" s="266">
        <v>11</v>
      </c>
      <c r="E19" s="267">
        <v>0</v>
      </c>
      <c r="F19" s="321">
        <f t="shared" si="0"/>
        <v>0</v>
      </c>
    </row>
    <row r="20" spans="1:6">
      <c r="A20" s="319">
        <f t="shared" si="1"/>
        <v>9</v>
      </c>
      <c r="B20" s="263" t="s">
        <v>301</v>
      </c>
      <c r="C20" s="264" t="s">
        <v>297</v>
      </c>
      <c r="D20" s="266">
        <v>12</v>
      </c>
      <c r="E20" s="327">
        <v>0</v>
      </c>
      <c r="F20" s="321">
        <f t="shared" si="0"/>
        <v>0</v>
      </c>
    </row>
    <row r="21" spans="1:6">
      <c r="A21" s="319">
        <f t="shared" si="1"/>
        <v>10</v>
      </c>
      <c r="B21" s="268" t="s">
        <v>302</v>
      </c>
      <c r="C21" s="262" t="s">
        <v>297</v>
      </c>
      <c r="D21" s="262">
        <v>24</v>
      </c>
      <c r="E21" s="327">
        <v>0</v>
      </c>
      <c r="F21" s="321">
        <f t="shared" si="0"/>
        <v>0</v>
      </c>
    </row>
    <row r="22" spans="1:6">
      <c r="A22" s="319">
        <f t="shared" si="1"/>
        <v>11</v>
      </c>
      <c r="B22" s="268" t="s">
        <v>303</v>
      </c>
      <c r="C22" s="262" t="s">
        <v>297</v>
      </c>
      <c r="D22" s="262">
        <v>16</v>
      </c>
      <c r="E22" s="327">
        <v>0</v>
      </c>
      <c r="F22" s="321">
        <f t="shared" si="0"/>
        <v>0</v>
      </c>
    </row>
    <row r="23" spans="1:6">
      <c r="A23" s="319">
        <f t="shared" si="1"/>
        <v>12</v>
      </c>
      <c r="B23" s="268" t="s">
        <v>304</v>
      </c>
      <c r="C23" s="262" t="s">
        <v>143</v>
      </c>
      <c r="D23" s="262">
        <v>12</v>
      </c>
      <c r="E23" s="327">
        <v>0</v>
      </c>
      <c r="F23" s="321">
        <f t="shared" si="0"/>
        <v>0</v>
      </c>
    </row>
    <row r="24" spans="1:6">
      <c r="A24" s="319">
        <f t="shared" si="1"/>
        <v>13</v>
      </c>
      <c r="B24" s="268" t="s">
        <v>305</v>
      </c>
      <c r="C24" s="262" t="s">
        <v>297</v>
      </c>
      <c r="D24" s="262">
        <v>8</v>
      </c>
      <c r="E24" s="327">
        <v>0</v>
      </c>
      <c r="F24" s="321">
        <f t="shared" si="0"/>
        <v>0</v>
      </c>
    </row>
    <row r="25" spans="1:6">
      <c r="A25" s="319"/>
      <c r="B25" s="268"/>
      <c r="C25" s="262"/>
      <c r="D25" s="262"/>
      <c r="E25" s="327"/>
      <c r="F25" s="321"/>
    </row>
    <row r="26" spans="1:6">
      <c r="A26" s="319">
        <v>14</v>
      </c>
      <c r="B26" s="268" t="s">
        <v>306</v>
      </c>
      <c r="C26" s="262" t="s">
        <v>307</v>
      </c>
      <c r="D26" s="262">
        <v>20</v>
      </c>
      <c r="E26" s="327">
        <v>0</v>
      </c>
      <c r="F26" s="321">
        <f t="shared" si="0"/>
        <v>0</v>
      </c>
    </row>
    <row r="27" spans="1:6">
      <c r="A27" s="319">
        <f t="shared" si="1"/>
        <v>15</v>
      </c>
      <c r="B27" s="268" t="s">
        <v>308</v>
      </c>
      <c r="C27" s="262" t="s">
        <v>143</v>
      </c>
      <c r="D27" s="262">
        <v>30</v>
      </c>
      <c r="E27" s="327">
        <v>0</v>
      </c>
      <c r="F27" s="321">
        <f t="shared" si="0"/>
        <v>0</v>
      </c>
    </row>
    <row r="28" spans="1:6">
      <c r="A28" s="319"/>
      <c r="B28" s="268"/>
      <c r="C28" s="262"/>
      <c r="D28" s="262"/>
      <c r="E28" s="327"/>
      <c r="F28" s="321"/>
    </row>
    <row r="29" spans="1:6" ht="13.5" thickBot="1">
      <c r="A29" s="322">
        <v>16</v>
      </c>
      <c r="B29" s="323" t="s">
        <v>309</v>
      </c>
      <c r="C29" s="324" t="s">
        <v>297</v>
      </c>
      <c r="D29" s="324">
        <v>1</v>
      </c>
      <c r="E29" s="325">
        <v>0</v>
      </c>
      <c r="F29" s="326">
        <f t="shared" si="0"/>
        <v>0</v>
      </c>
    </row>
    <row r="30" spans="1:6" ht="13.5" thickTop="1">
      <c r="A30" s="310"/>
      <c r="B30" s="311" t="s">
        <v>310</v>
      </c>
      <c r="C30" s="312"/>
      <c r="D30" s="312"/>
      <c r="E30" s="313"/>
      <c r="F30" s="313">
        <f>SUM(F11:F29)</f>
        <v>0</v>
      </c>
    </row>
  </sheetData>
  <mergeCells count="4">
    <mergeCell ref="A2:F2"/>
    <mergeCell ref="C3:F3"/>
    <mergeCell ref="C4:F4"/>
    <mergeCell ref="C5:F5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34</vt:i4>
      </vt:variant>
    </vt:vector>
  </HeadingPairs>
  <TitlesOfParts>
    <vt:vector size="40" baseType="lpstr">
      <vt:lpstr>Krycí list</vt:lpstr>
      <vt:lpstr>Rekapitulace</vt:lpstr>
      <vt:lpstr>Položky</vt:lpstr>
      <vt:lpstr>Ostatní náklady</vt:lpstr>
      <vt:lpstr>Vedlejší náklady</vt:lpstr>
      <vt:lpstr>Hromosvod</vt:lpstr>
      <vt:lpstr>cisloobjektu</vt:lpstr>
      <vt:lpstr>CisloRozpoctu</vt:lpstr>
      <vt:lpstr>cislostavby</vt:lpstr>
      <vt:lpstr>Dil</vt:lpstr>
      <vt:lpstr>Rekapitulace!Dodavka</vt:lpstr>
      <vt:lpstr>Rekapitulace!HSV</vt:lpstr>
      <vt:lpstr>Rekapitulace!HZS</vt:lpstr>
      <vt:lpstr>JKSO</vt:lpstr>
      <vt:lpstr>MJ</vt:lpstr>
      <vt:lpstr>Rekapitulace!Mont</vt:lpstr>
      <vt:lpstr>NazevDilu</vt:lpstr>
      <vt:lpstr>nazevobjektu</vt:lpstr>
      <vt:lpstr>NazevRozpoctu</vt:lpstr>
      <vt:lpstr>nazevstavby</vt:lpstr>
      <vt:lpstr>Rekapitulace!Názvy_tisku</vt:lpstr>
      <vt:lpstr>Objednatel</vt:lpstr>
      <vt:lpstr>'Krycí list'!Oblast_tisku</vt:lpstr>
      <vt:lpstr>'Ostatní náklady'!Oblast_tisku</vt:lpstr>
      <vt:lpstr>Položky!Oblast_tisku</vt:lpstr>
      <vt:lpstr>Rekapitulace!Oblast_tisku</vt:lpstr>
      <vt:lpstr>'Vedlejší náklady'!Oblast_tisku</vt:lpstr>
      <vt:lpstr>PocetMJ</vt:lpstr>
      <vt:lpstr>Poznamka</vt:lpstr>
      <vt:lpstr>Projektant</vt:lpstr>
      <vt:lpstr>Rekapitulace!PSV</vt:lpstr>
      <vt:lpstr>Rozpoctoval</vt:lpstr>
      <vt:lpstr>SazbaDPH1</vt:lpstr>
      <vt:lpstr>SazbaDPH2</vt:lpstr>
      <vt:lpstr>Rekapitulace!VRN</vt:lpstr>
      <vt:lpstr>Zakazka</vt:lpstr>
      <vt:lpstr>Zaklad22</vt:lpstr>
      <vt:lpstr>Zaklad5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Savos</dc:creator>
  <cp:lastModifiedBy>Mašková Vendula - Energy Benefit Centre a.s.</cp:lastModifiedBy>
  <cp:lastPrinted>2013-09-03T05:01:06Z</cp:lastPrinted>
  <dcterms:created xsi:type="dcterms:W3CDTF">2007-08-08T05:50:21Z</dcterms:created>
  <dcterms:modified xsi:type="dcterms:W3CDTF">2013-10-04T08:57:09Z</dcterms:modified>
</cp:coreProperties>
</file>