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drawings/drawing5.xml" ContentType="application/vnd.openxmlformats-officedocument.drawing+xml"/>
  <Override PartName="/xl/drawings/drawing18.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32" yWindow="576" windowWidth="22716" windowHeight="11316"/>
  </bookViews>
  <sheets>
    <sheet name="Rekapitulace stavby" sheetId="1" r:id="rId1"/>
    <sheet name="SO-01 - Vložení dvou nový..." sheetId="2" r:id="rId2"/>
    <sheet name="SO-03 - Úprava stávajícíc..." sheetId="3" r:id="rId3"/>
    <sheet name="SO-04 - Vstup do tělocvičny" sheetId="4" r:id="rId4"/>
    <sheet name="SOD-03 - Oplocení areálu ..." sheetId="5" r:id="rId5"/>
    <sheet name="SOD-06 - Přemístění herní..." sheetId="6" r:id="rId6"/>
    <sheet name="SO-12.1 - Stavební práce" sheetId="7" r:id="rId7"/>
    <sheet name="SO-12.2 - Kanalizace" sheetId="8" r:id="rId8"/>
    <sheet name="SO-12.3 - Vodovod" sheetId="9" r:id="rId9"/>
    <sheet name="SO-12.4 - Vytápění" sheetId="10" r:id="rId10"/>
    <sheet name="SO-12.5 - Elektroinstalac..." sheetId="11" r:id="rId11"/>
    <sheet name="SO-12.6 - Elektroinstalac..." sheetId="12" r:id="rId12"/>
    <sheet name="SO-12.7 - Vzduchotechnika" sheetId="13" r:id="rId13"/>
    <sheet name="SO-14 - Oplocení" sheetId="14" r:id="rId14"/>
    <sheet name="SO-101A - Asflat a vjezd ..." sheetId="15" r:id="rId15"/>
    <sheet name="SO-101B - Manipulační plo..." sheetId="16" r:id="rId16"/>
    <sheet name="SO-102A - Pojížděný chodn..." sheetId="17" r:id="rId17"/>
    <sheet name="SO-102B - Navazující zpev..." sheetId="18" r:id="rId18"/>
    <sheet name="SO-103 - Zpevněné plochy ..." sheetId="19" r:id="rId19"/>
    <sheet name="SO-301 - Dešťová kanalizace " sheetId="20" r:id="rId20"/>
    <sheet name="SO-302 - Splašková kanali..." sheetId="21" r:id="rId21"/>
    <sheet name="SO-303 - Vodovod (2x napo..." sheetId="22" r:id="rId22"/>
    <sheet name="SO-304 - Elektro (zapojen..." sheetId="23" r:id="rId23"/>
    <sheet name="SO-305 - Veřejné osvětlení" sheetId="24" r:id="rId24"/>
    <sheet name="SO-801 - Zahradnické práce" sheetId="25" r:id="rId25"/>
    <sheet name="VRN - Vedlejší rozpočtové..." sheetId="26" r:id="rId26"/>
    <sheet name="Pokyny pro vyplnění" sheetId="27" r:id="rId27"/>
  </sheets>
  <definedNames>
    <definedName name="_xlnm._FilterDatabase" localSheetId="1" hidden="1">'SO-01 - Vložení dvou nový...'!$C$85:$K$85</definedName>
    <definedName name="_xlnm._FilterDatabase" localSheetId="2" hidden="1">'SO-03 - Úprava stávajícíc...'!$C$96:$K$96</definedName>
    <definedName name="_xlnm._FilterDatabase" localSheetId="3" hidden="1">'SO-04 - Vstup do tělocvičny'!$C$84:$K$84</definedName>
    <definedName name="_xlnm._FilterDatabase" localSheetId="14" hidden="1">'SO-101A - Asflat a vjezd ...'!$C$82:$K$82</definedName>
    <definedName name="_xlnm._FilterDatabase" localSheetId="15" hidden="1">'SO-101B - Manipulační plo...'!$C$80:$K$80</definedName>
    <definedName name="_xlnm._FilterDatabase" localSheetId="16" hidden="1">'SO-102A - Pojížděný chodn...'!$C$81:$K$81</definedName>
    <definedName name="_xlnm._FilterDatabase" localSheetId="17" hidden="1">'SO-102B - Navazující zpev...'!$C$80:$K$80</definedName>
    <definedName name="_xlnm._FilterDatabase" localSheetId="18" hidden="1">'SO-103 - Zpevněné plochy ...'!$C$82:$K$82</definedName>
    <definedName name="_xlnm._FilterDatabase" localSheetId="6" hidden="1">'SO-12.1 - Stavební práce'!$C$104:$K$104</definedName>
    <definedName name="_xlnm._FilterDatabase" localSheetId="7" hidden="1">'SO-12.2 - Kanalizace'!$C$86:$K$86</definedName>
    <definedName name="_xlnm._FilterDatabase" localSheetId="8" hidden="1">'SO-12.3 - Vodovod'!$C$92:$K$92</definedName>
    <definedName name="_xlnm._FilterDatabase" localSheetId="9" hidden="1">'SO-12.4 - Vytápění'!$C$89:$K$89</definedName>
    <definedName name="_xlnm._FilterDatabase" localSheetId="10" hidden="1">'SO-12.5 - Elektroinstalac...'!$C$95:$K$95</definedName>
    <definedName name="_xlnm._FilterDatabase" localSheetId="11" hidden="1">'SO-12.6 - Elektroinstalac...'!$C$87:$K$87</definedName>
    <definedName name="_xlnm._FilterDatabase" localSheetId="12" hidden="1">'SO-12.7 - Vzduchotechnika'!$C$85:$K$85</definedName>
    <definedName name="_xlnm._FilterDatabase" localSheetId="13" hidden="1">'SO-14 - Oplocení'!$C$77:$K$77</definedName>
    <definedName name="_xlnm._FilterDatabase" localSheetId="19" hidden="1">'SO-301 - Dešťová kanalizace '!$C$77:$K$77</definedName>
    <definedName name="_xlnm._FilterDatabase" localSheetId="20" hidden="1">'SO-302 - Splašková kanali...'!$C$76:$K$76</definedName>
    <definedName name="_xlnm._FilterDatabase" localSheetId="21" hidden="1">'SO-303 - Vodovod (2x napo...'!$C$76:$K$76</definedName>
    <definedName name="_xlnm._FilterDatabase" localSheetId="22" hidden="1">'SO-304 - Elektro (zapojen...'!$C$76:$K$76</definedName>
    <definedName name="_xlnm._FilterDatabase" localSheetId="23" hidden="1">'SO-305 - Veřejné osvětlení'!$C$77:$K$77</definedName>
    <definedName name="_xlnm._FilterDatabase" localSheetId="24" hidden="1">'SO-801 - Zahradnické práce'!$C$76:$K$76</definedName>
    <definedName name="_xlnm._FilterDatabase" localSheetId="4" hidden="1">'SOD-03 - Oplocení areálu ...'!$C$78:$K$78</definedName>
    <definedName name="_xlnm._FilterDatabase" localSheetId="5" hidden="1">'SOD-06 - Přemístění herní...'!$C$77:$K$77</definedName>
    <definedName name="_xlnm._FilterDatabase" localSheetId="25" hidden="1">'VRN - Vedlejší rozpočtové...'!$C$78:$K$78</definedName>
    <definedName name="_xlnm.Print_Titles" localSheetId="0">'Rekapitulace stavby'!$49:$49</definedName>
    <definedName name="_xlnm.Print_Titles" localSheetId="1">'SO-01 - Vložení dvou nový...'!$85:$85</definedName>
    <definedName name="_xlnm.Print_Titles" localSheetId="2">'SO-03 - Úprava stávajícíc...'!$96:$96</definedName>
    <definedName name="_xlnm.Print_Titles" localSheetId="3">'SO-04 - Vstup do tělocvičny'!$84:$84</definedName>
    <definedName name="_xlnm.Print_Titles" localSheetId="14">'SO-101A - Asflat a vjezd ...'!$82:$82</definedName>
    <definedName name="_xlnm.Print_Titles" localSheetId="15">'SO-101B - Manipulační plo...'!$80:$80</definedName>
    <definedName name="_xlnm.Print_Titles" localSheetId="16">'SO-102A - Pojížděný chodn...'!$81:$81</definedName>
    <definedName name="_xlnm.Print_Titles" localSheetId="17">'SO-102B - Navazující zpev...'!$80:$80</definedName>
    <definedName name="_xlnm.Print_Titles" localSheetId="18">'SO-103 - Zpevněné plochy ...'!$82:$82</definedName>
    <definedName name="_xlnm.Print_Titles" localSheetId="6">'SO-12.1 - Stavební práce'!$104:$104</definedName>
    <definedName name="_xlnm.Print_Titles" localSheetId="7">'SO-12.2 - Kanalizace'!$86:$86</definedName>
    <definedName name="_xlnm.Print_Titles" localSheetId="8">'SO-12.3 - Vodovod'!$92:$92</definedName>
    <definedName name="_xlnm.Print_Titles" localSheetId="9">'SO-12.4 - Vytápění'!$89:$89</definedName>
    <definedName name="_xlnm.Print_Titles" localSheetId="10">'SO-12.5 - Elektroinstalac...'!$95:$95</definedName>
    <definedName name="_xlnm.Print_Titles" localSheetId="11">'SO-12.6 - Elektroinstalac...'!$87:$87</definedName>
    <definedName name="_xlnm.Print_Titles" localSheetId="12">'SO-12.7 - Vzduchotechnika'!$85:$85</definedName>
    <definedName name="_xlnm.Print_Titles" localSheetId="13">'SO-14 - Oplocení'!$77:$77</definedName>
    <definedName name="_xlnm.Print_Titles" localSheetId="19">'SO-301 - Dešťová kanalizace '!$77:$77</definedName>
    <definedName name="_xlnm.Print_Titles" localSheetId="20">'SO-302 - Splašková kanali...'!$76:$76</definedName>
    <definedName name="_xlnm.Print_Titles" localSheetId="21">'SO-303 - Vodovod (2x napo...'!$76:$76</definedName>
    <definedName name="_xlnm.Print_Titles" localSheetId="22">'SO-304 - Elektro (zapojen...'!$76:$76</definedName>
    <definedName name="_xlnm.Print_Titles" localSheetId="23">'SO-305 - Veřejné osvětlení'!$77:$77</definedName>
    <definedName name="_xlnm.Print_Titles" localSheetId="24">'SO-801 - Zahradnické práce'!$76:$76</definedName>
    <definedName name="_xlnm.Print_Titles" localSheetId="4">'SOD-03 - Oplocení areálu ...'!$78:$78</definedName>
    <definedName name="_xlnm.Print_Titles" localSheetId="5">'SOD-06 - Přemístění herní...'!$77:$77</definedName>
    <definedName name="_xlnm.Print_Titles" localSheetId="25">'VRN - Vedlejší rozpočtové...'!$78:$78</definedName>
    <definedName name="_xlnm.Print_Area" localSheetId="26">'Pokyny pro vyplnění'!$B$2:$K$69,'Pokyny pro vyplnění'!$B$72:$K$116,'Pokyny pro vyplnění'!$B$119:$K$188,'Pokyny pro vyplnění'!$B$196:$K$216</definedName>
    <definedName name="_xlnm.Print_Area" localSheetId="0">'Rekapitulace stavby'!$D$4:$AO$33,'Rekapitulace stavby'!$C$39:$AQ$78</definedName>
    <definedName name="_xlnm.Print_Area" localSheetId="1">'SO-01 - Vložení dvou nový...'!$C$4:$J$36,'SO-01 - Vložení dvou nový...'!$C$42:$J$67,'SO-01 - Vložení dvou nový...'!$C$73:$K$132</definedName>
    <definedName name="_xlnm.Print_Area" localSheetId="2">'SO-03 - Úprava stávajícíc...'!$C$4:$J$36,'SO-03 - Úprava stávajícíc...'!$C$42:$J$78,'SO-03 - Úprava stávajícíc...'!$C$84:$K$983</definedName>
    <definedName name="_xlnm.Print_Area" localSheetId="3">'SO-04 - Vstup do tělocvičny'!$C$4:$J$36,'SO-04 - Vstup do tělocvičny'!$C$42:$J$66,'SO-04 - Vstup do tělocvičny'!$C$72:$K$186</definedName>
    <definedName name="_xlnm.Print_Area" localSheetId="14">'SO-101A - Asflat a vjezd ...'!$C$4:$J$36,'SO-101A - Asflat a vjezd ...'!$C$42:$J$64,'SO-101A - Asflat a vjezd ...'!$C$70:$K$188</definedName>
    <definedName name="_xlnm.Print_Area" localSheetId="15">'SO-101B - Manipulační plo...'!$C$4:$J$36,'SO-101B - Manipulační plo...'!$C$42:$J$62,'SO-101B - Manipulační plo...'!$C$68:$K$184</definedName>
    <definedName name="_xlnm.Print_Area" localSheetId="16">'SO-102A - Pojížděný chodn...'!$C$4:$J$36,'SO-102A - Pojížděný chodn...'!$C$42:$J$63,'SO-102A - Pojížděný chodn...'!$C$69:$K$189</definedName>
    <definedName name="_xlnm.Print_Area" localSheetId="17">'SO-102B - Navazující zpev...'!$C$4:$J$36,'SO-102B - Navazující zpev...'!$C$42:$J$62,'SO-102B - Navazující zpev...'!$C$68:$K$174</definedName>
    <definedName name="_xlnm.Print_Area" localSheetId="18">'SO-103 - Zpevněné plochy ...'!$C$4:$J$36,'SO-103 - Zpevněné plochy ...'!$C$42:$J$64,'SO-103 - Zpevněné plochy ...'!$C$70:$K$233</definedName>
    <definedName name="_xlnm.Print_Area" localSheetId="6">'SO-12.1 - Stavební práce'!$C$4:$J$38,'SO-12.1 - Stavební práce'!$C$44:$J$84,'SO-12.1 - Stavební práce'!$C$90:$K$1876</definedName>
    <definedName name="_xlnm.Print_Area" localSheetId="7">'SO-12.2 - Kanalizace'!$C$4:$J$38,'SO-12.2 - Kanalizace'!$C$44:$J$66,'SO-12.2 - Kanalizace'!$C$72:$K$146</definedName>
    <definedName name="_xlnm.Print_Area" localSheetId="8">'SO-12.3 - Vodovod'!$C$4:$J$38,'SO-12.3 - Vodovod'!$C$44:$J$72,'SO-12.3 - Vodovod'!$C$78:$K$145</definedName>
    <definedName name="_xlnm.Print_Area" localSheetId="9">'SO-12.4 - Vytápění'!$C$4:$J$38,'SO-12.4 - Vytápění'!$C$44:$J$69,'SO-12.4 - Vytápění'!$C$75:$K$171</definedName>
    <definedName name="_xlnm.Print_Area" localSheetId="10">'SO-12.5 - Elektroinstalac...'!$C$4:$J$38,'SO-12.5 - Elektroinstalac...'!$C$44:$J$75,'SO-12.5 - Elektroinstalac...'!$C$81:$K$429</definedName>
    <definedName name="_xlnm.Print_Area" localSheetId="11">'SO-12.6 - Elektroinstalac...'!$C$4:$J$38,'SO-12.6 - Elektroinstalac...'!$C$44:$J$67,'SO-12.6 - Elektroinstalac...'!$C$73:$K$214</definedName>
    <definedName name="_xlnm.Print_Area" localSheetId="12">'SO-12.7 - Vzduchotechnika'!$C$4:$J$38,'SO-12.7 - Vzduchotechnika'!$C$44:$J$65,'SO-12.7 - Vzduchotechnika'!$C$71:$K$118</definedName>
    <definedName name="_xlnm.Print_Area" localSheetId="13">'SO-14 - Oplocení'!$C$4:$J$36,'SO-14 - Oplocení'!$C$42:$J$59,'SO-14 - Oplocení'!$C$65:$K$85</definedName>
    <definedName name="_xlnm.Print_Area" localSheetId="19">'SO-301 - Dešťová kanalizace '!$C$4:$J$36,'SO-301 - Dešťová kanalizace '!$C$42:$J$59,'SO-301 - Dešťová kanalizace '!$C$65:$K$129</definedName>
    <definedName name="_xlnm.Print_Area" localSheetId="20">'SO-302 - Splašková kanali...'!$C$4:$J$36,'SO-302 - Splašková kanali...'!$C$42:$J$58,'SO-302 - Splašková kanali...'!$C$64:$K$89</definedName>
    <definedName name="_xlnm.Print_Area" localSheetId="21">'SO-303 - Vodovod (2x napo...'!$C$4:$J$36,'SO-303 - Vodovod (2x napo...'!$C$42:$J$58,'SO-303 - Vodovod (2x napo...'!$C$64:$K$84</definedName>
    <definedName name="_xlnm.Print_Area" localSheetId="22">'SO-304 - Elektro (zapojen...'!$C$4:$J$36,'SO-304 - Elektro (zapojen...'!$C$42:$J$58,'SO-304 - Elektro (zapojen...'!$C$64:$K$113</definedName>
    <definedName name="_xlnm.Print_Area" localSheetId="23">'SO-305 - Veřejné osvětlení'!$C$4:$J$36,'SO-305 - Veřejné osvětlení'!$C$42:$J$59,'SO-305 - Veřejné osvětlení'!$C$65:$K$152</definedName>
    <definedName name="_xlnm.Print_Area" localSheetId="24">'SO-801 - Zahradnické práce'!$C$4:$J$36,'SO-801 - Zahradnické práce'!$C$42:$J$58,'SO-801 - Zahradnické práce'!$C$64:$K$85</definedName>
    <definedName name="_xlnm.Print_Area" localSheetId="4">'SOD-03 - Oplocení areálu ...'!$C$4:$J$36,'SOD-03 - Oplocení areálu ...'!$C$42:$J$60,'SOD-03 - Oplocení areálu ...'!$C$66:$K$101</definedName>
    <definedName name="_xlnm.Print_Area" localSheetId="5">'SOD-06 - Přemístění herní...'!$C$4:$J$36,'SOD-06 - Přemístění herní...'!$C$42:$J$59,'SOD-06 - Přemístění herní...'!$C$65:$K$82</definedName>
    <definedName name="_xlnm.Print_Area" localSheetId="25">'VRN - Vedlejší rozpočtové...'!$C$4:$J$36,'VRN - Vedlejší rozpočtové...'!$C$42:$J$60,'VRN - Vedlejší rozpočtové...'!$C$66:$K$84</definedName>
  </definedNames>
  <calcPr calcId="125725"/>
</workbook>
</file>

<file path=xl/calcChain.xml><?xml version="1.0" encoding="utf-8"?>
<calcChain xmlns="http://schemas.openxmlformats.org/spreadsheetml/2006/main">
  <c r="T83" i="26"/>
  <c r="P83"/>
  <c r="R81"/>
  <c r="J81"/>
  <c r="J58" s="1"/>
  <c r="T80"/>
  <c r="T79" s="1"/>
  <c r="AY77" i="1"/>
  <c r="AX77"/>
  <c r="J30" i="26"/>
  <c r="AV77" i="1" s="1"/>
  <c r="BI84" i="26"/>
  <c r="BH84"/>
  <c r="BG84"/>
  <c r="BF84"/>
  <c r="BE84"/>
  <c r="T84"/>
  <c r="R84"/>
  <c r="R83" s="1"/>
  <c r="P84"/>
  <c r="BK84"/>
  <c r="BK83" s="1"/>
  <c r="J83" s="1"/>
  <c r="J59" s="1"/>
  <c r="J84"/>
  <c r="BI82"/>
  <c r="F34" s="1"/>
  <c r="BD77" i="1" s="1"/>
  <c r="BH82" i="26"/>
  <c r="F33" s="1"/>
  <c r="BC77" i="1" s="1"/>
  <c r="BG82" i="26"/>
  <c r="BF82"/>
  <c r="F31" s="1"/>
  <c r="BA77" i="1" s="1"/>
  <c r="T82" i="26"/>
  <c r="T81" s="1"/>
  <c r="R82"/>
  <c r="P82"/>
  <c r="P81" s="1"/>
  <c r="P80" s="1"/>
  <c r="P79" s="1"/>
  <c r="AU77" i="1" s="1"/>
  <c r="BK82" i="26"/>
  <c r="BK81" s="1"/>
  <c r="BK80" s="1"/>
  <c r="J82"/>
  <c r="BE82" s="1"/>
  <c r="F30" s="1"/>
  <c r="AZ77" i="1" s="1"/>
  <c r="J75" i="26"/>
  <c r="F75"/>
  <c r="J73"/>
  <c r="F73"/>
  <c r="E71"/>
  <c r="F52"/>
  <c r="J51"/>
  <c r="F51"/>
  <c r="F49"/>
  <c r="E47"/>
  <c r="J18"/>
  <c r="E18"/>
  <c r="F76" s="1"/>
  <c r="J17"/>
  <c r="J12"/>
  <c r="J49" s="1"/>
  <c r="E7"/>
  <c r="E69" s="1"/>
  <c r="R78" i="25"/>
  <c r="R77" s="1"/>
  <c r="AY76" i="1"/>
  <c r="AX76"/>
  <c r="F34" i="25"/>
  <c r="BD76" i="1" s="1"/>
  <c r="F32" i="25"/>
  <c r="BB76" i="1" s="1"/>
  <c r="BI85" i="25"/>
  <c r="BH85"/>
  <c r="BG85"/>
  <c r="BF85"/>
  <c r="T85"/>
  <c r="R85"/>
  <c r="P85"/>
  <c r="BK85"/>
  <c r="J85"/>
  <c r="BE85" s="1"/>
  <c r="BI84"/>
  <c r="BH84"/>
  <c r="BG84"/>
  <c r="BF84"/>
  <c r="T84"/>
  <c r="R84"/>
  <c r="P84"/>
  <c r="BK84"/>
  <c r="J84"/>
  <c r="BE84" s="1"/>
  <c r="BI83"/>
  <c r="BH83"/>
  <c r="BG83"/>
  <c r="BF83"/>
  <c r="T83"/>
  <c r="R83"/>
  <c r="P83"/>
  <c r="BK83"/>
  <c r="J83"/>
  <c r="BE83" s="1"/>
  <c r="BI82"/>
  <c r="BH82"/>
  <c r="BG82"/>
  <c r="BF82"/>
  <c r="T82"/>
  <c r="R82"/>
  <c r="P82"/>
  <c r="BK82"/>
  <c r="J82"/>
  <c r="BE82" s="1"/>
  <c r="F30" s="1"/>
  <c r="AZ76" i="1" s="1"/>
  <c r="BI81" i="25"/>
  <c r="BH81"/>
  <c r="BG81"/>
  <c r="BF81"/>
  <c r="F31" s="1"/>
  <c r="BA76" i="1" s="1"/>
  <c r="T81" i="25"/>
  <c r="R81"/>
  <c r="P81"/>
  <c r="BK81"/>
  <c r="J81"/>
  <c r="BE81" s="1"/>
  <c r="BI80"/>
  <c r="BH80"/>
  <c r="BG80"/>
  <c r="BF80"/>
  <c r="T80"/>
  <c r="R80"/>
  <c r="P80"/>
  <c r="BK80"/>
  <c r="J80"/>
  <c r="BE80" s="1"/>
  <c r="BI79"/>
  <c r="BH79"/>
  <c r="F33" s="1"/>
  <c r="BC76" i="1" s="1"/>
  <c r="BG79" i="25"/>
  <c r="BF79"/>
  <c r="T79"/>
  <c r="R79"/>
  <c r="P79"/>
  <c r="BK79"/>
  <c r="BK78" s="1"/>
  <c r="J78" s="1"/>
  <c r="J57" s="1"/>
  <c r="J79"/>
  <c r="BE79" s="1"/>
  <c r="F74"/>
  <c r="J73"/>
  <c r="F73"/>
  <c r="F71"/>
  <c r="E69"/>
  <c r="E67"/>
  <c r="J51"/>
  <c r="F51"/>
  <c r="J49"/>
  <c r="F49"/>
  <c r="E47"/>
  <c r="J18"/>
  <c r="E18"/>
  <c r="F52" s="1"/>
  <c r="J17"/>
  <c r="J12"/>
  <c r="J71" s="1"/>
  <c r="E7"/>
  <c r="E45" s="1"/>
  <c r="BK151" i="24"/>
  <c r="J151" s="1"/>
  <c r="J58" s="1"/>
  <c r="R79"/>
  <c r="R78" s="1"/>
  <c r="AY75" i="1"/>
  <c r="AX75"/>
  <c r="F34" i="24"/>
  <c r="BD75" i="1" s="1"/>
  <c r="BI152" i="24"/>
  <c r="BH152"/>
  <c r="BG152"/>
  <c r="BF152"/>
  <c r="F31" s="1"/>
  <c r="BA75" i="1" s="1"/>
  <c r="T152" i="24"/>
  <c r="T151" s="1"/>
  <c r="R152"/>
  <c r="R151" s="1"/>
  <c r="P152"/>
  <c r="P151" s="1"/>
  <c r="BK152"/>
  <c r="J152"/>
  <c r="BE152" s="1"/>
  <c r="BI150"/>
  <c r="BH150"/>
  <c r="BG150"/>
  <c r="BF150"/>
  <c r="BE150"/>
  <c r="T150"/>
  <c r="R150"/>
  <c r="P150"/>
  <c r="BK150"/>
  <c r="J150"/>
  <c r="BI149"/>
  <c r="BH149"/>
  <c r="BG149"/>
  <c r="BF149"/>
  <c r="BE149"/>
  <c r="T149"/>
  <c r="R149"/>
  <c r="P149"/>
  <c r="BK149"/>
  <c r="J149"/>
  <c r="BI148"/>
  <c r="BH148"/>
  <c r="BG148"/>
  <c r="BF148"/>
  <c r="BE148"/>
  <c r="T148"/>
  <c r="R148"/>
  <c r="P148"/>
  <c r="BK148"/>
  <c r="J148"/>
  <c r="BI147"/>
  <c r="BH147"/>
  <c r="BG147"/>
  <c r="BF147"/>
  <c r="BE147"/>
  <c r="T147"/>
  <c r="R147"/>
  <c r="P147"/>
  <c r="BK147"/>
  <c r="J147"/>
  <c r="BI146"/>
  <c r="BH146"/>
  <c r="BG146"/>
  <c r="BF146"/>
  <c r="BE146"/>
  <c r="T146"/>
  <c r="R146"/>
  <c r="P146"/>
  <c r="BK146"/>
  <c r="J146"/>
  <c r="BI145"/>
  <c r="BH145"/>
  <c r="BG145"/>
  <c r="BF145"/>
  <c r="BE145"/>
  <c r="T145"/>
  <c r="R145"/>
  <c r="P145"/>
  <c r="BK145"/>
  <c r="J145"/>
  <c r="BI144"/>
  <c r="BH144"/>
  <c r="BG144"/>
  <c r="BF144"/>
  <c r="BE144"/>
  <c r="T144"/>
  <c r="R144"/>
  <c r="P144"/>
  <c r="BK144"/>
  <c r="J144"/>
  <c r="BI143"/>
  <c r="BH143"/>
  <c r="BG143"/>
  <c r="BF143"/>
  <c r="BE143"/>
  <c r="T143"/>
  <c r="R143"/>
  <c r="P143"/>
  <c r="BK143"/>
  <c r="J143"/>
  <c r="BI142"/>
  <c r="BH142"/>
  <c r="BG142"/>
  <c r="BF142"/>
  <c r="BE142"/>
  <c r="T142"/>
  <c r="R142"/>
  <c r="P142"/>
  <c r="BK142"/>
  <c r="J142"/>
  <c r="BI141"/>
  <c r="BH141"/>
  <c r="BG141"/>
  <c r="BF141"/>
  <c r="BE141"/>
  <c r="T141"/>
  <c r="R141"/>
  <c r="P141"/>
  <c r="BK141"/>
  <c r="J141"/>
  <c r="BI140"/>
  <c r="BH140"/>
  <c r="BG140"/>
  <c r="BF140"/>
  <c r="BE140"/>
  <c r="T140"/>
  <c r="R140"/>
  <c r="P140"/>
  <c r="BK140"/>
  <c r="J140"/>
  <c r="BI139"/>
  <c r="BH139"/>
  <c r="BG139"/>
  <c r="BF139"/>
  <c r="BE139"/>
  <c r="T139"/>
  <c r="R139"/>
  <c r="P139"/>
  <c r="BK139"/>
  <c r="J139"/>
  <c r="BI138"/>
  <c r="BH138"/>
  <c r="BG138"/>
  <c r="BF138"/>
  <c r="BE138"/>
  <c r="T138"/>
  <c r="R138"/>
  <c r="P138"/>
  <c r="BK138"/>
  <c r="J138"/>
  <c r="BI137"/>
  <c r="BH137"/>
  <c r="BG137"/>
  <c r="BF137"/>
  <c r="BE137"/>
  <c r="T137"/>
  <c r="R137"/>
  <c r="P137"/>
  <c r="BK137"/>
  <c r="J137"/>
  <c r="BI136"/>
  <c r="BH136"/>
  <c r="BG136"/>
  <c r="BF136"/>
  <c r="BE136"/>
  <c r="T136"/>
  <c r="R136"/>
  <c r="P136"/>
  <c r="BK136"/>
  <c r="J136"/>
  <c r="BI135"/>
  <c r="BH135"/>
  <c r="BG135"/>
  <c r="BF135"/>
  <c r="BE135"/>
  <c r="T135"/>
  <c r="R135"/>
  <c r="P135"/>
  <c r="BK135"/>
  <c r="J135"/>
  <c r="BI134"/>
  <c r="BH134"/>
  <c r="BG134"/>
  <c r="BF134"/>
  <c r="BE134"/>
  <c r="T134"/>
  <c r="R134"/>
  <c r="P134"/>
  <c r="BK134"/>
  <c r="J134"/>
  <c r="BI133"/>
  <c r="BH133"/>
  <c r="BG133"/>
  <c r="BF133"/>
  <c r="BE133"/>
  <c r="T133"/>
  <c r="R133"/>
  <c r="P133"/>
  <c r="BK133"/>
  <c r="J133"/>
  <c r="BI132"/>
  <c r="BH132"/>
  <c r="BG132"/>
  <c r="BF132"/>
  <c r="BE132"/>
  <c r="T132"/>
  <c r="R132"/>
  <c r="P132"/>
  <c r="BK132"/>
  <c r="J132"/>
  <c r="BI131"/>
  <c r="BH131"/>
  <c r="BG131"/>
  <c r="BF131"/>
  <c r="BE131"/>
  <c r="T131"/>
  <c r="R131"/>
  <c r="P131"/>
  <c r="BK131"/>
  <c r="J131"/>
  <c r="BI130"/>
  <c r="BH130"/>
  <c r="BG130"/>
  <c r="BF130"/>
  <c r="BE130"/>
  <c r="T130"/>
  <c r="R130"/>
  <c r="P130"/>
  <c r="BK130"/>
  <c r="J130"/>
  <c r="BI129"/>
  <c r="BH129"/>
  <c r="BG129"/>
  <c r="BF129"/>
  <c r="BE129"/>
  <c r="T129"/>
  <c r="R129"/>
  <c r="P129"/>
  <c r="BK129"/>
  <c r="J129"/>
  <c r="BI128"/>
  <c r="BH128"/>
  <c r="BG128"/>
  <c r="BF128"/>
  <c r="BE128"/>
  <c r="T128"/>
  <c r="R128"/>
  <c r="P128"/>
  <c r="BK128"/>
  <c r="J128"/>
  <c r="BI127"/>
  <c r="BH127"/>
  <c r="BG127"/>
  <c r="BF127"/>
  <c r="BE127"/>
  <c r="T127"/>
  <c r="R127"/>
  <c r="P127"/>
  <c r="BK127"/>
  <c r="J127"/>
  <c r="BI126"/>
  <c r="BH126"/>
  <c r="BG126"/>
  <c r="BF126"/>
  <c r="BE126"/>
  <c r="T126"/>
  <c r="R126"/>
  <c r="P126"/>
  <c r="BK126"/>
  <c r="J126"/>
  <c r="BI125"/>
  <c r="BH125"/>
  <c r="BG125"/>
  <c r="BF125"/>
  <c r="BE125"/>
  <c r="T125"/>
  <c r="R125"/>
  <c r="P125"/>
  <c r="BK125"/>
  <c r="J125"/>
  <c r="BI124"/>
  <c r="BH124"/>
  <c r="BG124"/>
  <c r="BF124"/>
  <c r="BE124"/>
  <c r="T124"/>
  <c r="R124"/>
  <c r="P124"/>
  <c r="BK124"/>
  <c r="J124"/>
  <c r="BI123"/>
  <c r="BH123"/>
  <c r="BG123"/>
  <c r="BF123"/>
  <c r="BE123"/>
  <c r="T123"/>
  <c r="R123"/>
  <c r="P123"/>
  <c r="BK123"/>
  <c r="J123"/>
  <c r="BI122"/>
  <c r="BH122"/>
  <c r="BG122"/>
  <c r="BF122"/>
  <c r="BE122"/>
  <c r="T122"/>
  <c r="R122"/>
  <c r="P122"/>
  <c r="BK122"/>
  <c r="J122"/>
  <c r="BI121"/>
  <c r="BH121"/>
  <c r="BG121"/>
  <c r="BF121"/>
  <c r="BE121"/>
  <c r="T121"/>
  <c r="R121"/>
  <c r="P121"/>
  <c r="BK121"/>
  <c r="J121"/>
  <c r="BI120"/>
  <c r="BH120"/>
  <c r="BG120"/>
  <c r="BF120"/>
  <c r="BE120"/>
  <c r="T120"/>
  <c r="R120"/>
  <c r="P120"/>
  <c r="BK120"/>
  <c r="J120"/>
  <c r="BI119"/>
  <c r="BH119"/>
  <c r="BG119"/>
  <c r="BF119"/>
  <c r="BE119"/>
  <c r="T119"/>
  <c r="R119"/>
  <c r="P119"/>
  <c r="BK119"/>
  <c r="J119"/>
  <c r="BI118"/>
  <c r="BH118"/>
  <c r="BG118"/>
  <c r="BF118"/>
  <c r="BE118"/>
  <c r="T118"/>
  <c r="R118"/>
  <c r="P118"/>
  <c r="BK118"/>
  <c r="J118"/>
  <c r="BI117"/>
  <c r="BH117"/>
  <c r="BG117"/>
  <c r="BF117"/>
  <c r="BE117"/>
  <c r="T117"/>
  <c r="R117"/>
  <c r="P117"/>
  <c r="BK117"/>
  <c r="J117"/>
  <c r="BI116"/>
  <c r="BH116"/>
  <c r="BG116"/>
  <c r="BF116"/>
  <c r="BE116"/>
  <c r="T116"/>
  <c r="R116"/>
  <c r="P116"/>
  <c r="BK116"/>
  <c r="J116"/>
  <c r="BI115"/>
  <c r="BH115"/>
  <c r="BG115"/>
  <c r="BF115"/>
  <c r="BE115"/>
  <c r="T115"/>
  <c r="R115"/>
  <c r="P115"/>
  <c r="BK115"/>
  <c r="J115"/>
  <c r="BI114"/>
  <c r="BH114"/>
  <c r="BG114"/>
  <c r="BF114"/>
  <c r="BE114"/>
  <c r="T114"/>
  <c r="R114"/>
  <c r="P114"/>
  <c r="BK114"/>
  <c r="J114"/>
  <c r="BI113"/>
  <c r="BH113"/>
  <c r="BG113"/>
  <c r="BF113"/>
  <c r="BE113"/>
  <c r="T113"/>
  <c r="R113"/>
  <c r="P113"/>
  <c r="BK113"/>
  <c r="J113"/>
  <c r="BI112"/>
  <c r="BH112"/>
  <c r="BG112"/>
  <c r="BF112"/>
  <c r="BE112"/>
  <c r="T112"/>
  <c r="R112"/>
  <c r="P112"/>
  <c r="BK112"/>
  <c r="J112"/>
  <c r="BI111"/>
  <c r="BH111"/>
  <c r="BG111"/>
  <c r="BF111"/>
  <c r="BE111"/>
  <c r="T111"/>
  <c r="R111"/>
  <c r="P111"/>
  <c r="BK111"/>
  <c r="J111"/>
  <c r="BI110"/>
  <c r="BH110"/>
  <c r="BG110"/>
  <c r="BF110"/>
  <c r="BE110"/>
  <c r="T110"/>
  <c r="R110"/>
  <c r="P110"/>
  <c r="BK110"/>
  <c r="J110"/>
  <c r="BI109"/>
  <c r="BH109"/>
  <c r="BG109"/>
  <c r="BF109"/>
  <c r="BE109"/>
  <c r="T109"/>
  <c r="R109"/>
  <c r="P109"/>
  <c r="BK109"/>
  <c r="J109"/>
  <c r="BI108"/>
  <c r="BH108"/>
  <c r="BG108"/>
  <c r="BF108"/>
  <c r="BE108"/>
  <c r="T108"/>
  <c r="R108"/>
  <c r="P108"/>
  <c r="BK108"/>
  <c r="J108"/>
  <c r="BI107"/>
  <c r="BH107"/>
  <c r="BG107"/>
  <c r="BF107"/>
  <c r="BE107"/>
  <c r="T107"/>
  <c r="R107"/>
  <c r="P107"/>
  <c r="BK107"/>
  <c r="J107"/>
  <c r="BI106"/>
  <c r="BH106"/>
  <c r="BG106"/>
  <c r="BF106"/>
  <c r="BE106"/>
  <c r="T106"/>
  <c r="R106"/>
  <c r="P106"/>
  <c r="BK106"/>
  <c r="J106"/>
  <c r="BI105"/>
  <c r="BH105"/>
  <c r="BG105"/>
  <c r="BF105"/>
  <c r="BE105"/>
  <c r="T105"/>
  <c r="R105"/>
  <c r="P105"/>
  <c r="BK105"/>
  <c r="J105"/>
  <c r="BI104"/>
  <c r="BH104"/>
  <c r="BG104"/>
  <c r="BF104"/>
  <c r="BE104"/>
  <c r="T104"/>
  <c r="R104"/>
  <c r="P104"/>
  <c r="BK104"/>
  <c r="J104"/>
  <c r="BI103"/>
  <c r="BH103"/>
  <c r="BG103"/>
  <c r="BF103"/>
  <c r="BE103"/>
  <c r="T103"/>
  <c r="R103"/>
  <c r="P103"/>
  <c r="BK103"/>
  <c r="J103"/>
  <c r="BI102"/>
  <c r="BH102"/>
  <c r="BG102"/>
  <c r="BF102"/>
  <c r="BE102"/>
  <c r="T102"/>
  <c r="R102"/>
  <c r="P102"/>
  <c r="BK102"/>
  <c r="J102"/>
  <c r="BI101"/>
  <c r="BH101"/>
  <c r="BG101"/>
  <c r="BF101"/>
  <c r="BE101"/>
  <c r="T101"/>
  <c r="R101"/>
  <c r="P101"/>
  <c r="BK101"/>
  <c r="J101"/>
  <c r="BI100"/>
  <c r="BH100"/>
  <c r="BG100"/>
  <c r="BF100"/>
  <c r="BE100"/>
  <c r="T100"/>
  <c r="R100"/>
  <c r="P100"/>
  <c r="BK100"/>
  <c r="J100"/>
  <c r="BI99"/>
  <c r="BH99"/>
  <c r="BG99"/>
  <c r="BF99"/>
  <c r="BE99"/>
  <c r="T99"/>
  <c r="R99"/>
  <c r="P99"/>
  <c r="BK99"/>
  <c r="J99"/>
  <c r="BI98"/>
  <c r="BH98"/>
  <c r="BG98"/>
  <c r="BF98"/>
  <c r="BE98"/>
  <c r="T98"/>
  <c r="R98"/>
  <c r="P98"/>
  <c r="BK98"/>
  <c r="J98"/>
  <c r="BI97"/>
  <c r="BH97"/>
  <c r="BG97"/>
  <c r="BF97"/>
  <c r="BE97"/>
  <c r="T97"/>
  <c r="R97"/>
  <c r="P97"/>
  <c r="BK97"/>
  <c r="J97"/>
  <c r="BI96"/>
  <c r="BH96"/>
  <c r="BG96"/>
  <c r="BF96"/>
  <c r="BE96"/>
  <c r="T96"/>
  <c r="R96"/>
  <c r="P96"/>
  <c r="BK96"/>
  <c r="J96"/>
  <c r="BI95"/>
  <c r="BH95"/>
  <c r="BG95"/>
  <c r="BF95"/>
  <c r="BE95"/>
  <c r="T95"/>
  <c r="R95"/>
  <c r="P95"/>
  <c r="BK95"/>
  <c r="J95"/>
  <c r="BI94"/>
  <c r="BH94"/>
  <c r="BG94"/>
  <c r="BF94"/>
  <c r="BE94"/>
  <c r="T94"/>
  <c r="R94"/>
  <c r="P94"/>
  <c r="BK94"/>
  <c r="J94"/>
  <c r="BI93"/>
  <c r="BH93"/>
  <c r="BG93"/>
  <c r="BF93"/>
  <c r="BE93"/>
  <c r="T93"/>
  <c r="R93"/>
  <c r="P93"/>
  <c r="BK93"/>
  <c r="J93"/>
  <c r="BI92"/>
  <c r="BH92"/>
  <c r="BG92"/>
  <c r="BF92"/>
  <c r="BE92"/>
  <c r="T92"/>
  <c r="R92"/>
  <c r="P92"/>
  <c r="BK92"/>
  <c r="J92"/>
  <c r="BI91"/>
  <c r="BH91"/>
  <c r="BG91"/>
  <c r="BF91"/>
  <c r="BE91"/>
  <c r="T91"/>
  <c r="R91"/>
  <c r="P91"/>
  <c r="BK91"/>
  <c r="J91"/>
  <c r="BI90"/>
  <c r="BH90"/>
  <c r="BG90"/>
  <c r="BF90"/>
  <c r="BE90"/>
  <c r="T90"/>
  <c r="R90"/>
  <c r="P90"/>
  <c r="BK90"/>
  <c r="J90"/>
  <c r="BI89"/>
  <c r="BH89"/>
  <c r="BG89"/>
  <c r="BF89"/>
  <c r="BE89"/>
  <c r="T89"/>
  <c r="R89"/>
  <c r="P89"/>
  <c r="BK89"/>
  <c r="J89"/>
  <c r="BI88"/>
  <c r="BH88"/>
  <c r="BG88"/>
  <c r="BF88"/>
  <c r="BE88"/>
  <c r="T88"/>
  <c r="R88"/>
  <c r="P88"/>
  <c r="BK88"/>
  <c r="J88"/>
  <c r="BI87"/>
  <c r="BH87"/>
  <c r="BG87"/>
  <c r="BF87"/>
  <c r="BE87"/>
  <c r="T87"/>
  <c r="R87"/>
  <c r="P87"/>
  <c r="BK87"/>
  <c r="J87"/>
  <c r="BI86"/>
  <c r="BH86"/>
  <c r="BG86"/>
  <c r="BF86"/>
  <c r="BE86"/>
  <c r="T86"/>
  <c r="R86"/>
  <c r="P86"/>
  <c r="BK86"/>
  <c r="J86"/>
  <c r="BI85"/>
  <c r="BH85"/>
  <c r="BG85"/>
  <c r="BF85"/>
  <c r="BE85"/>
  <c r="T85"/>
  <c r="R85"/>
  <c r="P85"/>
  <c r="BK85"/>
  <c r="J85"/>
  <c r="BI84"/>
  <c r="BH84"/>
  <c r="BG84"/>
  <c r="BF84"/>
  <c r="BE84"/>
  <c r="T84"/>
  <c r="R84"/>
  <c r="P84"/>
  <c r="BK84"/>
  <c r="J84"/>
  <c r="BI83"/>
  <c r="BH83"/>
  <c r="BG83"/>
  <c r="BF83"/>
  <c r="BE83"/>
  <c r="T83"/>
  <c r="R83"/>
  <c r="P83"/>
  <c r="BK83"/>
  <c r="J83"/>
  <c r="BI82"/>
  <c r="BH82"/>
  <c r="BG82"/>
  <c r="BF82"/>
  <c r="BE82"/>
  <c r="T82"/>
  <c r="R82"/>
  <c r="P82"/>
  <c r="BK82"/>
  <c r="J82"/>
  <c r="BI81"/>
  <c r="BH81"/>
  <c r="BG81"/>
  <c r="BF81"/>
  <c r="BE81"/>
  <c r="F30" s="1"/>
  <c r="AZ75" i="1" s="1"/>
  <c r="T81" i="24"/>
  <c r="R81"/>
  <c r="P81"/>
  <c r="BK81"/>
  <c r="J81"/>
  <c r="BI80"/>
  <c r="BH80"/>
  <c r="F33" s="1"/>
  <c r="BC75" i="1" s="1"/>
  <c r="BG80" i="24"/>
  <c r="F32" s="1"/>
  <c r="BB75" i="1" s="1"/>
  <c r="BF80" i="24"/>
  <c r="J31" s="1"/>
  <c r="AW75" i="1" s="1"/>
  <c r="BE80" i="24"/>
  <c r="T80"/>
  <c r="T79" s="1"/>
  <c r="T78" s="1"/>
  <c r="R80"/>
  <c r="P80"/>
  <c r="P79" s="1"/>
  <c r="P78" s="1"/>
  <c r="AU75" i="1" s="1"/>
  <c r="BK80" i="24"/>
  <c r="J80"/>
  <c r="J74"/>
  <c r="F74"/>
  <c r="J72"/>
  <c r="F72"/>
  <c r="E70"/>
  <c r="F52"/>
  <c r="J51"/>
  <c r="F51"/>
  <c r="F49"/>
  <c r="E47"/>
  <c r="J18"/>
  <c r="E18"/>
  <c r="F75" s="1"/>
  <c r="J17"/>
  <c r="J12"/>
  <c r="J49" s="1"/>
  <c r="E7"/>
  <c r="R78" i="23"/>
  <c r="R77" s="1"/>
  <c r="BK77"/>
  <c r="J77" s="1"/>
  <c r="J27" s="1"/>
  <c r="AY74" i="1"/>
  <c r="AX74"/>
  <c r="J56" i="23"/>
  <c r="F34"/>
  <c r="BD74" i="1" s="1"/>
  <c r="F32" i="23"/>
  <c r="BB74" i="1" s="1"/>
  <c r="BI113" i="23"/>
  <c r="BH113"/>
  <c r="BG113"/>
  <c r="BF113"/>
  <c r="T113"/>
  <c r="R113"/>
  <c r="P113"/>
  <c r="BK113"/>
  <c r="J113"/>
  <c r="BE113" s="1"/>
  <c r="BI112"/>
  <c r="BH112"/>
  <c r="BG112"/>
  <c r="BF112"/>
  <c r="T112"/>
  <c r="R112"/>
  <c r="P112"/>
  <c r="BK112"/>
  <c r="J112"/>
  <c r="BE112" s="1"/>
  <c r="BI111"/>
  <c r="BH111"/>
  <c r="BG111"/>
  <c r="BF111"/>
  <c r="T111"/>
  <c r="R111"/>
  <c r="P111"/>
  <c r="BK111"/>
  <c r="J111"/>
  <c r="BE111" s="1"/>
  <c r="BI110"/>
  <c r="BH110"/>
  <c r="BG110"/>
  <c r="BF110"/>
  <c r="T110"/>
  <c r="R110"/>
  <c r="P110"/>
  <c r="BK110"/>
  <c r="J110"/>
  <c r="BE110" s="1"/>
  <c r="BI109"/>
  <c r="BH109"/>
  <c r="BG109"/>
  <c r="BF109"/>
  <c r="T109"/>
  <c r="R109"/>
  <c r="P109"/>
  <c r="BK109"/>
  <c r="J109"/>
  <c r="BE109" s="1"/>
  <c r="BI108"/>
  <c r="BH108"/>
  <c r="BG108"/>
  <c r="BF108"/>
  <c r="T108"/>
  <c r="R108"/>
  <c r="P108"/>
  <c r="BK108"/>
  <c r="J108"/>
  <c r="BE108" s="1"/>
  <c r="BI107"/>
  <c r="BH107"/>
  <c r="BG107"/>
  <c r="BF107"/>
  <c r="T107"/>
  <c r="R107"/>
  <c r="P107"/>
  <c r="BK107"/>
  <c r="J107"/>
  <c r="BE107" s="1"/>
  <c r="BI106"/>
  <c r="BH106"/>
  <c r="BG106"/>
  <c r="BF106"/>
  <c r="T106"/>
  <c r="R106"/>
  <c r="P106"/>
  <c r="BK106"/>
  <c r="J106"/>
  <c r="BE106" s="1"/>
  <c r="BI105"/>
  <c r="BH105"/>
  <c r="BG105"/>
  <c r="BF105"/>
  <c r="T105"/>
  <c r="R105"/>
  <c r="P105"/>
  <c r="BK105"/>
  <c r="J105"/>
  <c r="BE105" s="1"/>
  <c r="BI104"/>
  <c r="BH104"/>
  <c r="BG104"/>
  <c r="BF104"/>
  <c r="T104"/>
  <c r="R104"/>
  <c r="P104"/>
  <c r="BK104"/>
  <c r="J104"/>
  <c r="BE104" s="1"/>
  <c r="BI103"/>
  <c r="BH103"/>
  <c r="BG103"/>
  <c r="BF103"/>
  <c r="T103"/>
  <c r="R103"/>
  <c r="P103"/>
  <c r="BK103"/>
  <c r="J103"/>
  <c r="BE103" s="1"/>
  <c r="BI102"/>
  <c r="BH102"/>
  <c r="BG102"/>
  <c r="BF102"/>
  <c r="T102"/>
  <c r="R102"/>
  <c r="P102"/>
  <c r="BK102"/>
  <c r="J102"/>
  <c r="BE102" s="1"/>
  <c r="BI101"/>
  <c r="BH101"/>
  <c r="BG101"/>
  <c r="BF101"/>
  <c r="T101"/>
  <c r="R101"/>
  <c r="P101"/>
  <c r="BK101"/>
  <c r="J101"/>
  <c r="BE101" s="1"/>
  <c r="BI100"/>
  <c r="BH100"/>
  <c r="BG100"/>
  <c r="BF100"/>
  <c r="T100"/>
  <c r="R100"/>
  <c r="P100"/>
  <c r="BK100"/>
  <c r="J100"/>
  <c r="BE100" s="1"/>
  <c r="BI99"/>
  <c r="BH99"/>
  <c r="BG99"/>
  <c r="BF99"/>
  <c r="T99"/>
  <c r="R99"/>
  <c r="P99"/>
  <c r="BK99"/>
  <c r="J99"/>
  <c r="BE99" s="1"/>
  <c r="BI98"/>
  <c r="BH98"/>
  <c r="BG98"/>
  <c r="BF98"/>
  <c r="T98"/>
  <c r="R98"/>
  <c r="P98"/>
  <c r="BK98"/>
  <c r="J98"/>
  <c r="BE98" s="1"/>
  <c r="BI97"/>
  <c r="BH97"/>
  <c r="BG97"/>
  <c r="BF97"/>
  <c r="T97"/>
  <c r="R97"/>
  <c r="P97"/>
  <c r="BK97"/>
  <c r="J97"/>
  <c r="BE97" s="1"/>
  <c r="BI96"/>
  <c r="BH96"/>
  <c r="BG96"/>
  <c r="BF96"/>
  <c r="T96"/>
  <c r="R96"/>
  <c r="P96"/>
  <c r="BK96"/>
  <c r="J96"/>
  <c r="BE96" s="1"/>
  <c r="BI95"/>
  <c r="BH95"/>
  <c r="BG95"/>
  <c r="BF95"/>
  <c r="T95"/>
  <c r="R95"/>
  <c r="P95"/>
  <c r="BK95"/>
  <c r="J95"/>
  <c r="BE95" s="1"/>
  <c r="BI94"/>
  <c r="BH94"/>
  <c r="BG94"/>
  <c r="BF94"/>
  <c r="T94"/>
  <c r="R94"/>
  <c r="P94"/>
  <c r="BK94"/>
  <c r="J94"/>
  <c r="BE94" s="1"/>
  <c r="BI93"/>
  <c r="BH93"/>
  <c r="BG93"/>
  <c r="BF93"/>
  <c r="T93"/>
  <c r="R93"/>
  <c r="P93"/>
  <c r="BK93"/>
  <c r="J93"/>
  <c r="BE93" s="1"/>
  <c r="BI92"/>
  <c r="BH92"/>
  <c r="BG92"/>
  <c r="BF92"/>
  <c r="T92"/>
  <c r="R92"/>
  <c r="P92"/>
  <c r="BK92"/>
  <c r="J92"/>
  <c r="BE92" s="1"/>
  <c r="BI91"/>
  <c r="BH91"/>
  <c r="BG91"/>
  <c r="BF91"/>
  <c r="T91"/>
  <c r="R91"/>
  <c r="P91"/>
  <c r="BK91"/>
  <c r="J91"/>
  <c r="BE91" s="1"/>
  <c r="BI90"/>
  <c r="BH90"/>
  <c r="BG90"/>
  <c r="BF90"/>
  <c r="T90"/>
  <c r="R90"/>
  <c r="P90"/>
  <c r="BK90"/>
  <c r="J90"/>
  <c r="BE90" s="1"/>
  <c r="BI89"/>
  <c r="BH89"/>
  <c r="BG89"/>
  <c r="BF89"/>
  <c r="T89"/>
  <c r="R89"/>
  <c r="P89"/>
  <c r="BK89"/>
  <c r="J89"/>
  <c r="BE89" s="1"/>
  <c r="BI88"/>
  <c r="BH88"/>
  <c r="BG88"/>
  <c r="BF88"/>
  <c r="T88"/>
  <c r="R88"/>
  <c r="P88"/>
  <c r="BK88"/>
  <c r="J88"/>
  <c r="BE88" s="1"/>
  <c r="BI87"/>
  <c r="BH87"/>
  <c r="BG87"/>
  <c r="BF87"/>
  <c r="T87"/>
  <c r="R87"/>
  <c r="P87"/>
  <c r="BK87"/>
  <c r="J87"/>
  <c r="BE87" s="1"/>
  <c r="BI86"/>
  <c r="BH86"/>
  <c r="BG86"/>
  <c r="BF86"/>
  <c r="T86"/>
  <c r="R86"/>
  <c r="P86"/>
  <c r="BK86"/>
  <c r="J86"/>
  <c r="BE86" s="1"/>
  <c r="BI85"/>
  <c r="BH85"/>
  <c r="BG85"/>
  <c r="BF85"/>
  <c r="T85"/>
  <c r="R85"/>
  <c r="P85"/>
  <c r="BK85"/>
  <c r="J85"/>
  <c r="BE85" s="1"/>
  <c r="BI84"/>
  <c r="BH84"/>
  <c r="BG84"/>
  <c r="BF84"/>
  <c r="T84"/>
  <c r="R84"/>
  <c r="P84"/>
  <c r="BK84"/>
  <c r="J84"/>
  <c r="BE84" s="1"/>
  <c r="BI83"/>
  <c r="BH83"/>
  <c r="BG83"/>
  <c r="BF83"/>
  <c r="T83"/>
  <c r="R83"/>
  <c r="P83"/>
  <c r="BK83"/>
  <c r="J83"/>
  <c r="BE83" s="1"/>
  <c r="BI82"/>
  <c r="BH82"/>
  <c r="BG82"/>
  <c r="BF82"/>
  <c r="T82"/>
  <c r="R82"/>
  <c r="P82"/>
  <c r="BK82"/>
  <c r="J82"/>
  <c r="BE82" s="1"/>
  <c r="BI81"/>
  <c r="BH81"/>
  <c r="BG81"/>
  <c r="BF81"/>
  <c r="T81"/>
  <c r="R81"/>
  <c r="P81"/>
  <c r="BK81"/>
  <c r="J81"/>
  <c r="BE81" s="1"/>
  <c r="F30" s="1"/>
  <c r="AZ74" i="1" s="1"/>
  <c r="BI80" i="23"/>
  <c r="BH80"/>
  <c r="BG80"/>
  <c r="BF80"/>
  <c r="T80"/>
  <c r="R80"/>
  <c r="P80"/>
  <c r="BK80"/>
  <c r="J80"/>
  <c r="BE80" s="1"/>
  <c r="BI79"/>
  <c r="BH79"/>
  <c r="BG79"/>
  <c r="BF79"/>
  <c r="T79"/>
  <c r="R79"/>
  <c r="P79"/>
  <c r="P78" s="1"/>
  <c r="P77" s="1"/>
  <c r="AU74" i="1" s="1"/>
  <c r="BK79" i="23"/>
  <c r="BK78" s="1"/>
  <c r="J78" s="1"/>
  <c r="J57" s="1"/>
  <c r="J79"/>
  <c r="BE79" s="1"/>
  <c r="J73"/>
  <c r="F73"/>
  <c r="F71"/>
  <c r="E69"/>
  <c r="E67"/>
  <c r="J51"/>
  <c r="F51"/>
  <c r="J49"/>
  <c r="F49"/>
  <c r="E47"/>
  <c r="J18"/>
  <c r="E18"/>
  <c r="F52" s="1"/>
  <c r="J17"/>
  <c r="J12"/>
  <c r="J71" s="1"/>
  <c r="E7"/>
  <c r="E45" s="1"/>
  <c r="T78" i="22"/>
  <c r="T77" s="1"/>
  <c r="P78"/>
  <c r="P77" s="1"/>
  <c r="AU73" i="1" s="1"/>
  <c r="AY73"/>
  <c r="AX73"/>
  <c r="F33" i="22"/>
  <c r="BC73" i="1" s="1"/>
  <c r="J31" i="22"/>
  <c r="AW73" i="1" s="1"/>
  <c r="J30" i="22"/>
  <c r="AV73" i="1" s="1"/>
  <c r="AT73" s="1"/>
  <c r="BI84" i="22"/>
  <c r="BH84"/>
  <c r="BG84"/>
  <c r="BF84"/>
  <c r="BE84"/>
  <c r="T84"/>
  <c r="R84"/>
  <c r="P84"/>
  <c r="BK84"/>
  <c r="J84"/>
  <c r="BI83"/>
  <c r="BH83"/>
  <c r="BG83"/>
  <c r="BF83"/>
  <c r="BE83"/>
  <c r="T83"/>
  <c r="R83"/>
  <c r="P83"/>
  <c r="BK83"/>
  <c r="J83"/>
  <c r="BI82"/>
  <c r="BH82"/>
  <c r="BG82"/>
  <c r="BF82"/>
  <c r="BE82"/>
  <c r="T82"/>
  <c r="R82"/>
  <c r="P82"/>
  <c r="BK82"/>
  <c r="J82"/>
  <c r="BI81"/>
  <c r="BH81"/>
  <c r="BG81"/>
  <c r="BF81"/>
  <c r="BE81"/>
  <c r="T81"/>
  <c r="R81"/>
  <c r="P81"/>
  <c r="BK81"/>
  <c r="J81"/>
  <c r="BI80"/>
  <c r="BH80"/>
  <c r="BG80"/>
  <c r="BF80"/>
  <c r="BE80"/>
  <c r="T80"/>
  <c r="R80"/>
  <c r="P80"/>
  <c r="BK80"/>
  <c r="J80"/>
  <c r="BI79"/>
  <c r="BH79"/>
  <c r="BG79"/>
  <c r="F32" s="1"/>
  <c r="BB73" i="1" s="1"/>
  <c r="BF79" i="22"/>
  <c r="F31" s="1"/>
  <c r="BA73" i="1" s="1"/>
  <c r="BE79" i="22"/>
  <c r="T79"/>
  <c r="R79"/>
  <c r="R78" s="1"/>
  <c r="R77" s="1"/>
  <c r="P79"/>
  <c r="BK79"/>
  <c r="J79"/>
  <c r="J73"/>
  <c r="F73"/>
  <c r="J71"/>
  <c r="F71"/>
  <c r="E69"/>
  <c r="F52"/>
  <c r="J51"/>
  <c r="F51"/>
  <c r="F49"/>
  <c r="E47"/>
  <c r="E45"/>
  <c r="J18"/>
  <c r="E18"/>
  <c r="F74" s="1"/>
  <c r="J17"/>
  <c r="J12"/>
  <c r="J49" s="1"/>
  <c r="E7"/>
  <c r="E67" s="1"/>
  <c r="R78" i="21"/>
  <c r="R77" s="1"/>
  <c r="BK77"/>
  <c r="J77" s="1"/>
  <c r="J27" s="1"/>
  <c r="AG72" i="1" s="1"/>
  <c r="AY72"/>
  <c r="AX72"/>
  <c r="J56" i="21"/>
  <c r="F34"/>
  <c r="BD72" i="1" s="1"/>
  <c r="F32" i="21"/>
  <c r="BB72" i="1" s="1"/>
  <c r="BI89" i="21"/>
  <c r="BH89"/>
  <c r="BG89"/>
  <c r="BF89"/>
  <c r="T89"/>
  <c r="R89"/>
  <c r="P89"/>
  <c r="BK89"/>
  <c r="J89"/>
  <c r="BE89" s="1"/>
  <c r="BI88"/>
  <c r="BH88"/>
  <c r="BG88"/>
  <c r="BF88"/>
  <c r="T88"/>
  <c r="R88"/>
  <c r="P88"/>
  <c r="BK88"/>
  <c r="J88"/>
  <c r="BE88" s="1"/>
  <c r="BI87"/>
  <c r="BH87"/>
  <c r="BG87"/>
  <c r="BF87"/>
  <c r="T87"/>
  <c r="R87"/>
  <c r="P87"/>
  <c r="BK87"/>
  <c r="J87"/>
  <c r="BE87" s="1"/>
  <c r="BI86"/>
  <c r="BH86"/>
  <c r="BG86"/>
  <c r="BF86"/>
  <c r="T86"/>
  <c r="R86"/>
  <c r="P86"/>
  <c r="BK86"/>
  <c r="J86"/>
  <c r="BE86" s="1"/>
  <c r="BI85"/>
  <c r="BH85"/>
  <c r="BG85"/>
  <c r="BF85"/>
  <c r="T85"/>
  <c r="R85"/>
  <c r="P85"/>
  <c r="BK85"/>
  <c r="J85"/>
  <c r="BE85" s="1"/>
  <c r="BI84"/>
  <c r="BH84"/>
  <c r="BG84"/>
  <c r="BF84"/>
  <c r="T84"/>
  <c r="R84"/>
  <c r="P84"/>
  <c r="BK84"/>
  <c r="J84"/>
  <c r="BE84" s="1"/>
  <c r="BI83"/>
  <c r="BH83"/>
  <c r="BG83"/>
  <c r="BF83"/>
  <c r="T83"/>
  <c r="R83"/>
  <c r="P83"/>
  <c r="BK83"/>
  <c r="J83"/>
  <c r="BE83" s="1"/>
  <c r="BI82"/>
  <c r="BH82"/>
  <c r="BG82"/>
  <c r="BF82"/>
  <c r="T82"/>
  <c r="R82"/>
  <c r="P82"/>
  <c r="BK82"/>
  <c r="J82"/>
  <c r="BE82" s="1"/>
  <c r="F30" s="1"/>
  <c r="AZ72" i="1" s="1"/>
  <c r="BI81" i="21"/>
  <c r="BH81"/>
  <c r="BG81"/>
  <c r="BF81"/>
  <c r="F31" s="1"/>
  <c r="BA72" i="1" s="1"/>
  <c r="T81" i="21"/>
  <c r="R81"/>
  <c r="P81"/>
  <c r="BK81"/>
  <c r="J81"/>
  <c r="BE81" s="1"/>
  <c r="BI80"/>
  <c r="BH80"/>
  <c r="BG80"/>
  <c r="BF80"/>
  <c r="T80"/>
  <c r="R80"/>
  <c r="P80"/>
  <c r="BK80"/>
  <c r="J80"/>
  <c r="BE80" s="1"/>
  <c r="BI79"/>
  <c r="BH79"/>
  <c r="F33" s="1"/>
  <c r="BC72" i="1" s="1"/>
  <c r="BG79" i="21"/>
  <c r="BF79"/>
  <c r="T79"/>
  <c r="R79"/>
  <c r="P79"/>
  <c r="BK79"/>
  <c r="BK78" s="1"/>
  <c r="J78" s="1"/>
  <c r="J57" s="1"/>
  <c r="J79"/>
  <c r="BE79" s="1"/>
  <c r="F74"/>
  <c r="J73"/>
  <c r="F73"/>
  <c r="F71"/>
  <c r="E69"/>
  <c r="E67"/>
  <c r="J51"/>
  <c r="F51"/>
  <c r="J49"/>
  <c r="F49"/>
  <c r="E47"/>
  <c r="J18"/>
  <c r="E18"/>
  <c r="F52" s="1"/>
  <c r="J17"/>
  <c r="J12"/>
  <c r="J71" s="1"/>
  <c r="E7"/>
  <c r="E45" s="1"/>
  <c r="BK106" i="20"/>
  <c r="J106" s="1"/>
  <c r="J58" s="1"/>
  <c r="R79"/>
  <c r="R78" s="1"/>
  <c r="AY71" i="1"/>
  <c r="AX71"/>
  <c r="F34" i="20"/>
  <c r="BD71" i="1" s="1"/>
  <c r="BI129" i="20"/>
  <c r="BH129"/>
  <c r="BG129"/>
  <c r="BF129"/>
  <c r="T129"/>
  <c r="R129"/>
  <c r="P129"/>
  <c r="BK129"/>
  <c r="J129"/>
  <c r="BE129" s="1"/>
  <c r="BI128"/>
  <c r="BH128"/>
  <c r="BG128"/>
  <c r="BF128"/>
  <c r="T128"/>
  <c r="R128"/>
  <c r="P128"/>
  <c r="BK128"/>
  <c r="J128"/>
  <c r="BE128" s="1"/>
  <c r="BI127"/>
  <c r="BH127"/>
  <c r="BG127"/>
  <c r="BF127"/>
  <c r="T127"/>
  <c r="R127"/>
  <c r="P127"/>
  <c r="BK127"/>
  <c r="J127"/>
  <c r="BE127" s="1"/>
  <c r="BI126"/>
  <c r="BH126"/>
  <c r="BG126"/>
  <c r="BF126"/>
  <c r="T126"/>
  <c r="R126"/>
  <c r="P126"/>
  <c r="BK126"/>
  <c r="J126"/>
  <c r="BE126" s="1"/>
  <c r="BI125"/>
  <c r="BH125"/>
  <c r="BG125"/>
  <c r="BF125"/>
  <c r="T125"/>
  <c r="R125"/>
  <c r="P125"/>
  <c r="BK125"/>
  <c r="J125"/>
  <c r="BE125" s="1"/>
  <c r="BI124"/>
  <c r="BH124"/>
  <c r="BG124"/>
  <c r="BF124"/>
  <c r="T124"/>
  <c r="R124"/>
  <c r="P124"/>
  <c r="BK124"/>
  <c r="J124"/>
  <c r="BE124" s="1"/>
  <c r="BI123"/>
  <c r="BH123"/>
  <c r="BG123"/>
  <c r="BF123"/>
  <c r="T123"/>
  <c r="R123"/>
  <c r="P123"/>
  <c r="BK123"/>
  <c r="J123"/>
  <c r="BE123" s="1"/>
  <c r="BI122"/>
  <c r="BH122"/>
  <c r="BG122"/>
  <c r="BF122"/>
  <c r="T122"/>
  <c r="R122"/>
  <c r="P122"/>
  <c r="BK122"/>
  <c r="J122"/>
  <c r="BE122" s="1"/>
  <c r="BI121"/>
  <c r="BH121"/>
  <c r="BG121"/>
  <c r="BF121"/>
  <c r="T121"/>
  <c r="R121"/>
  <c r="P121"/>
  <c r="BK121"/>
  <c r="J121"/>
  <c r="BE121" s="1"/>
  <c r="BI120"/>
  <c r="BH120"/>
  <c r="BG120"/>
  <c r="BF120"/>
  <c r="T120"/>
  <c r="R120"/>
  <c r="P120"/>
  <c r="BK120"/>
  <c r="J120"/>
  <c r="BE120" s="1"/>
  <c r="BI119"/>
  <c r="BH119"/>
  <c r="BG119"/>
  <c r="BF119"/>
  <c r="T119"/>
  <c r="R119"/>
  <c r="P119"/>
  <c r="BK119"/>
  <c r="J119"/>
  <c r="BE119" s="1"/>
  <c r="BI118"/>
  <c r="BH118"/>
  <c r="BG118"/>
  <c r="BF118"/>
  <c r="T118"/>
  <c r="R118"/>
  <c r="P118"/>
  <c r="BK118"/>
  <c r="J118"/>
  <c r="BE118" s="1"/>
  <c r="BI117"/>
  <c r="BH117"/>
  <c r="BG117"/>
  <c r="BF117"/>
  <c r="T117"/>
  <c r="R117"/>
  <c r="P117"/>
  <c r="BK117"/>
  <c r="J117"/>
  <c r="BE117" s="1"/>
  <c r="BI116"/>
  <c r="BH116"/>
  <c r="BG116"/>
  <c r="BF116"/>
  <c r="T116"/>
  <c r="R116"/>
  <c r="P116"/>
  <c r="BK116"/>
  <c r="J116"/>
  <c r="BE116" s="1"/>
  <c r="BI115"/>
  <c r="BH115"/>
  <c r="BG115"/>
  <c r="BF115"/>
  <c r="T115"/>
  <c r="R115"/>
  <c r="P115"/>
  <c r="BK115"/>
  <c r="J115"/>
  <c r="BE115" s="1"/>
  <c r="BI114"/>
  <c r="BH114"/>
  <c r="BG114"/>
  <c r="BF114"/>
  <c r="T114"/>
  <c r="R114"/>
  <c r="P114"/>
  <c r="BK114"/>
  <c r="J114"/>
  <c r="BE114" s="1"/>
  <c r="BI113"/>
  <c r="BH113"/>
  <c r="BG113"/>
  <c r="BF113"/>
  <c r="T113"/>
  <c r="R113"/>
  <c r="P113"/>
  <c r="BK113"/>
  <c r="J113"/>
  <c r="BE113" s="1"/>
  <c r="BI112"/>
  <c r="BH112"/>
  <c r="BG112"/>
  <c r="BF112"/>
  <c r="T112"/>
  <c r="R112"/>
  <c r="P112"/>
  <c r="BK112"/>
  <c r="J112"/>
  <c r="BE112" s="1"/>
  <c r="BI111"/>
  <c r="BH111"/>
  <c r="BG111"/>
  <c r="BF111"/>
  <c r="T111"/>
  <c r="R111"/>
  <c r="P111"/>
  <c r="BK111"/>
  <c r="J111"/>
  <c r="BE111" s="1"/>
  <c r="BI110"/>
  <c r="BH110"/>
  <c r="BG110"/>
  <c r="BF110"/>
  <c r="T110"/>
  <c r="R110"/>
  <c r="P110"/>
  <c r="BK110"/>
  <c r="J110"/>
  <c r="BE110" s="1"/>
  <c r="BI109"/>
  <c r="BH109"/>
  <c r="BG109"/>
  <c r="BF109"/>
  <c r="T109"/>
  <c r="R109"/>
  <c r="P109"/>
  <c r="BK109"/>
  <c r="J109"/>
  <c r="BE109" s="1"/>
  <c r="BI108"/>
  <c r="BH108"/>
  <c r="BG108"/>
  <c r="BF108"/>
  <c r="T108"/>
  <c r="R108"/>
  <c r="P108"/>
  <c r="BK108"/>
  <c r="J108"/>
  <c r="BE108" s="1"/>
  <c r="BI107"/>
  <c r="BH107"/>
  <c r="BG107"/>
  <c r="BF107"/>
  <c r="T107"/>
  <c r="R107"/>
  <c r="R106" s="1"/>
  <c r="P107"/>
  <c r="P106" s="1"/>
  <c r="BK107"/>
  <c r="J107"/>
  <c r="BE107" s="1"/>
  <c r="BI105"/>
  <c r="BH105"/>
  <c r="BG105"/>
  <c r="BF105"/>
  <c r="BE105"/>
  <c r="T105"/>
  <c r="R105"/>
  <c r="P105"/>
  <c r="BK105"/>
  <c r="J105"/>
  <c r="BI104"/>
  <c r="BH104"/>
  <c r="BG104"/>
  <c r="BF104"/>
  <c r="BE104"/>
  <c r="T104"/>
  <c r="R104"/>
  <c r="P104"/>
  <c r="BK104"/>
  <c r="J104"/>
  <c r="BI103"/>
  <c r="BH103"/>
  <c r="BG103"/>
  <c r="BF103"/>
  <c r="BE103"/>
  <c r="T103"/>
  <c r="R103"/>
  <c r="P103"/>
  <c r="BK103"/>
  <c r="J103"/>
  <c r="BI102"/>
  <c r="BH102"/>
  <c r="BG102"/>
  <c r="BF102"/>
  <c r="BE102"/>
  <c r="T102"/>
  <c r="R102"/>
  <c r="P102"/>
  <c r="BK102"/>
  <c r="J102"/>
  <c r="BI101"/>
  <c r="BH101"/>
  <c r="BG101"/>
  <c r="BF101"/>
  <c r="BE101"/>
  <c r="T101"/>
  <c r="R101"/>
  <c r="P101"/>
  <c r="BK101"/>
  <c r="J101"/>
  <c r="BI100"/>
  <c r="BH100"/>
  <c r="BG100"/>
  <c r="BF100"/>
  <c r="BE100"/>
  <c r="T100"/>
  <c r="R100"/>
  <c r="P100"/>
  <c r="BK100"/>
  <c r="J100"/>
  <c r="BI99"/>
  <c r="BH99"/>
  <c r="BG99"/>
  <c r="BF99"/>
  <c r="BE99"/>
  <c r="T99"/>
  <c r="R99"/>
  <c r="P99"/>
  <c r="BK99"/>
  <c r="J99"/>
  <c r="BI98"/>
  <c r="BH98"/>
  <c r="BG98"/>
  <c r="BF98"/>
  <c r="BE98"/>
  <c r="T98"/>
  <c r="R98"/>
  <c r="P98"/>
  <c r="BK98"/>
  <c r="J98"/>
  <c r="BI97"/>
  <c r="BH97"/>
  <c r="BG97"/>
  <c r="BF97"/>
  <c r="BE97"/>
  <c r="T97"/>
  <c r="R97"/>
  <c r="P97"/>
  <c r="BK97"/>
  <c r="J97"/>
  <c r="BI96"/>
  <c r="BH96"/>
  <c r="BG96"/>
  <c r="BF96"/>
  <c r="BE96"/>
  <c r="T96"/>
  <c r="R96"/>
  <c r="P96"/>
  <c r="BK96"/>
  <c r="J96"/>
  <c r="BI95"/>
  <c r="BH95"/>
  <c r="BG95"/>
  <c r="BF95"/>
  <c r="BE95"/>
  <c r="T95"/>
  <c r="R95"/>
  <c r="P95"/>
  <c r="BK95"/>
  <c r="J95"/>
  <c r="BI94"/>
  <c r="BH94"/>
  <c r="BG94"/>
  <c r="BF94"/>
  <c r="BE94"/>
  <c r="T94"/>
  <c r="R94"/>
  <c r="P94"/>
  <c r="BK94"/>
  <c r="J94"/>
  <c r="BI93"/>
  <c r="BH93"/>
  <c r="BG93"/>
  <c r="BF93"/>
  <c r="BE93"/>
  <c r="T93"/>
  <c r="R93"/>
  <c r="P93"/>
  <c r="BK93"/>
  <c r="J93"/>
  <c r="BI92"/>
  <c r="BH92"/>
  <c r="BG92"/>
  <c r="BF92"/>
  <c r="BE92"/>
  <c r="T92"/>
  <c r="R92"/>
  <c r="P92"/>
  <c r="BK92"/>
  <c r="J92"/>
  <c r="BI91"/>
  <c r="BH91"/>
  <c r="BG91"/>
  <c r="BF91"/>
  <c r="BE91"/>
  <c r="T91"/>
  <c r="R91"/>
  <c r="P91"/>
  <c r="BK91"/>
  <c r="J91"/>
  <c r="BI90"/>
  <c r="BH90"/>
  <c r="BG90"/>
  <c r="BF90"/>
  <c r="BE90"/>
  <c r="T90"/>
  <c r="R90"/>
  <c r="P90"/>
  <c r="BK90"/>
  <c r="J90"/>
  <c r="BI89"/>
  <c r="BH89"/>
  <c r="BG89"/>
  <c r="BF89"/>
  <c r="BE89"/>
  <c r="T89"/>
  <c r="R89"/>
  <c r="P89"/>
  <c r="BK89"/>
  <c r="J89"/>
  <c r="BI88"/>
  <c r="BH88"/>
  <c r="BG88"/>
  <c r="BF88"/>
  <c r="BE88"/>
  <c r="T88"/>
  <c r="R88"/>
  <c r="P88"/>
  <c r="BK88"/>
  <c r="J88"/>
  <c r="BI87"/>
  <c r="BH87"/>
  <c r="BG87"/>
  <c r="BF87"/>
  <c r="BE87"/>
  <c r="T87"/>
  <c r="R87"/>
  <c r="P87"/>
  <c r="BK87"/>
  <c r="J87"/>
  <c r="BI86"/>
  <c r="BH86"/>
  <c r="BG86"/>
  <c r="BF86"/>
  <c r="BE86"/>
  <c r="T86"/>
  <c r="R86"/>
  <c r="P86"/>
  <c r="BK86"/>
  <c r="J86"/>
  <c r="BI85"/>
  <c r="BH85"/>
  <c r="BG85"/>
  <c r="BF85"/>
  <c r="BE85"/>
  <c r="T85"/>
  <c r="R85"/>
  <c r="P85"/>
  <c r="BK85"/>
  <c r="J85"/>
  <c r="BI84"/>
  <c r="BH84"/>
  <c r="BG84"/>
  <c r="BF84"/>
  <c r="BE84"/>
  <c r="T84"/>
  <c r="R84"/>
  <c r="P84"/>
  <c r="BK84"/>
  <c r="J84"/>
  <c r="BI83"/>
  <c r="BH83"/>
  <c r="BG83"/>
  <c r="BF83"/>
  <c r="BE83"/>
  <c r="T83"/>
  <c r="R83"/>
  <c r="P83"/>
  <c r="BK83"/>
  <c r="J83"/>
  <c r="BI82"/>
  <c r="BH82"/>
  <c r="BG82"/>
  <c r="BF82"/>
  <c r="BE82"/>
  <c r="T82"/>
  <c r="R82"/>
  <c r="P82"/>
  <c r="BK82"/>
  <c r="J82"/>
  <c r="BI81"/>
  <c r="BH81"/>
  <c r="BG81"/>
  <c r="BF81"/>
  <c r="BE81"/>
  <c r="F30" s="1"/>
  <c r="AZ71" i="1" s="1"/>
  <c r="T81" i="20"/>
  <c r="R81"/>
  <c r="P81"/>
  <c r="BK81"/>
  <c r="J81"/>
  <c r="BI80"/>
  <c r="BH80"/>
  <c r="BG80"/>
  <c r="F32" s="1"/>
  <c r="BB71" i="1" s="1"/>
  <c r="BF80" i="20"/>
  <c r="J31" s="1"/>
  <c r="AW71" i="1" s="1"/>
  <c r="BE80" i="20"/>
  <c r="T80"/>
  <c r="T79" s="1"/>
  <c r="R80"/>
  <c r="P80"/>
  <c r="P79" s="1"/>
  <c r="P78" s="1"/>
  <c r="AU71" i="1" s="1"/>
  <c r="BK80" i="20"/>
  <c r="J80"/>
  <c r="J74"/>
  <c r="F74"/>
  <c r="J72"/>
  <c r="F72"/>
  <c r="E70"/>
  <c r="F52"/>
  <c r="J51"/>
  <c r="F51"/>
  <c r="F49"/>
  <c r="E47"/>
  <c r="J18"/>
  <c r="E18"/>
  <c r="F75" s="1"/>
  <c r="J17"/>
  <c r="J12"/>
  <c r="J49" s="1"/>
  <c r="E7"/>
  <c r="R227" i="19"/>
  <c r="R226" s="1"/>
  <c r="BK226"/>
  <c r="J226" s="1"/>
  <c r="J62" s="1"/>
  <c r="R223"/>
  <c r="T215"/>
  <c r="P215"/>
  <c r="R165"/>
  <c r="J165"/>
  <c r="J59" s="1"/>
  <c r="T85"/>
  <c r="P85"/>
  <c r="AY70" i="1"/>
  <c r="AX70"/>
  <c r="BI232" i="19"/>
  <c r="BH232"/>
  <c r="BG232"/>
  <c r="BF232"/>
  <c r="T232"/>
  <c r="R232"/>
  <c r="P232"/>
  <c r="BK232"/>
  <c r="J232"/>
  <c r="BE232" s="1"/>
  <c r="BI231"/>
  <c r="BH231"/>
  <c r="BG231"/>
  <c r="BF231"/>
  <c r="T231"/>
  <c r="R231"/>
  <c r="P231"/>
  <c r="BK231"/>
  <c r="J231"/>
  <c r="BE231" s="1"/>
  <c r="BI228"/>
  <c r="BH228"/>
  <c r="BG228"/>
  <c r="BF228"/>
  <c r="T228"/>
  <c r="R228"/>
  <c r="P228"/>
  <c r="P227" s="1"/>
  <c r="P226" s="1"/>
  <c r="BK228"/>
  <c r="BK227" s="1"/>
  <c r="J227" s="1"/>
  <c r="J63" s="1"/>
  <c r="J228"/>
  <c r="BE228" s="1"/>
  <c r="BI224"/>
  <c r="BH224"/>
  <c r="BG224"/>
  <c r="BF224"/>
  <c r="T224"/>
  <c r="T223" s="1"/>
  <c r="R224"/>
  <c r="P224"/>
  <c r="P223" s="1"/>
  <c r="BK224"/>
  <c r="BK223" s="1"/>
  <c r="J223" s="1"/>
  <c r="J61" s="1"/>
  <c r="J224"/>
  <c r="BE224" s="1"/>
  <c r="BI222"/>
  <c r="BH222"/>
  <c r="BG222"/>
  <c r="BF222"/>
  <c r="BE222"/>
  <c r="T222"/>
  <c r="R222"/>
  <c r="P222"/>
  <c r="BK222"/>
  <c r="BK215" s="1"/>
  <c r="J215" s="1"/>
  <c r="J222"/>
  <c r="BI216"/>
  <c r="BH216"/>
  <c r="BG216"/>
  <c r="BF216"/>
  <c r="BE216"/>
  <c r="T216"/>
  <c r="R216"/>
  <c r="R215" s="1"/>
  <c r="P216"/>
  <c r="BK216"/>
  <c r="J216"/>
  <c r="J60"/>
  <c r="BI214"/>
  <c r="BH214"/>
  <c r="BG214"/>
  <c r="BF214"/>
  <c r="T214"/>
  <c r="R214"/>
  <c r="P214"/>
  <c r="BK214"/>
  <c r="J214"/>
  <c r="BE214" s="1"/>
  <c r="BI207"/>
  <c r="BH207"/>
  <c r="BG207"/>
  <c r="BF207"/>
  <c r="T207"/>
  <c r="R207"/>
  <c r="P207"/>
  <c r="BK207"/>
  <c r="J207"/>
  <c r="BE207" s="1"/>
  <c r="BI206"/>
  <c r="BH206"/>
  <c r="BG206"/>
  <c r="BF206"/>
  <c r="T206"/>
  <c r="R206"/>
  <c r="P206"/>
  <c r="BK206"/>
  <c r="J206"/>
  <c r="BE206" s="1"/>
  <c r="BI199"/>
  <c r="BH199"/>
  <c r="BG199"/>
  <c r="BF199"/>
  <c r="T199"/>
  <c r="R199"/>
  <c r="P199"/>
  <c r="BK199"/>
  <c r="J199"/>
  <c r="BE199" s="1"/>
  <c r="BI198"/>
  <c r="BH198"/>
  <c r="BG198"/>
  <c r="BF198"/>
  <c r="T198"/>
  <c r="R198"/>
  <c r="P198"/>
  <c r="BK198"/>
  <c r="J198"/>
  <c r="BE198" s="1"/>
  <c r="BI197"/>
  <c r="BH197"/>
  <c r="BG197"/>
  <c r="BF197"/>
  <c r="T197"/>
  <c r="R197"/>
  <c r="P197"/>
  <c r="BK197"/>
  <c r="J197"/>
  <c r="BE197" s="1"/>
  <c r="BI188"/>
  <c r="BH188"/>
  <c r="BG188"/>
  <c r="BF188"/>
  <c r="T188"/>
  <c r="R188"/>
  <c r="P188"/>
  <c r="BK188"/>
  <c r="J188"/>
  <c r="BE188" s="1"/>
  <c r="BI182"/>
  <c r="BH182"/>
  <c r="BG182"/>
  <c r="BF182"/>
  <c r="T182"/>
  <c r="R182"/>
  <c r="P182"/>
  <c r="BK182"/>
  <c r="J182"/>
  <c r="BE182" s="1"/>
  <c r="BI177"/>
  <c r="BH177"/>
  <c r="BG177"/>
  <c r="BF177"/>
  <c r="T177"/>
  <c r="R177"/>
  <c r="P177"/>
  <c r="BK177"/>
  <c r="J177"/>
  <c r="BE177" s="1"/>
  <c r="BI171"/>
  <c r="BH171"/>
  <c r="BG171"/>
  <c r="BF171"/>
  <c r="T171"/>
  <c r="R171"/>
  <c r="P171"/>
  <c r="BK171"/>
  <c r="J171"/>
  <c r="BE171" s="1"/>
  <c r="BI166"/>
  <c r="BH166"/>
  <c r="BG166"/>
  <c r="BF166"/>
  <c r="T166"/>
  <c r="R166"/>
  <c r="P166"/>
  <c r="BK166"/>
  <c r="BK165" s="1"/>
  <c r="J166"/>
  <c r="BE166" s="1"/>
  <c r="BI163"/>
  <c r="BH163"/>
  <c r="BG163"/>
  <c r="BF163"/>
  <c r="BE163"/>
  <c r="T163"/>
  <c r="R163"/>
  <c r="P163"/>
  <c r="BK163"/>
  <c r="J163"/>
  <c r="BI156"/>
  <c r="BH156"/>
  <c r="BG156"/>
  <c r="BF156"/>
  <c r="BE156"/>
  <c r="T156"/>
  <c r="R156"/>
  <c r="P156"/>
  <c r="BK156"/>
  <c r="J156"/>
  <c r="BI147"/>
  <c r="BH147"/>
  <c r="BG147"/>
  <c r="BF147"/>
  <c r="BE147"/>
  <c r="T147"/>
  <c r="R147"/>
  <c r="P147"/>
  <c r="BK147"/>
  <c r="J147"/>
  <c r="BI140"/>
  <c r="BH140"/>
  <c r="BG140"/>
  <c r="BF140"/>
  <c r="BE140"/>
  <c r="T140"/>
  <c r="R140"/>
  <c r="P140"/>
  <c r="BK140"/>
  <c r="J140"/>
  <c r="BI138"/>
  <c r="BH138"/>
  <c r="BG138"/>
  <c r="BF138"/>
  <c r="BE138"/>
  <c r="T138"/>
  <c r="R138"/>
  <c r="P138"/>
  <c r="BK138"/>
  <c r="J138"/>
  <c r="BI131"/>
  <c r="BH131"/>
  <c r="BG131"/>
  <c r="BF131"/>
  <c r="BE131"/>
  <c r="T131"/>
  <c r="R131"/>
  <c r="P131"/>
  <c r="BK131"/>
  <c r="J131"/>
  <c r="BI129"/>
  <c r="BH129"/>
  <c r="BG129"/>
  <c r="BF129"/>
  <c r="BE129"/>
  <c r="T129"/>
  <c r="R129"/>
  <c r="P129"/>
  <c r="BK129"/>
  <c r="J129"/>
  <c r="BI123"/>
  <c r="BH123"/>
  <c r="BG123"/>
  <c r="BF123"/>
  <c r="BE123"/>
  <c r="T123"/>
  <c r="R123"/>
  <c r="P123"/>
  <c r="BK123"/>
  <c r="J123"/>
  <c r="BI115"/>
  <c r="BH115"/>
  <c r="BG115"/>
  <c r="BF115"/>
  <c r="BE115"/>
  <c r="T115"/>
  <c r="R115"/>
  <c r="P115"/>
  <c r="BK115"/>
  <c r="J115"/>
  <c r="BI112"/>
  <c r="BH112"/>
  <c r="BG112"/>
  <c r="BF112"/>
  <c r="BE112"/>
  <c r="T112"/>
  <c r="R112"/>
  <c r="P112"/>
  <c r="BK112"/>
  <c r="J112"/>
  <c r="BI110"/>
  <c r="BH110"/>
  <c r="BG110"/>
  <c r="BF110"/>
  <c r="BE110"/>
  <c r="T110"/>
  <c r="R110"/>
  <c r="P110"/>
  <c r="BK110"/>
  <c r="J110"/>
  <c r="BI108"/>
  <c r="BH108"/>
  <c r="BG108"/>
  <c r="BF108"/>
  <c r="BE108"/>
  <c r="T108"/>
  <c r="R108"/>
  <c r="P108"/>
  <c r="BK108"/>
  <c r="J108"/>
  <c r="BI98"/>
  <c r="BH98"/>
  <c r="BG98"/>
  <c r="BF98"/>
  <c r="BE98"/>
  <c r="T98"/>
  <c r="R98"/>
  <c r="P98"/>
  <c r="BK98"/>
  <c r="J98"/>
  <c r="BI92"/>
  <c r="BH92"/>
  <c r="BG92"/>
  <c r="F32" s="1"/>
  <c r="BB70" i="1" s="1"/>
  <c r="BF92" i="19"/>
  <c r="BE92"/>
  <c r="T92"/>
  <c r="R92"/>
  <c r="P92"/>
  <c r="BK92"/>
  <c r="J92"/>
  <c r="BI86"/>
  <c r="F34" s="1"/>
  <c r="BD70" i="1" s="1"/>
  <c r="BH86" i="19"/>
  <c r="BG86"/>
  <c r="BF86"/>
  <c r="BE86"/>
  <c r="T86"/>
  <c r="R86"/>
  <c r="P86"/>
  <c r="BK86"/>
  <c r="BK85" s="1"/>
  <c r="J86"/>
  <c r="J79"/>
  <c r="F79"/>
  <c r="F77"/>
  <c r="E75"/>
  <c r="E73"/>
  <c r="J51"/>
  <c r="F51"/>
  <c r="J49"/>
  <c r="F49"/>
  <c r="E47"/>
  <c r="J18"/>
  <c r="E18"/>
  <c r="F52" s="1"/>
  <c r="J17"/>
  <c r="J12"/>
  <c r="J77" s="1"/>
  <c r="E7"/>
  <c r="E45" s="1"/>
  <c r="T172" i="18"/>
  <c r="P172"/>
  <c r="R164"/>
  <c r="J164"/>
  <c r="J60" s="1"/>
  <c r="T139"/>
  <c r="P139"/>
  <c r="R83"/>
  <c r="AY69" i="1"/>
  <c r="AX69"/>
  <c r="BI173" i="18"/>
  <c r="BH173"/>
  <c r="BG173"/>
  <c r="BF173"/>
  <c r="BE173"/>
  <c r="T173"/>
  <c r="R173"/>
  <c r="R172" s="1"/>
  <c r="P173"/>
  <c r="BK173"/>
  <c r="BK172" s="1"/>
  <c r="J172" s="1"/>
  <c r="J61" s="1"/>
  <c r="J173"/>
  <c r="BI171"/>
  <c r="BH171"/>
  <c r="BG171"/>
  <c r="BF171"/>
  <c r="T171"/>
  <c r="R171"/>
  <c r="P171"/>
  <c r="BK171"/>
  <c r="J171"/>
  <c r="BE171" s="1"/>
  <c r="BI165"/>
  <c r="BH165"/>
  <c r="BG165"/>
  <c r="BF165"/>
  <c r="T165"/>
  <c r="R165"/>
  <c r="P165"/>
  <c r="BK165"/>
  <c r="BK164" s="1"/>
  <c r="J165"/>
  <c r="BE165" s="1"/>
  <c r="BI163"/>
  <c r="BH163"/>
  <c r="BG163"/>
  <c r="BF163"/>
  <c r="BE163"/>
  <c r="T163"/>
  <c r="R163"/>
  <c r="P163"/>
  <c r="BK163"/>
  <c r="J163"/>
  <c r="BI156"/>
  <c r="BH156"/>
  <c r="BG156"/>
  <c r="BF156"/>
  <c r="BE156"/>
  <c r="T156"/>
  <c r="R156"/>
  <c r="P156"/>
  <c r="BK156"/>
  <c r="J156"/>
  <c r="BI150"/>
  <c r="BH150"/>
  <c r="BG150"/>
  <c r="BF150"/>
  <c r="BE150"/>
  <c r="T150"/>
  <c r="R150"/>
  <c r="P150"/>
  <c r="BK150"/>
  <c r="J150"/>
  <c r="BI145"/>
  <c r="BH145"/>
  <c r="BG145"/>
  <c r="BF145"/>
  <c r="BE145"/>
  <c r="T145"/>
  <c r="R145"/>
  <c r="P145"/>
  <c r="BK145"/>
  <c r="J145"/>
  <c r="BI140"/>
  <c r="BH140"/>
  <c r="BG140"/>
  <c r="BF140"/>
  <c r="BE140"/>
  <c r="T140"/>
  <c r="R140"/>
  <c r="P140"/>
  <c r="BK140"/>
  <c r="BK139" s="1"/>
  <c r="J139" s="1"/>
  <c r="J59" s="1"/>
  <c r="J140"/>
  <c r="BI133"/>
  <c r="BH133"/>
  <c r="BG133"/>
  <c r="BF133"/>
  <c r="T133"/>
  <c r="R133"/>
  <c r="P133"/>
  <c r="BK133"/>
  <c r="J133"/>
  <c r="BE133" s="1"/>
  <c r="BI131"/>
  <c r="BH131"/>
  <c r="BG131"/>
  <c r="BF131"/>
  <c r="T131"/>
  <c r="R131"/>
  <c r="P131"/>
  <c r="BK131"/>
  <c r="J131"/>
  <c r="BE131" s="1"/>
  <c r="BI125"/>
  <c r="BH125"/>
  <c r="BG125"/>
  <c r="BF125"/>
  <c r="T125"/>
  <c r="R125"/>
  <c r="P125"/>
  <c r="BK125"/>
  <c r="J125"/>
  <c r="BE125" s="1"/>
  <c r="BI118"/>
  <c r="BH118"/>
  <c r="BG118"/>
  <c r="BF118"/>
  <c r="T118"/>
  <c r="R118"/>
  <c r="P118"/>
  <c r="BK118"/>
  <c r="J118"/>
  <c r="BE118" s="1"/>
  <c r="BI112"/>
  <c r="BH112"/>
  <c r="BG112"/>
  <c r="BF112"/>
  <c r="T112"/>
  <c r="R112"/>
  <c r="P112"/>
  <c r="BK112"/>
  <c r="J112"/>
  <c r="BE112" s="1"/>
  <c r="BI110"/>
  <c r="BH110"/>
  <c r="BG110"/>
  <c r="BF110"/>
  <c r="T110"/>
  <c r="R110"/>
  <c r="P110"/>
  <c r="BK110"/>
  <c r="J110"/>
  <c r="BE110" s="1"/>
  <c r="BI104"/>
  <c r="BH104"/>
  <c r="BG104"/>
  <c r="BF104"/>
  <c r="T104"/>
  <c r="R104"/>
  <c r="P104"/>
  <c r="BK104"/>
  <c r="J104"/>
  <c r="BE104" s="1"/>
  <c r="BI98"/>
  <c r="BH98"/>
  <c r="BG98"/>
  <c r="BF98"/>
  <c r="T98"/>
  <c r="R98"/>
  <c r="P98"/>
  <c r="BK98"/>
  <c r="J98"/>
  <c r="BE98" s="1"/>
  <c r="BI95"/>
  <c r="BH95"/>
  <c r="BG95"/>
  <c r="BF95"/>
  <c r="T95"/>
  <c r="R95"/>
  <c r="P95"/>
  <c r="BK95"/>
  <c r="J95"/>
  <c r="BE95" s="1"/>
  <c r="BI93"/>
  <c r="BH93"/>
  <c r="F33" s="1"/>
  <c r="BC69" i="1" s="1"/>
  <c r="BG93" i="18"/>
  <c r="BF93"/>
  <c r="T93"/>
  <c r="R93"/>
  <c r="P93"/>
  <c r="BK93"/>
  <c r="J93"/>
  <c r="BE93" s="1"/>
  <c r="BI91"/>
  <c r="BH91"/>
  <c r="BG91"/>
  <c r="BF91"/>
  <c r="T91"/>
  <c r="R91"/>
  <c r="P91"/>
  <c r="BK91"/>
  <c r="J91"/>
  <c r="BE91" s="1"/>
  <c r="BI84"/>
  <c r="BH84"/>
  <c r="BG84"/>
  <c r="BF84"/>
  <c r="F31" s="1"/>
  <c r="BA69" i="1" s="1"/>
  <c r="T84" i="18"/>
  <c r="R84"/>
  <c r="P84"/>
  <c r="BK84"/>
  <c r="BK83" s="1"/>
  <c r="J83" s="1"/>
  <c r="J58" s="1"/>
  <c r="J84"/>
  <c r="BE84" s="1"/>
  <c r="J77"/>
  <c r="F77"/>
  <c r="J75"/>
  <c r="F75"/>
  <c r="E73"/>
  <c r="F52"/>
  <c r="J51"/>
  <c r="F51"/>
  <c r="F49"/>
  <c r="E47"/>
  <c r="E45"/>
  <c r="J18"/>
  <c r="E18"/>
  <c r="F78" s="1"/>
  <c r="J17"/>
  <c r="J12"/>
  <c r="J49" s="1"/>
  <c r="E7"/>
  <c r="E71" s="1"/>
  <c r="R187" i="17"/>
  <c r="BK182"/>
  <c r="J182" s="1"/>
  <c r="J61" s="1"/>
  <c r="BK138"/>
  <c r="J138" s="1"/>
  <c r="J59" s="1"/>
  <c r="AY68" i="1"/>
  <c r="AX68"/>
  <c r="BI188" i="17"/>
  <c r="BH188"/>
  <c r="BG188"/>
  <c r="BF188"/>
  <c r="BE188"/>
  <c r="T188"/>
  <c r="T187" s="1"/>
  <c r="R188"/>
  <c r="P188"/>
  <c r="P187" s="1"/>
  <c r="BK188"/>
  <c r="BK187" s="1"/>
  <c r="J187" s="1"/>
  <c r="J62" s="1"/>
  <c r="J188"/>
  <c r="BI185"/>
  <c r="BH185"/>
  <c r="BG185"/>
  <c r="BF185"/>
  <c r="T185"/>
  <c r="R185"/>
  <c r="P185"/>
  <c r="BK185"/>
  <c r="J185"/>
  <c r="BE185" s="1"/>
  <c r="BI183"/>
  <c r="BH183"/>
  <c r="BG183"/>
  <c r="BF183"/>
  <c r="T183"/>
  <c r="T182" s="1"/>
  <c r="R183"/>
  <c r="R182" s="1"/>
  <c r="P183"/>
  <c r="BK183"/>
  <c r="J183"/>
  <c r="BE183" s="1"/>
  <c r="BI181"/>
  <c r="BH181"/>
  <c r="BG181"/>
  <c r="BF181"/>
  <c r="BE181"/>
  <c r="T181"/>
  <c r="R181"/>
  <c r="P181"/>
  <c r="BK181"/>
  <c r="J181"/>
  <c r="BI175"/>
  <c r="BH175"/>
  <c r="BG175"/>
  <c r="BF175"/>
  <c r="BE175"/>
  <c r="T175"/>
  <c r="T174" s="1"/>
  <c r="R175"/>
  <c r="R174" s="1"/>
  <c r="P175"/>
  <c r="P174" s="1"/>
  <c r="BK175"/>
  <c r="J175"/>
  <c r="BI173"/>
  <c r="BH173"/>
  <c r="BG173"/>
  <c r="BF173"/>
  <c r="T173"/>
  <c r="R173"/>
  <c r="P173"/>
  <c r="BK173"/>
  <c r="J173"/>
  <c r="BE173" s="1"/>
  <c r="BI167"/>
  <c r="BH167"/>
  <c r="BG167"/>
  <c r="BF167"/>
  <c r="T167"/>
  <c r="R167"/>
  <c r="P167"/>
  <c r="BK167"/>
  <c r="J167"/>
  <c r="BE167" s="1"/>
  <c r="BI166"/>
  <c r="BH166"/>
  <c r="BG166"/>
  <c r="BF166"/>
  <c r="T166"/>
  <c r="R166"/>
  <c r="P166"/>
  <c r="BK166"/>
  <c r="J166"/>
  <c r="BE166" s="1"/>
  <c r="BI160"/>
  <c r="BH160"/>
  <c r="BG160"/>
  <c r="BF160"/>
  <c r="T160"/>
  <c r="R160"/>
  <c r="P160"/>
  <c r="BK160"/>
  <c r="J160"/>
  <c r="BE160" s="1"/>
  <c r="BI159"/>
  <c r="BH159"/>
  <c r="BG159"/>
  <c r="BF159"/>
  <c r="T159"/>
  <c r="R159"/>
  <c r="P159"/>
  <c r="BK159"/>
  <c r="J159"/>
  <c r="BE159" s="1"/>
  <c r="BI153"/>
  <c r="BH153"/>
  <c r="BG153"/>
  <c r="BF153"/>
  <c r="T153"/>
  <c r="R153"/>
  <c r="P153"/>
  <c r="P138" s="1"/>
  <c r="BK153"/>
  <c r="J153"/>
  <c r="BE153" s="1"/>
  <c r="BI152"/>
  <c r="BH152"/>
  <c r="F33" s="1"/>
  <c r="BC68" i="1" s="1"/>
  <c r="BG152" i="17"/>
  <c r="BF152"/>
  <c r="T152"/>
  <c r="R152"/>
  <c r="P152"/>
  <c r="BK152"/>
  <c r="J152"/>
  <c r="BE152" s="1"/>
  <c r="BI145"/>
  <c r="BH145"/>
  <c r="BG145"/>
  <c r="BF145"/>
  <c r="T145"/>
  <c r="R145"/>
  <c r="P145"/>
  <c r="BK145"/>
  <c r="J145"/>
  <c r="BE145" s="1"/>
  <c r="BI139"/>
  <c r="BH139"/>
  <c r="BG139"/>
  <c r="BF139"/>
  <c r="J31" s="1"/>
  <c r="AW68" i="1" s="1"/>
  <c r="T139" i="17"/>
  <c r="R139"/>
  <c r="R138" s="1"/>
  <c r="P139"/>
  <c r="BK139"/>
  <c r="J139"/>
  <c r="BE139" s="1"/>
  <c r="BI136"/>
  <c r="BH136"/>
  <c r="BG136"/>
  <c r="BF136"/>
  <c r="BE136"/>
  <c r="T136"/>
  <c r="R136"/>
  <c r="P136"/>
  <c r="BK136"/>
  <c r="J136"/>
  <c r="BI130"/>
  <c r="BH130"/>
  <c r="BG130"/>
  <c r="BF130"/>
  <c r="BE130"/>
  <c r="T130"/>
  <c r="R130"/>
  <c r="P130"/>
  <c r="BK130"/>
  <c r="J130"/>
  <c r="BI124"/>
  <c r="BH124"/>
  <c r="BG124"/>
  <c r="BF124"/>
  <c r="BE124"/>
  <c r="T124"/>
  <c r="R124"/>
  <c r="P124"/>
  <c r="BK124"/>
  <c r="J124"/>
  <c r="BI122"/>
  <c r="BH122"/>
  <c r="BG122"/>
  <c r="BF122"/>
  <c r="BE122"/>
  <c r="T122"/>
  <c r="R122"/>
  <c r="P122"/>
  <c r="BK122"/>
  <c r="J122"/>
  <c r="BI116"/>
  <c r="BH116"/>
  <c r="BG116"/>
  <c r="BF116"/>
  <c r="BE116"/>
  <c r="T116"/>
  <c r="R116"/>
  <c r="P116"/>
  <c r="BK116"/>
  <c r="J116"/>
  <c r="BI110"/>
  <c r="BH110"/>
  <c r="BG110"/>
  <c r="BF110"/>
  <c r="BE110"/>
  <c r="T110"/>
  <c r="R110"/>
  <c r="P110"/>
  <c r="BK110"/>
  <c r="J110"/>
  <c r="BI107"/>
  <c r="BH107"/>
  <c r="BG107"/>
  <c r="BF107"/>
  <c r="BE107"/>
  <c r="T107"/>
  <c r="R107"/>
  <c r="P107"/>
  <c r="BK107"/>
  <c r="J107"/>
  <c r="BI105"/>
  <c r="BH105"/>
  <c r="BG105"/>
  <c r="BF105"/>
  <c r="BE105"/>
  <c r="T105"/>
  <c r="R105"/>
  <c r="P105"/>
  <c r="BK105"/>
  <c r="J105"/>
  <c r="BI103"/>
  <c r="BH103"/>
  <c r="BG103"/>
  <c r="BF103"/>
  <c r="BE103"/>
  <c r="T103"/>
  <c r="R103"/>
  <c r="P103"/>
  <c r="BK103"/>
  <c r="J103"/>
  <c r="BI97"/>
  <c r="BH97"/>
  <c r="BG97"/>
  <c r="BF97"/>
  <c r="BE97"/>
  <c r="T97"/>
  <c r="R97"/>
  <c r="P97"/>
  <c r="BK97"/>
  <c r="J97"/>
  <c r="BI91"/>
  <c r="BH91"/>
  <c r="BG91"/>
  <c r="BF91"/>
  <c r="BE91"/>
  <c r="T91"/>
  <c r="R91"/>
  <c r="R84" s="1"/>
  <c r="P91"/>
  <c r="BK91"/>
  <c r="J91"/>
  <c r="BI85"/>
  <c r="F34" s="1"/>
  <c r="BD68" i="1" s="1"/>
  <c r="BH85" i="17"/>
  <c r="BG85"/>
  <c r="BF85"/>
  <c r="BE85"/>
  <c r="T85"/>
  <c r="T84" s="1"/>
  <c r="R85"/>
  <c r="P85"/>
  <c r="P84" s="1"/>
  <c r="BK85"/>
  <c r="BK84" s="1"/>
  <c r="J85"/>
  <c r="J78"/>
  <c r="F78"/>
  <c r="F76"/>
  <c r="E74"/>
  <c r="E72"/>
  <c r="J51"/>
  <c r="F51"/>
  <c r="J49"/>
  <c r="F49"/>
  <c r="E47"/>
  <c r="J18"/>
  <c r="E18"/>
  <c r="F52" s="1"/>
  <c r="J17"/>
  <c r="J12"/>
  <c r="J76" s="1"/>
  <c r="E7"/>
  <c r="E45" s="1"/>
  <c r="T183" i="16"/>
  <c r="P183"/>
  <c r="R175"/>
  <c r="J175"/>
  <c r="J60" s="1"/>
  <c r="T148"/>
  <c r="P148"/>
  <c r="R83"/>
  <c r="AY67" i="1"/>
  <c r="AX67"/>
  <c r="BI184" i="16"/>
  <c r="BH184"/>
  <c r="BG184"/>
  <c r="BF184"/>
  <c r="BE184"/>
  <c r="T184"/>
  <c r="R184"/>
  <c r="R183" s="1"/>
  <c r="P184"/>
  <c r="BK184"/>
  <c r="BK183" s="1"/>
  <c r="J183" s="1"/>
  <c r="J61" s="1"/>
  <c r="J184"/>
  <c r="BI182"/>
  <c r="BH182"/>
  <c r="BG182"/>
  <c r="BF182"/>
  <c r="T182"/>
  <c r="R182"/>
  <c r="P182"/>
  <c r="BK182"/>
  <c r="J182"/>
  <c r="BE182" s="1"/>
  <c r="BI176"/>
  <c r="BH176"/>
  <c r="BG176"/>
  <c r="BF176"/>
  <c r="T176"/>
  <c r="R176"/>
  <c r="P176"/>
  <c r="BK176"/>
  <c r="BK175" s="1"/>
  <c r="J176"/>
  <c r="BE176" s="1"/>
  <c r="BI174"/>
  <c r="BH174"/>
  <c r="BG174"/>
  <c r="BF174"/>
  <c r="BE174"/>
  <c r="T174"/>
  <c r="R174"/>
  <c r="P174"/>
  <c r="BK174"/>
  <c r="J174"/>
  <c r="BI173"/>
  <c r="BH173"/>
  <c r="BG173"/>
  <c r="BF173"/>
  <c r="BE173"/>
  <c r="T173"/>
  <c r="R173"/>
  <c r="P173"/>
  <c r="BK173"/>
  <c r="J173"/>
  <c r="BI166"/>
  <c r="BH166"/>
  <c r="BG166"/>
  <c r="BF166"/>
  <c r="BE166"/>
  <c r="T166"/>
  <c r="R166"/>
  <c r="P166"/>
  <c r="BK166"/>
  <c r="J166"/>
  <c r="BI161"/>
  <c r="BH161"/>
  <c r="BG161"/>
  <c r="BF161"/>
  <c r="BE161"/>
  <c r="T161"/>
  <c r="R161"/>
  <c r="P161"/>
  <c r="BK161"/>
  <c r="J161"/>
  <c r="BI155"/>
  <c r="BH155"/>
  <c r="BG155"/>
  <c r="BF155"/>
  <c r="BE155"/>
  <c r="T155"/>
  <c r="R155"/>
  <c r="P155"/>
  <c r="BK155"/>
  <c r="BK148" s="1"/>
  <c r="J148" s="1"/>
  <c r="J59" s="1"/>
  <c r="J155"/>
  <c r="BI149"/>
  <c r="BH149"/>
  <c r="BG149"/>
  <c r="BF149"/>
  <c r="BE149"/>
  <c r="T149"/>
  <c r="R149"/>
  <c r="R148" s="1"/>
  <c r="P149"/>
  <c r="BK149"/>
  <c r="J149"/>
  <c r="BI146"/>
  <c r="BH146"/>
  <c r="BG146"/>
  <c r="BF146"/>
  <c r="T146"/>
  <c r="R146"/>
  <c r="P146"/>
  <c r="BK146"/>
  <c r="J146"/>
  <c r="BE146" s="1"/>
  <c r="BI140"/>
  <c r="BH140"/>
  <c r="BG140"/>
  <c r="BF140"/>
  <c r="T140"/>
  <c r="R140"/>
  <c r="P140"/>
  <c r="BK140"/>
  <c r="J140"/>
  <c r="BE140" s="1"/>
  <c r="BI132"/>
  <c r="BH132"/>
  <c r="BG132"/>
  <c r="BF132"/>
  <c r="T132"/>
  <c r="R132"/>
  <c r="P132"/>
  <c r="BK132"/>
  <c r="J132"/>
  <c r="BE132" s="1"/>
  <c r="BI126"/>
  <c r="BH126"/>
  <c r="BG126"/>
  <c r="BF126"/>
  <c r="T126"/>
  <c r="R126"/>
  <c r="P126"/>
  <c r="BK126"/>
  <c r="J126"/>
  <c r="BE126" s="1"/>
  <c r="BI124"/>
  <c r="BH124"/>
  <c r="BG124"/>
  <c r="BF124"/>
  <c r="T124"/>
  <c r="R124"/>
  <c r="P124"/>
  <c r="BK124"/>
  <c r="J124"/>
  <c r="BE124" s="1"/>
  <c r="BI118"/>
  <c r="BH118"/>
  <c r="BG118"/>
  <c r="BF118"/>
  <c r="T118"/>
  <c r="R118"/>
  <c r="P118"/>
  <c r="BK118"/>
  <c r="J118"/>
  <c r="BE118" s="1"/>
  <c r="BI112"/>
  <c r="BH112"/>
  <c r="BG112"/>
  <c r="BF112"/>
  <c r="T112"/>
  <c r="R112"/>
  <c r="P112"/>
  <c r="BK112"/>
  <c r="J112"/>
  <c r="BE112" s="1"/>
  <c r="BI109"/>
  <c r="BH109"/>
  <c r="BG109"/>
  <c r="BF109"/>
  <c r="T109"/>
  <c r="R109"/>
  <c r="P109"/>
  <c r="BK109"/>
  <c r="J109"/>
  <c r="BE109" s="1"/>
  <c r="BI107"/>
  <c r="BH107"/>
  <c r="BG107"/>
  <c r="BF107"/>
  <c r="T107"/>
  <c r="R107"/>
  <c r="P107"/>
  <c r="BK107"/>
  <c r="J107"/>
  <c r="BE107" s="1"/>
  <c r="BI105"/>
  <c r="BH105"/>
  <c r="BG105"/>
  <c r="BF105"/>
  <c r="T105"/>
  <c r="R105"/>
  <c r="P105"/>
  <c r="BK105"/>
  <c r="J105"/>
  <c r="BE105" s="1"/>
  <c r="BI96"/>
  <c r="BH96"/>
  <c r="BG96"/>
  <c r="BF96"/>
  <c r="T96"/>
  <c r="R96"/>
  <c r="P96"/>
  <c r="BK96"/>
  <c r="J96"/>
  <c r="BE96" s="1"/>
  <c r="BI90"/>
  <c r="BH90"/>
  <c r="F33" s="1"/>
  <c r="BC67" i="1" s="1"/>
  <c r="BG90" i="16"/>
  <c r="BF90"/>
  <c r="T90"/>
  <c r="R90"/>
  <c r="P90"/>
  <c r="BK90"/>
  <c r="J90"/>
  <c r="BE90" s="1"/>
  <c r="BI84"/>
  <c r="BH84"/>
  <c r="BG84"/>
  <c r="BF84"/>
  <c r="F31" s="1"/>
  <c r="BA67" i="1" s="1"/>
  <c r="T84" i="16"/>
  <c r="R84"/>
  <c r="P84"/>
  <c r="BK84"/>
  <c r="BK83" s="1"/>
  <c r="J83" s="1"/>
  <c r="J58" s="1"/>
  <c r="J84"/>
  <c r="BE84" s="1"/>
  <c r="J77"/>
  <c r="F77"/>
  <c r="J75"/>
  <c r="F75"/>
  <c r="E73"/>
  <c r="F52"/>
  <c r="J51"/>
  <c r="F51"/>
  <c r="F49"/>
  <c r="E47"/>
  <c r="E45"/>
  <c r="J18"/>
  <c r="E18"/>
  <c r="F78" s="1"/>
  <c r="J17"/>
  <c r="J12"/>
  <c r="J49" s="1"/>
  <c r="E7"/>
  <c r="E71" s="1"/>
  <c r="R186" i="15"/>
  <c r="T181"/>
  <c r="P181"/>
  <c r="R157"/>
  <c r="T117"/>
  <c r="P117"/>
  <c r="BK117"/>
  <c r="J117" s="1"/>
  <c r="J60" s="1"/>
  <c r="R110"/>
  <c r="J110"/>
  <c r="J59" s="1"/>
  <c r="T85"/>
  <c r="P85"/>
  <c r="AY66" i="1"/>
  <c r="AX66"/>
  <c r="BI187" i="15"/>
  <c r="BH187"/>
  <c r="BG187"/>
  <c r="BF187"/>
  <c r="T187"/>
  <c r="T186" s="1"/>
  <c r="R187"/>
  <c r="P187"/>
  <c r="P186" s="1"/>
  <c r="BK187"/>
  <c r="BK186" s="1"/>
  <c r="J186" s="1"/>
  <c r="J63" s="1"/>
  <c r="J187"/>
  <c r="BE187" s="1"/>
  <c r="BI184"/>
  <c r="BH184"/>
  <c r="BG184"/>
  <c r="BF184"/>
  <c r="BE184"/>
  <c r="T184"/>
  <c r="R184"/>
  <c r="P184"/>
  <c r="BK184"/>
  <c r="J184"/>
  <c r="BI182"/>
  <c r="BH182"/>
  <c r="BG182"/>
  <c r="BF182"/>
  <c r="BE182"/>
  <c r="F30" s="1"/>
  <c r="AZ66" i="1" s="1"/>
  <c r="T182" i="15"/>
  <c r="R182"/>
  <c r="P182"/>
  <c r="BK182"/>
  <c r="BK181" s="1"/>
  <c r="J181" s="1"/>
  <c r="J62" s="1"/>
  <c r="J182"/>
  <c r="BI180"/>
  <c r="BH180"/>
  <c r="BG180"/>
  <c r="BF180"/>
  <c r="T180"/>
  <c r="R180"/>
  <c r="P180"/>
  <c r="BK180"/>
  <c r="J180"/>
  <c r="BE180" s="1"/>
  <c r="BI174"/>
  <c r="BH174"/>
  <c r="BG174"/>
  <c r="BF174"/>
  <c r="T174"/>
  <c r="R174"/>
  <c r="P174"/>
  <c r="BK174"/>
  <c r="J174"/>
  <c r="BE174" s="1"/>
  <c r="BI168"/>
  <c r="BH168"/>
  <c r="BG168"/>
  <c r="BF168"/>
  <c r="T168"/>
  <c r="R168"/>
  <c r="P168"/>
  <c r="BK168"/>
  <c r="J168"/>
  <c r="BE168" s="1"/>
  <c r="BI167"/>
  <c r="BH167"/>
  <c r="BG167"/>
  <c r="BF167"/>
  <c r="T167"/>
  <c r="R167"/>
  <c r="P167"/>
  <c r="BK167"/>
  <c r="J167"/>
  <c r="BE167" s="1"/>
  <c r="BI161"/>
  <c r="BH161"/>
  <c r="BG161"/>
  <c r="BF161"/>
  <c r="T161"/>
  <c r="R161"/>
  <c r="P161"/>
  <c r="BK161"/>
  <c r="J161"/>
  <c r="BE161" s="1"/>
  <c r="BI160"/>
  <c r="BH160"/>
  <c r="BG160"/>
  <c r="BF160"/>
  <c r="T160"/>
  <c r="R160"/>
  <c r="P160"/>
  <c r="BK160"/>
  <c r="J160"/>
  <c r="BE160" s="1"/>
  <c r="BI158"/>
  <c r="BH158"/>
  <c r="BG158"/>
  <c r="BF158"/>
  <c r="F31" s="1"/>
  <c r="BA66" i="1" s="1"/>
  <c r="T158" i="15"/>
  <c r="R158"/>
  <c r="P158"/>
  <c r="P157" s="1"/>
  <c r="BK158"/>
  <c r="BK157" s="1"/>
  <c r="J157" s="1"/>
  <c r="J61" s="1"/>
  <c r="J158"/>
  <c r="BE158" s="1"/>
  <c r="BI156"/>
  <c r="BH156"/>
  <c r="BG156"/>
  <c r="BF156"/>
  <c r="BE156"/>
  <c r="T156"/>
  <c r="R156"/>
  <c r="P156"/>
  <c r="BK156"/>
  <c r="J156"/>
  <c r="BI150"/>
  <c r="BH150"/>
  <c r="BG150"/>
  <c r="BF150"/>
  <c r="BE150"/>
  <c r="T150"/>
  <c r="R150"/>
  <c r="P150"/>
  <c r="BK150"/>
  <c r="J150"/>
  <c r="BI149"/>
  <c r="BH149"/>
  <c r="BG149"/>
  <c r="BF149"/>
  <c r="BE149"/>
  <c r="T149"/>
  <c r="R149"/>
  <c r="P149"/>
  <c r="BK149"/>
  <c r="J149"/>
  <c r="BI148"/>
  <c r="BH148"/>
  <c r="BG148"/>
  <c r="BF148"/>
  <c r="BE148"/>
  <c r="T148"/>
  <c r="R148"/>
  <c r="P148"/>
  <c r="BK148"/>
  <c r="J148"/>
  <c r="BI142"/>
  <c r="BH142"/>
  <c r="BG142"/>
  <c r="BF142"/>
  <c r="BE142"/>
  <c r="T142"/>
  <c r="R142"/>
  <c r="P142"/>
  <c r="BK142"/>
  <c r="J142"/>
  <c r="BI141"/>
  <c r="BH141"/>
  <c r="BG141"/>
  <c r="BF141"/>
  <c r="BE141"/>
  <c r="T141"/>
  <c r="R141"/>
  <c r="P141"/>
  <c r="BK141"/>
  <c r="J141"/>
  <c r="BI134"/>
  <c r="BH134"/>
  <c r="BG134"/>
  <c r="BF134"/>
  <c r="BE134"/>
  <c r="T134"/>
  <c r="R134"/>
  <c r="P134"/>
  <c r="BK134"/>
  <c r="J134"/>
  <c r="BI128"/>
  <c r="BH128"/>
  <c r="BG128"/>
  <c r="BF128"/>
  <c r="BE128"/>
  <c r="T128"/>
  <c r="R128"/>
  <c r="P128"/>
  <c r="BK128"/>
  <c r="J128"/>
  <c r="BI123"/>
  <c r="BH123"/>
  <c r="BG123"/>
  <c r="BF123"/>
  <c r="BE123"/>
  <c r="T123"/>
  <c r="R123"/>
  <c r="P123"/>
  <c r="BK123"/>
  <c r="J123"/>
  <c r="BI118"/>
  <c r="BH118"/>
  <c r="BG118"/>
  <c r="BF118"/>
  <c r="BE118"/>
  <c r="T118"/>
  <c r="R118"/>
  <c r="P118"/>
  <c r="BK118"/>
  <c r="J118"/>
  <c r="BI111"/>
  <c r="BH111"/>
  <c r="BG111"/>
  <c r="BF111"/>
  <c r="T111"/>
  <c r="T110" s="1"/>
  <c r="R111"/>
  <c r="P111"/>
  <c r="P110" s="1"/>
  <c r="BK111"/>
  <c r="BK110" s="1"/>
  <c r="J111"/>
  <c r="BE111" s="1"/>
  <c r="BI104"/>
  <c r="BH104"/>
  <c r="BG104"/>
  <c r="BF104"/>
  <c r="BE104"/>
  <c r="T104"/>
  <c r="R104"/>
  <c r="P104"/>
  <c r="BK104"/>
  <c r="J104"/>
  <c r="BI98"/>
  <c r="BH98"/>
  <c r="BG98"/>
  <c r="BF98"/>
  <c r="BE98"/>
  <c r="T98"/>
  <c r="R98"/>
  <c r="P98"/>
  <c r="BK98"/>
  <c r="J98"/>
  <c r="BI92"/>
  <c r="BH92"/>
  <c r="BG92"/>
  <c r="BF92"/>
  <c r="BE92"/>
  <c r="T92"/>
  <c r="R92"/>
  <c r="P92"/>
  <c r="BK92"/>
  <c r="BK85" s="1"/>
  <c r="J92"/>
  <c r="BI86"/>
  <c r="BH86"/>
  <c r="BG86"/>
  <c r="BF86"/>
  <c r="BE86"/>
  <c r="T86"/>
  <c r="R86"/>
  <c r="R85" s="1"/>
  <c r="P86"/>
  <c r="BK86"/>
  <c r="J86"/>
  <c r="F80"/>
  <c r="J79"/>
  <c r="F79"/>
  <c r="F77"/>
  <c r="E75"/>
  <c r="E73"/>
  <c r="J51"/>
  <c r="F51"/>
  <c r="F49"/>
  <c r="E47"/>
  <c r="J18"/>
  <c r="E18"/>
  <c r="F52" s="1"/>
  <c r="J17"/>
  <c r="J12"/>
  <c r="E7"/>
  <c r="E45" s="1"/>
  <c r="BK80" i="14"/>
  <c r="R79"/>
  <c r="R78" s="1"/>
  <c r="AY65" i="1"/>
  <c r="AX65"/>
  <c r="F34" i="14"/>
  <c r="BD65" i="1" s="1"/>
  <c r="F32" i="14"/>
  <c r="BB65" i="1" s="1"/>
  <c r="BI85" i="14"/>
  <c r="BH85"/>
  <c r="BG85"/>
  <c r="BF85"/>
  <c r="T85"/>
  <c r="R85"/>
  <c r="P85"/>
  <c r="BK85"/>
  <c r="J85"/>
  <c r="BE85" s="1"/>
  <c r="BI84"/>
  <c r="BH84"/>
  <c r="BG84"/>
  <c r="BF84"/>
  <c r="T84"/>
  <c r="R84"/>
  <c r="P84"/>
  <c r="BK84"/>
  <c r="J84"/>
  <c r="BE84" s="1"/>
  <c r="BI83"/>
  <c r="BH83"/>
  <c r="BG83"/>
  <c r="BF83"/>
  <c r="T83"/>
  <c r="R83"/>
  <c r="P83"/>
  <c r="BK83"/>
  <c r="J83"/>
  <c r="BE83" s="1"/>
  <c r="BI82"/>
  <c r="BH82"/>
  <c r="BG82"/>
  <c r="BF82"/>
  <c r="T82"/>
  <c r="R82"/>
  <c r="P82"/>
  <c r="BK82"/>
  <c r="J82"/>
  <c r="BE82" s="1"/>
  <c r="F30" s="1"/>
  <c r="AZ65" i="1" s="1"/>
  <c r="BI81" i="14"/>
  <c r="BH81"/>
  <c r="BG81"/>
  <c r="BF81"/>
  <c r="J31" s="1"/>
  <c r="AW65" i="1" s="1"/>
  <c r="T81" i="14"/>
  <c r="R81"/>
  <c r="R80" s="1"/>
  <c r="P81"/>
  <c r="P80" s="1"/>
  <c r="P79" s="1"/>
  <c r="P78" s="1"/>
  <c r="AU65" i="1" s="1"/>
  <c r="BK81" i="14"/>
  <c r="J81"/>
  <c r="BE81" s="1"/>
  <c r="J74"/>
  <c r="F74"/>
  <c r="J72"/>
  <c r="F72"/>
  <c r="E70"/>
  <c r="F52"/>
  <c r="J51"/>
  <c r="F51"/>
  <c r="F49"/>
  <c r="E47"/>
  <c r="E45"/>
  <c r="J18"/>
  <c r="E18"/>
  <c r="F75" s="1"/>
  <c r="J17"/>
  <c r="J12"/>
  <c r="J49" s="1"/>
  <c r="E7"/>
  <c r="E68" s="1"/>
  <c r="R114" i="13"/>
  <c r="J114"/>
  <c r="J64" s="1"/>
  <c r="AY64" i="1"/>
  <c r="AX64"/>
  <c r="BI118" i="13"/>
  <c r="BH118"/>
  <c r="BG118"/>
  <c r="BF118"/>
  <c r="BE118"/>
  <c r="T118"/>
  <c r="R118"/>
  <c r="P118"/>
  <c r="BK118"/>
  <c r="J118"/>
  <c r="BI117"/>
  <c r="BH117"/>
  <c r="BG117"/>
  <c r="BF117"/>
  <c r="BE117"/>
  <c r="T117"/>
  <c r="R117"/>
  <c r="P117"/>
  <c r="BK117"/>
  <c r="J117"/>
  <c r="BI116"/>
  <c r="BH116"/>
  <c r="BG116"/>
  <c r="BF116"/>
  <c r="BE116"/>
  <c r="T116"/>
  <c r="R116"/>
  <c r="P116"/>
  <c r="BK116"/>
  <c r="J116"/>
  <c r="BI115"/>
  <c r="BH115"/>
  <c r="BG115"/>
  <c r="BF115"/>
  <c r="BE115"/>
  <c r="T115"/>
  <c r="T114" s="1"/>
  <c r="R115"/>
  <c r="P115"/>
  <c r="P114" s="1"/>
  <c r="BK115"/>
  <c r="BK114" s="1"/>
  <c r="J115"/>
  <c r="BI113"/>
  <c r="BH113"/>
  <c r="BG113"/>
  <c r="BF113"/>
  <c r="T113"/>
  <c r="R113"/>
  <c r="P113"/>
  <c r="BK113"/>
  <c r="J113"/>
  <c r="BE113" s="1"/>
  <c r="BI112"/>
  <c r="BH112"/>
  <c r="BG112"/>
  <c r="BF112"/>
  <c r="T112"/>
  <c r="R112"/>
  <c r="P112"/>
  <c r="BK112"/>
  <c r="J112"/>
  <c r="BE112" s="1"/>
  <c r="BI111"/>
  <c r="BH111"/>
  <c r="BG111"/>
  <c r="BF111"/>
  <c r="T111"/>
  <c r="R111"/>
  <c r="P111"/>
  <c r="BK111"/>
  <c r="J111"/>
  <c r="BE111" s="1"/>
  <c r="BI110"/>
  <c r="BH110"/>
  <c r="BG110"/>
  <c r="BF110"/>
  <c r="T110"/>
  <c r="R110"/>
  <c r="P110"/>
  <c r="BK110"/>
  <c r="J110"/>
  <c r="BE110" s="1"/>
  <c r="BI109"/>
  <c r="BH109"/>
  <c r="BG109"/>
  <c r="BF109"/>
  <c r="T109"/>
  <c r="R109"/>
  <c r="P109"/>
  <c r="BK109"/>
  <c r="J109"/>
  <c r="BE109" s="1"/>
  <c r="BI108"/>
  <c r="BH108"/>
  <c r="BG108"/>
  <c r="BF108"/>
  <c r="T108"/>
  <c r="R108"/>
  <c r="P108"/>
  <c r="BK108"/>
  <c r="J108"/>
  <c r="BE108" s="1"/>
  <c r="BI107"/>
  <c r="BH107"/>
  <c r="BG107"/>
  <c r="BF107"/>
  <c r="T107"/>
  <c r="R107"/>
  <c r="P107"/>
  <c r="BK107"/>
  <c r="J107"/>
  <c r="BE107" s="1"/>
  <c r="BI106"/>
  <c r="BH106"/>
  <c r="BG106"/>
  <c r="BF106"/>
  <c r="T106"/>
  <c r="R106"/>
  <c r="P106"/>
  <c r="BK106"/>
  <c r="J106"/>
  <c r="BE106" s="1"/>
  <c r="BI105"/>
  <c r="BH105"/>
  <c r="BG105"/>
  <c r="BF105"/>
  <c r="T105"/>
  <c r="R105"/>
  <c r="P105"/>
  <c r="BK105"/>
  <c r="J105"/>
  <c r="BE105" s="1"/>
  <c r="BI104"/>
  <c r="BH104"/>
  <c r="BG104"/>
  <c r="BF104"/>
  <c r="T104"/>
  <c r="R104"/>
  <c r="P104"/>
  <c r="BK104"/>
  <c r="J104"/>
  <c r="BE104" s="1"/>
  <c r="BI103"/>
  <c r="BH103"/>
  <c r="BG103"/>
  <c r="BF103"/>
  <c r="T103"/>
  <c r="R103"/>
  <c r="P103"/>
  <c r="BK103"/>
  <c r="J103"/>
  <c r="BE103" s="1"/>
  <c r="BI102"/>
  <c r="BH102"/>
  <c r="BG102"/>
  <c r="BF102"/>
  <c r="T102"/>
  <c r="R102"/>
  <c r="P102"/>
  <c r="BK102"/>
  <c r="J102"/>
  <c r="BE102" s="1"/>
  <c r="BI101"/>
  <c r="BH101"/>
  <c r="BG101"/>
  <c r="BF101"/>
  <c r="T101"/>
  <c r="R101"/>
  <c r="P101"/>
  <c r="BK101"/>
  <c r="J101"/>
  <c r="BE101" s="1"/>
  <c r="BI100"/>
  <c r="BH100"/>
  <c r="BG100"/>
  <c r="BF100"/>
  <c r="T100"/>
  <c r="R100"/>
  <c r="P100"/>
  <c r="BK100"/>
  <c r="J100"/>
  <c r="BE100" s="1"/>
  <c r="BI99"/>
  <c r="BH99"/>
  <c r="BG99"/>
  <c r="BF99"/>
  <c r="T99"/>
  <c r="R99"/>
  <c r="P99"/>
  <c r="BK99"/>
  <c r="J99"/>
  <c r="BE99" s="1"/>
  <c r="BI98"/>
  <c r="BH98"/>
  <c r="BG98"/>
  <c r="BF98"/>
  <c r="T98"/>
  <c r="R98"/>
  <c r="P98"/>
  <c r="BK98"/>
  <c r="J98"/>
  <c r="BE98" s="1"/>
  <c r="BI97"/>
  <c r="BH97"/>
  <c r="BG97"/>
  <c r="BF97"/>
  <c r="T97"/>
  <c r="R97"/>
  <c r="P97"/>
  <c r="BK97"/>
  <c r="J97"/>
  <c r="BE97" s="1"/>
  <c r="BI96"/>
  <c r="BH96"/>
  <c r="BG96"/>
  <c r="BF96"/>
  <c r="BE96"/>
  <c r="T96"/>
  <c r="R96"/>
  <c r="P96"/>
  <c r="BK96"/>
  <c r="BK89" s="1"/>
  <c r="J96"/>
  <c r="BI95"/>
  <c r="BH95"/>
  <c r="BG95"/>
  <c r="BF95"/>
  <c r="T95"/>
  <c r="R95"/>
  <c r="P95"/>
  <c r="BK95"/>
  <c r="J95"/>
  <c r="BE95" s="1"/>
  <c r="BI94"/>
  <c r="BH94"/>
  <c r="BG94"/>
  <c r="BF94"/>
  <c r="BE94"/>
  <c r="T94"/>
  <c r="R94"/>
  <c r="P94"/>
  <c r="BK94"/>
  <c r="J94"/>
  <c r="BI93"/>
  <c r="BH93"/>
  <c r="BG93"/>
  <c r="BF93"/>
  <c r="T93"/>
  <c r="R93"/>
  <c r="P93"/>
  <c r="BK93"/>
  <c r="J93"/>
  <c r="BE93" s="1"/>
  <c r="BI92"/>
  <c r="BH92"/>
  <c r="BG92"/>
  <c r="BF92"/>
  <c r="BE92"/>
  <c r="T92"/>
  <c r="R92"/>
  <c r="P92"/>
  <c r="BK92"/>
  <c r="J92"/>
  <c r="BI91"/>
  <c r="BH91"/>
  <c r="F35" s="1"/>
  <c r="BC64" i="1" s="1"/>
  <c r="BG91" i="13"/>
  <c r="BF91"/>
  <c r="T91"/>
  <c r="R91"/>
  <c r="P91"/>
  <c r="BK91"/>
  <c r="J91"/>
  <c r="BE91" s="1"/>
  <c r="BI90"/>
  <c r="BH90"/>
  <c r="BG90"/>
  <c r="BF90"/>
  <c r="F33" s="1"/>
  <c r="BA64" i="1" s="1"/>
  <c r="BE90" i="13"/>
  <c r="T90"/>
  <c r="R90"/>
  <c r="P90"/>
  <c r="P89" s="1"/>
  <c r="P88" s="1"/>
  <c r="P87" s="1"/>
  <c r="P86" s="1"/>
  <c r="AU64" i="1" s="1"/>
  <c r="BK90" i="13"/>
  <c r="J90"/>
  <c r="J82"/>
  <c r="F82"/>
  <c r="J80"/>
  <c r="F80"/>
  <c r="E78"/>
  <c r="F56"/>
  <c r="J55"/>
  <c r="F55"/>
  <c r="J53"/>
  <c r="F53"/>
  <c r="E51"/>
  <c r="J20"/>
  <c r="E20"/>
  <c r="F83" s="1"/>
  <c r="J19"/>
  <c r="J14"/>
  <c r="E7"/>
  <c r="E47" s="1"/>
  <c r="P167" i="12"/>
  <c r="T96"/>
  <c r="AY63" i="1"/>
  <c r="AX63"/>
  <c r="BI214" i="12"/>
  <c r="BH214"/>
  <c r="BG214"/>
  <c r="BF214"/>
  <c r="BE214"/>
  <c r="T214"/>
  <c r="R214"/>
  <c r="P214"/>
  <c r="BK214"/>
  <c r="J214"/>
  <c r="BI213"/>
  <c r="BH213"/>
  <c r="BG213"/>
  <c r="BF213"/>
  <c r="T213"/>
  <c r="R213"/>
  <c r="P213"/>
  <c r="BK213"/>
  <c r="J213"/>
  <c r="BE213" s="1"/>
  <c r="BI212"/>
  <c r="BH212"/>
  <c r="BG212"/>
  <c r="BF212"/>
  <c r="BE212"/>
  <c r="T212"/>
  <c r="R212"/>
  <c r="P212"/>
  <c r="BK212"/>
  <c r="J212"/>
  <c r="BI211"/>
  <c r="BH211"/>
  <c r="BG211"/>
  <c r="BF211"/>
  <c r="T211"/>
  <c r="R211"/>
  <c r="P211"/>
  <c r="BK211"/>
  <c r="J211"/>
  <c r="BE211" s="1"/>
  <c r="BI210"/>
  <c r="BH210"/>
  <c r="BG210"/>
  <c r="BF210"/>
  <c r="BE210"/>
  <c r="T210"/>
  <c r="R210"/>
  <c r="P210"/>
  <c r="BK210"/>
  <c r="J210"/>
  <c r="BI209"/>
  <c r="BH209"/>
  <c r="BG209"/>
  <c r="BF209"/>
  <c r="T209"/>
  <c r="R209"/>
  <c r="P209"/>
  <c r="BK209"/>
  <c r="J209"/>
  <c r="BE209" s="1"/>
  <c r="BI208"/>
  <c r="BH208"/>
  <c r="BG208"/>
  <c r="BF208"/>
  <c r="BE208"/>
  <c r="T208"/>
  <c r="R208"/>
  <c r="P208"/>
  <c r="BK208"/>
  <c r="J208"/>
  <c r="BI207"/>
  <c r="BH207"/>
  <c r="BG207"/>
  <c r="BF207"/>
  <c r="T207"/>
  <c r="R207"/>
  <c r="P207"/>
  <c r="BK207"/>
  <c r="J207"/>
  <c r="BE207" s="1"/>
  <c r="BI206"/>
  <c r="BH206"/>
  <c r="BG206"/>
  <c r="BF206"/>
  <c r="BE206"/>
  <c r="T206"/>
  <c r="R206"/>
  <c r="P206"/>
  <c r="BK206"/>
  <c r="J206"/>
  <c r="BI205"/>
  <c r="BH205"/>
  <c r="BG205"/>
  <c r="BF205"/>
  <c r="T205"/>
  <c r="R205"/>
  <c r="P205"/>
  <c r="BK205"/>
  <c r="J205"/>
  <c r="BE205" s="1"/>
  <c r="BI204"/>
  <c r="BH204"/>
  <c r="BG204"/>
  <c r="BF204"/>
  <c r="BE204"/>
  <c r="T204"/>
  <c r="R204"/>
  <c r="P204"/>
  <c r="P201" s="1"/>
  <c r="BK204"/>
  <c r="J204"/>
  <c r="BI203"/>
  <c r="BH203"/>
  <c r="BG203"/>
  <c r="BF203"/>
  <c r="T203"/>
  <c r="R203"/>
  <c r="P203"/>
  <c r="BK203"/>
  <c r="J203"/>
  <c r="BE203" s="1"/>
  <c r="BI202"/>
  <c r="BH202"/>
  <c r="BG202"/>
  <c r="BF202"/>
  <c r="BE202"/>
  <c r="T202"/>
  <c r="R202"/>
  <c r="R201" s="1"/>
  <c r="P202"/>
  <c r="BK202"/>
  <c r="J202"/>
  <c r="BI200"/>
  <c r="BH200"/>
  <c r="BG200"/>
  <c r="BF200"/>
  <c r="BE200"/>
  <c r="T200"/>
  <c r="R200"/>
  <c r="P200"/>
  <c r="BK200"/>
  <c r="J200"/>
  <c r="BI199"/>
  <c r="BH199"/>
  <c r="BG199"/>
  <c r="BF199"/>
  <c r="BE199"/>
  <c r="T199"/>
  <c r="R199"/>
  <c r="P199"/>
  <c r="BK199"/>
  <c r="J199"/>
  <c r="BI198"/>
  <c r="BH198"/>
  <c r="BG198"/>
  <c r="BF198"/>
  <c r="BE198"/>
  <c r="T198"/>
  <c r="R198"/>
  <c r="P198"/>
  <c r="BK198"/>
  <c r="J198"/>
  <c r="BI197"/>
  <c r="BH197"/>
  <c r="BG197"/>
  <c r="BF197"/>
  <c r="BE197"/>
  <c r="T197"/>
  <c r="R197"/>
  <c r="P197"/>
  <c r="BK197"/>
  <c r="J197"/>
  <c r="BI196"/>
  <c r="BH196"/>
  <c r="BG196"/>
  <c r="BF196"/>
  <c r="BE196"/>
  <c r="T196"/>
  <c r="R196"/>
  <c r="P196"/>
  <c r="BK196"/>
  <c r="J196"/>
  <c r="BI195"/>
  <c r="BH195"/>
  <c r="BG195"/>
  <c r="BF195"/>
  <c r="BE195"/>
  <c r="T195"/>
  <c r="R195"/>
  <c r="P195"/>
  <c r="BK195"/>
  <c r="J195"/>
  <c r="BI194"/>
  <c r="BH194"/>
  <c r="BG194"/>
  <c r="BF194"/>
  <c r="BE194"/>
  <c r="T194"/>
  <c r="R194"/>
  <c r="P194"/>
  <c r="BK194"/>
  <c r="J194"/>
  <c r="BI193"/>
  <c r="BH193"/>
  <c r="BG193"/>
  <c r="BF193"/>
  <c r="BE193"/>
  <c r="T193"/>
  <c r="R193"/>
  <c r="P193"/>
  <c r="BK193"/>
  <c r="J193"/>
  <c r="BI192"/>
  <c r="BH192"/>
  <c r="BG192"/>
  <c r="BF192"/>
  <c r="BE192"/>
  <c r="T192"/>
  <c r="R192"/>
  <c r="P192"/>
  <c r="BK192"/>
  <c r="J192"/>
  <c r="BI191"/>
  <c r="BH191"/>
  <c r="BG191"/>
  <c r="BF191"/>
  <c r="BE191"/>
  <c r="T191"/>
  <c r="R191"/>
  <c r="P191"/>
  <c r="BK191"/>
  <c r="J191"/>
  <c r="BI190"/>
  <c r="BH190"/>
  <c r="BG190"/>
  <c r="BF190"/>
  <c r="BE190"/>
  <c r="T190"/>
  <c r="R190"/>
  <c r="P190"/>
  <c r="BK190"/>
  <c r="J190"/>
  <c r="BI189"/>
  <c r="BH189"/>
  <c r="BG189"/>
  <c r="BF189"/>
  <c r="BE189"/>
  <c r="T189"/>
  <c r="R189"/>
  <c r="P189"/>
  <c r="BK189"/>
  <c r="J189"/>
  <c r="BI188"/>
  <c r="BH188"/>
  <c r="BG188"/>
  <c r="BF188"/>
  <c r="BE188"/>
  <c r="T188"/>
  <c r="R188"/>
  <c r="P188"/>
  <c r="BK188"/>
  <c r="J188"/>
  <c r="BI187"/>
  <c r="BH187"/>
  <c r="BG187"/>
  <c r="BF187"/>
  <c r="BE187"/>
  <c r="T187"/>
  <c r="R187"/>
  <c r="P187"/>
  <c r="BK187"/>
  <c r="J187"/>
  <c r="BI186"/>
  <c r="BH186"/>
  <c r="BG186"/>
  <c r="BF186"/>
  <c r="BE186"/>
  <c r="T186"/>
  <c r="R186"/>
  <c r="P186"/>
  <c r="BK186"/>
  <c r="J186"/>
  <c r="BI185"/>
  <c r="BH185"/>
  <c r="BG185"/>
  <c r="BF185"/>
  <c r="BE185"/>
  <c r="T185"/>
  <c r="R185"/>
  <c r="P185"/>
  <c r="BK185"/>
  <c r="J185"/>
  <c r="BI184"/>
  <c r="BH184"/>
  <c r="BG184"/>
  <c r="BF184"/>
  <c r="BE184"/>
  <c r="T184"/>
  <c r="R184"/>
  <c r="P184"/>
  <c r="BK184"/>
  <c r="J184"/>
  <c r="BI183"/>
  <c r="BH183"/>
  <c r="BG183"/>
  <c r="BF183"/>
  <c r="BE183"/>
  <c r="T183"/>
  <c r="R183"/>
  <c r="P183"/>
  <c r="BK183"/>
  <c r="J183"/>
  <c r="BI182"/>
  <c r="BH182"/>
  <c r="BG182"/>
  <c r="BF182"/>
  <c r="BE182"/>
  <c r="T182"/>
  <c r="R182"/>
  <c r="P182"/>
  <c r="BK182"/>
  <c r="J182"/>
  <c r="BI181"/>
  <c r="BH181"/>
  <c r="BG181"/>
  <c r="BF181"/>
  <c r="BE181"/>
  <c r="T181"/>
  <c r="R181"/>
  <c r="P181"/>
  <c r="BK181"/>
  <c r="J181"/>
  <c r="BI180"/>
  <c r="BH180"/>
  <c r="BG180"/>
  <c r="BF180"/>
  <c r="BE180"/>
  <c r="T180"/>
  <c r="R180"/>
  <c r="P180"/>
  <c r="BK180"/>
  <c r="J180"/>
  <c r="BI179"/>
  <c r="BH179"/>
  <c r="BG179"/>
  <c r="BF179"/>
  <c r="BE179"/>
  <c r="T179"/>
  <c r="R179"/>
  <c r="P179"/>
  <c r="BK179"/>
  <c r="J179"/>
  <c r="BI178"/>
  <c r="BH178"/>
  <c r="BG178"/>
  <c r="BF178"/>
  <c r="BE178"/>
  <c r="T178"/>
  <c r="R178"/>
  <c r="P178"/>
  <c r="BK178"/>
  <c r="J178"/>
  <c r="BI177"/>
  <c r="BH177"/>
  <c r="BG177"/>
  <c r="BF177"/>
  <c r="BE177"/>
  <c r="T177"/>
  <c r="R177"/>
  <c r="P177"/>
  <c r="BK177"/>
  <c r="J177"/>
  <c r="BI176"/>
  <c r="BH176"/>
  <c r="BG176"/>
  <c r="BF176"/>
  <c r="BE176"/>
  <c r="T176"/>
  <c r="R176"/>
  <c r="P176"/>
  <c r="BK176"/>
  <c r="J176"/>
  <c r="BI175"/>
  <c r="BH175"/>
  <c r="BG175"/>
  <c r="BF175"/>
  <c r="BE175"/>
  <c r="T175"/>
  <c r="R175"/>
  <c r="P175"/>
  <c r="BK175"/>
  <c r="J175"/>
  <c r="BI174"/>
  <c r="BH174"/>
  <c r="BG174"/>
  <c r="BF174"/>
  <c r="BE174"/>
  <c r="T174"/>
  <c r="R174"/>
  <c r="P174"/>
  <c r="BK174"/>
  <c r="J174"/>
  <c r="BI173"/>
  <c r="BH173"/>
  <c r="BG173"/>
  <c r="BF173"/>
  <c r="BE173"/>
  <c r="T173"/>
  <c r="R173"/>
  <c r="P173"/>
  <c r="BK173"/>
  <c r="J173"/>
  <c r="BI172"/>
  <c r="BH172"/>
  <c r="BG172"/>
  <c r="BF172"/>
  <c r="BE172"/>
  <c r="T172"/>
  <c r="R172"/>
  <c r="P172"/>
  <c r="BK172"/>
  <c r="J172"/>
  <c r="BI171"/>
  <c r="BH171"/>
  <c r="BG171"/>
  <c r="BF171"/>
  <c r="BE171"/>
  <c r="T171"/>
  <c r="R171"/>
  <c r="P171"/>
  <c r="BK171"/>
  <c r="J171"/>
  <c r="BI170"/>
  <c r="BH170"/>
  <c r="BG170"/>
  <c r="BF170"/>
  <c r="BE170"/>
  <c r="T170"/>
  <c r="R170"/>
  <c r="P170"/>
  <c r="BK170"/>
  <c r="J170"/>
  <c r="BI169"/>
  <c r="BH169"/>
  <c r="BG169"/>
  <c r="BF169"/>
  <c r="BE169"/>
  <c r="T169"/>
  <c r="R169"/>
  <c r="R167" s="1"/>
  <c r="P169"/>
  <c r="BK169"/>
  <c r="J169"/>
  <c r="BI168"/>
  <c r="BH168"/>
  <c r="BG168"/>
  <c r="BF168"/>
  <c r="BE168"/>
  <c r="T168"/>
  <c r="T167" s="1"/>
  <c r="R168"/>
  <c r="P168"/>
  <c r="BK168"/>
  <c r="BK167" s="1"/>
  <c r="J167" s="1"/>
  <c r="J65" s="1"/>
  <c r="J168"/>
  <c r="BI166"/>
  <c r="BH166"/>
  <c r="BG166"/>
  <c r="BF166"/>
  <c r="T166"/>
  <c r="R166"/>
  <c r="P166"/>
  <c r="BK166"/>
  <c r="J166"/>
  <c r="BE166" s="1"/>
  <c r="BI165"/>
  <c r="BH165"/>
  <c r="BG165"/>
  <c r="BF165"/>
  <c r="BE165"/>
  <c r="T165"/>
  <c r="R165"/>
  <c r="P165"/>
  <c r="BK165"/>
  <c r="J165"/>
  <c r="BI164"/>
  <c r="BH164"/>
  <c r="BG164"/>
  <c r="BF164"/>
  <c r="T164"/>
  <c r="R164"/>
  <c r="P164"/>
  <c r="BK164"/>
  <c r="J164"/>
  <c r="BE164" s="1"/>
  <c r="BI163"/>
  <c r="BH163"/>
  <c r="BG163"/>
  <c r="BF163"/>
  <c r="BE163"/>
  <c r="T163"/>
  <c r="R163"/>
  <c r="P163"/>
  <c r="BK163"/>
  <c r="J163"/>
  <c r="BI162"/>
  <c r="BH162"/>
  <c r="BG162"/>
  <c r="BF162"/>
  <c r="T162"/>
  <c r="R162"/>
  <c r="P162"/>
  <c r="BK162"/>
  <c r="J162"/>
  <c r="BE162" s="1"/>
  <c r="BI161"/>
  <c r="BH161"/>
  <c r="BG161"/>
  <c r="BF161"/>
  <c r="BE161"/>
  <c r="T161"/>
  <c r="R161"/>
  <c r="P161"/>
  <c r="BK161"/>
  <c r="J161"/>
  <c r="BI160"/>
  <c r="BH160"/>
  <c r="BG160"/>
  <c r="BF160"/>
  <c r="T160"/>
  <c r="R160"/>
  <c r="P160"/>
  <c r="BK160"/>
  <c r="J160"/>
  <c r="BE160" s="1"/>
  <c r="BI159"/>
  <c r="BH159"/>
  <c r="BG159"/>
  <c r="BF159"/>
  <c r="BE159"/>
  <c r="T159"/>
  <c r="R159"/>
  <c r="P159"/>
  <c r="BK159"/>
  <c r="J159"/>
  <c r="BI158"/>
  <c r="BH158"/>
  <c r="BG158"/>
  <c r="BF158"/>
  <c r="T158"/>
  <c r="R158"/>
  <c r="P158"/>
  <c r="BK158"/>
  <c r="J158"/>
  <c r="BE158" s="1"/>
  <c r="BI157"/>
  <c r="BH157"/>
  <c r="BG157"/>
  <c r="BF157"/>
  <c r="BE157"/>
  <c r="T157"/>
  <c r="R157"/>
  <c r="P157"/>
  <c r="BK157"/>
  <c r="J157"/>
  <c r="BI156"/>
  <c r="BH156"/>
  <c r="BG156"/>
  <c r="BF156"/>
  <c r="T156"/>
  <c r="R156"/>
  <c r="P156"/>
  <c r="BK156"/>
  <c r="J156"/>
  <c r="BE156" s="1"/>
  <c r="BI155"/>
  <c r="BH155"/>
  <c r="BG155"/>
  <c r="BF155"/>
  <c r="BE155"/>
  <c r="T155"/>
  <c r="R155"/>
  <c r="P155"/>
  <c r="BK155"/>
  <c r="J155"/>
  <c r="BI154"/>
  <c r="BH154"/>
  <c r="BG154"/>
  <c r="BF154"/>
  <c r="T154"/>
  <c r="R154"/>
  <c r="P154"/>
  <c r="BK154"/>
  <c r="J154"/>
  <c r="BE154" s="1"/>
  <c r="BI153"/>
  <c r="BH153"/>
  <c r="BG153"/>
  <c r="BF153"/>
  <c r="BE153"/>
  <c r="T153"/>
  <c r="R153"/>
  <c r="P153"/>
  <c r="BK153"/>
  <c r="J153"/>
  <c r="BI152"/>
  <c r="BH152"/>
  <c r="BG152"/>
  <c r="BF152"/>
  <c r="T152"/>
  <c r="R152"/>
  <c r="P152"/>
  <c r="BK152"/>
  <c r="J152"/>
  <c r="BE152" s="1"/>
  <c r="BI151"/>
  <c r="BH151"/>
  <c r="BG151"/>
  <c r="BF151"/>
  <c r="BE151"/>
  <c r="T151"/>
  <c r="R151"/>
  <c r="P151"/>
  <c r="BK151"/>
  <c r="J151"/>
  <c r="BI150"/>
  <c r="BH150"/>
  <c r="BG150"/>
  <c r="BF150"/>
  <c r="T150"/>
  <c r="R150"/>
  <c r="P150"/>
  <c r="BK150"/>
  <c r="J150"/>
  <c r="BE150" s="1"/>
  <c r="BI149"/>
  <c r="BH149"/>
  <c r="BG149"/>
  <c r="BF149"/>
  <c r="BE149"/>
  <c r="T149"/>
  <c r="R149"/>
  <c r="P149"/>
  <c r="BK149"/>
  <c r="J149"/>
  <c r="BI148"/>
  <c r="BH148"/>
  <c r="BG148"/>
  <c r="BF148"/>
  <c r="T148"/>
  <c r="R148"/>
  <c r="P148"/>
  <c r="BK148"/>
  <c r="J148"/>
  <c r="BE148" s="1"/>
  <c r="BI147"/>
  <c r="BH147"/>
  <c r="BG147"/>
  <c r="BF147"/>
  <c r="BE147"/>
  <c r="T147"/>
  <c r="R147"/>
  <c r="P147"/>
  <c r="BK147"/>
  <c r="J147"/>
  <c r="BI146"/>
  <c r="BH146"/>
  <c r="BG146"/>
  <c r="BF146"/>
  <c r="T146"/>
  <c r="R146"/>
  <c r="P146"/>
  <c r="BK146"/>
  <c r="J146"/>
  <c r="BE146" s="1"/>
  <c r="BI145"/>
  <c r="BH145"/>
  <c r="BG145"/>
  <c r="BF145"/>
  <c r="BE145"/>
  <c r="T145"/>
  <c r="R145"/>
  <c r="P145"/>
  <c r="BK145"/>
  <c r="J145"/>
  <c r="BI144"/>
  <c r="BH144"/>
  <c r="BG144"/>
  <c r="BF144"/>
  <c r="T144"/>
  <c r="R144"/>
  <c r="R138" s="1"/>
  <c r="P144"/>
  <c r="BK144"/>
  <c r="J144"/>
  <c r="BE144" s="1"/>
  <c r="BI143"/>
  <c r="BH143"/>
  <c r="BG143"/>
  <c r="BF143"/>
  <c r="BE143"/>
  <c r="T143"/>
  <c r="R143"/>
  <c r="P143"/>
  <c r="BK143"/>
  <c r="J143"/>
  <c r="BI142"/>
  <c r="BH142"/>
  <c r="BG142"/>
  <c r="BF142"/>
  <c r="T142"/>
  <c r="T138" s="1"/>
  <c r="R142"/>
  <c r="P142"/>
  <c r="BK142"/>
  <c r="J142"/>
  <c r="BE142" s="1"/>
  <c r="BI141"/>
  <c r="BH141"/>
  <c r="BG141"/>
  <c r="BF141"/>
  <c r="BE141"/>
  <c r="T141"/>
  <c r="R141"/>
  <c r="P141"/>
  <c r="BK141"/>
  <c r="J141"/>
  <c r="BI140"/>
  <c r="BH140"/>
  <c r="BG140"/>
  <c r="BF140"/>
  <c r="T140"/>
  <c r="R140"/>
  <c r="P140"/>
  <c r="BK140"/>
  <c r="J140"/>
  <c r="BE140" s="1"/>
  <c r="BI139"/>
  <c r="BH139"/>
  <c r="BG139"/>
  <c r="BF139"/>
  <c r="BE139"/>
  <c r="T139"/>
  <c r="R139"/>
  <c r="P139"/>
  <c r="BK139"/>
  <c r="BK138" s="1"/>
  <c r="J138" s="1"/>
  <c r="J64" s="1"/>
  <c r="J139"/>
  <c r="BI137"/>
  <c r="BH137"/>
  <c r="BG137"/>
  <c r="BF137"/>
  <c r="BE137"/>
  <c r="T137"/>
  <c r="R137"/>
  <c r="P137"/>
  <c r="BK137"/>
  <c r="J137"/>
  <c r="BI136"/>
  <c r="BH136"/>
  <c r="BG136"/>
  <c r="BF136"/>
  <c r="BE136"/>
  <c r="T136"/>
  <c r="R136"/>
  <c r="P136"/>
  <c r="BK136"/>
  <c r="J136"/>
  <c r="BI135"/>
  <c r="BH135"/>
  <c r="BG135"/>
  <c r="BF135"/>
  <c r="BE135"/>
  <c r="T135"/>
  <c r="R135"/>
  <c r="P135"/>
  <c r="BK135"/>
  <c r="J135"/>
  <c r="BI134"/>
  <c r="BH134"/>
  <c r="BG134"/>
  <c r="BF134"/>
  <c r="BE134"/>
  <c r="T134"/>
  <c r="R134"/>
  <c r="P134"/>
  <c r="BK134"/>
  <c r="J134"/>
  <c r="BI133"/>
  <c r="BH133"/>
  <c r="BG133"/>
  <c r="BF133"/>
  <c r="BE133"/>
  <c r="T133"/>
  <c r="R133"/>
  <c r="P133"/>
  <c r="BK133"/>
  <c r="J133"/>
  <c r="BI132"/>
  <c r="BH132"/>
  <c r="BG132"/>
  <c r="BF132"/>
  <c r="BE132"/>
  <c r="T132"/>
  <c r="R132"/>
  <c r="P132"/>
  <c r="BK132"/>
  <c r="J132"/>
  <c r="BI131"/>
  <c r="BH131"/>
  <c r="BG131"/>
  <c r="BF131"/>
  <c r="BE131"/>
  <c r="T131"/>
  <c r="R131"/>
  <c r="P131"/>
  <c r="BK131"/>
  <c r="J131"/>
  <c r="BI130"/>
  <c r="BH130"/>
  <c r="BG130"/>
  <c r="BF130"/>
  <c r="BE130"/>
  <c r="T130"/>
  <c r="R130"/>
  <c r="P130"/>
  <c r="BK130"/>
  <c r="J130"/>
  <c r="BI129"/>
  <c r="BH129"/>
  <c r="BG129"/>
  <c r="BF129"/>
  <c r="BE129"/>
  <c r="T129"/>
  <c r="R129"/>
  <c r="P129"/>
  <c r="BK129"/>
  <c r="J129"/>
  <c r="BI128"/>
  <c r="BH128"/>
  <c r="BG128"/>
  <c r="BF128"/>
  <c r="BE128"/>
  <c r="T128"/>
  <c r="R128"/>
  <c r="P128"/>
  <c r="BK128"/>
  <c r="J128"/>
  <c r="BI127"/>
  <c r="BH127"/>
  <c r="BG127"/>
  <c r="BF127"/>
  <c r="BE127"/>
  <c r="T127"/>
  <c r="R127"/>
  <c r="P127"/>
  <c r="BK127"/>
  <c r="J127"/>
  <c r="BI126"/>
  <c r="BH126"/>
  <c r="BG126"/>
  <c r="BF126"/>
  <c r="BE126"/>
  <c r="T126"/>
  <c r="R126"/>
  <c r="P126"/>
  <c r="BK126"/>
  <c r="J126"/>
  <c r="BI125"/>
  <c r="BH125"/>
  <c r="BG125"/>
  <c r="BF125"/>
  <c r="BE125"/>
  <c r="T125"/>
  <c r="R125"/>
  <c r="P125"/>
  <c r="BK125"/>
  <c r="J125"/>
  <c r="BI124"/>
  <c r="BH124"/>
  <c r="BG124"/>
  <c r="BF124"/>
  <c r="BE124"/>
  <c r="T124"/>
  <c r="R124"/>
  <c r="P124"/>
  <c r="BK124"/>
  <c r="J124"/>
  <c r="BI123"/>
  <c r="BH123"/>
  <c r="BG123"/>
  <c r="BF123"/>
  <c r="BE123"/>
  <c r="T123"/>
  <c r="R123"/>
  <c r="P123"/>
  <c r="BK123"/>
  <c r="J123"/>
  <c r="BI122"/>
  <c r="BH122"/>
  <c r="BG122"/>
  <c r="BF122"/>
  <c r="BE122"/>
  <c r="T122"/>
  <c r="R122"/>
  <c r="P122"/>
  <c r="BK122"/>
  <c r="J122"/>
  <c r="BI121"/>
  <c r="BH121"/>
  <c r="BG121"/>
  <c r="BF121"/>
  <c r="BE121"/>
  <c r="T121"/>
  <c r="R121"/>
  <c r="P121"/>
  <c r="BK121"/>
  <c r="J121"/>
  <c r="BI120"/>
  <c r="BH120"/>
  <c r="BG120"/>
  <c r="BF120"/>
  <c r="BE120"/>
  <c r="T120"/>
  <c r="R120"/>
  <c r="P120"/>
  <c r="BK120"/>
  <c r="J120"/>
  <c r="BI119"/>
  <c r="BH119"/>
  <c r="BG119"/>
  <c r="BF119"/>
  <c r="BE119"/>
  <c r="T119"/>
  <c r="R119"/>
  <c r="P119"/>
  <c r="BK119"/>
  <c r="J119"/>
  <c r="BI118"/>
  <c r="BH118"/>
  <c r="BG118"/>
  <c r="BF118"/>
  <c r="BE118"/>
  <c r="T118"/>
  <c r="R118"/>
  <c r="P118"/>
  <c r="BK118"/>
  <c r="J118"/>
  <c r="BI117"/>
  <c r="BH117"/>
  <c r="BG117"/>
  <c r="BF117"/>
  <c r="BE117"/>
  <c r="T117"/>
  <c r="R117"/>
  <c r="P117"/>
  <c r="BK117"/>
  <c r="J117"/>
  <c r="BI116"/>
  <c r="BH116"/>
  <c r="BG116"/>
  <c r="BF116"/>
  <c r="BE116"/>
  <c r="T116"/>
  <c r="R116"/>
  <c r="P116"/>
  <c r="BK116"/>
  <c r="J116"/>
  <c r="BI115"/>
  <c r="BH115"/>
  <c r="BG115"/>
  <c r="BF115"/>
  <c r="BE115"/>
  <c r="T115"/>
  <c r="R115"/>
  <c r="P115"/>
  <c r="BK115"/>
  <c r="J115"/>
  <c r="BI114"/>
  <c r="BH114"/>
  <c r="BG114"/>
  <c r="BF114"/>
  <c r="BE114"/>
  <c r="T114"/>
  <c r="R114"/>
  <c r="P114"/>
  <c r="BK114"/>
  <c r="J114"/>
  <c r="BI113"/>
  <c r="BH113"/>
  <c r="BG113"/>
  <c r="BF113"/>
  <c r="BE113"/>
  <c r="T113"/>
  <c r="R113"/>
  <c r="P113"/>
  <c r="BK113"/>
  <c r="J113"/>
  <c r="BI112"/>
  <c r="BH112"/>
  <c r="BG112"/>
  <c r="BF112"/>
  <c r="BE112"/>
  <c r="T112"/>
  <c r="R112"/>
  <c r="P112"/>
  <c r="BK112"/>
  <c r="J112"/>
  <c r="BI111"/>
  <c r="BH111"/>
  <c r="BG111"/>
  <c r="BF111"/>
  <c r="BE111"/>
  <c r="T111"/>
  <c r="R111"/>
  <c r="P111"/>
  <c r="BK111"/>
  <c r="J111"/>
  <c r="BI110"/>
  <c r="BH110"/>
  <c r="BG110"/>
  <c r="BF110"/>
  <c r="BE110"/>
  <c r="T110"/>
  <c r="R110"/>
  <c r="P110"/>
  <c r="BK110"/>
  <c r="J110"/>
  <c r="BI109"/>
  <c r="BH109"/>
  <c r="BG109"/>
  <c r="BF109"/>
  <c r="BE109"/>
  <c r="T109"/>
  <c r="R109"/>
  <c r="P109"/>
  <c r="BK109"/>
  <c r="J109"/>
  <c r="BI108"/>
  <c r="BH108"/>
  <c r="BG108"/>
  <c r="BF108"/>
  <c r="BE108"/>
  <c r="T108"/>
  <c r="R108"/>
  <c r="P108"/>
  <c r="BK108"/>
  <c r="J108"/>
  <c r="BI107"/>
  <c r="BH107"/>
  <c r="BG107"/>
  <c r="BF107"/>
  <c r="BE107"/>
  <c r="T107"/>
  <c r="R107"/>
  <c r="P107"/>
  <c r="BK107"/>
  <c r="J107"/>
  <c r="BI106"/>
  <c r="BH106"/>
  <c r="BG106"/>
  <c r="BF106"/>
  <c r="BE106"/>
  <c r="T106"/>
  <c r="R106"/>
  <c r="P106"/>
  <c r="BK106"/>
  <c r="J106"/>
  <c r="BI105"/>
  <c r="BH105"/>
  <c r="BG105"/>
  <c r="BF105"/>
  <c r="BE105"/>
  <c r="T105"/>
  <c r="R105"/>
  <c r="P105"/>
  <c r="BK105"/>
  <c r="J105"/>
  <c r="BI104"/>
  <c r="BH104"/>
  <c r="BG104"/>
  <c r="BF104"/>
  <c r="BE104"/>
  <c r="T104"/>
  <c r="R104"/>
  <c r="P104"/>
  <c r="BK104"/>
  <c r="J104"/>
  <c r="BI103"/>
  <c r="BH103"/>
  <c r="BG103"/>
  <c r="BF103"/>
  <c r="BE103"/>
  <c r="T103"/>
  <c r="R103"/>
  <c r="P103"/>
  <c r="BK103"/>
  <c r="J103"/>
  <c r="BI102"/>
  <c r="BH102"/>
  <c r="BG102"/>
  <c r="BF102"/>
  <c r="BE102"/>
  <c r="T102"/>
  <c r="R102"/>
  <c r="P102"/>
  <c r="BK102"/>
  <c r="J102"/>
  <c r="BI101"/>
  <c r="BH101"/>
  <c r="BG101"/>
  <c r="BF101"/>
  <c r="BE101"/>
  <c r="T101"/>
  <c r="R101"/>
  <c r="P101"/>
  <c r="BK101"/>
  <c r="J101"/>
  <c r="BI100"/>
  <c r="BH100"/>
  <c r="BG100"/>
  <c r="BF100"/>
  <c r="BE100"/>
  <c r="T100"/>
  <c r="R100"/>
  <c r="P100"/>
  <c r="BK100"/>
  <c r="J100"/>
  <c r="BI99"/>
  <c r="BH99"/>
  <c r="BG99"/>
  <c r="BF99"/>
  <c r="BE99"/>
  <c r="T99"/>
  <c r="R99"/>
  <c r="P99"/>
  <c r="BK99"/>
  <c r="J99"/>
  <c r="BI98"/>
  <c r="BH98"/>
  <c r="BG98"/>
  <c r="BF98"/>
  <c r="BE98"/>
  <c r="T98"/>
  <c r="R98"/>
  <c r="P98"/>
  <c r="BK98"/>
  <c r="J98"/>
  <c r="BI97"/>
  <c r="BH97"/>
  <c r="BG97"/>
  <c r="BF97"/>
  <c r="BE97"/>
  <c r="T97"/>
  <c r="R97"/>
  <c r="P97"/>
  <c r="P96" s="1"/>
  <c r="BK97"/>
  <c r="BK96" s="1"/>
  <c r="J96" s="1"/>
  <c r="J63" s="1"/>
  <c r="J97"/>
  <c r="BI95"/>
  <c r="BH95"/>
  <c r="BG95"/>
  <c r="BF95"/>
  <c r="T95"/>
  <c r="R95"/>
  <c r="P95"/>
  <c r="BK95"/>
  <c r="J95"/>
  <c r="BE95" s="1"/>
  <c r="BI94"/>
  <c r="BH94"/>
  <c r="BG94"/>
  <c r="BF94"/>
  <c r="J33" s="1"/>
  <c r="AW63" i="1" s="1"/>
  <c r="BE94" i="12"/>
  <c r="T94"/>
  <c r="R94"/>
  <c r="P94"/>
  <c r="BK94"/>
  <c r="J94"/>
  <c r="BI93"/>
  <c r="BH93"/>
  <c r="BG93"/>
  <c r="BF93"/>
  <c r="T93"/>
  <c r="R93"/>
  <c r="P93"/>
  <c r="BK93"/>
  <c r="J93"/>
  <c r="BE93" s="1"/>
  <c r="BI92"/>
  <c r="BH92"/>
  <c r="BG92"/>
  <c r="BF92"/>
  <c r="BE92"/>
  <c r="T92"/>
  <c r="R92"/>
  <c r="P92"/>
  <c r="P90" s="1"/>
  <c r="BK92"/>
  <c r="J92"/>
  <c r="BI91"/>
  <c r="F36" s="1"/>
  <c r="BD63" i="1" s="1"/>
  <c r="BH91" i="12"/>
  <c r="BG91"/>
  <c r="F34" s="1"/>
  <c r="BB63" i="1" s="1"/>
  <c r="BF91" i="12"/>
  <c r="T91"/>
  <c r="T90" s="1"/>
  <c r="R91"/>
  <c r="P91"/>
  <c r="BK91"/>
  <c r="J91"/>
  <c r="BE91" s="1"/>
  <c r="J32" s="1"/>
  <c r="AV63" i="1" s="1"/>
  <c r="J84" i="12"/>
  <c r="F84"/>
  <c r="F82"/>
  <c r="E80"/>
  <c r="E76"/>
  <c r="F56"/>
  <c r="J55"/>
  <c r="F55"/>
  <c r="F53"/>
  <c r="E51"/>
  <c r="E47"/>
  <c r="J20"/>
  <c r="E20"/>
  <c r="F85" s="1"/>
  <c r="J19"/>
  <c r="J14"/>
  <c r="J82" s="1"/>
  <c r="E7"/>
  <c r="R428" i="11"/>
  <c r="R162"/>
  <c r="BK141"/>
  <c r="J141" s="1"/>
  <c r="J65" s="1"/>
  <c r="AY62" i="1"/>
  <c r="AX62"/>
  <c r="BI429" i="11"/>
  <c r="BH429"/>
  <c r="BG429"/>
  <c r="BF429"/>
  <c r="BE429"/>
  <c r="T429"/>
  <c r="T428" s="1"/>
  <c r="R429"/>
  <c r="P429"/>
  <c r="P428" s="1"/>
  <c r="BK429"/>
  <c r="BK428" s="1"/>
  <c r="J428" s="1"/>
  <c r="J429"/>
  <c r="J74"/>
  <c r="BI427"/>
  <c r="BH427"/>
  <c r="BG427"/>
  <c r="BF427"/>
  <c r="BE427"/>
  <c r="T427"/>
  <c r="R427"/>
  <c r="P427"/>
  <c r="BK427"/>
  <c r="J427"/>
  <c r="BI426"/>
  <c r="BH426"/>
  <c r="BG426"/>
  <c r="BF426"/>
  <c r="T426"/>
  <c r="R426"/>
  <c r="P426"/>
  <c r="BK426"/>
  <c r="J426"/>
  <c r="BE426" s="1"/>
  <c r="BI425"/>
  <c r="BH425"/>
  <c r="BG425"/>
  <c r="BF425"/>
  <c r="BE425"/>
  <c r="T425"/>
  <c r="R425"/>
  <c r="P425"/>
  <c r="BK425"/>
  <c r="J425"/>
  <c r="BI424"/>
  <c r="BH424"/>
  <c r="BG424"/>
  <c r="BF424"/>
  <c r="T424"/>
  <c r="R424"/>
  <c r="P424"/>
  <c r="BK424"/>
  <c r="J424"/>
  <c r="BE424" s="1"/>
  <c r="BI423"/>
  <c r="BH423"/>
  <c r="BG423"/>
  <c r="BF423"/>
  <c r="BE423"/>
  <c r="T423"/>
  <c r="R423"/>
  <c r="P423"/>
  <c r="BK423"/>
  <c r="J423"/>
  <c r="BI422"/>
  <c r="BH422"/>
  <c r="BG422"/>
  <c r="BF422"/>
  <c r="T422"/>
  <c r="R422"/>
  <c r="P422"/>
  <c r="BK422"/>
  <c r="J422"/>
  <c r="BE422" s="1"/>
  <c r="BI421"/>
  <c r="BH421"/>
  <c r="BG421"/>
  <c r="BF421"/>
  <c r="BE421"/>
  <c r="T421"/>
  <c r="R421"/>
  <c r="P421"/>
  <c r="BK421"/>
  <c r="J421"/>
  <c r="BI420"/>
  <c r="BH420"/>
  <c r="BG420"/>
  <c r="BF420"/>
  <c r="T420"/>
  <c r="R420"/>
  <c r="P420"/>
  <c r="BK420"/>
  <c r="J420"/>
  <c r="BE420" s="1"/>
  <c r="BI419"/>
  <c r="BH419"/>
  <c r="BG419"/>
  <c r="BF419"/>
  <c r="BE419"/>
  <c r="T419"/>
  <c r="R419"/>
  <c r="P419"/>
  <c r="BK419"/>
  <c r="J419"/>
  <c r="BI418"/>
  <c r="BH418"/>
  <c r="BG418"/>
  <c r="BF418"/>
  <c r="T418"/>
  <c r="R418"/>
  <c r="P418"/>
  <c r="BK418"/>
  <c r="J418"/>
  <c r="BE418" s="1"/>
  <c r="BI417"/>
  <c r="BH417"/>
  <c r="BG417"/>
  <c r="BF417"/>
  <c r="BE417"/>
  <c r="T417"/>
  <c r="R417"/>
  <c r="P417"/>
  <c r="BK417"/>
  <c r="J417"/>
  <c r="BI416"/>
  <c r="BH416"/>
  <c r="BG416"/>
  <c r="BF416"/>
  <c r="T416"/>
  <c r="R416"/>
  <c r="P416"/>
  <c r="BK416"/>
  <c r="J416"/>
  <c r="BE416" s="1"/>
  <c r="BI415"/>
  <c r="BH415"/>
  <c r="BG415"/>
  <c r="BF415"/>
  <c r="BE415"/>
  <c r="T415"/>
  <c r="R415"/>
  <c r="P415"/>
  <c r="BK415"/>
  <c r="J415"/>
  <c r="BI414"/>
  <c r="BH414"/>
  <c r="BG414"/>
  <c r="BF414"/>
  <c r="T414"/>
  <c r="R414"/>
  <c r="P414"/>
  <c r="BK414"/>
  <c r="J414"/>
  <c r="BE414" s="1"/>
  <c r="BI413"/>
  <c r="BH413"/>
  <c r="BG413"/>
  <c r="BF413"/>
  <c r="BE413"/>
  <c r="T413"/>
  <c r="R413"/>
  <c r="P413"/>
  <c r="BK413"/>
  <c r="J413"/>
  <c r="BI412"/>
  <c r="BH412"/>
  <c r="BG412"/>
  <c r="BF412"/>
  <c r="T412"/>
  <c r="R412"/>
  <c r="P412"/>
  <c r="BK412"/>
  <c r="J412"/>
  <c r="BE412" s="1"/>
  <c r="BI411"/>
  <c r="BH411"/>
  <c r="BG411"/>
  <c r="BF411"/>
  <c r="BE411"/>
  <c r="T411"/>
  <c r="R411"/>
  <c r="P411"/>
  <c r="BK411"/>
  <c r="J411"/>
  <c r="BI410"/>
  <c r="BH410"/>
  <c r="BG410"/>
  <c r="BF410"/>
  <c r="T410"/>
  <c r="R410"/>
  <c r="P410"/>
  <c r="BK410"/>
  <c r="J410"/>
  <c r="BE410" s="1"/>
  <c r="BI409"/>
  <c r="BH409"/>
  <c r="BG409"/>
  <c r="BF409"/>
  <c r="BE409"/>
  <c r="T409"/>
  <c r="R409"/>
  <c r="P409"/>
  <c r="BK409"/>
  <c r="J409"/>
  <c r="BI408"/>
  <c r="BH408"/>
  <c r="BG408"/>
  <c r="BF408"/>
  <c r="T408"/>
  <c r="R408"/>
  <c r="P408"/>
  <c r="BK408"/>
  <c r="J408"/>
  <c r="BE408" s="1"/>
  <c r="BI407"/>
  <c r="BH407"/>
  <c r="BG407"/>
  <c r="BF407"/>
  <c r="BE407"/>
  <c r="T407"/>
  <c r="R407"/>
  <c r="P407"/>
  <c r="BK407"/>
  <c r="J407"/>
  <c r="BI406"/>
  <c r="BH406"/>
  <c r="BG406"/>
  <c r="BF406"/>
  <c r="T406"/>
  <c r="R406"/>
  <c r="P406"/>
  <c r="BK406"/>
  <c r="J406"/>
  <c r="BE406" s="1"/>
  <c r="BI405"/>
  <c r="BH405"/>
  <c r="BG405"/>
  <c r="BF405"/>
  <c r="BE405"/>
  <c r="T405"/>
  <c r="R405"/>
  <c r="P405"/>
  <c r="BK405"/>
  <c r="J405"/>
  <c r="BI404"/>
  <c r="BH404"/>
  <c r="BG404"/>
  <c r="BF404"/>
  <c r="T404"/>
  <c r="R404"/>
  <c r="P404"/>
  <c r="BK404"/>
  <c r="J404"/>
  <c r="BE404" s="1"/>
  <c r="BI403"/>
  <c r="BH403"/>
  <c r="BG403"/>
  <c r="BF403"/>
  <c r="BE403"/>
  <c r="T403"/>
  <c r="R403"/>
  <c r="P403"/>
  <c r="BK403"/>
  <c r="J403"/>
  <c r="BI402"/>
  <c r="BH402"/>
  <c r="BG402"/>
  <c r="BF402"/>
  <c r="T402"/>
  <c r="R402"/>
  <c r="P402"/>
  <c r="BK402"/>
  <c r="J402"/>
  <c r="BE402" s="1"/>
  <c r="BI401"/>
  <c r="BH401"/>
  <c r="BG401"/>
  <c r="BF401"/>
  <c r="BE401"/>
  <c r="T401"/>
  <c r="R401"/>
  <c r="P401"/>
  <c r="BK401"/>
  <c r="J401"/>
  <c r="BI400"/>
  <c r="BH400"/>
  <c r="BG400"/>
  <c r="BF400"/>
  <c r="T400"/>
  <c r="R400"/>
  <c r="P400"/>
  <c r="BK400"/>
  <c r="J400"/>
  <c r="BE400" s="1"/>
  <c r="BI399"/>
  <c r="BH399"/>
  <c r="BG399"/>
  <c r="BF399"/>
  <c r="BE399"/>
  <c r="T399"/>
  <c r="R399"/>
  <c r="P399"/>
  <c r="BK399"/>
  <c r="J399"/>
  <c r="BI398"/>
  <c r="BH398"/>
  <c r="BG398"/>
  <c r="BF398"/>
  <c r="T398"/>
  <c r="R398"/>
  <c r="P398"/>
  <c r="BK398"/>
  <c r="J398"/>
  <c r="BE398" s="1"/>
  <c r="BI397"/>
  <c r="BH397"/>
  <c r="BG397"/>
  <c r="BF397"/>
  <c r="BE397"/>
  <c r="T397"/>
  <c r="R397"/>
  <c r="P397"/>
  <c r="BK397"/>
  <c r="J397"/>
  <c r="BI396"/>
  <c r="BH396"/>
  <c r="BG396"/>
  <c r="BF396"/>
  <c r="T396"/>
  <c r="R396"/>
  <c r="P396"/>
  <c r="BK396"/>
  <c r="J396"/>
  <c r="BE396" s="1"/>
  <c r="BI395"/>
  <c r="BH395"/>
  <c r="BG395"/>
  <c r="BF395"/>
  <c r="BE395"/>
  <c r="T395"/>
  <c r="R395"/>
  <c r="P395"/>
  <c r="BK395"/>
  <c r="J395"/>
  <c r="BI394"/>
  <c r="BH394"/>
  <c r="BG394"/>
  <c r="BF394"/>
  <c r="T394"/>
  <c r="R394"/>
  <c r="P394"/>
  <c r="BK394"/>
  <c r="J394"/>
  <c r="BE394" s="1"/>
  <c r="BI393"/>
  <c r="BH393"/>
  <c r="BG393"/>
  <c r="BF393"/>
  <c r="BE393"/>
  <c r="T393"/>
  <c r="R393"/>
  <c r="P393"/>
  <c r="BK393"/>
  <c r="J393"/>
  <c r="BI392"/>
  <c r="BH392"/>
  <c r="BG392"/>
  <c r="BF392"/>
  <c r="T392"/>
  <c r="R392"/>
  <c r="P392"/>
  <c r="BK392"/>
  <c r="J392"/>
  <c r="BE392" s="1"/>
  <c r="BI391"/>
  <c r="BH391"/>
  <c r="BG391"/>
  <c r="BF391"/>
  <c r="BE391"/>
  <c r="T391"/>
  <c r="R391"/>
  <c r="P391"/>
  <c r="BK391"/>
  <c r="J391"/>
  <c r="BI390"/>
  <c r="BH390"/>
  <c r="BG390"/>
  <c r="BF390"/>
  <c r="T390"/>
  <c r="R390"/>
  <c r="P390"/>
  <c r="BK390"/>
  <c r="J390"/>
  <c r="BE390" s="1"/>
  <c r="BI389"/>
  <c r="BH389"/>
  <c r="BG389"/>
  <c r="BF389"/>
  <c r="BE389"/>
  <c r="T389"/>
  <c r="R389"/>
  <c r="P389"/>
  <c r="BK389"/>
  <c r="J389"/>
  <c r="BI388"/>
  <c r="BH388"/>
  <c r="BG388"/>
  <c r="BF388"/>
  <c r="T388"/>
  <c r="R388"/>
  <c r="P388"/>
  <c r="BK388"/>
  <c r="J388"/>
  <c r="BE388" s="1"/>
  <c r="BI387"/>
  <c r="BH387"/>
  <c r="BG387"/>
  <c r="BF387"/>
  <c r="BE387"/>
  <c r="T387"/>
  <c r="R387"/>
  <c r="P387"/>
  <c r="BK387"/>
  <c r="J387"/>
  <c r="BI386"/>
  <c r="BH386"/>
  <c r="BG386"/>
  <c r="BF386"/>
  <c r="T386"/>
  <c r="R386"/>
  <c r="P386"/>
  <c r="BK386"/>
  <c r="J386"/>
  <c r="BE386" s="1"/>
  <c r="BI385"/>
  <c r="BH385"/>
  <c r="BG385"/>
  <c r="BF385"/>
  <c r="BE385"/>
  <c r="T385"/>
  <c r="R385"/>
  <c r="P385"/>
  <c r="BK385"/>
  <c r="J385"/>
  <c r="BI384"/>
  <c r="BH384"/>
  <c r="BG384"/>
  <c r="BF384"/>
  <c r="T384"/>
  <c r="R384"/>
  <c r="P384"/>
  <c r="BK384"/>
  <c r="J384"/>
  <c r="BE384" s="1"/>
  <c r="BI383"/>
  <c r="BH383"/>
  <c r="BG383"/>
  <c r="BF383"/>
  <c r="BE383"/>
  <c r="T383"/>
  <c r="R383"/>
  <c r="P383"/>
  <c r="BK383"/>
  <c r="J383"/>
  <c r="BI382"/>
  <c r="BH382"/>
  <c r="BG382"/>
  <c r="BF382"/>
  <c r="T382"/>
  <c r="T378" s="1"/>
  <c r="R382"/>
  <c r="P382"/>
  <c r="BK382"/>
  <c r="J382"/>
  <c r="BE382" s="1"/>
  <c r="BI381"/>
  <c r="BH381"/>
  <c r="BG381"/>
  <c r="BF381"/>
  <c r="BE381"/>
  <c r="T381"/>
  <c r="R381"/>
  <c r="P381"/>
  <c r="BK381"/>
  <c r="J381"/>
  <c r="BI380"/>
  <c r="BH380"/>
  <c r="BG380"/>
  <c r="BF380"/>
  <c r="T380"/>
  <c r="R380"/>
  <c r="R378" s="1"/>
  <c r="P380"/>
  <c r="BK380"/>
  <c r="J380"/>
  <c r="BE380" s="1"/>
  <c r="BI379"/>
  <c r="BH379"/>
  <c r="BG379"/>
  <c r="BF379"/>
  <c r="BE379"/>
  <c r="T379"/>
  <c r="R379"/>
  <c r="P379"/>
  <c r="BK379"/>
  <c r="BK378" s="1"/>
  <c r="J378" s="1"/>
  <c r="J73" s="1"/>
  <c r="J379"/>
  <c r="BI377"/>
  <c r="BH377"/>
  <c r="BG377"/>
  <c r="BF377"/>
  <c r="BE377"/>
  <c r="T377"/>
  <c r="R377"/>
  <c r="P377"/>
  <c r="BK377"/>
  <c r="J377"/>
  <c r="BI376"/>
  <c r="BH376"/>
  <c r="BG376"/>
  <c r="BF376"/>
  <c r="BE376"/>
  <c r="T376"/>
  <c r="R376"/>
  <c r="P376"/>
  <c r="BK376"/>
  <c r="J376"/>
  <c r="BI375"/>
  <c r="BH375"/>
  <c r="BG375"/>
  <c r="BF375"/>
  <c r="BE375"/>
  <c r="T375"/>
  <c r="T374" s="1"/>
  <c r="R375"/>
  <c r="R374" s="1"/>
  <c r="P375"/>
  <c r="BK375"/>
  <c r="BK374" s="1"/>
  <c r="J374" s="1"/>
  <c r="J72" s="1"/>
  <c r="J375"/>
  <c r="BI373"/>
  <c r="BH373"/>
  <c r="BG373"/>
  <c r="BF373"/>
  <c r="T373"/>
  <c r="R373"/>
  <c r="P373"/>
  <c r="BK373"/>
  <c r="J373"/>
  <c r="BE373" s="1"/>
  <c r="BI372"/>
  <c r="BH372"/>
  <c r="BG372"/>
  <c r="BF372"/>
  <c r="BE372"/>
  <c r="T372"/>
  <c r="R372"/>
  <c r="P372"/>
  <c r="BK372"/>
  <c r="J372"/>
  <c r="BI371"/>
  <c r="BH371"/>
  <c r="BG371"/>
  <c r="BF371"/>
  <c r="T371"/>
  <c r="R371"/>
  <c r="P371"/>
  <c r="BK371"/>
  <c r="J371"/>
  <c r="BE371" s="1"/>
  <c r="BI370"/>
  <c r="BH370"/>
  <c r="BG370"/>
  <c r="BF370"/>
  <c r="BE370"/>
  <c r="T370"/>
  <c r="R370"/>
  <c r="P370"/>
  <c r="BK370"/>
  <c r="J370"/>
  <c r="BI369"/>
  <c r="BH369"/>
  <c r="BG369"/>
  <c r="BF369"/>
  <c r="T369"/>
  <c r="R369"/>
  <c r="P369"/>
  <c r="BK369"/>
  <c r="J369"/>
  <c r="BE369" s="1"/>
  <c r="BI368"/>
  <c r="BH368"/>
  <c r="BG368"/>
  <c r="BF368"/>
  <c r="BE368"/>
  <c r="T368"/>
  <c r="R368"/>
  <c r="P368"/>
  <c r="BK368"/>
  <c r="J368"/>
  <c r="BI367"/>
  <c r="BH367"/>
  <c r="BG367"/>
  <c r="BF367"/>
  <c r="T367"/>
  <c r="R367"/>
  <c r="P367"/>
  <c r="BK367"/>
  <c r="J367"/>
  <c r="BE367" s="1"/>
  <c r="BI366"/>
  <c r="BH366"/>
  <c r="BG366"/>
  <c r="BF366"/>
  <c r="BE366"/>
  <c r="T366"/>
  <c r="R366"/>
  <c r="P366"/>
  <c r="BK366"/>
  <c r="J366"/>
  <c r="BI365"/>
  <c r="BH365"/>
  <c r="BG365"/>
  <c r="BF365"/>
  <c r="T365"/>
  <c r="R365"/>
  <c r="P365"/>
  <c r="BK365"/>
  <c r="J365"/>
  <c r="BE365" s="1"/>
  <c r="BI364"/>
  <c r="BH364"/>
  <c r="BG364"/>
  <c r="BF364"/>
  <c r="BE364"/>
  <c r="T364"/>
  <c r="R364"/>
  <c r="P364"/>
  <c r="BK364"/>
  <c r="J364"/>
  <c r="BI363"/>
  <c r="BH363"/>
  <c r="BG363"/>
  <c r="BF363"/>
  <c r="T363"/>
  <c r="R363"/>
  <c r="P363"/>
  <c r="BK363"/>
  <c r="J363"/>
  <c r="BE363" s="1"/>
  <c r="BI362"/>
  <c r="BH362"/>
  <c r="BG362"/>
  <c r="BF362"/>
  <c r="BE362"/>
  <c r="T362"/>
  <c r="R362"/>
  <c r="P362"/>
  <c r="BK362"/>
  <c r="J362"/>
  <c r="BI361"/>
  <c r="BH361"/>
  <c r="BG361"/>
  <c r="BF361"/>
  <c r="T361"/>
  <c r="R361"/>
  <c r="P361"/>
  <c r="BK361"/>
  <c r="J361"/>
  <c r="BE361" s="1"/>
  <c r="BI360"/>
  <c r="BH360"/>
  <c r="BG360"/>
  <c r="BF360"/>
  <c r="BE360"/>
  <c r="T360"/>
  <c r="R360"/>
  <c r="P360"/>
  <c r="BK360"/>
  <c r="J360"/>
  <c r="BI359"/>
  <c r="BH359"/>
  <c r="BG359"/>
  <c r="BF359"/>
  <c r="T359"/>
  <c r="R359"/>
  <c r="P359"/>
  <c r="BK359"/>
  <c r="J359"/>
  <c r="BE359" s="1"/>
  <c r="BI358"/>
  <c r="BH358"/>
  <c r="BG358"/>
  <c r="BF358"/>
  <c r="BE358"/>
  <c r="T358"/>
  <c r="R358"/>
  <c r="P358"/>
  <c r="BK358"/>
  <c r="J358"/>
  <c r="BI357"/>
  <c r="BH357"/>
  <c r="BG357"/>
  <c r="BF357"/>
  <c r="T357"/>
  <c r="R357"/>
  <c r="P357"/>
  <c r="BK357"/>
  <c r="J357"/>
  <c r="BE357" s="1"/>
  <c r="BI356"/>
  <c r="BH356"/>
  <c r="BG356"/>
  <c r="BF356"/>
  <c r="BE356"/>
  <c r="T356"/>
  <c r="R356"/>
  <c r="P356"/>
  <c r="P354" s="1"/>
  <c r="BK356"/>
  <c r="J356"/>
  <c r="BI355"/>
  <c r="BH355"/>
  <c r="BG355"/>
  <c r="BF355"/>
  <c r="T355"/>
  <c r="R355"/>
  <c r="R354" s="1"/>
  <c r="P355"/>
  <c r="BK355"/>
  <c r="J355"/>
  <c r="BE355" s="1"/>
  <c r="BI353"/>
  <c r="BH353"/>
  <c r="BG353"/>
  <c r="BF353"/>
  <c r="T353"/>
  <c r="R353"/>
  <c r="P353"/>
  <c r="BK353"/>
  <c r="J353"/>
  <c r="BE353" s="1"/>
  <c r="BI352"/>
  <c r="BH352"/>
  <c r="BG352"/>
  <c r="BF352"/>
  <c r="BE352"/>
  <c r="T352"/>
  <c r="R352"/>
  <c r="P352"/>
  <c r="BK352"/>
  <c r="J352"/>
  <c r="BI351"/>
  <c r="BH351"/>
  <c r="BG351"/>
  <c r="BF351"/>
  <c r="T351"/>
  <c r="R351"/>
  <c r="P351"/>
  <c r="BK351"/>
  <c r="J351"/>
  <c r="BE351" s="1"/>
  <c r="BI350"/>
  <c r="BH350"/>
  <c r="BG350"/>
  <c r="BF350"/>
  <c r="T350"/>
  <c r="R350"/>
  <c r="P350"/>
  <c r="BK350"/>
  <c r="J350"/>
  <c r="BE350" s="1"/>
  <c r="BI349"/>
  <c r="BH349"/>
  <c r="BG349"/>
  <c r="BF349"/>
  <c r="T349"/>
  <c r="R349"/>
  <c r="P349"/>
  <c r="BK349"/>
  <c r="J349"/>
  <c r="BE349" s="1"/>
  <c r="BI348"/>
  <c r="BH348"/>
  <c r="BG348"/>
  <c r="BF348"/>
  <c r="BE348"/>
  <c r="T348"/>
  <c r="R348"/>
  <c r="P348"/>
  <c r="BK348"/>
  <c r="J348"/>
  <c r="BI347"/>
  <c r="BH347"/>
  <c r="BG347"/>
  <c r="BF347"/>
  <c r="T347"/>
  <c r="R347"/>
  <c r="P347"/>
  <c r="BK347"/>
  <c r="J347"/>
  <c r="BE347" s="1"/>
  <c r="BI346"/>
  <c r="BH346"/>
  <c r="BG346"/>
  <c r="BF346"/>
  <c r="T346"/>
  <c r="R346"/>
  <c r="P346"/>
  <c r="BK346"/>
  <c r="J346"/>
  <c r="BE346" s="1"/>
  <c r="BI345"/>
  <c r="BH345"/>
  <c r="BG345"/>
  <c r="BF345"/>
  <c r="T345"/>
  <c r="R345"/>
  <c r="P345"/>
  <c r="BK345"/>
  <c r="J345"/>
  <c r="BE345" s="1"/>
  <c r="BI344"/>
  <c r="BH344"/>
  <c r="BG344"/>
  <c r="BF344"/>
  <c r="BE344"/>
  <c r="T344"/>
  <c r="R344"/>
  <c r="P344"/>
  <c r="BK344"/>
  <c r="J344"/>
  <c r="BI343"/>
  <c r="BH343"/>
  <c r="BG343"/>
  <c r="BF343"/>
  <c r="BE343"/>
  <c r="T343"/>
  <c r="R343"/>
  <c r="P343"/>
  <c r="BK343"/>
  <c r="J343"/>
  <c r="BI342"/>
  <c r="BH342"/>
  <c r="BG342"/>
  <c r="BF342"/>
  <c r="BE342"/>
  <c r="T342"/>
  <c r="R342"/>
  <c r="P342"/>
  <c r="BK342"/>
  <c r="J342"/>
  <c r="BI341"/>
  <c r="BH341"/>
  <c r="BG341"/>
  <c r="BF341"/>
  <c r="BE341"/>
  <c r="T341"/>
  <c r="R341"/>
  <c r="P341"/>
  <c r="BK341"/>
  <c r="J341"/>
  <c r="BI340"/>
  <c r="BH340"/>
  <c r="BG340"/>
  <c r="BF340"/>
  <c r="BE340"/>
  <c r="T340"/>
  <c r="R340"/>
  <c r="P340"/>
  <c r="BK340"/>
  <c r="J340"/>
  <c r="BI339"/>
  <c r="BH339"/>
  <c r="BG339"/>
  <c r="BF339"/>
  <c r="BE339"/>
  <c r="T339"/>
  <c r="R339"/>
  <c r="P339"/>
  <c r="BK339"/>
  <c r="J339"/>
  <c r="BI338"/>
  <c r="BH338"/>
  <c r="BG338"/>
  <c r="BF338"/>
  <c r="BE338"/>
  <c r="T338"/>
  <c r="R338"/>
  <c r="P338"/>
  <c r="BK338"/>
  <c r="J338"/>
  <c r="BI337"/>
  <c r="BH337"/>
  <c r="BG337"/>
  <c r="BF337"/>
  <c r="BE337"/>
  <c r="T337"/>
  <c r="R337"/>
  <c r="P337"/>
  <c r="BK337"/>
  <c r="J337"/>
  <c r="BI336"/>
  <c r="BH336"/>
  <c r="BG336"/>
  <c r="BF336"/>
  <c r="BE336"/>
  <c r="T336"/>
  <c r="R336"/>
  <c r="P336"/>
  <c r="BK336"/>
  <c r="J336"/>
  <c r="BI335"/>
  <c r="BH335"/>
  <c r="BG335"/>
  <c r="BF335"/>
  <c r="BE335"/>
  <c r="T335"/>
  <c r="R335"/>
  <c r="P335"/>
  <c r="BK335"/>
  <c r="J335"/>
  <c r="BI334"/>
  <c r="BH334"/>
  <c r="BG334"/>
  <c r="BF334"/>
  <c r="BE334"/>
  <c r="T334"/>
  <c r="R334"/>
  <c r="P334"/>
  <c r="BK334"/>
  <c r="J334"/>
  <c r="BI333"/>
  <c r="BH333"/>
  <c r="BG333"/>
  <c r="BF333"/>
  <c r="BE333"/>
  <c r="T333"/>
  <c r="R333"/>
  <c r="P333"/>
  <c r="BK333"/>
  <c r="J333"/>
  <c r="BI332"/>
  <c r="BH332"/>
  <c r="BG332"/>
  <c r="BF332"/>
  <c r="BE332"/>
  <c r="T332"/>
  <c r="R332"/>
  <c r="P332"/>
  <c r="BK332"/>
  <c r="J332"/>
  <c r="BI331"/>
  <c r="BH331"/>
  <c r="BG331"/>
  <c r="BF331"/>
  <c r="BE331"/>
  <c r="T331"/>
  <c r="R331"/>
  <c r="P331"/>
  <c r="BK331"/>
  <c r="J331"/>
  <c r="BI330"/>
  <c r="BH330"/>
  <c r="BG330"/>
  <c r="BF330"/>
  <c r="BE330"/>
  <c r="T330"/>
  <c r="R330"/>
  <c r="P330"/>
  <c r="BK330"/>
  <c r="J330"/>
  <c r="BI329"/>
  <c r="BH329"/>
  <c r="BG329"/>
  <c r="BF329"/>
  <c r="BE329"/>
  <c r="T329"/>
  <c r="R329"/>
  <c r="P329"/>
  <c r="BK329"/>
  <c r="J329"/>
  <c r="BI328"/>
  <c r="BH328"/>
  <c r="BG328"/>
  <c r="BF328"/>
  <c r="BE328"/>
  <c r="T328"/>
  <c r="R328"/>
  <c r="P328"/>
  <c r="BK328"/>
  <c r="J328"/>
  <c r="BI327"/>
  <c r="BH327"/>
  <c r="BG327"/>
  <c r="BF327"/>
  <c r="BE327"/>
  <c r="T327"/>
  <c r="R327"/>
  <c r="P327"/>
  <c r="BK327"/>
  <c r="J327"/>
  <c r="BI326"/>
  <c r="BH326"/>
  <c r="BG326"/>
  <c r="BF326"/>
  <c r="BE326"/>
  <c r="T326"/>
  <c r="R326"/>
  <c r="P326"/>
  <c r="BK326"/>
  <c r="J326"/>
  <c r="BI325"/>
  <c r="BH325"/>
  <c r="BG325"/>
  <c r="BF325"/>
  <c r="BE325"/>
  <c r="T325"/>
  <c r="R325"/>
  <c r="P325"/>
  <c r="BK325"/>
  <c r="J325"/>
  <c r="BI324"/>
  <c r="BH324"/>
  <c r="BG324"/>
  <c r="BF324"/>
  <c r="BE324"/>
  <c r="T324"/>
  <c r="R324"/>
  <c r="P324"/>
  <c r="BK324"/>
  <c r="J324"/>
  <c r="BI323"/>
  <c r="BH323"/>
  <c r="BG323"/>
  <c r="BF323"/>
  <c r="BE323"/>
  <c r="T323"/>
  <c r="R323"/>
  <c r="P323"/>
  <c r="BK323"/>
  <c r="J323"/>
  <c r="BI322"/>
  <c r="BH322"/>
  <c r="BG322"/>
  <c r="BF322"/>
  <c r="BE322"/>
  <c r="T322"/>
  <c r="R322"/>
  <c r="P322"/>
  <c r="BK322"/>
  <c r="J322"/>
  <c r="BI321"/>
  <c r="BH321"/>
  <c r="BG321"/>
  <c r="BF321"/>
  <c r="BE321"/>
  <c r="T321"/>
  <c r="R321"/>
  <c r="P321"/>
  <c r="BK321"/>
  <c r="J321"/>
  <c r="BI320"/>
  <c r="BH320"/>
  <c r="BG320"/>
  <c r="BF320"/>
  <c r="BE320"/>
  <c r="T320"/>
  <c r="R320"/>
  <c r="P320"/>
  <c r="BK320"/>
  <c r="J320"/>
  <c r="BI319"/>
  <c r="BH319"/>
  <c r="BG319"/>
  <c r="BF319"/>
  <c r="BE319"/>
  <c r="T319"/>
  <c r="R319"/>
  <c r="P319"/>
  <c r="BK319"/>
  <c r="J319"/>
  <c r="BI318"/>
  <c r="BH318"/>
  <c r="BG318"/>
  <c r="BF318"/>
  <c r="BE318"/>
  <c r="T318"/>
  <c r="R318"/>
  <c r="P318"/>
  <c r="BK318"/>
  <c r="J318"/>
  <c r="BI317"/>
  <c r="BH317"/>
  <c r="BG317"/>
  <c r="BF317"/>
  <c r="BE317"/>
  <c r="T317"/>
  <c r="R317"/>
  <c r="P317"/>
  <c r="BK317"/>
  <c r="J317"/>
  <c r="BI316"/>
  <c r="BH316"/>
  <c r="BG316"/>
  <c r="BF316"/>
  <c r="BE316"/>
  <c r="T316"/>
  <c r="R316"/>
  <c r="P316"/>
  <c r="BK316"/>
  <c r="J316"/>
  <c r="BI315"/>
  <c r="BH315"/>
  <c r="BG315"/>
  <c r="BF315"/>
  <c r="BE315"/>
  <c r="T315"/>
  <c r="R315"/>
  <c r="P315"/>
  <c r="BK315"/>
  <c r="J315"/>
  <c r="BI314"/>
  <c r="BH314"/>
  <c r="BG314"/>
  <c r="BF314"/>
  <c r="BE314"/>
  <c r="T314"/>
  <c r="R314"/>
  <c r="P314"/>
  <c r="BK314"/>
  <c r="J314"/>
  <c r="BI313"/>
  <c r="BH313"/>
  <c r="BG313"/>
  <c r="BF313"/>
  <c r="BE313"/>
  <c r="T313"/>
  <c r="R313"/>
  <c r="P313"/>
  <c r="BK313"/>
  <c r="J313"/>
  <c r="BI312"/>
  <c r="BH312"/>
  <c r="BG312"/>
  <c r="BF312"/>
  <c r="BE312"/>
  <c r="T312"/>
  <c r="R312"/>
  <c r="P312"/>
  <c r="BK312"/>
  <c r="J312"/>
  <c r="BI311"/>
  <c r="BH311"/>
  <c r="BG311"/>
  <c r="BF311"/>
  <c r="BE311"/>
  <c r="T311"/>
  <c r="R311"/>
  <c r="P311"/>
  <c r="BK311"/>
  <c r="J311"/>
  <c r="BI310"/>
  <c r="BH310"/>
  <c r="BG310"/>
  <c r="BF310"/>
  <c r="BE310"/>
  <c r="T310"/>
  <c r="R310"/>
  <c r="P310"/>
  <c r="BK310"/>
  <c r="J310"/>
  <c r="BI309"/>
  <c r="BH309"/>
  <c r="BG309"/>
  <c r="BF309"/>
  <c r="BE309"/>
  <c r="T309"/>
  <c r="R309"/>
  <c r="P309"/>
  <c r="BK309"/>
  <c r="J309"/>
  <c r="BI308"/>
  <c r="BH308"/>
  <c r="BG308"/>
  <c r="BF308"/>
  <c r="BE308"/>
  <c r="T308"/>
  <c r="R308"/>
  <c r="P308"/>
  <c r="BK308"/>
  <c r="J308"/>
  <c r="BI307"/>
  <c r="BH307"/>
  <c r="BG307"/>
  <c r="BF307"/>
  <c r="BE307"/>
  <c r="T307"/>
  <c r="R307"/>
  <c r="P307"/>
  <c r="BK307"/>
  <c r="J307"/>
  <c r="BI306"/>
  <c r="BH306"/>
  <c r="BG306"/>
  <c r="BF306"/>
  <c r="BE306"/>
  <c r="T306"/>
  <c r="R306"/>
  <c r="P306"/>
  <c r="BK306"/>
  <c r="J306"/>
  <c r="BI305"/>
  <c r="BH305"/>
  <c r="BG305"/>
  <c r="BF305"/>
  <c r="BE305"/>
  <c r="T305"/>
  <c r="R305"/>
  <c r="P305"/>
  <c r="BK305"/>
  <c r="J305"/>
  <c r="BI304"/>
  <c r="BH304"/>
  <c r="BG304"/>
  <c r="BF304"/>
  <c r="BE304"/>
  <c r="T304"/>
  <c r="R304"/>
  <c r="P304"/>
  <c r="BK304"/>
  <c r="J304"/>
  <c r="BI303"/>
  <c r="BH303"/>
  <c r="BG303"/>
  <c r="BF303"/>
  <c r="BE303"/>
  <c r="T303"/>
  <c r="R303"/>
  <c r="P303"/>
  <c r="BK303"/>
  <c r="J303"/>
  <c r="BI302"/>
  <c r="BH302"/>
  <c r="BG302"/>
  <c r="BF302"/>
  <c r="BE302"/>
  <c r="T302"/>
  <c r="R302"/>
  <c r="P302"/>
  <c r="BK302"/>
  <c r="J302"/>
  <c r="BI301"/>
  <c r="BH301"/>
  <c r="BG301"/>
  <c r="BF301"/>
  <c r="BE301"/>
  <c r="T301"/>
  <c r="R301"/>
  <c r="P301"/>
  <c r="BK301"/>
  <c r="J301"/>
  <c r="BI300"/>
  <c r="BH300"/>
  <c r="BG300"/>
  <c r="BF300"/>
  <c r="BE300"/>
  <c r="T300"/>
  <c r="R300"/>
  <c r="P300"/>
  <c r="BK300"/>
  <c r="J300"/>
  <c r="BI299"/>
  <c r="BH299"/>
  <c r="BG299"/>
  <c r="BF299"/>
  <c r="BE299"/>
  <c r="T299"/>
  <c r="R299"/>
  <c r="P299"/>
  <c r="BK299"/>
  <c r="J299"/>
  <c r="BI298"/>
  <c r="BH298"/>
  <c r="BG298"/>
  <c r="BF298"/>
  <c r="BE298"/>
  <c r="T298"/>
  <c r="R298"/>
  <c r="P298"/>
  <c r="BK298"/>
  <c r="J298"/>
  <c r="BI297"/>
  <c r="BH297"/>
  <c r="BG297"/>
  <c r="BF297"/>
  <c r="BE297"/>
  <c r="T297"/>
  <c r="R297"/>
  <c r="P297"/>
  <c r="BK297"/>
  <c r="J297"/>
  <c r="BI296"/>
  <c r="BH296"/>
  <c r="BG296"/>
  <c r="BF296"/>
  <c r="BE296"/>
  <c r="T296"/>
  <c r="R296"/>
  <c r="P296"/>
  <c r="BK296"/>
  <c r="J296"/>
  <c r="BI295"/>
  <c r="BH295"/>
  <c r="BG295"/>
  <c r="BF295"/>
  <c r="BE295"/>
  <c r="T295"/>
  <c r="R295"/>
  <c r="P295"/>
  <c r="BK295"/>
  <c r="J295"/>
  <c r="BI294"/>
  <c r="BH294"/>
  <c r="BG294"/>
  <c r="BF294"/>
  <c r="BE294"/>
  <c r="T294"/>
  <c r="R294"/>
  <c r="P294"/>
  <c r="BK294"/>
  <c r="J294"/>
  <c r="BI293"/>
  <c r="BH293"/>
  <c r="BG293"/>
  <c r="BF293"/>
  <c r="BE293"/>
  <c r="T293"/>
  <c r="R293"/>
  <c r="P293"/>
  <c r="BK293"/>
  <c r="J293"/>
  <c r="BI292"/>
  <c r="BH292"/>
  <c r="BG292"/>
  <c r="BF292"/>
  <c r="BE292"/>
  <c r="T292"/>
  <c r="R292"/>
  <c r="P292"/>
  <c r="BK292"/>
  <c r="J292"/>
  <c r="BI291"/>
  <c r="BH291"/>
  <c r="BG291"/>
  <c r="BF291"/>
  <c r="BE291"/>
  <c r="T291"/>
  <c r="R291"/>
  <c r="P291"/>
  <c r="BK291"/>
  <c r="J291"/>
  <c r="BI290"/>
  <c r="BH290"/>
  <c r="BG290"/>
  <c r="BF290"/>
  <c r="BE290"/>
  <c r="T290"/>
  <c r="R290"/>
  <c r="P290"/>
  <c r="BK290"/>
  <c r="J290"/>
  <c r="BI289"/>
  <c r="BH289"/>
  <c r="BG289"/>
  <c r="BF289"/>
  <c r="BE289"/>
  <c r="T289"/>
  <c r="R289"/>
  <c r="P289"/>
  <c r="BK289"/>
  <c r="J289"/>
  <c r="BI288"/>
  <c r="BH288"/>
  <c r="BG288"/>
  <c r="BF288"/>
  <c r="BE288"/>
  <c r="T288"/>
  <c r="R288"/>
  <c r="P288"/>
  <c r="BK288"/>
  <c r="J288"/>
  <c r="BI287"/>
  <c r="BH287"/>
  <c r="BG287"/>
  <c r="BF287"/>
  <c r="BE287"/>
  <c r="T287"/>
  <c r="R287"/>
  <c r="P287"/>
  <c r="BK287"/>
  <c r="J287"/>
  <c r="BI286"/>
  <c r="BH286"/>
  <c r="BG286"/>
  <c r="BF286"/>
  <c r="BE286"/>
  <c r="T286"/>
  <c r="R286"/>
  <c r="P286"/>
  <c r="BK286"/>
  <c r="J286"/>
  <c r="BI285"/>
  <c r="BH285"/>
  <c r="BG285"/>
  <c r="BF285"/>
  <c r="BE285"/>
  <c r="T285"/>
  <c r="R285"/>
  <c r="P285"/>
  <c r="BK285"/>
  <c r="J285"/>
  <c r="BI284"/>
  <c r="BH284"/>
  <c r="BG284"/>
  <c r="BF284"/>
  <c r="BE284"/>
  <c r="T284"/>
  <c r="R284"/>
  <c r="P284"/>
  <c r="BK284"/>
  <c r="J284"/>
  <c r="BI283"/>
  <c r="BH283"/>
  <c r="BG283"/>
  <c r="BF283"/>
  <c r="BE283"/>
  <c r="T283"/>
  <c r="R283"/>
  <c r="P283"/>
  <c r="BK283"/>
  <c r="J283"/>
  <c r="BI282"/>
  <c r="BH282"/>
  <c r="BG282"/>
  <c r="BF282"/>
  <c r="BE282"/>
  <c r="T282"/>
  <c r="R282"/>
  <c r="P282"/>
  <c r="BK282"/>
  <c r="J282"/>
  <c r="BI281"/>
  <c r="BH281"/>
  <c r="BG281"/>
  <c r="BF281"/>
  <c r="BE281"/>
  <c r="T281"/>
  <c r="R281"/>
  <c r="P281"/>
  <c r="BK281"/>
  <c r="J281"/>
  <c r="BI280"/>
  <c r="BH280"/>
  <c r="BG280"/>
  <c r="BF280"/>
  <c r="BE280"/>
  <c r="T280"/>
  <c r="R280"/>
  <c r="P280"/>
  <c r="BK280"/>
  <c r="J280"/>
  <c r="BI279"/>
  <c r="BH279"/>
  <c r="BG279"/>
  <c r="BF279"/>
  <c r="BE279"/>
  <c r="T279"/>
  <c r="R279"/>
  <c r="P279"/>
  <c r="BK279"/>
  <c r="J279"/>
  <c r="BI278"/>
  <c r="BH278"/>
  <c r="BG278"/>
  <c r="BF278"/>
  <c r="BE278"/>
  <c r="T278"/>
  <c r="R278"/>
  <c r="P278"/>
  <c r="BK278"/>
  <c r="J278"/>
  <c r="BI277"/>
  <c r="BH277"/>
  <c r="BG277"/>
  <c r="BF277"/>
  <c r="BE277"/>
  <c r="T277"/>
  <c r="R277"/>
  <c r="P277"/>
  <c r="BK277"/>
  <c r="J277"/>
  <c r="BI276"/>
  <c r="BH276"/>
  <c r="BG276"/>
  <c r="BF276"/>
  <c r="BE276"/>
  <c r="T276"/>
  <c r="R276"/>
  <c r="P276"/>
  <c r="BK276"/>
  <c r="J276"/>
  <c r="BI275"/>
  <c r="BH275"/>
  <c r="BG275"/>
  <c r="BF275"/>
  <c r="BE275"/>
  <c r="T275"/>
  <c r="R275"/>
  <c r="P275"/>
  <c r="BK275"/>
  <c r="J275"/>
  <c r="BI274"/>
  <c r="BH274"/>
  <c r="BG274"/>
  <c r="BF274"/>
  <c r="BE274"/>
  <c r="T274"/>
  <c r="R274"/>
  <c r="P274"/>
  <c r="BK274"/>
  <c r="J274"/>
  <c r="BI273"/>
  <c r="BH273"/>
  <c r="BG273"/>
  <c r="BF273"/>
  <c r="BE273"/>
  <c r="T273"/>
  <c r="R273"/>
  <c r="P273"/>
  <c r="BK273"/>
  <c r="J273"/>
  <c r="BI272"/>
  <c r="BH272"/>
  <c r="BG272"/>
  <c r="BF272"/>
  <c r="BE272"/>
  <c r="T272"/>
  <c r="R272"/>
  <c r="P272"/>
  <c r="BK272"/>
  <c r="J272"/>
  <c r="BI271"/>
  <c r="BH271"/>
  <c r="BG271"/>
  <c r="BF271"/>
  <c r="BE271"/>
  <c r="T271"/>
  <c r="R271"/>
  <c r="P271"/>
  <c r="BK271"/>
  <c r="J271"/>
  <c r="BI270"/>
  <c r="BH270"/>
  <c r="BG270"/>
  <c r="BF270"/>
  <c r="BE270"/>
  <c r="T270"/>
  <c r="R270"/>
  <c r="P270"/>
  <c r="BK270"/>
  <c r="J270"/>
  <c r="BI269"/>
  <c r="BH269"/>
  <c r="BG269"/>
  <c r="BF269"/>
  <c r="BE269"/>
  <c r="T269"/>
  <c r="R269"/>
  <c r="P269"/>
  <c r="BK269"/>
  <c r="J269"/>
  <c r="BI268"/>
  <c r="BH268"/>
  <c r="BG268"/>
  <c r="BF268"/>
  <c r="BE268"/>
  <c r="T268"/>
  <c r="R268"/>
  <c r="P268"/>
  <c r="BK268"/>
  <c r="J268"/>
  <c r="BI267"/>
  <c r="BH267"/>
  <c r="BG267"/>
  <c r="BF267"/>
  <c r="BE267"/>
  <c r="T267"/>
  <c r="R267"/>
  <c r="P267"/>
  <c r="BK267"/>
  <c r="J267"/>
  <c r="BI266"/>
  <c r="BH266"/>
  <c r="BG266"/>
  <c r="BF266"/>
  <c r="BE266"/>
  <c r="T266"/>
  <c r="R266"/>
  <c r="P266"/>
  <c r="BK266"/>
  <c r="J266"/>
  <c r="BI265"/>
  <c r="BH265"/>
  <c r="BG265"/>
  <c r="BF265"/>
  <c r="BE265"/>
  <c r="T265"/>
  <c r="R265"/>
  <c r="P265"/>
  <c r="BK265"/>
  <c r="J265"/>
  <c r="BI264"/>
  <c r="BH264"/>
  <c r="BG264"/>
  <c r="BF264"/>
  <c r="BE264"/>
  <c r="T264"/>
  <c r="R264"/>
  <c r="P264"/>
  <c r="BK264"/>
  <c r="J264"/>
  <c r="BI263"/>
  <c r="BH263"/>
  <c r="BG263"/>
  <c r="BF263"/>
  <c r="BE263"/>
  <c r="T263"/>
  <c r="R263"/>
  <c r="P263"/>
  <c r="BK263"/>
  <c r="J263"/>
  <c r="BI262"/>
  <c r="BH262"/>
  <c r="BG262"/>
  <c r="BF262"/>
  <c r="BE262"/>
  <c r="T262"/>
  <c r="R262"/>
  <c r="P262"/>
  <c r="BK262"/>
  <c r="J262"/>
  <c r="BI261"/>
  <c r="BH261"/>
  <c r="BG261"/>
  <c r="BF261"/>
  <c r="BE261"/>
  <c r="T261"/>
  <c r="R261"/>
  <c r="P261"/>
  <c r="BK261"/>
  <c r="J261"/>
  <c r="BI260"/>
  <c r="BH260"/>
  <c r="BG260"/>
  <c r="BF260"/>
  <c r="BE260"/>
  <c r="T260"/>
  <c r="R260"/>
  <c r="P260"/>
  <c r="BK260"/>
  <c r="J260"/>
  <c r="BI259"/>
  <c r="BH259"/>
  <c r="BG259"/>
  <c r="BF259"/>
  <c r="BE259"/>
  <c r="T259"/>
  <c r="R259"/>
  <c r="P259"/>
  <c r="BK259"/>
  <c r="J259"/>
  <c r="BI258"/>
  <c r="BH258"/>
  <c r="BG258"/>
  <c r="BF258"/>
  <c r="BE258"/>
  <c r="T258"/>
  <c r="R258"/>
  <c r="P258"/>
  <c r="BK258"/>
  <c r="J258"/>
  <c r="BI257"/>
  <c r="BH257"/>
  <c r="BG257"/>
  <c r="BF257"/>
  <c r="BE257"/>
  <c r="T257"/>
  <c r="R257"/>
  <c r="P257"/>
  <c r="BK257"/>
  <c r="J257"/>
  <c r="BI256"/>
  <c r="BH256"/>
  <c r="BG256"/>
  <c r="BF256"/>
  <c r="BE256"/>
  <c r="T256"/>
  <c r="R256"/>
  <c r="P256"/>
  <c r="BK256"/>
  <c r="J256"/>
  <c r="BI255"/>
  <c r="BH255"/>
  <c r="BG255"/>
  <c r="BF255"/>
  <c r="BE255"/>
  <c r="T255"/>
  <c r="R255"/>
  <c r="P255"/>
  <c r="BK255"/>
  <c r="J255"/>
  <c r="BI254"/>
  <c r="BH254"/>
  <c r="BG254"/>
  <c r="BF254"/>
  <c r="BE254"/>
  <c r="T254"/>
  <c r="R254"/>
  <c r="P254"/>
  <c r="BK254"/>
  <c r="J254"/>
  <c r="BI253"/>
  <c r="BH253"/>
  <c r="BG253"/>
  <c r="BF253"/>
  <c r="BE253"/>
  <c r="T253"/>
  <c r="R253"/>
  <c r="P253"/>
  <c r="BK253"/>
  <c r="J253"/>
  <c r="BI252"/>
  <c r="BH252"/>
  <c r="BG252"/>
  <c r="BF252"/>
  <c r="BE252"/>
  <c r="T252"/>
  <c r="R252"/>
  <c r="P252"/>
  <c r="BK252"/>
  <c r="J252"/>
  <c r="BI251"/>
  <c r="BH251"/>
  <c r="BG251"/>
  <c r="BF251"/>
  <c r="BE251"/>
  <c r="T251"/>
  <c r="R251"/>
  <c r="P251"/>
  <c r="BK251"/>
  <c r="J251"/>
  <c r="BI250"/>
  <c r="BH250"/>
  <c r="BG250"/>
  <c r="BF250"/>
  <c r="BE250"/>
  <c r="T250"/>
  <c r="R250"/>
  <c r="P250"/>
  <c r="BK250"/>
  <c r="J250"/>
  <c r="BI249"/>
  <c r="BH249"/>
  <c r="BG249"/>
  <c r="BF249"/>
  <c r="BE249"/>
  <c r="T249"/>
  <c r="R249"/>
  <c r="P249"/>
  <c r="BK249"/>
  <c r="J249"/>
  <c r="BI248"/>
  <c r="BH248"/>
  <c r="BG248"/>
  <c r="BF248"/>
  <c r="BE248"/>
  <c r="T248"/>
  <c r="R248"/>
  <c r="P248"/>
  <c r="BK248"/>
  <c r="J248"/>
  <c r="BI247"/>
  <c r="BH247"/>
  <c r="BG247"/>
  <c r="BF247"/>
  <c r="BE247"/>
  <c r="T247"/>
  <c r="R247"/>
  <c r="P247"/>
  <c r="BK247"/>
  <c r="J247"/>
  <c r="BI246"/>
  <c r="BH246"/>
  <c r="BG246"/>
  <c r="BF246"/>
  <c r="BE246"/>
  <c r="T246"/>
  <c r="R246"/>
  <c r="P246"/>
  <c r="BK246"/>
  <c r="J246"/>
  <c r="BI245"/>
  <c r="BH245"/>
  <c r="BG245"/>
  <c r="BF245"/>
  <c r="BE245"/>
  <c r="T245"/>
  <c r="R245"/>
  <c r="P245"/>
  <c r="BK245"/>
  <c r="J245"/>
  <c r="BI244"/>
  <c r="BH244"/>
  <c r="BG244"/>
  <c r="BF244"/>
  <c r="BE244"/>
  <c r="T244"/>
  <c r="R244"/>
  <c r="P244"/>
  <c r="BK244"/>
  <c r="J244"/>
  <c r="BI243"/>
  <c r="BH243"/>
  <c r="BG243"/>
  <c r="BF243"/>
  <c r="BE243"/>
  <c r="T243"/>
  <c r="R243"/>
  <c r="P243"/>
  <c r="BK243"/>
  <c r="J243"/>
  <c r="BI242"/>
  <c r="BH242"/>
  <c r="BG242"/>
  <c r="BF242"/>
  <c r="BE242"/>
  <c r="T242"/>
  <c r="R242"/>
  <c r="P242"/>
  <c r="BK242"/>
  <c r="J242"/>
  <c r="BI241"/>
  <c r="BH241"/>
  <c r="BG241"/>
  <c r="BF241"/>
  <c r="BE241"/>
  <c r="T241"/>
  <c r="R241"/>
  <c r="P241"/>
  <c r="BK241"/>
  <c r="J241"/>
  <c r="BI240"/>
  <c r="BH240"/>
  <c r="BG240"/>
  <c r="BF240"/>
  <c r="BE240"/>
  <c r="T240"/>
  <c r="R240"/>
  <c r="P240"/>
  <c r="BK240"/>
  <c r="J240"/>
  <c r="BI239"/>
  <c r="BH239"/>
  <c r="BG239"/>
  <c r="BF239"/>
  <c r="BE239"/>
  <c r="T239"/>
  <c r="R239"/>
  <c r="P239"/>
  <c r="BK239"/>
  <c r="J239"/>
  <c r="BI238"/>
  <c r="BH238"/>
  <c r="BG238"/>
  <c r="BF238"/>
  <c r="BE238"/>
  <c r="T238"/>
  <c r="R238"/>
  <c r="P238"/>
  <c r="BK238"/>
  <c r="J238"/>
  <c r="BI237"/>
  <c r="BH237"/>
  <c r="BG237"/>
  <c r="BF237"/>
  <c r="BE237"/>
  <c r="T237"/>
  <c r="R237"/>
  <c r="P237"/>
  <c r="BK237"/>
  <c r="J237"/>
  <c r="BI236"/>
  <c r="BH236"/>
  <c r="BG236"/>
  <c r="BF236"/>
  <c r="BE236"/>
  <c r="T236"/>
  <c r="R236"/>
  <c r="P236"/>
  <c r="BK236"/>
  <c r="J236"/>
  <c r="BI235"/>
  <c r="BH235"/>
  <c r="BG235"/>
  <c r="BF235"/>
  <c r="BE235"/>
  <c r="T235"/>
  <c r="R235"/>
  <c r="P235"/>
  <c r="BK235"/>
  <c r="J235"/>
  <c r="BI234"/>
  <c r="BH234"/>
  <c r="BG234"/>
  <c r="BF234"/>
  <c r="BE234"/>
  <c r="T234"/>
  <c r="R234"/>
  <c r="P234"/>
  <c r="BK234"/>
  <c r="J234"/>
  <c r="BI233"/>
  <c r="BH233"/>
  <c r="BG233"/>
  <c r="BF233"/>
  <c r="BE233"/>
  <c r="T233"/>
  <c r="R233"/>
  <c r="P233"/>
  <c r="BK233"/>
  <c r="J233"/>
  <c r="BI232"/>
  <c r="BH232"/>
  <c r="BG232"/>
  <c r="BF232"/>
  <c r="BE232"/>
  <c r="T232"/>
  <c r="R232"/>
  <c r="P232"/>
  <c r="BK232"/>
  <c r="J232"/>
  <c r="BI231"/>
  <c r="BH231"/>
  <c r="BG231"/>
  <c r="BF231"/>
  <c r="BE231"/>
  <c r="T231"/>
  <c r="R231"/>
  <c r="P231"/>
  <c r="P229" s="1"/>
  <c r="BK231"/>
  <c r="J231"/>
  <c r="BI230"/>
  <c r="BH230"/>
  <c r="BG230"/>
  <c r="BF230"/>
  <c r="BE230"/>
  <c r="T230"/>
  <c r="R230"/>
  <c r="P230"/>
  <c r="BK230"/>
  <c r="J230"/>
  <c r="BI228"/>
  <c r="BH228"/>
  <c r="BG228"/>
  <c r="BF228"/>
  <c r="T228"/>
  <c r="R228"/>
  <c r="P228"/>
  <c r="BK228"/>
  <c r="J228"/>
  <c r="BE228" s="1"/>
  <c r="BI227"/>
  <c r="BH227"/>
  <c r="BG227"/>
  <c r="BF227"/>
  <c r="BE227"/>
  <c r="T227"/>
  <c r="R227"/>
  <c r="P227"/>
  <c r="BK227"/>
  <c r="J227"/>
  <c r="BI226"/>
  <c r="BH226"/>
  <c r="BG226"/>
  <c r="BF226"/>
  <c r="T226"/>
  <c r="R226"/>
  <c r="P226"/>
  <c r="BK226"/>
  <c r="J226"/>
  <c r="BE226" s="1"/>
  <c r="BI225"/>
  <c r="BH225"/>
  <c r="BG225"/>
  <c r="BF225"/>
  <c r="BE225"/>
  <c r="T225"/>
  <c r="R225"/>
  <c r="P225"/>
  <c r="BK225"/>
  <c r="J225"/>
  <c r="BI224"/>
  <c r="BH224"/>
  <c r="BG224"/>
  <c r="BF224"/>
  <c r="T224"/>
  <c r="R224"/>
  <c r="P224"/>
  <c r="BK224"/>
  <c r="J224"/>
  <c r="BE224" s="1"/>
  <c r="BI223"/>
  <c r="BH223"/>
  <c r="BG223"/>
  <c r="BF223"/>
  <c r="BE223"/>
  <c r="T223"/>
  <c r="R223"/>
  <c r="P223"/>
  <c r="BK223"/>
  <c r="J223"/>
  <c r="BI222"/>
  <c r="BH222"/>
  <c r="BG222"/>
  <c r="BF222"/>
  <c r="T222"/>
  <c r="R222"/>
  <c r="P222"/>
  <c r="BK222"/>
  <c r="J222"/>
  <c r="BE222" s="1"/>
  <c r="BI221"/>
  <c r="BH221"/>
  <c r="BG221"/>
  <c r="BF221"/>
  <c r="BE221"/>
  <c r="T221"/>
  <c r="R221"/>
  <c r="P221"/>
  <c r="BK221"/>
  <c r="J221"/>
  <c r="BI220"/>
  <c r="BH220"/>
  <c r="BG220"/>
  <c r="BF220"/>
  <c r="T220"/>
  <c r="R220"/>
  <c r="P220"/>
  <c r="BK220"/>
  <c r="J220"/>
  <c r="BE220" s="1"/>
  <c r="BI219"/>
  <c r="BH219"/>
  <c r="BG219"/>
  <c r="BF219"/>
  <c r="BE219"/>
  <c r="T219"/>
  <c r="R219"/>
  <c r="P219"/>
  <c r="BK219"/>
  <c r="J219"/>
  <c r="BI218"/>
  <c r="BH218"/>
  <c r="BG218"/>
  <c r="BF218"/>
  <c r="T218"/>
  <c r="R218"/>
  <c r="P218"/>
  <c r="BK218"/>
  <c r="J218"/>
  <c r="BE218" s="1"/>
  <c r="BI217"/>
  <c r="BH217"/>
  <c r="BG217"/>
  <c r="BF217"/>
  <c r="BE217"/>
  <c r="T217"/>
  <c r="R217"/>
  <c r="P217"/>
  <c r="BK217"/>
  <c r="J217"/>
  <c r="BI216"/>
  <c r="BH216"/>
  <c r="BG216"/>
  <c r="BF216"/>
  <c r="T216"/>
  <c r="T214" s="1"/>
  <c r="R216"/>
  <c r="R214" s="1"/>
  <c r="P216"/>
  <c r="BK216"/>
  <c r="J216"/>
  <c r="BE216" s="1"/>
  <c r="BI215"/>
  <c r="BH215"/>
  <c r="BG215"/>
  <c r="BF215"/>
  <c r="BE215"/>
  <c r="T215"/>
  <c r="R215"/>
  <c r="P215"/>
  <c r="P214" s="1"/>
  <c r="BK215"/>
  <c r="J215"/>
  <c r="BI213"/>
  <c r="BH213"/>
  <c r="BG213"/>
  <c r="BF213"/>
  <c r="T213"/>
  <c r="R213"/>
  <c r="P213"/>
  <c r="BK213"/>
  <c r="J213"/>
  <c r="BE213" s="1"/>
  <c r="BI212"/>
  <c r="BH212"/>
  <c r="BG212"/>
  <c r="BF212"/>
  <c r="BE212"/>
  <c r="T212"/>
  <c r="R212"/>
  <c r="P212"/>
  <c r="BK212"/>
  <c r="J212"/>
  <c r="BI211"/>
  <c r="BH211"/>
  <c r="BG211"/>
  <c r="BF211"/>
  <c r="T211"/>
  <c r="R211"/>
  <c r="P211"/>
  <c r="BK211"/>
  <c r="J211"/>
  <c r="BE211" s="1"/>
  <c r="BI210"/>
  <c r="BH210"/>
  <c r="BG210"/>
  <c r="BF210"/>
  <c r="BE210"/>
  <c r="T210"/>
  <c r="R210"/>
  <c r="P210"/>
  <c r="BK210"/>
  <c r="J210"/>
  <c r="BI209"/>
  <c r="BH209"/>
  <c r="BG209"/>
  <c r="BF209"/>
  <c r="T209"/>
  <c r="R209"/>
  <c r="P209"/>
  <c r="BK209"/>
  <c r="J209"/>
  <c r="BE209" s="1"/>
  <c r="BI208"/>
  <c r="BH208"/>
  <c r="BG208"/>
  <c r="BF208"/>
  <c r="BE208"/>
  <c r="T208"/>
  <c r="R208"/>
  <c r="P208"/>
  <c r="BK208"/>
  <c r="J208"/>
  <c r="BI207"/>
  <c r="BH207"/>
  <c r="BG207"/>
  <c r="BF207"/>
  <c r="T207"/>
  <c r="R207"/>
  <c r="R206" s="1"/>
  <c r="P207"/>
  <c r="BK207"/>
  <c r="BK206" s="1"/>
  <c r="J206" s="1"/>
  <c r="J68" s="1"/>
  <c r="J207"/>
  <c r="BE207" s="1"/>
  <c r="BI205"/>
  <c r="BH205"/>
  <c r="BG205"/>
  <c r="BF205"/>
  <c r="T205"/>
  <c r="R205"/>
  <c r="P205"/>
  <c r="BK205"/>
  <c r="J205"/>
  <c r="BE205" s="1"/>
  <c r="BI204"/>
  <c r="BH204"/>
  <c r="BG204"/>
  <c r="BF204"/>
  <c r="BE204"/>
  <c r="T204"/>
  <c r="R204"/>
  <c r="P204"/>
  <c r="BK204"/>
  <c r="J204"/>
  <c r="BI203"/>
  <c r="BH203"/>
  <c r="BG203"/>
  <c r="BF203"/>
  <c r="T203"/>
  <c r="R203"/>
  <c r="P203"/>
  <c r="BK203"/>
  <c r="J203"/>
  <c r="BE203" s="1"/>
  <c r="BI202"/>
  <c r="BH202"/>
  <c r="BG202"/>
  <c r="BF202"/>
  <c r="BE202"/>
  <c r="T202"/>
  <c r="R202"/>
  <c r="P202"/>
  <c r="BK202"/>
  <c r="J202"/>
  <c r="BI201"/>
  <c r="BH201"/>
  <c r="BG201"/>
  <c r="BF201"/>
  <c r="T201"/>
  <c r="R201"/>
  <c r="P201"/>
  <c r="BK201"/>
  <c r="J201"/>
  <c r="BE201" s="1"/>
  <c r="BI200"/>
  <c r="BH200"/>
  <c r="BG200"/>
  <c r="BF200"/>
  <c r="BE200"/>
  <c r="T200"/>
  <c r="R200"/>
  <c r="P200"/>
  <c r="BK200"/>
  <c r="J200"/>
  <c r="BI199"/>
  <c r="BH199"/>
  <c r="BG199"/>
  <c r="BF199"/>
  <c r="T199"/>
  <c r="R199"/>
  <c r="P199"/>
  <c r="BK199"/>
  <c r="J199"/>
  <c r="BE199" s="1"/>
  <c r="BI198"/>
  <c r="BH198"/>
  <c r="BG198"/>
  <c r="BF198"/>
  <c r="BE198"/>
  <c r="T198"/>
  <c r="R198"/>
  <c r="P198"/>
  <c r="BK198"/>
  <c r="J198"/>
  <c r="BI197"/>
  <c r="BH197"/>
  <c r="BG197"/>
  <c r="BF197"/>
  <c r="T197"/>
  <c r="R197"/>
  <c r="P197"/>
  <c r="BK197"/>
  <c r="J197"/>
  <c r="BE197" s="1"/>
  <c r="BI196"/>
  <c r="BH196"/>
  <c r="BG196"/>
  <c r="BF196"/>
  <c r="BE196"/>
  <c r="T196"/>
  <c r="R196"/>
  <c r="P196"/>
  <c r="BK196"/>
  <c r="J196"/>
  <c r="BI195"/>
  <c r="BH195"/>
  <c r="BG195"/>
  <c r="BF195"/>
  <c r="T195"/>
  <c r="R195"/>
  <c r="P195"/>
  <c r="BK195"/>
  <c r="J195"/>
  <c r="BE195" s="1"/>
  <c r="BI194"/>
  <c r="BH194"/>
  <c r="BG194"/>
  <c r="BF194"/>
  <c r="BE194"/>
  <c r="T194"/>
  <c r="R194"/>
  <c r="P194"/>
  <c r="P193" s="1"/>
  <c r="BK194"/>
  <c r="J194"/>
  <c r="BI192"/>
  <c r="BH192"/>
  <c r="BG192"/>
  <c r="BF192"/>
  <c r="T192"/>
  <c r="R192"/>
  <c r="P192"/>
  <c r="BK192"/>
  <c r="J192"/>
  <c r="BE192" s="1"/>
  <c r="BI191"/>
  <c r="BH191"/>
  <c r="BG191"/>
  <c r="BF191"/>
  <c r="BE191"/>
  <c r="T191"/>
  <c r="R191"/>
  <c r="P191"/>
  <c r="BK191"/>
  <c r="J191"/>
  <c r="BI190"/>
  <c r="BH190"/>
  <c r="BG190"/>
  <c r="BF190"/>
  <c r="T190"/>
  <c r="R190"/>
  <c r="P190"/>
  <c r="BK190"/>
  <c r="J190"/>
  <c r="BE190" s="1"/>
  <c r="BI189"/>
  <c r="BH189"/>
  <c r="BG189"/>
  <c r="BF189"/>
  <c r="BE189"/>
  <c r="T189"/>
  <c r="R189"/>
  <c r="P189"/>
  <c r="BK189"/>
  <c r="J189"/>
  <c r="BI188"/>
  <c r="BH188"/>
  <c r="BG188"/>
  <c r="BF188"/>
  <c r="T188"/>
  <c r="R188"/>
  <c r="P188"/>
  <c r="BK188"/>
  <c r="J188"/>
  <c r="BE188" s="1"/>
  <c r="BI187"/>
  <c r="BH187"/>
  <c r="BG187"/>
  <c r="BF187"/>
  <c r="BE187"/>
  <c r="T187"/>
  <c r="R187"/>
  <c r="P187"/>
  <c r="BK187"/>
  <c r="J187"/>
  <c r="BI186"/>
  <c r="BH186"/>
  <c r="BG186"/>
  <c r="BF186"/>
  <c r="T186"/>
  <c r="R186"/>
  <c r="P186"/>
  <c r="BK186"/>
  <c r="J186"/>
  <c r="BE186" s="1"/>
  <c r="BI185"/>
  <c r="BH185"/>
  <c r="BG185"/>
  <c r="BF185"/>
  <c r="BE185"/>
  <c r="T185"/>
  <c r="R185"/>
  <c r="P185"/>
  <c r="BK185"/>
  <c r="J185"/>
  <c r="BI184"/>
  <c r="BH184"/>
  <c r="BG184"/>
  <c r="BF184"/>
  <c r="T184"/>
  <c r="R184"/>
  <c r="P184"/>
  <c r="BK184"/>
  <c r="J184"/>
  <c r="BE184" s="1"/>
  <c r="BI183"/>
  <c r="BH183"/>
  <c r="BG183"/>
  <c r="BF183"/>
  <c r="BE183"/>
  <c r="T183"/>
  <c r="R183"/>
  <c r="P183"/>
  <c r="BK183"/>
  <c r="J183"/>
  <c r="BI182"/>
  <c r="BH182"/>
  <c r="BG182"/>
  <c r="BF182"/>
  <c r="T182"/>
  <c r="R182"/>
  <c r="P182"/>
  <c r="BK182"/>
  <c r="J182"/>
  <c r="BE182" s="1"/>
  <c r="BI181"/>
  <c r="BH181"/>
  <c r="BG181"/>
  <c r="BF181"/>
  <c r="BE181"/>
  <c r="T181"/>
  <c r="R181"/>
  <c r="P181"/>
  <c r="BK181"/>
  <c r="J181"/>
  <c r="BI180"/>
  <c r="BH180"/>
  <c r="BG180"/>
  <c r="BF180"/>
  <c r="T180"/>
  <c r="R180"/>
  <c r="P180"/>
  <c r="BK180"/>
  <c r="J180"/>
  <c r="BE180" s="1"/>
  <c r="BI179"/>
  <c r="BH179"/>
  <c r="BG179"/>
  <c r="BF179"/>
  <c r="BE179"/>
  <c r="T179"/>
  <c r="R179"/>
  <c r="P179"/>
  <c r="BK179"/>
  <c r="J179"/>
  <c r="BI178"/>
  <c r="BH178"/>
  <c r="BG178"/>
  <c r="BF178"/>
  <c r="T178"/>
  <c r="R178"/>
  <c r="P178"/>
  <c r="BK178"/>
  <c r="J178"/>
  <c r="BE178" s="1"/>
  <c r="BI177"/>
  <c r="BH177"/>
  <c r="BG177"/>
  <c r="BF177"/>
  <c r="BE177"/>
  <c r="T177"/>
  <c r="R177"/>
  <c r="P177"/>
  <c r="BK177"/>
  <c r="J177"/>
  <c r="BI176"/>
  <c r="BH176"/>
  <c r="BG176"/>
  <c r="BF176"/>
  <c r="T176"/>
  <c r="R176"/>
  <c r="P176"/>
  <c r="BK176"/>
  <c r="J176"/>
  <c r="BE176" s="1"/>
  <c r="BI175"/>
  <c r="BH175"/>
  <c r="BG175"/>
  <c r="BF175"/>
  <c r="BE175"/>
  <c r="T175"/>
  <c r="R175"/>
  <c r="P175"/>
  <c r="BK175"/>
  <c r="J175"/>
  <c r="BI174"/>
  <c r="BH174"/>
  <c r="BG174"/>
  <c r="BF174"/>
  <c r="T174"/>
  <c r="R174"/>
  <c r="P174"/>
  <c r="BK174"/>
  <c r="J174"/>
  <c r="BE174" s="1"/>
  <c r="BI173"/>
  <c r="BH173"/>
  <c r="BG173"/>
  <c r="BF173"/>
  <c r="BE173"/>
  <c r="T173"/>
  <c r="R173"/>
  <c r="P173"/>
  <c r="BK173"/>
  <c r="J173"/>
  <c r="BI172"/>
  <c r="BH172"/>
  <c r="BG172"/>
  <c r="BF172"/>
  <c r="T172"/>
  <c r="R172"/>
  <c r="P172"/>
  <c r="BK172"/>
  <c r="J172"/>
  <c r="BE172" s="1"/>
  <c r="BI171"/>
  <c r="BH171"/>
  <c r="BG171"/>
  <c r="BF171"/>
  <c r="BE171"/>
  <c r="T171"/>
  <c r="R171"/>
  <c r="P171"/>
  <c r="BK171"/>
  <c r="J171"/>
  <c r="BI170"/>
  <c r="BH170"/>
  <c r="BG170"/>
  <c r="BF170"/>
  <c r="T170"/>
  <c r="R170"/>
  <c r="P170"/>
  <c r="BK170"/>
  <c r="J170"/>
  <c r="BE170" s="1"/>
  <c r="BI169"/>
  <c r="BH169"/>
  <c r="BG169"/>
  <c r="BF169"/>
  <c r="BE169"/>
  <c r="T169"/>
  <c r="R169"/>
  <c r="P169"/>
  <c r="BK169"/>
  <c r="J169"/>
  <c r="BI168"/>
  <c r="BH168"/>
  <c r="BG168"/>
  <c r="BF168"/>
  <c r="T168"/>
  <c r="R168"/>
  <c r="P168"/>
  <c r="BK168"/>
  <c r="J168"/>
  <c r="BE168" s="1"/>
  <c r="BI167"/>
  <c r="BH167"/>
  <c r="BG167"/>
  <c r="BF167"/>
  <c r="BE167"/>
  <c r="T167"/>
  <c r="R167"/>
  <c r="P167"/>
  <c r="BK167"/>
  <c r="J167"/>
  <c r="BI166"/>
  <c r="BH166"/>
  <c r="BG166"/>
  <c r="BF166"/>
  <c r="T166"/>
  <c r="R166"/>
  <c r="P166"/>
  <c r="BK166"/>
  <c r="J166"/>
  <c r="BE166" s="1"/>
  <c r="BI165"/>
  <c r="BH165"/>
  <c r="BG165"/>
  <c r="BF165"/>
  <c r="BE165"/>
  <c r="T165"/>
  <c r="R165"/>
  <c r="P165"/>
  <c r="BK165"/>
  <c r="J165"/>
  <c r="BI164"/>
  <c r="BH164"/>
  <c r="BG164"/>
  <c r="BF164"/>
  <c r="T164"/>
  <c r="R164"/>
  <c r="P164"/>
  <c r="BK164"/>
  <c r="J164"/>
  <c r="BE164" s="1"/>
  <c r="BI163"/>
  <c r="BH163"/>
  <c r="BG163"/>
  <c r="BF163"/>
  <c r="BE163"/>
  <c r="T163"/>
  <c r="T162" s="1"/>
  <c r="R163"/>
  <c r="P163"/>
  <c r="BK163"/>
  <c r="BK162" s="1"/>
  <c r="J162" s="1"/>
  <c r="J66" s="1"/>
  <c r="J163"/>
  <c r="BI161"/>
  <c r="BH161"/>
  <c r="BG161"/>
  <c r="BF161"/>
  <c r="BE161"/>
  <c r="T161"/>
  <c r="R161"/>
  <c r="P161"/>
  <c r="BK161"/>
  <c r="J161"/>
  <c r="BI160"/>
  <c r="BH160"/>
  <c r="BG160"/>
  <c r="BF160"/>
  <c r="T160"/>
  <c r="R160"/>
  <c r="P160"/>
  <c r="BK160"/>
  <c r="J160"/>
  <c r="BE160" s="1"/>
  <c r="BI159"/>
  <c r="BH159"/>
  <c r="BG159"/>
  <c r="BF159"/>
  <c r="BE159"/>
  <c r="T159"/>
  <c r="R159"/>
  <c r="P159"/>
  <c r="BK159"/>
  <c r="J159"/>
  <c r="BI158"/>
  <c r="BH158"/>
  <c r="BG158"/>
  <c r="BF158"/>
  <c r="T158"/>
  <c r="R158"/>
  <c r="P158"/>
  <c r="BK158"/>
  <c r="J158"/>
  <c r="BE158" s="1"/>
  <c r="BI157"/>
  <c r="BH157"/>
  <c r="BG157"/>
  <c r="BF157"/>
  <c r="BE157"/>
  <c r="T157"/>
  <c r="R157"/>
  <c r="P157"/>
  <c r="BK157"/>
  <c r="J157"/>
  <c r="BI156"/>
  <c r="BH156"/>
  <c r="BG156"/>
  <c r="BF156"/>
  <c r="T156"/>
  <c r="R156"/>
  <c r="P156"/>
  <c r="BK156"/>
  <c r="J156"/>
  <c r="BE156" s="1"/>
  <c r="BI155"/>
  <c r="BH155"/>
  <c r="BG155"/>
  <c r="BF155"/>
  <c r="BE155"/>
  <c r="T155"/>
  <c r="R155"/>
  <c r="P155"/>
  <c r="BK155"/>
  <c r="J155"/>
  <c r="BI154"/>
  <c r="BH154"/>
  <c r="BG154"/>
  <c r="BF154"/>
  <c r="T154"/>
  <c r="R154"/>
  <c r="P154"/>
  <c r="BK154"/>
  <c r="J154"/>
  <c r="BE154" s="1"/>
  <c r="BI153"/>
  <c r="BH153"/>
  <c r="BG153"/>
  <c r="BF153"/>
  <c r="BE153"/>
  <c r="T153"/>
  <c r="R153"/>
  <c r="P153"/>
  <c r="BK153"/>
  <c r="J153"/>
  <c r="BI152"/>
  <c r="BH152"/>
  <c r="BG152"/>
  <c r="BF152"/>
  <c r="T152"/>
  <c r="R152"/>
  <c r="P152"/>
  <c r="BK152"/>
  <c r="J152"/>
  <c r="BE152" s="1"/>
  <c r="BI151"/>
  <c r="BH151"/>
  <c r="BG151"/>
  <c r="BF151"/>
  <c r="BE151"/>
  <c r="T151"/>
  <c r="R151"/>
  <c r="P151"/>
  <c r="BK151"/>
  <c r="J151"/>
  <c r="BI150"/>
  <c r="BH150"/>
  <c r="BG150"/>
  <c r="BF150"/>
  <c r="T150"/>
  <c r="R150"/>
  <c r="P150"/>
  <c r="BK150"/>
  <c r="J150"/>
  <c r="BE150" s="1"/>
  <c r="BI149"/>
  <c r="BH149"/>
  <c r="BG149"/>
  <c r="BF149"/>
  <c r="BE149"/>
  <c r="T149"/>
  <c r="R149"/>
  <c r="P149"/>
  <c r="BK149"/>
  <c r="J149"/>
  <c r="BI148"/>
  <c r="BH148"/>
  <c r="BG148"/>
  <c r="BF148"/>
  <c r="T148"/>
  <c r="R148"/>
  <c r="P148"/>
  <c r="BK148"/>
  <c r="J148"/>
  <c r="BE148" s="1"/>
  <c r="BI147"/>
  <c r="BH147"/>
  <c r="BG147"/>
  <c r="BF147"/>
  <c r="BE147"/>
  <c r="T147"/>
  <c r="R147"/>
  <c r="P147"/>
  <c r="BK147"/>
  <c r="J147"/>
  <c r="BI146"/>
  <c r="BH146"/>
  <c r="BG146"/>
  <c r="BF146"/>
  <c r="T146"/>
  <c r="R146"/>
  <c r="P146"/>
  <c r="BK146"/>
  <c r="J146"/>
  <c r="BE146" s="1"/>
  <c r="BI145"/>
  <c r="BH145"/>
  <c r="BG145"/>
  <c r="BF145"/>
  <c r="BE145"/>
  <c r="T145"/>
  <c r="R145"/>
  <c r="P145"/>
  <c r="BK145"/>
  <c r="J145"/>
  <c r="BI144"/>
  <c r="BH144"/>
  <c r="BG144"/>
  <c r="BF144"/>
  <c r="T144"/>
  <c r="R144"/>
  <c r="P144"/>
  <c r="BK144"/>
  <c r="J144"/>
  <c r="BE144" s="1"/>
  <c r="BI143"/>
  <c r="BH143"/>
  <c r="BG143"/>
  <c r="BF143"/>
  <c r="BE143"/>
  <c r="T143"/>
  <c r="R143"/>
  <c r="P143"/>
  <c r="BK143"/>
  <c r="J143"/>
  <c r="BI142"/>
  <c r="BH142"/>
  <c r="BG142"/>
  <c r="BF142"/>
  <c r="T142"/>
  <c r="R142"/>
  <c r="P142"/>
  <c r="BK142"/>
  <c r="J142"/>
  <c r="BE142" s="1"/>
  <c r="BI140"/>
  <c r="BH140"/>
  <c r="BG140"/>
  <c r="BF140"/>
  <c r="BE140"/>
  <c r="T140"/>
  <c r="R140"/>
  <c r="P140"/>
  <c r="BK140"/>
  <c r="J140"/>
  <c r="BI139"/>
  <c r="BH139"/>
  <c r="BG139"/>
  <c r="BF139"/>
  <c r="T139"/>
  <c r="R139"/>
  <c r="P139"/>
  <c r="BK139"/>
  <c r="J139"/>
  <c r="BE139" s="1"/>
  <c r="BI138"/>
  <c r="BH138"/>
  <c r="BG138"/>
  <c r="BF138"/>
  <c r="BE138"/>
  <c r="T138"/>
  <c r="R138"/>
  <c r="P138"/>
  <c r="BK138"/>
  <c r="J138"/>
  <c r="BI137"/>
  <c r="BH137"/>
  <c r="BG137"/>
  <c r="BF137"/>
  <c r="T137"/>
  <c r="R137"/>
  <c r="P137"/>
  <c r="BK137"/>
  <c r="J137"/>
  <c r="BE137" s="1"/>
  <c r="BI136"/>
  <c r="BH136"/>
  <c r="BG136"/>
  <c r="BF136"/>
  <c r="BE136"/>
  <c r="T136"/>
  <c r="R136"/>
  <c r="P136"/>
  <c r="BK136"/>
  <c r="J136"/>
  <c r="BI135"/>
  <c r="BH135"/>
  <c r="BG135"/>
  <c r="BF135"/>
  <c r="T135"/>
  <c r="R135"/>
  <c r="P135"/>
  <c r="BK135"/>
  <c r="J135"/>
  <c r="BE135" s="1"/>
  <c r="BI134"/>
  <c r="BH134"/>
  <c r="BG134"/>
  <c r="BF134"/>
  <c r="BE134"/>
  <c r="T134"/>
  <c r="R134"/>
  <c r="P134"/>
  <c r="BK134"/>
  <c r="J134"/>
  <c r="BI133"/>
  <c r="BH133"/>
  <c r="BG133"/>
  <c r="BF133"/>
  <c r="T133"/>
  <c r="R133"/>
  <c r="P133"/>
  <c r="BK133"/>
  <c r="J133"/>
  <c r="BE133" s="1"/>
  <c r="BI132"/>
  <c r="BH132"/>
  <c r="BG132"/>
  <c r="BF132"/>
  <c r="BE132"/>
  <c r="T132"/>
  <c r="R132"/>
  <c r="P132"/>
  <c r="BK132"/>
  <c r="J132"/>
  <c r="BI131"/>
  <c r="BH131"/>
  <c r="BG131"/>
  <c r="BF131"/>
  <c r="T131"/>
  <c r="R131"/>
  <c r="P131"/>
  <c r="BK131"/>
  <c r="J131"/>
  <c r="BE131" s="1"/>
  <c r="BI130"/>
  <c r="BH130"/>
  <c r="BG130"/>
  <c r="BF130"/>
  <c r="BE130"/>
  <c r="T130"/>
  <c r="R130"/>
  <c r="P130"/>
  <c r="BK130"/>
  <c r="J130"/>
  <c r="BI129"/>
  <c r="BH129"/>
  <c r="BG129"/>
  <c r="BF129"/>
  <c r="T129"/>
  <c r="R129"/>
  <c r="P129"/>
  <c r="BK129"/>
  <c r="J129"/>
  <c r="BE129" s="1"/>
  <c r="BI128"/>
  <c r="BH128"/>
  <c r="BG128"/>
  <c r="BF128"/>
  <c r="BE128"/>
  <c r="T128"/>
  <c r="R128"/>
  <c r="P128"/>
  <c r="BK128"/>
  <c r="J128"/>
  <c r="BI127"/>
  <c r="BH127"/>
  <c r="BG127"/>
  <c r="BF127"/>
  <c r="T127"/>
  <c r="R127"/>
  <c r="P127"/>
  <c r="BK127"/>
  <c r="J127"/>
  <c r="BE127" s="1"/>
  <c r="BI126"/>
  <c r="BH126"/>
  <c r="BG126"/>
  <c r="BF126"/>
  <c r="BE126"/>
  <c r="T126"/>
  <c r="R126"/>
  <c r="P126"/>
  <c r="BK126"/>
  <c r="J126"/>
  <c r="BI125"/>
  <c r="BH125"/>
  <c r="BG125"/>
  <c r="BF125"/>
  <c r="T125"/>
  <c r="R125"/>
  <c r="P125"/>
  <c r="BK125"/>
  <c r="J125"/>
  <c r="BE125" s="1"/>
  <c r="BI124"/>
  <c r="BH124"/>
  <c r="BG124"/>
  <c r="BF124"/>
  <c r="BE124"/>
  <c r="T124"/>
  <c r="R124"/>
  <c r="P124"/>
  <c r="BK124"/>
  <c r="J124"/>
  <c r="BI123"/>
  <c r="BH123"/>
  <c r="BG123"/>
  <c r="BF123"/>
  <c r="T123"/>
  <c r="R123"/>
  <c r="P123"/>
  <c r="BK123"/>
  <c r="J123"/>
  <c r="BE123" s="1"/>
  <c r="BI122"/>
  <c r="BH122"/>
  <c r="BG122"/>
  <c r="BF122"/>
  <c r="BE122"/>
  <c r="T122"/>
  <c r="R122"/>
  <c r="P122"/>
  <c r="BK122"/>
  <c r="J122"/>
  <c r="BI121"/>
  <c r="BH121"/>
  <c r="BG121"/>
  <c r="BF121"/>
  <c r="T121"/>
  <c r="R121"/>
  <c r="P121"/>
  <c r="BK121"/>
  <c r="J121"/>
  <c r="BE121" s="1"/>
  <c r="BI120"/>
  <c r="BH120"/>
  <c r="BG120"/>
  <c r="BF120"/>
  <c r="BE120"/>
  <c r="T120"/>
  <c r="R120"/>
  <c r="P120"/>
  <c r="BK120"/>
  <c r="J120"/>
  <c r="BI119"/>
  <c r="BH119"/>
  <c r="BG119"/>
  <c r="BF119"/>
  <c r="T119"/>
  <c r="R119"/>
  <c r="P119"/>
  <c r="BK119"/>
  <c r="J119"/>
  <c r="BE119" s="1"/>
  <c r="BI118"/>
  <c r="BH118"/>
  <c r="BG118"/>
  <c r="BF118"/>
  <c r="BE118"/>
  <c r="T118"/>
  <c r="R118"/>
  <c r="P118"/>
  <c r="BK118"/>
  <c r="J118"/>
  <c r="BI117"/>
  <c r="BH117"/>
  <c r="BG117"/>
  <c r="BF117"/>
  <c r="T117"/>
  <c r="R117"/>
  <c r="P117"/>
  <c r="BK117"/>
  <c r="J117"/>
  <c r="BE117" s="1"/>
  <c r="BI116"/>
  <c r="BH116"/>
  <c r="BG116"/>
  <c r="BF116"/>
  <c r="BE116"/>
  <c r="T116"/>
  <c r="R116"/>
  <c r="P116"/>
  <c r="BK116"/>
  <c r="J116"/>
  <c r="BI115"/>
  <c r="BH115"/>
  <c r="BG115"/>
  <c r="BF115"/>
  <c r="T115"/>
  <c r="R115"/>
  <c r="P115"/>
  <c r="BK115"/>
  <c r="J115"/>
  <c r="BE115" s="1"/>
  <c r="BI114"/>
  <c r="BH114"/>
  <c r="BG114"/>
  <c r="BF114"/>
  <c r="BE114"/>
  <c r="T114"/>
  <c r="R114"/>
  <c r="P114"/>
  <c r="BK114"/>
  <c r="J114"/>
  <c r="BI113"/>
  <c r="BH113"/>
  <c r="BG113"/>
  <c r="BF113"/>
  <c r="T113"/>
  <c r="R113"/>
  <c r="P113"/>
  <c r="BK113"/>
  <c r="J113"/>
  <c r="BE113" s="1"/>
  <c r="BI112"/>
  <c r="BH112"/>
  <c r="BG112"/>
  <c r="BF112"/>
  <c r="BE112"/>
  <c r="T112"/>
  <c r="R112"/>
  <c r="P112"/>
  <c r="BK112"/>
  <c r="J112"/>
  <c r="BI111"/>
  <c r="BH111"/>
  <c r="BG111"/>
  <c r="BF111"/>
  <c r="T111"/>
  <c r="R111"/>
  <c r="P111"/>
  <c r="BK111"/>
  <c r="J111"/>
  <c r="BE111" s="1"/>
  <c r="BI110"/>
  <c r="BH110"/>
  <c r="BG110"/>
  <c r="BF110"/>
  <c r="BE110"/>
  <c r="T110"/>
  <c r="R110"/>
  <c r="P110"/>
  <c r="BK110"/>
  <c r="J110"/>
  <c r="BI109"/>
  <c r="BH109"/>
  <c r="BG109"/>
  <c r="BF109"/>
  <c r="T109"/>
  <c r="R109"/>
  <c r="P109"/>
  <c r="BK109"/>
  <c r="J109"/>
  <c r="BE109" s="1"/>
  <c r="BI108"/>
  <c r="BH108"/>
  <c r="BG108"/>
  <c r="BF108"/>
  <c r="BE108"/>
  <c r="T108"/>
  <c r="R108"/>
  <c r="P108"/>
  <c r="BK108"/>
  <c r="J108"/>
  <c r="BI107"/>
  <c r="BH107"/>
  <c r="BG107"/>
  <c r="BF107"/>
  <c r="T107"/>
  <c r="R107"/>
  <c r="P107"/>
  <c r="BK107"/>
  <c r="J107"/>
  <c r="BE107" s="1"/>
  <c r="BI106"/>
  <c r="BH106"/>
  <c r="BG106"/>
  <c r="BF106"/>
  <c r="BE106"/>
  <c r="T106"/>
  <c r="R106"/>
  <c r="P106"/>
  <c r="BK106"/>
  <c r="J106"/>
  <c r="BI105"/>
  <c r="BH105"/>
  <c r="BG105"/>
  <c r="BF105"/>
  <c r="T105"/>
  <c r="R105"/>
  <c r="P105"/>
  <c r="BK105"/>
  <c r="BK104" s="1"/>
  <c r="J104" s="1"/>
  <c r="J64" s="1"/>
  <c r="J105"/>
  <c r="BE105" s="1"/>
  <c r="BI103"/>
  <c r="BH103"/>
  <c r="BG103"/>
  <c r="BF103"/>
  <c r="T103"/>
  <c r="R103"/>
  <c r="P103"/>
  <c r="BK103"/>
  <c r="J103"/>
  <c r="BE103" s="1"/>
  <c r="BI102"/>
  <c r="BH102"/>
  <c r="BG102"/>
  <c r="BF102"/>
  <c r="BE102"/>
  <c r="T102"/>
  <c r="R102"/>
  <c r="P102"/>
  <c r="BK102"/>
  <c r="J102"/>
  <c r="BI101"/>
  <c r="BH101"/>
  <c r="BG101"/>
  <c r="BF101"/>
  <c r="T101"/>
  <c r="R101"/>
  <c r="P101"/>
  <c r="BK101"/>
  <c r="J101"/>
  <c r="BE101" s="1"/>
  <c r="F32" s="1"/>
  <c r="AZ62" i="1" s="1"/>
  <c r="BI100" i="11"/>
  <c r="BH100"/>
  <c r="BG100"/>
  <c r="BF100"/>
  <c r="BE100"/>
  <c r="T100"/>
  <c r="R100"/>
  <c r="P100"/>
  <c r="P99" s="1"/>
  <c r="BK100"/>
  <c r="J100"/>
  <c r="J92"/>
  <c r="F92"/>
  <c r="J90"/>
  <c r="F90"/>
  <c r="E88"/>
  <c r="E84"/>
  <c r="F56"/>
  <c r="J55"/>
  <c r="F55"/>
  <c r="J53"/>
  <c r="F53"/>
  <c r="E51"/>
  <c r="J20"/>
  <c r="E20"/>
  <c r="F93" s="1"/>
  <c r="J19"/>
  <c r="J14"/>
  <c r="E7"/>
  <c r="E47" s="1"/>
  <c r="J169" i="10"/>
  <c r="J68" s="1"/>
  <c r="P154"/>
  <c r="T151"/>
  <c r="R151"/>
  <c r="BK139"/>
  <c r="J139" s="1"/>
  <c r="J65" s="1"/>
  <c r="J137"/>
  <c r="J64" s="1"/>
  <c r="P124"/>
  <c r="AY61" i="1"/>
  <c r="AX61"/>
  <c r="BI171" i="10"/>
  <c r="BH171"/>
  <c r="BG171"/>
  <c r="BF171"/>
  <c r="T171"/>
  <c r="R171"/>
  <c r="P171"/>
  <c r="BK171"/>
  <c r="J171"/>
  <c r="BE171" s="1"/>
  <c r="BI170"/>
  <c r="BH170"/>
  <c r="BG170"/>
  <c r="BF170"/>
  <c r="BE170"/>
  <c r="T170"/>
  <c r="R170"/>
  <c r="P170"/>
  <c r="P169" s="1"/>
  <c r="BK170"/>
  <c r="BK169" s="1"/>
  <c r="J170"/>
  <c r="BI168"/>
  <c r="BH168"/>
  <c r="BG168"/>
  <c r="BF168"/>
  <c r="BE168"/>
  <c r="T168"/>
  <c r="R168"/>
  <c r="P168"/>
  <c r="BK168"/>
  <c r="J168"/>
  <c r="BI167"/>
  <c r="BH167"/>
  <c r="BG167"/>
  <c r="BF167"/>
  <c r="BE167"/>
  <c r="T167"/>
  <c r="R167"/>
  <c r="P167"/>
  <c r="BK167"/>
  <c r="J167"/>
  <c r="BI166"/>
  <c r="BH166"/>
  <c r="BG166"/>
  <c r="BF166"/>
  <c r="BE166"/>
  <c r="T166"/>
  <c r="R166"/>
  <c r="P166"/>
  <c r="BK166"/>
  <c r="J166"/>
  <c r="BI165"/>
  <c r="BH165"/>
  <c r="BG165"/>
  <c r="BF165"/>
  <c r="BE165"/>
  <c r="T165"/>
  <c r="R165"/>
  <c r="P165"/>
  <c r="BK165"/>
  <c r="J165"/>
  <c r="BI164"/>
  <c r="BH164"/>
  <c r="BG164"/>
  <c r="BF164"/>
  <c r="BE164"/>
  <c r="T164"/>
  <c r="R164"/>
  <c r="P164"/>
  <c r="BK164"/>
  <c r="J164"/>
  <c r="BI163"/>
  <c r="BH163"/>
  <c r="BG163"/>
  <c r="BF163"/>
  <c r="BE163"/>
  <c r="T163"/>
  <c r="R163"/>
  <c r="P163"/>
  <c r="BK163"/>
  <c r="J163"/>
  <c r="BI162"/>
  <c r="BH162"/>
  <c r="BG162"/>
  <c r="BF162"/>
  <c r="BE162"/>
  <c r="T162"/>
  <c r="R162"/>
  <c r="P162"/>
  <c r="BK162"/>
  <c r="J162"/>
  <c r="BI161"/>
  <c r="BH161"/>
  <c r="BG161"/>
  <c r="BF161"/>
  <c r="BE161"/>
  <c r="T161"/>
  <c r="R161"/>
  <c r="P161"/>
  <c r="BK161"/>
  <c r="J161"/>
  <c r="BI160"/>
  <c r="BH160"/>
  <c r="BG160"/>
  <c r="BF160"/>
  <c r="BE160"/>
  <c r="T160"/>
  <c r="R160"/>
  <c r="P160"/>
  <c r="BK160"/>
  <c r="J160"/>
  <c r="BI159"/>
  <c r="BH159"/>
  <c r="BG159"/>
  <c r="BF159"/>
  <c r="BE159"/>
  <c r="T159"/>
  <c r="R159"/>
  <c r="P159"/>
  <c r="BK159"/>
  <c r="J159"/>
  <c r="BI158"/>
  <c r="BH158"/>
  <c r="BG158"/>
  <c r="BF158"/>
  <c r="BE158"/>
  <c r="T158"/>
  <c r="R158"/>
  <c r="P158"/>
  <c r="BK158"/>
  <c r="J158"/>
  <c r="BI157"/>
  <c r="BH157"/>
  <c r="BG157"/>
  <c r="BF157"/>
  <c r="BE157"/>
  <c r="T157"/>
  <c r="R157"/>
  <c r="P157"/>
  <c r="BK157"/>
  <c r="J157"/>
  <c r="BI156"/>
  <c r="BH156"/>
  <c r="BG156"/>
  <c r="BF156"/>
  <c r="BE156"/>
  <c r="T156"/>
  <c r="R156"/>
  <c r="P156"/>
  <c r="BK156"/>
  <c r="J156"/>
  <c r="BI155"/>
  <c r="BH155"/>
  <c r="BG155"/>
  <c r="BF155"/>
  <c r="BE155"/>
  <c r="T155"/>
  <c r="R155"/>
  <c r="R154" s="1"/>
  <c r="P155"/>
  <c r="BK155"/>
  <c r="BK154" s="1"/>
  <c r="J154" s="1"/>
  <c r="J67" s="1"/>
  <c r="J155"/>
  <c r="BI153"/>
  <c r="BH153"/>
  <c r="BG153"/>
  <c r="BF153"/>
  <c r="BE153"/>
  <c r="T153"/>
  <c r="R153"/>
  <c r="P153"/>
  <c r="BK153"/>
  <c r="BK151" s="1"/>
  <c r="J151" s="1"/>
  <c r="J66" s="1"/>
  <c r="J153"/>
  <c r="BI152"/>
  <c r="BH152"/>
  <c r="BG152"/>
  <c r="BF152"/>
  <c r="T152"/>
  <c r="R152"/>
  <c r="P152"/>
  <c r="BK152"/>
  <c r="J152"/>
  <c r="BE152" s="1"/>
  <c r="BI150"/>
  <c r="BH150"/>
  <c r="BG150"/>
  <c r="BF150"/>
  <c r="BE150"/>
  <c r="T150"/>
  <c r="R150"/>
  <c r="P150"/>
  <c r="BK150"/>
  <c r="J150"/>
  <c r="BI149"/>
  <c r="BH149"/>
  <c r="BG149"/>
  <c r="BF149"/>
  <c r="T149"/>
  <c r="R149"/>
  <c r="P149"/>
  <c r="BK149"/>
  <c r="J149"/>
  <c r="BE149" s="1"/>
  <c r="BI148"/>
  <c r="BH148"/>
  <c r="BG148"/>
  <c r="BF148"/>
  <c r="BE148"/>
  <c r="T148"/>
  <c r="R148"/>
  <c r="P148"/>
  <c r="BK148"/>
  <c r="J148"/>
  <c r="BI147"/>
  <c r="BH147"/>
  <c r="BG147"/>
  <c r="BF147"/>
  <c r="T147"/>
  <c r="R147"/>
  <c r="P147"/>
  <c r="BK147"/>
  <c r="J147"/>
  <c r="BE147" s="1"/>
  <c r="BI146"/>
  <c r="BH146"/>
  <c r="BG146"/>
  <c r="BF146"/>
  <c r="BE146"/>
  <c r="T146"/>
  <c r="R146"/>
  <c r="P146"/>
  <c r="BK146"/>
  <c r="J146"/>
  <c r="BI145"/>
  <c r="BH145"/>
  <c r="BG145"/>
  <c r="BF145"/>
  <c r="T145"/>
  <c r="R145"/>
  <c r="P145"/>
  <c r="BK145"/>
  <c r="J145"/>
  <c r="BE145" s="1"/>
  <c r="BI144"/>
  <c r="BH144"/>
  <c r="BG144"/>
  <c r="BF144"/>
  <c r="BE144"/>
  <c r="T144"/>
  <c r="R144"/>
  <c r="P144"/>
  <c r="BK144"/>
  <c r="J144"/>
  <c r="BI143"/>
  <c r="BH143"/>
  <c r="BG143"/>
  <c r="BF143"/>
  <c r="T143"/>
  <c r="R143"/>
  <c r="P143"/>
  <c r="BK143"/>
  <c r="J143"/>
  <c r="BE143" s="1"/>
  <c r="BI142"/>
  <c r="BH142"/>
  <c r="BG142"/>
  <c r="BF142"/>
  <c r="BE142"/>
  <c r="T142"/>
  <c r="R142"/>
  <c r="P142"/>
  <c r="BK142"/>
  <c r="J142"/>
  <c r="BI141"/>
  <c r="BH141"/>
  <c r="BG141"/>
  <c r="BF141"/>
  <c r="T141"/>
  <c r="T139" s="1"/>
  <c r="R141"/>
  <c r="P141"/>
  <c r="BK141"/>
  <c r="J141"/>
  <c r="BE141" s="1"/>
  <c r="BI140"/>
  <c r="BH140"/>
  <c r="BG140"/>
  <c r="BF140"/>
  <c r="BE140"/>
  <c r="T140"/>
  <c r="R140"/>
  <c r="R139" s="1"/>
  <c r="P140"/>
  <c r="P139" s="1"/>
  <c r="BK140"/>
  <c r="J140"/>
  <c r="BI138"/>
  <c r="BH138"/>
  <c r="BG138"/>
  <c r="BF138"/>
  <c r="BE138"/>
  <c r="T138"/>
  <c r="T137" s="1"/>
  <c r="R138"/>
  <c r="R137" s="1"/>
  <c r="P138"/>
  <c r="P137" s="1"/>
  <c r="BK138"/>
  <c r="BK137" s="1"/>
  <c r="J138"/>
  <c r="BI136"/>
  <c r="BH136"/>
  <c r="BG136"/>
  <c r="BF136"/>
  <c r="BE136"/>
  <c r="T136"/>
  <c r="R136"/>
  <c r="P136"/>
  <c r="BK136"/>
  <c r="J136"/>
  <c r="BI135"/>
  <c r="BH135"/>
  <c r="BG135"/>
  <c r="BF135"/>
  <c r="BE135"/>
  <c r="T135"/>
  <c r="R135"/>
  <c r="P135"/>
  <c r="BK135"/>
  <c r="J135"/>
  <c r="BI134"/>
  <c r="BH134"/>
  <c r="BG134"/>
  <c r="BF134"/>
  <c r="BE134"/>
  <c r="T134"/>
  <c r="R134"/>
  <c r="P134"/>
  <c r="BK134"/>
  <c r="J134"/>
  <c r="BI133"/>
  <c r="BH133"/>
  <c r="BG133"/>
  <c r="BF133"/>
  <c r="BE133"/>
  <c r="T133"/>
  <c r="R133"/>
  <c r="P133"/>
  <c r="BK133"/>
  <c r="J133"/>
  <c r="BI132"/>
  <c r="BH132"/>
  <c r="BG132"/>
  <c r="BF132"/>
  <c r="BE132"/>
  <c r="T132"/>
  <c r="R132"/>
  <c r="P132"/>
  <c r="BK132"/>
  <c r="J132"/>
  <c r="BI131"/>
  <c r="BH131"/>
  <c r="BG131"/>
  <c r="BF131"/>
  <c r="BE131"/>
  <c r="T131"/>
  <c r="R131"/>
  <c r="P131"/>
  <c r="BK131"/>
  <c r="J131"/>
  <c r="BI130"/>
  <c r="BH130"/>
  <c r="BG130"/>
  <c r="BF130"/>
  <c r="BE130"/>
  <c r="T130"/>
  <c r="R130"/>
  <c r="P130"/>
  <c r="BK130"/>
  <c r="J130"/>
  <c r="BI129"/>
  <c r="BH129"/>
  <c r="BG129"/>
  <c r="BF129"/>
  <c r="BE129"/>
  <c r="T129"/>
  <c r="R129"/>
  <c r="P129"/>
  <c r="BK129"/>
  <c r="J129"/>
  <c r="BI128"/>
  <c r="BH128"/>
  <c r="BG128"/>
  <c r="BF128"/>
  <c r="BE128"/>
  <c r="T128"/>
  <c r="R128"/>
  <c r="P128"/>
  <c r="BK128"/>
  <c r="J128"/>
  <c r="BI127"/>
  <c r="BH127"/>
  <c r="BG127"/>
  <c r="BF127"/>
  <c r="BE127"/>
  <c r="T127"/>
  <c r="R127"/>
  <c r="P127"/>
  <c r="BK127"/>
  <c r="J127"/>
  <c r="BI126"/>
  <c r="BH126"/>
  <c r="BG126"/>
  <c r="BF126"/>
  <c r="BE126"/>
  <c r="T126"/>
  <c r="R126"/>
  <c r="P126"/>
  <c r="BK126"/>
  <c r="J126"/>
  <c r="BI125"/>
  <c r="BH125"/>
  <c r="BG125"/>
  <c r="BF125"/>
  <c r="BE125"/>
  <c r="T125"/>
  <c r="T124" s="1"/>
  <c r="R125"/>
  <c r="P125"/>
  <c r="BK125"/>
  <c r="BK124" s="1"/>
  <c r="J124" s="1"/>
  <c r="J63" s="1"/>
  <c r="J125"/>
  <c r="BI123"/>
  <c r="BH123"/>
  <c r="BG123"/>
  <c r="BF123"/>
  <c r="T123"/>
  <c r="R123"/>
  <c r="P123"/>
  <c r="BK123"/>
  <c r="J123"/>
  <c r="BE123" s="1"/>
  <c r="BI122"/>
  <c r="BH122"/>
  <c r="BG122"/>
  <c r="BF122"/>
  <c r="T122"/>
  <c r="R122"/>
  <c r="P122"/>
  <c r="BK122"/>
  <c r="J122"/>
  <c r="BE122" s="1"/>
  <c r="BI121"/>
  <c r="BH121"/>
  <c r="BG121"/>
  <c r="BF121"/>
  <c r="BE121"/>
  <c r="T121"/>
  <c r="R121"/>
  <c r="P121"/>
  <c r="BK121"/>
  <c r="J121"/>
  <c r="BI120"/>
  <c r="BH120"/>
  <c r="BG120"/>
  <c r="BF120"/>
  <c r="T120"/>
  <c r="R120"/>
  <c r="P120"/>
  <c r="BK120"/>
  <c r="J120"/>
  <c r="BE120" s="1"/>
  <c r="BI119"/>
  <c r="BH119"/>
  <c r="BG119"/>
  <c r="BF119"/>
  <c r="T119"/>
  <c r="R119"/>
  <c r="P119"/>
  <c r="BK119"/>
  <c r="J119"/>
  <c r="BE119" s="1"/>
  <c r="BI118"/>
  <c r="BH118"/>
  <c r="BG118"/>
  <c r="BF118"/>
  <c r="T118"/>
  <c r="R118"/>
  <c r="P118"/>
  <c r="BK118"/>
  <c r="J118"/>
  <c r="BE118" s="1"/>
  <c r="BI117"/>
  <c r="BH117"/>
  <c r="BG117"/>
  <c r="BF117"/>
  <c r="BE117"/>
  <c r="T117"/>
  <c r="R117"/>
  <c r="P117"/>
  <c r="BK117"/>
  <c r="J117"/>
  <c r="BI116"/>
  <c r="BH116"/>
  <c r="BG116"/>
  <c r="BF116"/>
  <c r="T116"/>
  <c r="R116"/>
  <c r="P116"/>
  <c r="BK116"/>
  <c r="J116"/>
  <c r="BE116" s="1"/>
  <c r="BI115"/>
  <c r="BH115"/>
  <c r="BG115"/>
  <c r="BF115"/>
  <c r="T115"/>
  <c r="R115"/>
  <c r="P115"/>
  <c r="BK115"/>
  <c r="J115"/>
  <c r="BE115" s="1"/>
  <c r="BI114"/>
  <c r="BH114"/>
  <c r="BG114"/>
  <c r="BF114"/>
  <c r="T114"/>
  <c r="R114"/>
  <c r="R92" s="1"/>
  <c r="P114"/>
  <c r="BK114"/>
  <c r="J114"/>
  <c r="BE114" s="1"/>
  <c r="BI113"/>
  <c r="BH113"/>
  <c r="BG113"/>
  <c r="BF113"/>
  <c r="BE113"/>
  <c r="T113"/>
  <c r="R113"/>
  <c r="P113"/>
  <c r="BK113"/>
  <c r="J113"/>
  <c r="BI112"/>
  <c r="BH112"/>
  <c r="BG112"/>
  <c r="BF112"/>
  <c r="T112"/>
  <c r="R112"/>
  <c r="P112"/>
  <c r="BK112"/>
  <c r="J112"/>
  <c r="BE112" s="1"/>
  <c r="BI111"/>
  <c r="BH111"/>
  <c r="BG111"/>
  <c r="BF111"/>
  <c r="T111"/>
  <c r="R111"/>
  <c r="P111"/>
  <c r="BK111"/>
  <c r="J111"/>
  <c r="BE111" s="1"/>
  <c r="BI110"/>
  <c r="BH110"/>
  <c r="BG110"/>
  <c r="BF110"/>
  <c r="T110"/>
  <c r="R110"/>
  <c r="P110"/>
  <c r="BK110"/>
  <c r="J110"/>
  <c r="BE110" s="1"/>
  <c r="BI109"/>
  <c r="BH109"/>
  <c r="BG109"/>
  <c r="BF109"/>
  <c r="BE109"/>
  <c r="T109"/>
  <c r="R109"/>
  <c r="P109"/>
  <c r="BK109"/>
  <c r="J109"/>
  <c r="BI108"/>
  <c r="BH108"/>
  <c r="BG108"/>
  <c r="BF108"/>
  <c r="T108"/>
  <c r="R108"/>
  <c r="P108"/>
  <c r="BK108"/>
  <c r="J108"/>
  <c r="BE108" s="1"/>
  <c r="BI107"/>
  <c r="BH107"/>
  <c r="BG107"/>
  <c r="BF107"/>
  <c r="T107"/>
  <c r="R107"/>
  <c r="P107"/>
  <c r="BK107"/>
  <c r="J107"/>
  <c r="BE107" s="1"/>
  <c r="BI106"/>
  <c r="BH106"/>
  <c r="BG106"/>
  <c r="BF106"/>
  <c r="T106"/>
  <c r="R106"/>
  <c r="P106"/>
  <c r="BK106"/>
  <c r="J106"/>
  <c r="BE106" s="1"/>
  <c r="BI105"/>
  <c r="BH105"/>
  <c r="BG105"/>
  <c r="BF105"/>
  <c r="T105"/>
  <c r="R105"/>
  <c r="P105"/>
  <c r="BK105"/>
  <c r="J105"/>
  <c r="BE105" s="1"/>
  <c r="BI104"/>
  <c r="BH104"/>
  <c r="BG104"/>
  <c r="BF104"/>
  <c r="T104"/>
  <c r="R104"/>
  <c r="P104"/>
  <c r="BK104"/>
  <c r="J104"/>
  <c r="BE104" s="1"/>
  <c r="BI103"/>
  <c r="BH103"/>
  <c r="BG103"/>
  <c r="BF103"/>
  <c r="T103"/>
  <c r="R103"/>
  <c r="P103"/>
  <c r="BK103"/>
  <c r="J103"/>
  <c r="BE103" s="1"/>
  <c r="BI102"/>
  <c r="BH102"/>
  <c r="BG102"/>
  <c r="BF102"/>
  <c r="T102"/>
  <c r="R102"/>
  <c r="P102"/>
  <c r="BK102"/>
  <c r="J102"/>
  <c r="BE102" s="1"/>
  <c r="BI101"/>
  <c r="BH101"/>
  <c r="BG101"/>
  <c r="BF101"/>
  <c r="T101"/>
  <c r="R101"/>
  <c r="P101"/>
  <c r="BK101"/>
  <c r="J101"/>
  <c r="BE101" s="1"/>
  <c r="BI100"/>
  <c r="BH100"/>
  <c r="BG100"/>
  <c r="BF100"/>
  <c r="T100"/>
  <c r="R100"/>
  <c r="P100"/>
  <c r="BK100"/>
  <c r="J100"/>
  <c r="BE100" s="1"/>
  <c r="BI99"/>
  <c r="BH99"/>
  <c r="BG99"/>
  <c r="BF99"/>
  <c r="T99"/>
  <c r="R99"/>
  <c r="P99"/>
  <c r="BK99"/>
  <c r="J99"/>
  <c r="BE99" s="1"/>
  <c r="BI98"/>
  <c r="BH98"/>
  <c r="BG98"/>
  <c r="BF98"/>
  <c r="T98"/>
  <c r="R98"/>
  <c r="P98"/>
  <c r="BK98"/>
  <c r="J98"/>
  <c r="BE98" s="1"/>
  <c r="BI97"/>
  <c r="BH97"/>
  <c r="BG97"/>
  <c r="BF97"/>
  <c r="T97"/>
  <c r="R97"/>
  <c r="P97"/>
  <c r="BK97"/>
  <c r="J97"/>
  <c r="BE97" s="1"/>
  <c r="BI96"/>
  <c r="BH96"/>
  <c r="BG96"/>
  <c r="BF96"/>
  <c r="T96"/>
  <c r="R96"/>
  <c r="P96"/>
  <c r="BK96"/>
  <c r="J96"/>
  <c r="BE96" s="1"/>
  <c r="BI95"/>
  <c r="BH95"/>
  <c r="BG95"/>
  <c r="BF95"/>
  <c r="T95"/>
  <c r="R95"/>
  <c r="P95"/>
  <c r="BK95"/>
  <c r="J95"/>
  <c r="BE95" s="1"/>
  <c r="BI94"/>
  <c r="BH94"/>
  <c r="F35" s="1"/>
  <c r="BC61" i="1" s="1"/>
  <c r="BG94" i="10"/>
  <c r="BF94"/>
  <c r="T94"/>
  <c r="R94"/>
  <c r="P94"/>
  <c r="BK94"/>
  <c r="BK92" s="1"/>
  <c r="J92" s="1"/>
  <c r="J62" s="1"/>
  <c r="J94"/>
  <c r="BE94" s="1"/>
  <c r="BI93"/>
  <c r="BH93"/>
  <c r="BG93"/>
  <c r="BF93"/>
  <c r="T93"/>
  <c r="R93"/>
  <c r="P93"/>
  <c r="P92" s="1"/>
  <c r="BK93"/>
  <c r="J93"/>
  <c r="BE93" s="1"/>
  <c r="J86"/>
  <c r="F86"/>
  <c r="J84"/>
  <c r="F84"/>
  <c r="E82"/>
  <c r="F56"/>
  <c r="J55"/>
  <c r="F55"/>
  <c r="F53"/>
  <c r="E51"/>
  <c r="E47"/>
  <c r="J20"/>
  <c r="E20"/>
  <c r="F87" s="1"/>
  <c r="J19"/>
  <c r="J14"/>
  <c r="J53" s="1"/>
  <c r="E7"/>
  <c r="E78" s="1"/>
  <c r="R134" i="9"/>
  <c r="T129"/>
  <c r="P129"/>
  <c r="R118"/>
  <c r="J118"/>
  <c r="J69" s="1"/>
  <c r="T115"/>
  <c r="P115"/>
  <c r="R108"/>
  <c r="T106"/>
  <c r="P106"/>
  <c r="R102"/>
  <c r="T100"/>
  <c r="P100"/>
  <c r="R96"/>
  <c r="AY60" i="1"/>
  <c r="AX60"/>
  <c r="BI145" i="9"/>
  <c r="BH145"/>
  <c r="BG145"/>
  <c r="BF145"/>
  <c r="T145"/>
  <c r="R145"/>
  <c r="P145"/>
  <c r="BK145"/>
  <c r="J145"/>
  <c r="BE145" s="1"/>
  <c r="BI144"/>
  <c r="BH144"/>
  <c r="BG144"/>
  <c r="BF144"/>
  <c r="T144"/>
  <c r="R144"/>
  <c r="P144"/>
  <c r="BK144"/>
  <c r="J144"/>
  <c r="BE144" s="1"/>
  <c r="BI143"/>
  <c r="BH143"/>
  <c r="BG143"/>
  <c r="BF143"/>
  <c r="T143"/>
  <c r="R143"/>
  <c r="P143"/>
  <c r="BK143"/>
  <c r="J143"/>
  <c r="BE143" s="1"/>
  <c r="BI142"/>
  <c r="BH142"/>
  <c r="BG142"/>
  <c r="BF142"/>
  <c r="T142"/>
  <c r="R142"/>
  <c r="P142"/>
  <c r="BK142"/>
  <c r="J142"/>
  <c r="BE142" s="1"/>
  <c r="BI141"/>
  <c r="BH141"/>
  <c r="BG141"/>
  <c r="BF141"/>
  <c r="T141"/>
  <c r="R141"/>
  <c r="P141"/>
  <c r="BK141"/>
  <c r="J141"/>
  <c r="BE141" s="1"/>
  <c r="BI140"/>
  <c r="BH140"/>
  <c r="BG140"/>
  <c r="BF140"/>
  <c r="T140"/>
  <c r="R140"/>
  <c r="P140"/>
  <c r="BK140"/>
  <c r="J140"/>
  <c r="BE140" s="1"/>
  <c r="BI139"/>
  <c r="BH139"/>
  <c r="BG139"/>
  <c r="BF139"/>
  <c r="T139"/>
  <c r="R139"/>
  <c r="P139"/>
  <c r="BK139"/>
  <c r="J139"/>
  <c r="BE139" s="1"/>
  <c r="BI138"/>
  <c r="BH138"/>
  <c r="BG138"/>
  <c r="BF138"/>
  <c r="T138"/>
  <c r="R138"/>
  <c r="P138"/>
  <c r="BK138"/>
  <c r="J138"/>
  <c r="BE138" s="1"/>
  <c r="BI137"/>
  <c r="BH137"/>
  <c r="BG137"/>
  <c r="BF137"/>
  <c r="T137"/>
  <c r="R137"/>
  <c r="P137"/>
  <c r="BK137"/>
  <c r="J137"/>
  <c r="BE137" s="1"/>
  <c r="BI136"/>
  <c r="BH136"/>
  <c r="BG136"/>
  <c r="BF136"/>
  <c r="T136"/>
  <c r="R136"/>
  <c r="P136"/>
  <c r="BK136"/>
  <c r="J136"/>
  <c r="BE136" s="1"/>
  <c r="BI135"/>
  <c r="BH135"/>
  <c r="BG135"/>
  <c r="BF135"/>
  <c r="T135"/>
  <c r="R135"/>
  <c r="P135"/>
  <c r="BK135"/>
  <c r="BK134" s="1"/>
  <c r="J134" s="1"/>
  <c r="J71" s="1"/>
  <c r="J135"/>
  <c r="BE135" s="1"/>
  <c r="BI133"/>
  <c r="BH133"/>
  <c r="BG133"/>
  <c r="BF133"/>
  <c r="BE133"/>
  <c r="T133"/>
  <c r="R133"/>
  <c r="P133"/>
  <c r="BK133"/>
  <c r="J133"/>
  <c r="BI132"/>
  <c r="BH132"/>
  <c r="BG132"/>
  <c r="BF132"/>
  <c r="BE132"/>
  <c r="T132"/>
  <c r="R132"/>
  <c r="P132"/>
  <c r="BK132"/>
  <c r="J132"/>
  <c r="BI131"/>
  <c r="BH131"/>
  <c r="BG131"/>
  <c r="BF131"/>
  <c r="BE131"/>
  <c r="T131"/>
  <c r="R131"/>
  <c r="P131"/>
  <c r="BK131"/>
  <c r="J131"/>
  <c r="BI130"/>
  <c r="BH130"/>
  <c r="BG130"/>
  <c r="BF130"/>
  <c r="BE130"/>
  <c r="T130"/>
  <c r="R130"/>
  <c r="R129" s="1"/>
  <c r="P130"/>
  <c r="BK130"/>
  <c r="BK129" s="1"/>
  <c r="J129" s="1"/>
  <c r="J70" s="1"/>
  <c r="J130"/>
  <c r="BI128"/>
  <c r="BH128"/>
  <c r="BG128"/>
  <c r="BF128"/>
  <c r="T128"/>
  <c r="R128"/>
  <c r="P128"/>
  <c r="BK128"/>
  <c r="J128"/>
  <c r="BE128" s="1"/>
  <c r="BI127"/>
  <c r="BH127"/>
  <c r="BG127"/>
  <c r="BF127"/>
  <c r="T127"/>
  <c r="R127"/>
  <c r="P127"/>
  <c r="BK127"/>
  <c r="J127"/>
  <c r="BE127" s="1"/>
  <c r="BI126"/>
  <c r="BH126"/>
  <c r="BG126"/>
  <c r="BF126"/>
  <c r="T126"/>
  <c r="R126"/>
  <c r="P126"/>
  <c r="BK126"/>
  <c r="J126"/>
  <c r="BE126" s="1"/>
  <c r="BI125"/>
  <c r="BH125"/>
  <c r="BG125"/>
  <c r="BF125"/>
  <c r="T125"/>
  <c r="R125"/>
  <c r="P125"/>
  <c r="BK125"/>
  <c r="J125"/>
  <c r="BE125" s="1"/>
  <c r="BI124"/>
  <c r="BH124"/>
  <c r="BG124"/>
  <c r="BF124"/>
  <c r="T124"/>
  <c r="R124"/>
  <c r="P124"/>
  <c r="BK124"/>
  <c r="J124"/>
  <c r="BE124" s="1"/>
  <c r="BI123"/>
  <c r="BH123"/>
  <c r="BG123"/>
  <c r="BF123"/>
  <c r="T123"/>
  <c r="R123"/>
  <c r="P123"/>
  <c r="BK123"/>
  <c r="J123"/>
  <c r="BE123" s="1"/>
  <c r="BI122"/>
  <c r="BH122"/>
  <c r="BG122"/>
  <c r="BF122"/>
  <c r="T122"/>
  <c r="R122"/>
  <c r="P122"/>
  <c r="BK122"/>
  <c r="J122"/>
  <c r="BE122" s="1"/>
  <c r="BI121"/>
  <c r="BH121"/>
  <c r="BG121"/>
  <c r="BF121"/>
  <c r="T121"/>
  <c r="R121"/>
  <c r="P121"/>
  <c r="BK121"/>
  <c r="J121"/>
  <c r="BE121" s="1"/>
  <c r="BI120"/>
  <c r="BH120"/>
  <c r="BG120"/>
  <c r="BF120"/>
  <c r="T120"/>
  <c r="R120"/>
  <c r="P120"/>
  <c r="BK120"/>
  <c r="J120"/>
  <c r="BE120" s="1"/>
  <c r="BI119"/>
  <c r="BH119"/>
  <c r="BG119"/>
  <c r="BF119"/>
  <c r="T119"/>
  <c r="R119"/>
  <c r="P119"/>
  <c r="P118" s="1"/>
  <c r="BK119"/>
  <c r="BK118" s="1"/>
  <c r="J119"/>
  <c r="BE119" s="1"/>
  <c r="BI117"/>
  <c r="BH117"/>
  <c r="BG117"/>
  <c r="BF117"/>
  <c r="BE117"/>
  <c r="T117"/>
  <c r="R117"/>
  <c r="P117"/>
  <c r="BK117"/>
  <c r="J117"/>
  <c r="BI116"/>
  <c r="BH116"/>
  <c r="BG116"/>
  <c r="BF116"/>
  <c r="BE116"/>
  <c r="T116"/>
  <c r="R116"/>
  <c r="P116"/>
  <c r="BK116"/>
  <c r="BK115" s="1"/>
  <c r="J115" s="1"/>
  <c r="J68" s="1"/>
  <c r="J116"/>
  <c r="BI114"/>
  <c r="BH114"/>
  <c r="BG114"/>
  <c r="BF114"/>
  <c r="T114"/>
  <c r="R114"/>
  <c r="P114"/>
  <c r="BK114"/>
  <c r="J114"/>
  <c r="BE114" s="1"/>
  <c r="BI113"/>
  <c r="BH113"/>
  <c r="BG113"/>
  <c r="BF113"/>
  <c r="T113"/>
  <c r="R113"/>
  <c r="P113"/>
  <c r="BK113"/>
  <c r="J113"/>
  <c r="BE113" s="1"/>
  <c r="BI112"/>
  <c r="BH112"/>
  <c r="BG112"/>
  <c r="BF112"/>
  <c r="T112"/>
  <c r="R112"/>
  <c r="P112"/>
  <c r="BK112"/>
  <c r="J112"/>
  <c r="BE112" s="1"/>
  <c r="BI111"/>
  <c r="BH111"/>
  <c r="BG111"/>
  <c r="BF111"/>
  <c r="T111"/>
  <c r="R111"/>
  <c r="P111"/>
  <c r="BK111"/>
  <c r="J111"/>
  <c r="BE111" s="1"/>
  <c r="BI110"/>
  <c r="BH110"/>
  <c r="BG110"/>
  <c r="BF110"/>
  <c r="T110"/>
  <c r="R110"/>
  <c r="P110"/>
  <c r="BK110"/>
  <c r="J110"/>
  <c r="BE110" s="1"/>
  <c r="BI109"/>
  <c r="BH109"/>
  <c r="BG109"/>
  <c r="BF109"/>
  <c r="T109"/>
  <c r="R109"/>
  <c r="P109"/>
  <c r="BK109"/>
  <c r="BK108" s="1"/>
  <c r="J108" s="1"/>
  <c r="J67" s="1"/>
  <c r="J109"/>
  <c r="BE109" s="1"/>
  <c r="BI107"/>
  <c r="BH107"/>
  <c r="BG107"/>
  <c r="BF107"/>
  <c r="BE107"/>
  <c r="T107"/>
  <c r="R107"/>
  <c r="R106" s="1"/>
  <c r="P107"/>
  <c r="BK107"/>
  <c r="BK106" s="1"/>
  <c r="J106" s="1"/>
  <c r="J66" s="1"/>
  <c r="J107"/>
  <c r="BI105"/>
  <c r="BH105"/>
  <c r="BG105"/>
  <c r="BF105"/>
  <c r="T105"/>
  <c r="R105"/>
  <c r="P105"/>
  <c r="BK105"/>
  <c r="J105"/>
  <c r="BE105" s="1"/>
  <c r="BI104"/>
  <c r="BH104"/>
  <c r="BG104"/>
  <c r="BF104"/>
  <c r="T104"/>
  <c r="R104"/>
  <c r="P104"/>
  <c r="BK104"/>
  <c r="J104"/>
  <c r="BE104" s="1"/>
  <c r="BI103"/>
  <c r="BH103"/>
  <c r="BG103"/>
  <c r="BF103"/>
  <c r="T103"/>
  <c r="R103"/>
  <c r="P103"/>
  <c r="BK103"/>
  <c r="BK102" s="1"/>
  <c r="J102" s="1"/>
  <c r="J65" s="1"/>
  <c r="J103"/>
  <c r="BE103" s="1"/>
  <c r="BI101"/>
  <c r="F36" s="1"/>
  <c r="BD60" i="1" s="1"/>
  <c r="BH101" i="9"/>
  <c r="BG101"/>
  <c r="F34" s="1"/>
  <c r="BB60" i="1" s="1"/>
  <c r="BF101" i="9"/>
  <c r="BE101"/>
  <c r="T101"/>
  <c r="R101"/>
  <c r="R100" s="1"/>
  <c r="P101"/>
  <c r="BK101"/>
  <c r="BK100" s="1"/>
  <c r="J100" s="1"/>
  <c r="J64" s="1"/>
  <c r="J101"/>
  <c r="BI99"/>
  <c r="BH99"/>
  <c r="BG99"/>
  <c r="BF99"/>
  <c r="T99"/>
  <c r="R99"/>
  <c r="P99"/>
  <c r="BK99"/>
  <c r="J99"/>
  <c r="BE99" s="1"/>
  <c r="BI98"/>
  <c r="BH98"/>
  <c r="BG98"/>
  <c r="BF98"/>
  <c r="T98"/>
  <c r="R98"/>
  <c r="P98"/>
  <c r="BK98"/>
  <c r="J98"/>
  <c r="BE98" s="1"/>
  <c r="F32" s="1"/>
  <c r="AZ60" i="1" s="1"/>
  <c r="BI97" i="9"/>
  <c r="BH97"/>
  <c r="BG97"/>
  <c r="BF97"/>
  <c r="J33" s="1"/>
  <c r="AW60" i="1" s="1"/>
  <c r="T97" i="9"/>
  <c r="R97"/>
  <c r="P97"/>
  <c r="BK97"/>
  <c r="BK96" s="1"/>
  <c r="J96" s="1"/>
  <c r="J63" s="1"/>
  <c r="J97"/>
  <c r="BE97" s="1"/>
  <c r="J89"/>
  <c r="F89"/>
  <c r="F87"/>
  <c r="E85"/>
  <c r="E81"/>
  <c r="J55"/>
  <c r="F55"/>
  <c r="F53"/>
  <c r="E51"/>
  <c r="E47"/>
  <c r="J20"/>
  <c r="E20"/>
  <c r="F56" s="1"/>
  <c r="J19"/>
  <c r="J14"/>
  <c r="J87" s="1"/>
  <c r="E7"/>
  <c r="T133" i="8"/>
  <c r="P133"/>
  <c r="R116"/>
  <c r="J116"/>
  <c r="J64" s="1"/>
  <c r="T99"/>
  <c r="P99"/>
  <c r="R89"/>
  <c r="AY59" i="1"/>
  <c r="AX59"/>
  <c r="BI146" i="8"/>
  <c r="BH146"/>
  <c r="BG146"/>
  <c r="BF146"/>
  <c r="BE146"/>
  <c r="T146"/>
  <c r="R146"/>
  <c r="P146"/>
  <c r="BK146"/>
  <c r="J146"/>
  <c r="BI145"/>
  <c r="BH145"/>
  <c r="BG145"/>
  <c r="BF145"/>
  <c r="BE145"/>
  <c r="T145"/>
  <c r="R145"/>
  <c r="P145"/>
  <c r="BK145"/>
  <c r="J145"/>
  <c r="BI144"/>
  <c r="BH144"/>
  <c r="BG144"/>
  <c r="BF144"/>
  <c r="BE144"/>
  <c r="T144"/>
  <c r="R144"/>
  <c r="P144"/>
  <c r="BK144"/>
  <c r="J144"/>
  <c r="BI143"/>
  <c r="BH143"/>
  <c r="BG143"/>
  <c r="BF143"/>
  <c r="BE143"/>
  <c r="T143"/>
  <c r="R143"/>
  <c r="P143"/>
  <c r="BK143"/>
  <c r="J143"/>
  <c r="BI142"/>
  <c r="BH142"/>
  <c r="BG142"/>
  <c r="BF142"/>
  <c r="BE142"/>
  <c r="T142"/>
  <c r="R142"/>
  <c r="P142"/>
  <c r="BK142"/>
  <c r="J142"/>
  <c r="BI141"/>
  <c r="BH141"/>
  <c r="BG141"/>
  <c r="BF141"/>
  <c r="BE141"/>
  <c r="T141"/>
  <c r="R141"/>
  <c r="P141"/>
  <c r="BK141"/>
  <c r="J141"/>
  <c r="BI140"/>
  <c r="BH140"/>
  <c r="BG140"/>
  <c r="BF140"/>
  <c r="BE140"/>
  <c r="T140"/>
  <c r="R140"/>
  <c r="P140"/>
  <c r="BK140"/>
  <c r="J140"/>
  <c r="BI139"/>
  <c r="BH139"/>
  <c r="BG139"/>
  <c r="BF139"/>
  <c r="BE139"/>
  <c r="T139"/>
  <c r="R139"/>
  <c r="P139"/>
  <c r="BK139"/>
  <c r="J139"/>
  <c r="BI138"/>
  <c r="BH138"/>
  <c r="BG138"/>
  <c r="BF138"/>
  <c r="BE138"/>
  <c r="T138"/>
  <c r="R138"/>
  <c r="P138"/>
  <c r="BK138"/>
  <c r="J138"/>
  <c r="BI137"/>
  <c r="BH137"/>
  <c r="BG137"/>
  <c r="BF137"/>
  <c r="BE137"/>
  <c r="T137"/>
  <c r="R137"/>
  <c r="P137"/>
  <c r="BK137"/>
  <c r="J137"/>
  <c r="BI136"/>
  <c r="BH136"/>
  <c r="BG136"/>
  <c r="BF136"/>
  <c r="BE136"/>
  <c r="T136"/>
  <c r="R136"/>
  <c r="P136"/>
  <c r="BK136"/>
  <c r="J136"/>
  <c r="BI135"/>
  <c r="BH135"/>
  <c r="BG135"/>
  <c r="BF135"/>
  <c r="BE135"/>
  <c r="T135"/>
  <c r="R135"/>
  <c r="P135"/>
  <c r="BK135"/>
  <c r="J135"/>
  <c r="BI134"/>
  <c r="BH134"/>
  <c r="BG134"/>
  <c r="BF134"/>
  <c r="BE134"/>
  <c r="T134"/>
  <c r="R134"/>
  <c r="R133" s="1"/>
  <c r="P134"/>
  <c r="BK134"/>
  <c r="BK133" s="1"/>
  <c r="J133" s="1"/>
  <c r="J65" s="1"/>
  <c r="J134"/>
  <c r="BI132"/>
  <c r="BH132"/>
  <c r="BG132"/>
  <c r="BF132"/>
  <c r="T132"/>
  <c r="R132"/>
  <c r="P132"/>
  <c r="BK132"/>
  <c r="J132"/>
  <c r="BE132" s="1"/>
  <c r="BI131"/>
  <c r="BH131"/>
  <c r="BG131"/>
  <c r="BF131"/>
  <c r="T131"/>
  <c r="R131"/>
  <c r="P131"/>
  <c r="BK131"/>
  <c r="J131"/>
  <c r="BE131" s="1"/>
  <c r="BI130"/>
  <c r="BH130"/>
  <c r="BG130"/>
  <c r="BF130"/>
  <c r="T130"/>
  <c r="R130"/>
  <c r="P130"/>
  <c r="BK130"/>
  <c r="J130"/>
  <c r="BE130" s="1"/>
  <c r="BI129"/>
  <c r="BH129"/>
  <c r="BG129"/>
  <c r="BF129"/>
  <c r="T129"/>
  <c r="R129"/>
  <c r="P129"/>
  <c r="BK129"/>
  <c r="J129"/>
  <c r="BE129" s="1"/>
  <c r="BI128"/>
  <c r="BH128"/>
  <c r="BG128"/>
  <c r="BF128"/>
  <c r="T128"/>
  <c r="R128"/>
  <c r="P128"/>
  <c r="BK128"/>
  <c r="J128"/>
  <c r="BE128" s="1"/>
  <c r="BI127"/>
  <c r="BH127"/>
  <c r="BG127"/>
  <c r="BF127"/>
  <c r="T127"/>
  <c r="R127"/>
  <c r="P127"/>
  <c r="BK127"/>
  <c r="J127"/>
  <c r="BE127" s="1"/>
  <c r="BI126"/>
  <c r="BH126"/>
  <c r="BG126"/>
  <c r="BF126"/>
  <c r="T126"/>
  <c r="R126"/>
  <c r="P126"/>
  <c r="BK126"/>
  <c r="J126"/>
  <c r="BE126" s="1"/>
  <c r="BI125"/>
  <c r="BH125"/>
  <c r="BG125"/>
  <c r="BF125"/>
  <c r="T125"/>
  <c r="R125"/>
  <c r="P125"/>
  <c r="BK125"/>
  <c r="J125"/>
  <c r="BE125" s="1"/>
  <c r="BI124"/>
  <c r="BH124"/>
  <c r="BG124"/>
  <c r="BF124"/>
  <c r="T124"/>
  <c r="R124"/>
  <c r="P124"/>
  <c r="BK124"/>
  <c r="J124"/>
  <c r="BE124" s="1"/>
  <c r="BI123"/>
  <c r="BH123"/>
  <c r="BG123"/>
  <c r="BF123"/>
  <c r="T123"/>
  <c r="R123"/>
  <c r="P123"/>
  <c r="BK123"/>
  <c r="J123"/>
  <c r="BE123" s="1"/>
  <c r="BI122"/>
  <c r="BH122"/>
  <c r="BG122"/>
  <c r="BF122"/>
  <c r="T122"/>
  <c r="R122"/>
  <c r="P122"/>
  <c r="BK122"/>
  <c r="J122"/>
  <c r="BE122" s="1"/>
  <c r="BI121"/>
  <c r="BH121"/>
  <c r="BG121"/>
  <c r="BF121"/>
  <c r="T121"/>
  <c r="R121"/>
  <c r="P121"/>
  <c r="BK121"/>
  <c r="J121"/>
  <c r="BE121" s="1"/>
  <c r="BI120"/>
  <c r="BH120"/>
  <c r="BG120"/>
  <c r="BF120"/>
  <c r="T120"/>
  <c r="R120"/>
  <c r="P120"/>
  <c r="BK120"/>
  <c r="J120"/>
  <c r="BE120" s="1"/>
  <c r="BI119"/>
  <c r="BH119"/>
  <c r="BG119"/>
  <c r="BF119"/>
  <c r="T119"/>
  <c r="R119"/>
  <c r="P119"/>
  <c r="BK119"/>
  <c r="J119"/>
  <c r="BE119" s="1"/>
  <c r="BI118"/>
  <c r="BH118"/>
  <c r="BG118"/>
  <c r="BF118"/>
  <c r="T118"/>
  <c r="R118"/>
  <c r="P118"/>
  <c r="BK118"/>
  <c r="BK116" s="1"/>
  <c r="J118"/>
  <c r="BE118" s="1"/>
  <c r="BI117"/>
  <c r="BH117"/>
  <c r="BG117"/>
  <c r="BF117"/>
  <c r="T117"/>
  <c r="R117"/>
  <c r="P117"/>
  <c r="BK117"/>
  <c r="J117"/>
  <c r="BE117" s="1"/>
  <c r="BI115"/>
  <c r="BH115"/>
  <c r="BG115"/>
  <c r="BF115"/>
  <c r="BE115"/>
  <c r="T115"/>
  <c r="R115"/>
  <c r="P115"/>
  <c r="BK115"/>
  <c r="J115"/>
  <c r="BI114"/>
  <c r="BH114"/>
  <c r="BG114"/>
  <c r="BF114"/>
  <c r="BE114"/>
  <c r="T114"/>
  <c r="R114"/>
  <c r="P114"/>
  <c r="BK114"/>
  <c r="J114"/>
  <c r="BI113"/>
  <c r="BH113"/>
  <c r="BG113"/>
  <c r="BF113"/>
  <c r="BE113"/>
  <c r="T113"/>
  <c r="R113"/>
  <c r="P113"/>
  <c r="BK113"/>
  <c r="J113"/>
  <c r="BI112"/>
  <c r="BH112"/>
  <c r="BG112"/>
  <c r="BF112"/>
  <c r="BE112"/>
  <c r="T112"/>
  <c r="R112"/>
  <c r="P112"/>
  <c r="BK112"/>
  <c r="J112"/>
  <c r="BI111"/>
  <c r="BH111"/>
  <c r="BG111"/>
  <c r="BF111"/>
  <c r="BE111"/>
  <c r="T111"/>
  <c r="R111"/>
  <c r="P111"/>
  <c r="BK111"/>
  <c r="J111"/>
  <c r="BI110"/>
  <c r="BH110"/>
  <c r="BG110"/>
  <c r="BF110"/>
  <c r="BE110"/>
  <c r="T110"/>
  <c r="R110"/>
  <c r="P110"/>
  <c r="BK110"/>
  <c r="J110"/>
  <c r="BI109"/>
  <c r="BH109"/>
  <c r="BG109"/>
  <c r="BF109"/>
  <c r="BE109"/>
  <c r="T109"/>
  <c r="R109"/>
  <c r="P109"/>
  <c r="BK109"/>
  <c r="J109"/>
  <c r="BI108"/>
  <c r="BH108"/>
  <c r="BG108"/>
  <c r="BF108"/>
  <c r="BE108"/>
  <c r="T108"/>
  <c r="R108"/>
  <c r="P108"/>
  <c r="BK108"/>
  <c r="J108"/>
  <c r="BI107"/>
  <c r="BH107"/>
  <c r="BG107"/>
  <c r="BF107"/>
  <c r="BE107"/>
  <c r="T107"/>
  <c r="R107"/>
  <c r="P107"/>
  <c r="BK107"/>
  <c r="J107"/>
  <c r="BI106"/>
  <c r="BH106"/>
  <c r="BG106"/>
  <c r="BF106"/>
  <c r="BE106"/>
  <c r="T106"/>
  <c r="R106"/>
  <c r="P106"/>
  <c r="BK106"/>
  <c r="J106"/>
  <c r="BI105"/>
  <c r="BH105"/>
  <c r="BG105"/>
  <c r="BF105"/>
  <c r="BE105"/>
  <c r="T105"/>
  <c r="R105"/>
  <c r="P105"/>
  <c r="BK105"/>
  <c r="J105"/>
  <c r="BI104"/>
  <c r="BH104"/>
  <c r="BG104"/>
  <c r="BF104"/>
  <c r="BE104"/>
  <c r="T104"/>
  <c r="R104"/>
  <c r="P104"/>
  <c r="BK104"/>
  <c r="J104"/>
  <c r="BI103"/>
  <c r="BH103"/>
  <c r="BG103"/>
  <c r="BF103"/>
  <c r="BE103"/>
  <c r="T103"/>
  <c r="R103"/>
  <c r="P103"/>
  <c r="BK103"/>
  <c r="J103"/>
  <c r="BI102"/>
  <c r="BH102"/>
  <c r="BG102"/>
  <c r="BF102"/>
  <c r="BE102"/>
  <c r="T102"/>
  <c r="R102"/>
  <c r="P102"/>
  <c r="BK102"/>
  <c r="J102"/>
  <c r="BI101"/>
  <c r="BH101"/>
  <c r="BG101"/>
  <c r="BF101"/>
  <c r="BE101"/>
  <c r="T101"/>
  <c r="R101"/>
  <c r="P101"/>
  <c r="BK101"/>
  <c r="J101"/>
  <c r="BI100"/>
  <c r="BH100"/>
  <c r="BG100"/>
  <c r="BF100"/>
  <c r="BE100"/>
  <c r="T100"/>
  <c r="R100"/>
  <c r="P100"/>
  <c r="BK100"/>
  <c r="BK99" s="1"/>
  <c r="J99" s="1"/>
  <c r="J63" s="1"/>
  <c r="J100"/>
  <c r="BI98"/>
  <c r="BH98"/>
  <c r="BG98"/>
  <c r="BF98"/>
  <c r="T98"/>
  <c r="R98"/>
  <c r="P98"/>
  <c r="BK98"/>
  <c r="J98"/>
  <c r="BE98" s="1"/>
  <c r="BI97"/>
  <c r="BH97"/>
  <c r="BG97"/>
  <c r="BF97"/>
  <c r="T97"/>
  <c r="R97"/>
  <c r="P97"/>
  <c r="BK97"/>
  <c r="J97"/>
  <c r="BE97" s="1"/>
  <c r="BI96"/>
  <c r="BH96"/>
  <c r="BG96"/>
  <c r="BF96"/>
  <c r="T96"/>
  <c r="R96"/>
  <c r="P96"/>
  <c r="BK96"/>
  <c r="J96"/>
  <c r="BE96" s="1"/>
  <c r="BI95"/>
  <c r="BH95"/>
  <c r="BG95"/>
  <c r="BF95"/>
  <c r="T95"/>
  <c r="R95"/>
  <c r="P95"/>
  <c r="BK95"/>
  <c r="J95"/>
  <c r="BE95" s="1"/>
  <c r="BI94"/>
  <c r="BH94"/>
  <c r="BG94"/>
  <c r="BF94"/>
  <c r="T94"/>
  <c r="R94"/>
  <c r="P94"/>
  <c r="BK94"/>
  <c r="J94"/>
  <c r="BE94" s="1"/>
  <c r="BI93"/>
  <c r="BH93"/>
  <c r="BG93"/>
  <c r="BF93"/>
  <c r="T93"/>
  <c r="R93"/>
  <c r="P93"/>
  <c r="BK93"/>
  <c r="J93"/>
  <c r="BE93" s="1"/>
  <c r="BI92"/>
  <c r="BH92"/>
  <c r="BG92"/>
  <c r="BF92"/>
  <c r="T92"/>
  <c r="R92"/>
  <c r="P92"/>
  <c r="BK92"/>
  <c r="J92"/>
  <c r="BE92" s="1"/>
  <c r="BI91"/>
  <c r="BH91"/>
  <c r="BG91"/>
  <c r="BF91"/>
  <c r="T91"/>
  <c r="R91"/>
  <c r="P91"/>
  <c r="BK91"/>
  <c r="J91"/>
  <c r="BE91" s="1"/>
  <c r="J32" s="1"/>
  <c r="AV59" i="1" s="1"/>
  <c r="BI90" i="8"/>
  <c r="BH90"/>
  <c r="F35" s="1"/>
  <c r="BC59" i="1" s="1"/>
  <c r="BG90" i="8"/>
  <c r="BF90"/>
  <c r="T90"/>
  <c r="R90"/>
  <c r="P90"/>
  <c r="BK90"/>
  <c r="BK89" s="1"/>
  <c r="BK88" s="1"/>
  <c r="J90"/>
  <c r="BE90" s="1"/>
  <c r="J83"/>
  <c r="F83"/>
  <c r="J81"/>
  <c r="F81"/>
  <c r="E79"/>
  <c r="F56"/>
  <c r="J55"/>
  <c r="F55"/>
  <c r="F53"/>
  <c r="E51"/>
  <c r="J20"/>
  <c r="E20"/>
  <c r="F84" s="1"/>
  <c r="J19"/>
  <c r="J14"/>
  <c r="J53" s="1"/>
  <c r="E7"/>
  <c r="E75" s="1"/>
  <c r="R1866" i="7"/>
  <c r="T1849"/>
  <c r="P1849"/>
  <c r="R1758"/>
  <c r="T1747"/>
  <c r="P1747"/>
  <c r="BK1747"/>
  <c r="J1747" s="1"/>
  <c r="J80" s="1"/>
  <c r="R1653"/>
  <c r="J1653"/>
  <c r="J79" s="1"/>
  <c r="T1619"/>
  <c r="P1619"/>
  <c r="R1564"/>
  <c r="T1496"/>
  <c r="P1496"/>
  <c r="BK1496"/>
  <c r="J1496" s="1"/>
  <c r="J76" s="1"/>
  <c r="R1477"/>
  <c r="T1433"/>
  <c r="P1433"/>
  <c r="R1394"/>
  <c r="T1333"/>
  <c r="P1333"/>
  <c r="BK1333"/>
  <c r="J1333" s="1"/>
  <c r="J72" s="1"/>
  <c r="R1292"/>
  <c r="T1235"/>
  <c r="P1235"/>
  <c r="T1231"/>
  <c r="P1231"/>
  <c r="BK1231"/>
  <c r="J1231" s="1"/>
  <c r="J68" s="1"/>
  <c r="R1126"/>
  <c r="J1126"/>
  <c r="J67" s="1"/>
  <c r="T927"/>
  <c r="P927"/>
  <c r="R794"/>
  <c r="T424"/>
  <c r="P424"/>
  <c r="R196"/>
  <c r="J196"/>
  <c r="J63" s="1"/>
  <c r="T107"/>
  <c r="P107"/>
  <c r="AY58" i="1"/>
  <c r="AX58"/>
  <c r="BI1876" i="7"/>
  <c r="BH1876"/>
  <c r="BG1876"/>
  <c r="BF1876"/>
  <c r="T1876"/>
  <c r="R1876"/>
  <c r="P1876"/>
  <c r="BK1876"/>
  <c r="J1876"/>
  <c r="BE1876" s="1"/>
  <c r="BI1875"/>
  <c r="BH1875"/>
  <c r="BG1875"/>
  <c r="BF1875"/>
  <c r="T1875"/>
  <c r="R1875"/>
  <c r="P1875"/>
  <c r="BK1875"/>
  <c r="J1875"/>
  <c r="BE1875" s="1"/>
  <c r="BI1874"/>
  <c r="BH1874"/>
  <c r="BG1874"/>
  <c r="BF1874"/>
  <c r="T1874"/>
  <c r="R1874"/>
  <c r="P1874"/>
  <c r="BK1874"/>
  <c r="J1874"/>
  <c r="BE1874" s="1"/>
  <c r="BI1873"/>
  <c r="BH1873"/>
  <c r="BG1873"/>
  <c r="BF1873"/>
  <c r="T1873"/>
  <c r="R1873"/>
  <c r="P1873"/>
  <c r="BK1873"/>
  <c r="J1873"/>
  <c r="BE1873" s="1"/>
  <c r="BI1872"/>
  <c r="BH1872"/>
  <c r="BG1872"/>
  <c r="BF1872"/>
  <c r="T1872"/>
  <c r="R1872"/>
  <c r="P1872"/>
  <c r="BK1872"/>
  <c r="J1872"/>
  <c r="BE1872" s="1"/>
  <c r="BI1871"/>
  <c r="BH1871"/>
  <c r="BG1871"/>
  <c r="BF1871"/>
  <c r="T1871"/>
  <c r="R1871"/>
  <c r="P1871"/>
  <c r="BK1871"/>
  <c r="J1871"/>
  <c r="BE1871" s="1"/>
  <c r="BI1870"/>
  <c r="BH1870"/>
  <c r="BG1870"/>
  <c r="BF1870"/>
  <c r="T1870"/>
  <c r="R1870"/>
  <c r="P1870"/>
  <c r="BK1870"/>
  <c r="J1870"/>
  <c r="BE1870" s="1"/>
  <c r="BI1869"/>
  <c r="BH1869"/>
  <c r="BG1869"/>
  <c r="BF1869"/>
  <c r="T1869"/>
  <c r="R1869"/>
  <c r="P1869"/>
  <c r="BK1869"/>
  <c r="J1869"/>
  <c r="BE1869" s="1"/>
  <c r="BI1868"/>
  <c r="BH1868"/>
  <c r="BG1868"/>
  <c r="BF1868"/>
  <c r="T1868"/>
  <c r="R1868"/>
  <c r="P1868"/>
  <c r="BK1868"/>
  <c r="J1868"/>
  <c r="BE1868" s="1"/>
  <c r="BI1867"/>
  <c r="BH1867"/>
  <c r="BG1867"/>
  <c r="BF1867"/>
  <c r="T1867"/>
  <c r="R1867"/>
  <c r="P1867"/>
  <c r="BK1867"/>
  <c r="BK1866" s="1"/>
  <c r="J1866" s="1"/>
  <c r="J83" s="1"/>
  <c r="J1867"/>
  <c r="BE1867" s="1"/>
  <c r="BI1864"/>
  <c r="BH1864"/>
  <c r="BG1864"/>
  <c r="BF1864"/>
  <c r="BE1864"/>
  <c r="T1864"/>
  <c r="R1864"/>
  <c r="P1864"/>
  <c r="BK1864"/>
  <c r="J1864"/>
  <c r="BI1862"/>
  <c r="BH1862"/>
  <c r="BG1862"/>
  <c r="BF1862"/>
  <c r="BE1862"/>
  <c r="T1862"/>
  <c r="R1862"/>
  <c r="P1862"/>
  <c r="BK1862"/>
  <c r="J1862"/>
  <c r="BI1857"/>
  <c r="BH1857"/>
  <c r="BG1857"/>
  <c r="BF1857"/>
  <c r="BE1857"/>
  <c r="T1857"/>
  <c r="R1857"/>
  <c r="P1857"/>
  <c r="BK1857"/>
  <c r="J1857"/>
  <c r="BI1855"/>
  <c r="BH1855"/>
  <c r="BG1855"/>
  <c r="BF1855"/>
  <c r="BE1855"/>
  <c r="T1855"/>
  <c r="R1855"/>
  <c r="P1855"/>
  <c r="BK1855"/>
  <c r="J1855"/>
  <c r="BI1850"/>
  <c r="BH1850"/>
  <c r="BG1850"/>
  <c r="BF1850"/>
  <c r="BE1850"/>
  <c r="T1850"/>
  <c r="R1850"/>
  <c r="R1849" s="1"/>
  <c r="P1850"/>
  <c r="BK1850"/>
  <c r="BK1849" s="1"/>
  <c r="J1849" s="1"/>
  <c r="J82" s="1"/>
  <c r="J1850"/>
  <c r="BI1844"/>
  <c r="BH1844"/>
  <c r="BG1844"/>
  <c r="BF1844"/>
  <c r="T1844"/>
  <c r="R1844"/>
  <c r="P1844"/>
  <c r="BK1844"/>
  <c r="J1844"/>
  <c r="BE1844" s="1"/>
  <c r="BI1833"/>
  <c r="BH1833"/>
  <c r="BG1833"/>
  <c r="BF1833"/>
  <c r="T1833"/>
  <c r="R1833"/>
  <c r="P1833"/>
  <c r="BK1833"/>
  <c r="J1833"/>
  <c r="BE1833" s="1"/>
  <c r="BI1828"/>
  <c r="BH1828"/>
  <c r="BG1828"/>
  <c r="BF1828"/>
  <c r="T1828"/>
  <c r="R1828"/>
  <c r="P1828"/>
  <c r="BK1828"/>
  <c r="J1828"/>
  <c r="BE1828" s="1"/>
  <c r="BI1820"/>
  <c r="BH1820"/>
  <c r="BG1820"/>
  <c r="BF1820"/>
  <c r="T1820"/>
  <c r="R1820"/>
  <c r="P1820"/>
  <c r="BK1820"/>
  <c r="J1820"/>
  <c r="BE1820" s="1"/>
  <c r="BI1818"/>
  <c r="BH1818"/>
  <c r="BG1818"/>
  <c r="BF1818"/>
  <c r="T1818"/>
  <c r="R1818"/>
  <c r="P1818"/>
  <c r="BK1818"/>
  <c r="J1818"/>
  <c r="BE1818" s="1"/>
  <c r="BI1816"/>
  <c r="BH1816"/>
  <c r="BG1816"/>
  <c r="BF1816"/>
  <c r="T1816"/>
  <c r="R1816"/>
  <c r="P1816"/>
  <c r="BK1816"/>
  <c r="J1816"/>
  <c r="BE1816" s="1"/>
  <c r="BI1810"/>
  <c r="BH1810"/>
  <c r="BG1810"/>
  <c r="BF1810"/>
  <c r="T1810"/>
  <c r="R1810"/>
  <c r="P1810"/>
  <c r="BK1810"/>
  <c r="J1810"/>
  <c r="BE1810" s="1"/>
  <c r="BI1808"/>
  <c r="BH1808"/>
  <c r="BG1808"/>
  <c r="BF1808"/>
  <c r="T1808"/>
  <c r="R1808"/>
  <c r="P1808"/>
  <c r="BK1808"/>
  <c r="J1808"/>
  <c r="BE1808" s="1"/>
  <c r="BI1806"/>
  <c r="BH1806"/>
  <c r="BG1806"/>
  <c r="BF1806"/>
  <c r="T1806"/>
  <c r="R1806"/>
  <c r="P1806"/>
  <c r="BK1806"/>
  <c r="J1806"/>
  <c r="BE1806" s="1"/>
  <c r="BI1797"/>
  <c r="BH1797"/>
  <c r="BG1797"/>
  <c r="BF1797"/>
  <c r="T1797"/>
  <c r="R1797"/>
  <c r="P1797"/>
  <c r="BK1797"/>
  <c r="J1797"/>
  <c r="BE1797" s="1"/>
  <c r="BI1795"/>
  <c r="BH1795"/>
  <c r="BG1795"/>
  <c r="BF1795"/>
  <c r="T1795"/>
  <c r="R1795"/>
  <c r="P1795"/>
  <c r="BK1795"/>
  <c r="J1795"/>
  <c r="BE1795" s="1"/>
  <c r="BI1785"/>
  <c r="BH1785"/>
  <c r="BG1785"/>
  <c r="BF1785"/>
  <c r="T1785"/>
  <c r="R1785"/>
  <c r="P1785"/>
  <c r="BK1785"/>
  <c r="J1785"/>
  <c r="BE1785" s="1"/>
  <c r="BI1780"/>
  <c r="BH1780"/>
  <c r="BG1780"/>
  <c r="BF1780"/>
  <c r="T1780"/>
  <c r="R1780"/>
  <c r="P1780"/>
  <c r="BK1780"/>
  <c r="J1780"/>
  <c r="BE1780" s="1"/>
  <c r="BI1772"/>
  <c r="BH1772"/>
  <c r="BG1772"/>
  <c r="BF1772"/>
  <c r="T1772"/>
  <c r="R1772"/>
  <c r="P1772"/>
  <c r="BK1772"/>
  <c r="J1772"/>
  <c r="BE1772" s="1"/>
  <c r="BI1767"/>
  <c r="BH1767"/>
  <c r="BG1767"/>
  <c r="BF1767"/>
  <c r="T1767"/>
  <c r="R1767"/>
  <c r="P1767"/>
  <c r="BK1767"/>
  <c r="J1767"/>
  <c r="BE1767" s="1"/>
  <c r="BI1759"/>
  <c r="BH1759"/>
  <c r="BG1759"/>
  <c r="BF1759"/>
  <c r="T1759"/>
  <c r="T1758" s="1"/>
  <c r="R1759"/>
  <c r="P1759"/>
  <c r="BK1759"/>
  <c r="BK1758" s="1"/>
  <c r="J1758" s="1"/>
  <c r="J81" s="1"/>
  <c r="J1759"/>
  <c r="BE1759" s="1"/>
  <c r="BI1748"/>
  <c r="BH1748"/>
  <c r="BG1748"/>
  <c r="BF1748"/>
  <c r="BE1748"/>
  <c r="T1748"/>
  <c r="R1748"/>
  <c r="R1747" s="1"/>
  <c r="P1748"/>
  <c r="BK1748"/>
  <c r="J1748"/>
  <c r="BI1745"/>
  <c r="BH1745"/>
  <c r="BG1745"/>
  <c r="BF1745"/>
  <c r="T1745"/>
  <c r="R1745"/>
  <c r="P1745"/>
  <c r="BK1745"/>
  <c r="J1745"/>
  <c r="BE1745" s="1"/>
  <c r="BI1740"/>
  <c r="BH1740"/>
  <c r="BG1740"/>
  <c r="BF1740"/>
  <c r="T1740"/>
  <c r="R1740"/>
  <c r="P1740"/>
  <c r="BK1740"/>
  <c r="J1740"/>
  <c r="BE1740" s="1"/>
  <c r="BI1733"/>
  <c r="BH1733"/>
  <c r="BG1733"/>
  <c r="BF1733"/>
  <c r="T1733"/>
  <c r="R1733"/>
  <c r="P1733"/>
  <c r="BK1733"/>
  <c r="J1733"/>
  <c r="BE1733" s="1"/>
  <c r="BI1731"/>
  <c r="BH1731"/>
  <c r="BG1731"/>
  <c r="BF1731"/>
  <c r="T1731"/>
  <c r="R1731"/>
  <c r="P1731"/>
  <c r="BK1731"/>
  <c r="J1731"/>
  <c r="BE1731" s="1"/>
  <c r="BI1725"/>
  <c r="BH1725"/>
  <c r="BG1725"/>
  <c r="BF1725"/>
  <c r="T1725"/>
  <c r="R1725"/>
  <c r="P1725"/>
  <c r="BK1725"/>
  <c r="J1725"/>
  <c r="BE1725" s="1"/>
  <c r="BI1723"/>
  <c r="BH1723"/>
  <c r="BG1723"/>
  <c r="BF1723"/>
  <c r="T1723"/>
  <c r="R1723"/>
  <c r="P1723"/>
  <c r="BK1723"/>
  <c r="J1723"/>
  <c r="BE1723" s="1"/>
  <c r="BI1714"/>
  <c r="BH1714"/>
  <c r="BG1714"/>
  <c r="BF1714"/>
  <c r="T1714"/>
  <c r="R1714"/>
  <c r="P1714"/>
  <c r="BK1714"/>
  <c r="J1714"/>
  <c r="BE1714" s="1"/>
  <c r="BI1712"/>
  <c r="BH1712"/>
  <c r="BG1712"/>
  <c r="BF1712"/>
  <c r="T1712"/>
  <c r="R1712"/>
  <c r="P1712"/>
  <c r="BK1712"/>
  <c r="J1712"/>
  <c r="BE1712" s="1"/>
  <c r="BI1706"/>
  <c r="BH1706"/>
  <c r="BG1706"/>
  <c r="BF1706"/>
  <c r="T1706"/>
  <c r="R1706"/>
  <c r="P1706"/>
  <c r="BK1706"/>
  <c r="J1706"/>
  <c r="BE1706" s="1"/>
  <c r="BI1704"/>
  <c r="BH1704"/>
  <c r="BG1704"/>
  <c r="BF1704"/>
  <c r="T1704"/>
  <c r="R1704"/>
  <c r="P1704"/>
  <c r="BK1704"/>
  <c r="J1704"/>
  <c r="BE1704" s="1"/>
  <c r="BI1699"/>
  <c r="BH1699"/>
  <c r="BG1699"/>
  <c r="BF1699"/>
  <c r="T1699"/>
  <c r="R1699"/>
  <c r="P1699"/>
  <c r="BK1699"/>
  <c r="J1699"/>
  <c r="BE1699" s="1"/>
  <c r="BI1697"/>
  <c r="BH1697"/>
  <c r="BG1697"/>
  <c r="BF1697"/>
  <c r="T1697"/>
  <c r="R1697"/>
  <c r="P1697"/>
  <c r="BK1697"/>
  <c r="J1697"/>
  <c r="BE1697" s="1"/>
  <c r="BI1691"/>
  <c r="BH1691"/>
  <c r="BG1691"/>
  <c r="BF1691"/>
  <c r="T1691"/>
  <c r="R1691"/>
  <c r="P1691"/>
  <c r="BK1691"/>
  <c r="J1691"/>
  <c r="BE1691" s="1"/>
  <c r="BI1684"/>
  <c r="BH1684"/>
  <c r="BG1684"/>
  <c r="BF1684"/>
  <c r="T1684"/>
  <c r="R1684"/>
  <c r="P1684"/>
  <c r="BK1684"/>
  <c r="J1684"/>
  <c r="BE1684" s="1"/>
  <c r="BI1674"/>
  <c r="BH1674"/>
  <c r="BG1674"/>
  <c r="BF1674"/>
  <c r="T1674"/>
  <c r="R1674"/>
  <c r="P1674"/>
  <c r="BK1674"/>
  <c r="J1674"/>
  <c r="BE1674" s="1"/>
  <c r="BI1664"/>
  <c r="BH1664"/>
  <c r="BG1664"/>
  <c r="BF1664"/>
  <c r="T1664"/>
  <c r="R1664"/>
  <c r="P1664"/>
  <c r="BK1664"/>
  <c r="J1664"/>
  <c r="BE1664" s="1"/>
  <c r="BI1654"/>
  <c r="BH1654"/>
  <c r="BG1654"/>
  <c r="BF1654"/>
  <c r="T1654"/>
  <c r="T1653" s="1"/>
  <c r="R1654"/>
  <c r="P1654"/>
  <c r="BK1654"/>
  <c r="BK1653" s="1"/>
  <c r="J1654"/>
  <c r="BE1654" s="1"/>
  <c r="BI1651"/>
  <c r="BH1651"/>
  <c r="BG1651"/>
  <c r="BF1651"/>
  <c r="BE1651"/>
  <c r="T1651"/>
  <c r="R1651"/>
  <c r="P1651"/>
  <c r="BK1651"/>
  <c r="J1651"/>
  <c r="BI1643"/>
  <c r="BH1643"/>
  <c r="BG1643"/>
  <c r="BF1643"/>
  <c r="BE1643"/>
  <c r="T1643"/>
  <c r="R1643"/>
  <c r="P1643"/>
  <c r="BK1643"/>
  <c r="J1643"/>
  <c r="BI1638"/>
  <c r="BH1638"/>
  <c r="BG1638"/>
  <c r="BF1638"/>
  <c r="BE1638"/>
  <c r="T1638"/>
  <c r="R1638"/>
  <c r="P1638"/>
  <c r="BK1638"/>
  <c r="J1638"/>
  <c r="BI1636"/>
  <c r="BH1636"/>
  <c r="BG1636"/>
  <c r="BF1636"/>
  <c r="BE1636"/>
  <c r="T1636"/>
  <c r="R1636"/>
  <c r="P1636"/>
  <c r="BK1636"/>
  <c r="J1636"/>
  <c r="BI1629"/>
  <c r="BH1629"/>
  <c r="BG1629"/>
  <c r="BF1629"/>
  <c r="BE1629"/>
  <c r="T1629"/>
  <c r="R1629"/>
  <c r="P1629"/>
  <c r="BK1629"/>
  <c r="J1629"/>
  <c r="BI1627"/>
  <c r="BH1627"/>
  <c r="BG1627"/>
  <c r="BF1627"/>
  <c r="BE1627"/>
  <c r="T1627"/>
  <c r="R1627"/>
  <c r="P1627"/>
  <c r="BK1627"/>
  <c r="J1627"/>
  <c r="BI1620"/>
  <c r="BH1620"/>
  <c r="BG1620"/>
  <c r="BF1620"/>
  <c r="BE1620"/>
  <c r="T1620"/>
  <c r="R1620"/>
  <c r="P1620"/>
  <c r="BK1620"/>
  <c r="BK1619" s="1"/>
  <c r="J1619" s="1"/>
  <c r="J78" s="1"/>
  <c r="J1620"/>
  <c r="BI1617"/>
  <c r="BH1617"/>
  <c r="BG1617"/>
  <c r="BF1617"/>
  <c r="T1617"/>
  <c r="R1617"/>
  <c r="P1617"/>
  <c r="BK1617"/>
  <c r="J1617"/>
  <c r="BE1617" s="1"/>
  <c r="BI1616"/>
  <c r="BH1616"/>
  <c r="BG1616"/>
  <c r="BF1616"/>
  <c r="T1616"/>
  <c r="R1616"/>
  <c r="P1616"/>
  <c r="BK1616"/>
  <c r="J1616"/>
  <c r="BE1616" s="1"/>
  <c r="BI1615"/>
  <c r="BH1615"/>
  <c r="BG1615"/>
  <c r="BF1615"/>
  <c r="T1615"/>
  <c r="R1615"/>
  <c r="P1615"/>
  <c r="BK1615"/>
  <c r="J1615"/>
  <c r="BE1615" s="1"/>
  <c r="BI1614"/>
  <c r="BH1614"/>
  <c r="BG1614"/>
  <c r="BF1614"/>
  <c r="T1614"/>
  <c r="R1614"/>
  <c r="P1614"/>
  <c r="BK1614"/>
  <c r="J1614"/>
  <c r="BE1614" s="1"/>
  <c r="BI1609"/>
  <c r="BH1609"/>
  <c r="BG1609"/>
  <c r="BF1609"/>
  <c r="T1609"/>
  <c r="R1609"/>
  <c r="P1609"/>
  <c r="BK1609"/>
  <c r="J1609"/>
  <c r="BE1609" s="1"/>
  <c r="BI1604"/>
  <c r="BH1604"/>
  <c r="BG1604"/>
  <c r="BF1604"/>
  <c r="T1604"/>
  <c r="R1604"/>
  <c r="P1604"/>
  <c r="BK1604"/>
  <c r="J1604"/>
  <c r="BE1604" s="1"/>
  <c r="BI1599"/>
  <c r="BH1599"/>
  <c r="BG1599"/>
  <c r="BF1599"/>
  <c r="T1599"/>
  <c r="R1599"/>
  <c r="P1599"/>
  <c r="BK1599"/>
  <c r="J1599"/>
  <c r="BE1599" s="1"/>
  <c r="BI1594"/>
  <c r="BH1594"/>
  <c r="BG1594"/>
  <c r="BF1594"/>
  <c r="T1594"/>
  <c r="R1594"/>
  <c r="P1594"/>
  <c r="BK1594"/>
  <c r="J1594"/>
  <c r="BE1594" s="1"/>
  <c r="BI1589"/>
  <c r="BH1589"/>
  <c r="BG1589"/>
  <c r="BF1589"/>
  <c r="T1589"/>
  <c r="R1589"/>
  <c r="P1589"/>
  <c r="BK1589"/>
  <c r="J1589"/>
  <c r="BE1589" s="1"/>
  <c r="BI1587"/>
  <c r="BH1587"/>
  <c r="BG1587"/>
  <c r="BF1587"/>
  <c r="T1587"/>
  <c r="R1587"/>
  <c r="P1587"/>
  <c r="BK1587"/>
  <c r="J1587"/>
  <c r="BE1587" s="1"/>
  <c r="BI1581"/>
  <c r="BH1581"/>
  <c r="BG1581"/>
  <c r="BF1581"/>
  <c r="T1581"/>
  <c r="R1581"/>
  <c r="P1581"/>
  <c r="BK1581"/>
  <c r="J1581"/>
  <c r="BE1581" s="1"/>
  <c r="BI1576"/>
  <c r="BH1576"/>
  <c r="BG1576"/>
  <c r="BF1576"/>
  <c r="T1576"/>
  <c r="R1576"/>
  <c r="P1576"/>
  <c r="BK1576"/>
  <c r="J1576"/>
  <c r="BE1576" s="1"/>
  <c r="BI1575"/>
  <c r="BH1575"/>
  <c r="BG1575"/>
  <c r="BF1575"/>
  <c r="T1575"/>
  <c r="R1575"/>
  <c r="P1575"/>
  <c r="BK1575"/>
  <c r="J1575"/>
  <c r="BE1575" s="1"/>
  <c r="BI1570"/>
  <c r="BH1570"/>
  <c r="BG1570"/>
  <c r="BF1570"/>
  <c r="T1570"/>
  <c r="R1570"/>
  <c r="P1570"/>
  <c r="BK1570"/>
  <c r="J1570"/>
  <c r="BE1570" s="1"/>
  <c r="BI1565"/>
  <c r="BH1565"/>
  <c r="BG1565"/>
  <c r="BF1565"/>
  <c r="T1565"/>
  <c r="R1565"/>
  <c r="P1565"/>
  <c r="P1564" s="1"/>
  <c r="BK1565"/>
  <c r="BK1564" s="1"/>
  <c r="J1564" s="1"/>
  <c r="J77" s="1"/>
  <c r="J1565"/>
  <c r="BE1565" s="1"/>
  <c r="BI1563"/>
  <c r="BH1563"/>
  <c r="BG1563"/>
  <c r="BF1563"/>
  <c r="BE1563"/>
  <c r="T1563"/>
  <c r="R1563"/>
  <c r="P1563"/>
  <c r="BK1563"/>
  <c r="J1563"/>
  <c r="BI1562"/>
  <c r="BH1562"/>
  <c r="BG1562"/>
  <c r="BF1562"/>
  <c r="BE1562"/>
  <c r="T1562"/>
  <c r="R1562"/>
  <c r="P1562"/>
  <c r="BK1562"/>
  <c r="J1562"/>
  <c r="BI1561"/>
  <c r="BH1561"/>
  <c r="BG1561"/>
  <c r="BF1561"/>
  <c r="BE1561"/>
  <c r="T1561"/>
  <c r="R1561"/>
  <c r="P1561"/>
  <c r="BK1561"/>
  <c r="J1561"/>
  <c r="BI1545"/>
  <c r="BH1545"/>
  <c r="BG1545"/>
  <c r="BF1545"/>
  <c r="BE1545"/>
  <c r="T1545"/>
  <c r="R1545"/>
  <c r="P1545"/>
  <c r="BK1545"/>
  <c r="J1545"/>
  <c r="BI1529"/>
  <c r="BH1529"/>
  <c r="BG1529"/>
  <c r="BF1529"/>
  <c r="BE1529"/>
  <c r="T1529"/>
  <c r="R1529"/>
  <c r="P1529"/>
  <c r="BK1529"/>
  <c r="J1529"/>
  <c r="BI1528"/>
  <c r="BH1528"/>
  <c r="BG1528"/>
  <c r="BF1528"/>
  <c r="BE1528"/>
  <c r="T1528"/>
  <c r="R1528"/>
  <c r="P1528"/>
  <c r="BK1528"/>
  <c r="J1528"/>
  <c r="BI1527"/>
  <c r="BH1527"/>
  <c r="BG1527"/>
  <c r="BF1527"/>
  <c r="BE1527"/>
  <c r="T1527"/>
  <c r="R1527"/>
  <c r="P1527"/>
  <c r="BK1527"/>
  <c r="J1527"/>
  <c r="BI1526"/>
  <c r="BH1526"/>
  <c r="BG1526"/>
  <c r="BF1526"/>
  <c r="BE1526"/>
  <c r="T1526"/>
  <c r="R1526"/>
  <c r="P1526"/>
  <c r="BK1526"/>
  <c r="J1526"/>
  <c r="BI1520"/>
  <c r="BH1520"/>
  <c r="BG1520"/>
  <c r="BF1520"/>
  <c r="BE1520"/>
  <c r="T1520"/>
  <c r="R1520"/>
  <c r="P1520"/>
  <c r="BK1520"/>
  <c r="J1520"/>
  <c r="BI1515"/>
  <c r="BH1515"/>
  <c r="BG1515"/>
  <c r="BF1515"/>
  <c r="BE1515"/>
  <c r="T1515"/>
  <c r="R1515"/>
  <c r="P1515"/>
  <c r="BK1515"/>
  <c r="J1515"/>
  <c r="BI1507"/>
  <c r="BH1507"/>
  <c r="BG1507"/>
  <c r="BF1507"/>
  <c r="BE1507"/>
  <c r="T1507"/>
  <c r="R1507"/>
  <c r="P1507"/>
  <c r="BK1507"/>
  <c r="J1507"/>
  <c r="BI1506"/>
  <c r="BH1506"/>
  <c r="BG1506"/>
  <c r="BF1506"/>
  <c r="BE1506"/>
  <c r="T1506"/>
  <c r="R1506"/>
  <c r="P1506"/>
  <c r="BK1506"/>
  <c r="J1506"/>
  <c r="BI1505"/>
  <c r="BH1505"/>
  <c r="BG1505"/>
  <c r="BF1505"/>
  <c r="BE1505"/>
  <c r="T1505"/>
  <c r="R1505"/>
  <c r="P1505"/>
  <c r="BK1505"/>
  <c r="J1505"/>
  <c r="BI1504"/>
  <c r="BH1504"/>
  <c r="BG1504"/>
  <c r="BF1504"/>
  <c r="BE1504"/>
  <c r="T1504"/>
  <c r="R1504"/>
  <c r="P1504"/>
  <c r="BK1504"/>
  <c r="J1504"/>
  <c r="BI1497"/>
  <c r="BH1497"/>
  <c r="BG1497"/>
  <c r="BF1497"/>
  <c r="BE1497"/>
  <c r="T1497"/>
  <c r="R1497"/>
  <c r="R1496" s="1"/>
  <c r="P1497"/>
  <c r="BK1497"/>
  <c r="J1497"/>
  <c r="BI1495"/>
  <c r="BH1495"/>
  <c r="BG1495"/>
  <c r="BF1495"/>
  <c r="T1495"/>
  <c r="R1495"/>
  <c r="P1495"/>
  <c r="BK1495"/>
  <c r="J1495"/>
  <c r="BE1495" s="1"/>
  <c r="BI1489"/>
  <c r="BH1489"/>
  <c r="BG1489"/>
  <c r="BF1489"/>
  <c r="T1489"/>
  <c r="R1489"/>
  <c r="P1489"/>
  <c r="BK1489"/>
  <c r="J1489"/>
  <c r="BE1489" s="1"/>
  <c r="BI1483"/>
  <c r="BH1483"/>
  <c r="BG1483"/>
  <c r="BF1483"/>
  <c r="T1483"/>
  <c r="R1483"/>
  <c r="P1483"/>
  <c r="BK1483"/>
  <c r="J1483"/>
  <c r="BE1483" s="1"/>
  <c r="BI1478"/>
  <c r="BH1478"/>
  <c r="BG1478"/>
  <c r="BF1478"/>
  <c r="T1478"/>
  <c r="R1478"/>
  <c r="P1478"/>
  <c r="BK1478"/>
  <c r="BK1477" s="1"/>
  <c r="J1477" s="1"/>
  <c r="J75" s="1"/>
  <c r="J1478"/>
  <c r="BE1478" s="1"/>
  <c r="BI1475"/>
  <c r="BH1475"/>
  <c r="BG1475"/>
  <c r="BF1475"/>
  <c r="BE1475"/>
  <c r="T1475"/>
  <c r="R1475"/>
  <c r="P1475"/>
  <c r="BK1475"/>
  <c r="J1475"/>
  <c r="BI1473"/>
  <c r="BH1473"/>
  <c r="BG1473"/>
  <c r="BF1473"/>
  <c r="BE1473"/>
  <c r="T1473"/>
  <c r="R1473"/>
  <c r="P1473"/>
  <c r="BK1473"/>
  <c r="J1473"/>
  <c r="BI1468"/>
  <c r="BH1468"/>
  <c r="BG1468"/>
  <c r="BF1468"/>
  <c r="BE1468"/>
  <c r="T1468"/>
  <c r="R1468"/>
  <c r="P1468"/>
  <c r="BK1468"/>
  <c r="J1468"/>
  <c r="BI1467"/>
  <c r="BH1467"/>
  <c r="BG1467"/>
  <c r="BF1467"/>
  <c r="BE1467"/>
  <c r="T1467"/>
  <c r="R1467"/>
  <c r="P1467"/>
  <c r="BK1467"/>
  <c r="J1467"/>
  <c r="BI1462"/>
  <c r="BH1462"/>
  <c r="BG1462"/>
  <c r="BF1462"/>
  <c r="BE1462"/>
  <c r="T1462"/>
  <c r="R1462"/>
  <c r="P1462"/>
  <c r="BK1462"/>
  <c r="J1462"/>
  <c r="BI1460"/>
  <c r="BH1460"/>
  <c r="BG1460"/>
  <c r="BF1460"/>
  <c r="BE1460"/>
  <c r="T1460"/>
  <c r="R1460"/>
  <c r="P1460"/>
  <c r="BK1460"/>
  <c r="J1460"/>
  <c r="BI1454"/>
  <c r="BH1454"/>
  <c r="BG1454"/>
  <c r="BF1454"/>
  <c r="BE1454"/>
  <c r="T1454"/>
  <c r="R1454"/>
  <c r="P1454"/>
  <c r="BK1454"/>
  <c r="J1454"/>
  <c r="BI1452"/>
  <c r="BH1452"/>
  <c r="BG1452"/>
  <c r="BF1452"/>
  <c r="BE1452"/>
  <c r="T1452"/>
  <c r="R1452"/>
  <c r="P1452"/>
  <c r="BK1452"/>
  <c r="J1452"/>
  <c r="BI1450"/>
  <c r="BH1450"/>
  <c r="BG1450"/>
  <c r="BF1450"/>
  <c r="BE1450"/>
  <c r="T1450"/>
  <c r="R1450"/>
  <c r="P1450"/>
  <c r="BK1450"/>
  <c r="J1450"/>
  <c r="BI1441"/>
  <c r="BH1441"/>
  <c r="BG1441"/>
  <c r="BF1441"/>
  <c r="BE1441"/>
  <c r="T1441"/>
  <c r="R1441"/>
  <c r="P1441"/>
  <c r="BK1441"/>
  <c r="J1441"/>
  <c r="BI1434"/>
  <c r="BH1434"/>
  <c r="BG1434"/>
  <c r="BF1434"/>
  <c r="BE1434"/>
  <c r="T1434"/>
  <c r="R1434"/>
  <c r="R1433" s="1"/>
  <c r="P1434"/>
  <c r="BK1434"/>
  <c r="BK1433" s="1"/>
  <c r="J1433" s="1"/>
  <c r="J74" s="1"/>
  <c r="J1434"/>
  <c r="BI1431"/>
  <c r="BH1431"/>
  <c r="BG1431"/>
  <c r="BF1431"/>
  <c r="T1431"/>
  <c r="R1431"/>
  <c r="P1431"/>
  <c r="BK1431"/>
  <c r="J1431"/>
  <c r="BE1431" s="1"/>
  <c r="BI1430"/>
  <c r="BH1430"/>
  <c r="BG1430"/>
  <c r="BF1430"/>
  <c r="T1430"/>
  <c r="R1430"/>
  <c r="P1430"/>
  <c r="BK1430"/>
  <c r="J1430"/>
  <c r="BE1430" s="1"/>
  <c r="BI1429"/>
  <c r="BH1429"/>
  <c r="BG1429"/>
  <c r="BF1429"/>
  <c r="T1429"/>
  <c r="R1429"/>
  <c r="P1429"/>
  <c r="BK1429"/>
  <c r="J1429"/>
  <c r="BE1429" s="1"/>
  <c r="BI1417"/>
  <c r="BH1417"/>
  <c r="BG1417"/>
  <c r="BF1417"/>
  <c r="T1417"/>
  <c r="R1417"/>
  <c r="P1417"/>
  <c r="BK1417"/>
  <c r="J1417"/>
  <c r="BE1417" s="1"/>
  <c r="BI1404"/>
  <c r="BH1404"/>
  <c r="BG1404"/>
  <c r="BF1404"/>
  <c r="T1404"/>
  <c r="R1404"/>
  <c r="P1404"/>
  <c r="BK1404"/>
  <c r="J1404"/>
  <c r="BE1404" s="1"/>
  <c r="BI1395"/>
  <c r="BH1395"/>
  <c r="BG1395"/>
  <c r="BF1395"/>
  <c r="T1395"/>
  <c r="R1395"/>
  <c r="P1395"/>
  <c r="P1394" s="1"/>
  <c r="BK1395"/>
  <c r="BK1394" s="1"/>
  <c r="J1394" s="1"/>
  <c r="J73" s="1"/>
  <c r="J1395"/>
  <c r="BE1395" s="1"/>
  <c r="BI1392"/>
  <c r="BH1392"/>
  <c r="BG1392"/>
  <c r="BF1392"/>
  <c r="BE1392"/>
  <c r="T1392"/>
  <c r="R1392"/>
  <c r="P1392"/>
  <c r="BK1392"/>
  <c r="J1392"/>
  <c r="BI1391"/>
  <c r="BH1391"/>
  <c r="BG1391"/>
  <c r="BF1391"/>
  <c r="BE1391"/>
  <c r="T1391"/>
  <c r="R1391"/>
  <c r="P1391"/>
  <c r="BK1391"/>
  <c r="J1391"/>
  <c r="BI1384"/>
  <c r="BH1384"/>
  <c r="BG1384"/>
  <c r="BF1384"/>
  <c r="BE1384"/>
  <c r="T1384"/>
  <c r="R1384"/>
  <c r="P1384"/>
  <c r="BK1384"/>
  <c r="J1384"/>
  <c r="BI1382"/>
  <c r="BH1382"/>
  <c r="BG1382"/>
  <c r="BF1382"/>
  <c r="BE1382"/>
  <c r="T1382"/>
  <c r="R1382"/>
  <c r="P1382"/>
  <c r="BK1382"/>
  <c r="J1382"/>
  <c r="BI1376"/>
  <c r="BH1376"/>
  <c r="BG1376"/>
  <c r="BF1376"/>
  <c r="BE1376"/>
  <c r="T1376"/>
  <c r="R1376"/>
  <c r="P1376"/>
  <c r="BK1376"/>
  <c r="J1376"/>
  <c r="BI1374"/>
  <c r="BH1374"/>
  <c r="BG1374"/>
  <c r="BF1374"/>
  <c r="BE1374"/>
  <c r="T1374"/>
  <c r="R1374"/>
  <c r="P1374"/>
  <c r="BK1374"/>
  <c r="J1374"/>
  <c r="BI1360"/>
  <c r="BH1360"/>
  <c r="BG1360"/>
  <c r="BF1360"/>
  <c r="BE1360"/>
  <c r="T1360"/>
  <c r="R1360"/>
  <c r="P1360"/>
  <c r="BK1360"/>
  <c r="J1360"/>
  <c r="BI1358"/>
  <c r="BH1358"/>
  <c r="BG1358"/>
  <c r="BF1358"/>
  <c r="BE1358"/>
  <c r="T1358"/>
  <c r="R1358"/>
  <c r="P1358"/>
  <c r="BK1358"/>
  <c r="J1358"/>
  <c r="BI1348"/>
  <c r="BH1348"/>
  <c r="BG1348"/>
  <c r="BF1348"/>
  <c r="BE1348"/>
  <c r="T1348"/>
  <c r="R1348"/>
  <c r="P1348"/>
  <c r="BK1348"/>
  <c r="J1348"/>
  <c r="BI1346"/>
  <c r="BH1346"/>
  <c r="BG1346"/>
  <c r="BF1346"/>
  <c r="BE1346"/>
  <c r="T1346"/>
  <c r="R1346"/>
  <c r="P1346"/>
  <c r="BK1346"/>
  <c r="J1346"/>
  <c r="BI1344"/>
  <c r="BH1344"/>
  <c r="BG1344"/>
  <c r="BF1344"/>
  <c r="BE1344"/>
  <c r="T1344"/>
  <c r="R1344"/>
  <c r="P1344"/>
  <c r="BK1344"/>
  <c r="J1344"/>
  <c r="BI1334"/>
  <c r="BH1334"/>
  <c r="BG1334"/>
  <c r="BF1334"/>
  <c r="BE1334"/>
  <c r="T1334"/>
  <c r="R1334"/>
  <c r="P1334"/>
  <c r="BK1334"/>
  <c r="J1334"/>
  <c r="BI1331"/>
  <c r="BH1331"/>
  <c r="BG1331"/>
  <c r="BF1331"/>
  <c r="T1331"/>
  <c r="R1331"/>
  <c r="P1331"/>
  <c r="BK1331"/>
  <c r="J1331"/>
  <c r="BE1331" s="1"/>
  <c r="BI1329"/>
  <c r="BH1329"/>
  <c r="BG1329"/>
  <c r="BF1329"/>
  <c r="T1329"/>
  <c r="R1329"/>
  <c r="P1329"/>
  <c r="BK1329"/>
  <c r="J1329"/>
  <c r="BE1329" s="1"/>
  <c r="BI1315"/>
  <c r="BH1315"/>
  <c r="BG1315"/>
  <c r="BF1315"/>
  <c r="T1315"/>
  <c r="R1315"/>
  <c r="P1315"/>
  <c r="BK1315"/>
  <c r="J1315"/>
  <c r="BE1315" s="1"/>
  <c r="BI1313"/>
  <c r="BH1313"/>
  <c r="BG1313"/>
  <c r="BF1313"/>
  <c r="T1313"/>
  <c r="R1313"/>
  <c r="P1313"/>
  <c r="BK1313"/>
  <c r="J1313"/>
  <c r="BE1313" s="1"/>
  <c r="BI1311"/>
  <c r="BH1311"/>
  <c r="BG1311"/>
  <c r="BF1311"/>
  <c r="T1311"/>
  <c r="R1311"/>
  <c r="P1311"/>
  <c r="BK1311"/>
  <c r="J1311"/>
  <c r="BE1311" s="1"/>
  <c r="BI1293"/>
  <c r="BH1293"/>
  <c r="BG1293"/>
  <c r="BF1293"/>
  <c r="T1293"/>
  <c r="R1293"/>
  <c r="P1293"/>
  <c r="BK1293"/>
  <c r="BK1292" s="1"/>
  <c r="J1292" s="1"/>
  <c r="J71" s="1"/>
  <c r="J1293"/>
  <c r="BE1293" s="1"/>
  <c r="BI1290"/>
  <c r="BH1290"/>
  <c r="BG1290"/>
  <c r="BF1290"/>
  <c r="BE1290"/>
  <c r="T1290"/>
  <c r="R1290"/>
  <c r="P1290"/>
  <c r="BK1290"/>
  <c r="J1290"/>
  <c r="BI1288"/>
  <c r="BH1288"/>
  <c r="BG1288"/>
  <c r="BF1288"/>
  <c r="BE1288"/>
  <c r="T1288"/>
  <c r="R1288"/>
  <c r="P1288"/>
  <c r="BK1288"/>
  <c r="J1288"/>
  <c r="BI1281"/>
  <c r="BH1281"/>
  <c r="BG1281"/>
  <c r="BF1281"/>
  <c r="BE1281"/>
  <c r="T1281"/>
  <c r="R1281"/>
  <c r="P1281"/>
  <c r="BK1281"/>
  <c r="J1281"/>
  <c r="BI1279"/>
  <c r="BH1279"/>
  <c r="BG1279"/>
  <c r="BF1279"/>
  <c r="BE1279"/>
  <c r="T1279"/>
  <c r="R1279"/>
  <c r="P1279"/>
  <c r="BK1279"/>
  <c r="J1279"/>
  <c r="BI1272"/>
  <c r="BH1272"/>
  <c r="BG1272"/>
  <c r="BF1272"/>
  <c r="BE1272"/>
  <c r="T1272"/>
  <c r="R1272"/>
  <c r="P1272"/>
  <c r="BK1272"/>
  <c r="J1272"/>
  <c r="BI1270"/>
  <c r="BH1270"/>
  <c r="BG1270"/>
  <c r="BF1270"/>
  <c r="BE1270"/>
  <c r="T1270"/>
  <c r="R1270"/>
  <c r="P1270"/>
  <c r="BK1270"/>
  <c r="J1270"/>
  <c r="BI1268"/>
  <c r="BH1268"/>
  <c r="BG1268"/>
  <c r="BF1268"/>
  <c r="BE1268"/>
  <c r="T1268"/>
  <c r="R1268"/>
  <c r="P1268"/>
  <c r="BK1268"/>
  <c r="J1268"/>
  <c r="BI1262"/>
  <c r="BH1262"/>
  <c r="BG1262"/>
  <c r="BF1262"/>
  <c r="BE1262"/>
  <c r="T1262"/>
  <c r="R1262"/>
  <c r="P1262"/>
  <c r="BK1262"/>
  <c r="J1262"/>
  <c r="BI1260"/>
  <c r="BH1260"/>
  <c r="BG1260"/>
  <c r="BF1260"/>
  <c r="BE1260"/>
  <c r="T1260"/>
  <c r="R1260"/>
  <c r="P1260"/>
  <c r="BK1260"/>
  <c r="J1260"/>
  <c r="BI1258"/>
  <c r="BH1258"/>
  <c r="BG1258"/>
  <c r="BF1258"/>
  <c r="BE1258"/>
  <c r="T1258"/>
  <c r="R1258"/>
  <c r="P1258"/>
  <c r="BK1258"/>
  <c r="J1258"/>
  <c r="BI1252"/>
  <c r="BH1252"/>
  <c r="BG1252"/>
  <c r="BF1252"/>
  <c r="BE1252"/>
  <c r="T1252"/>
  <c r="R1252"/>
  <c r="P1252"/>
  <c r="BK1252"/>
  <c r="J1252"/>
  <c r="BI1250"/>
  <c r="BH1250"/>
  <c r="BG1250"/>
  <c r="BF1250"/>
  <c r="BE1250"/>
  <c r="T1250"/>
  <c r="R1250"/>
  <c r="P1250"/>
  <c r="BK1250"/>
  <c r="J1250"/>
  <c r="BI1244"/>
  <c r="BH1244"/>
  <c r="BG1244"/>
  <c r="BF1244"/>
  <c r="BE1244"/>
  <c r="T1244"/>
  <c r="R1244"/>
  <c r="P1244"/>
  <c r="BK1244"/>
  <c r="J1244"/>
  <c r="BI1242"/>
  <c r="BH1242"/>
  <c r="BG1242"/>
  <c r="BF1242"/>
  <c r="BE1242"/>
  <c r="T1242"/>
  <c r="R1242"/>
  <c r="P1242"/>
  <c r="BK1242"/>
  <c r="J1242"/>
  <c r="BI1236"/>
  <c r="BH1236"/>
  <c r="BG1236"/>
  <c r="BF1236"/>
  <c r="BE1236"/>
  <c r="T1236"/>
  <c r="R1236"/>
  <c r="R1235" s="1"/>
  <c r="P1236"/>
  <c r="BK1236"/>
  <c r="BK1235" s="1"/>
  <c r="J1236"/>
  <c r="BI1232"/>
  <c r="BH1232"/>
  <c r="BG1232"/>
  <c r="BF1232"/>
  <c r="BE1232"/>
  <c r="T1232"/>
  <c r="R1232"/>
  <c r="R1231" s="1"/>
  <c r="P1232"/>
  <c r="BK1232"/>
  <c r="J1232"/>
  <c r="BI1225"/>
  <c r="BH1225"/>
  <c r="BG1225"/>
  <c r="BF1225"/>
  <c r="T1225"/>
  <c r="R1225"/>
  <c r="P1225"/>
  <c r="BK1225"/>
  <c r="J1225"/>
  <c r="BE1225" s="1"/>
  <c r="BI1216"/>
  <c r="BH1216"/>
  <c r="BG1216"/>
  <c r="BF1216"/>
  <c r="T1216"/>
  <c r="R1216"/>
  <c r="P1216"/>
  <c r="BK1216"/>
  <c r="J1216"/>
  <c r="BE1216" s="1"/>
  <c r="BI1215"/>
  <c r="BH1215"/>
  <c r="BG1215"/>
  <c r="BF1215"/>
  <c r="T1215"/>
  <c r="R1215"/>
  <c r="P1215"/>
  <c r="BK1215"/>
  <c r="J1215"/>
  <c r="BE1215" s="1"/>
  <c r="BI1214"/>
  <c r="BH1214"/>
  <c r="BG1214"/>
  <c r="BF1214"/>
  <c r="T1214"/>
  <c r="R1214"/>
  <c r="P1214"/>
  <c r="BK1214"/>
  <c r="J1214"/>
  <c r="BE1214" s="1"/>
  <c r="BI1207"/>
  <c r="BH1207"/>
  <c r="BG1207"/>
  <c r="BF1207"/>
  <c r="T1207"/>
  <c r="R1207"/>
  <c r="P1207"/>
  <c r="BK1207"/>
  <c r="J1207"/>
  <c r="BE1207" s="1"/>
  <c r="BI1206"/>
  <c r="BH1206"/>
  <c r="BG1206"/>
  <c r="BF1206"/>
  <c r="T1206"/>
  <c r="R1206"/>
  <c r="P1206"/>
  <c r="BK1206"/>
  <c r="J1206"/>
  <c r="BE1206" s="1"/>
  <c r="BI1205"/>
  <c r="BH1205"/>
  <c r="BG1205"/>
  <c r="BF1205"/>
  <c r="T1205"/>
  <c r="R1205"/>
  <c r="P1205"/>
  <c r="BK1205"/>
  <c r="J1205"/>
  <c r="BE1205" s="1"/>
  <c r="BI1204"/>
  <c r="BH1204"/>
  <c r="BG1204"/>
  <c r="BF1204"/>
  <c r="T1204"/>
  <c r="R1204"/>
  <c r="P1204"/>
  <c r="BK1204"/>
  <c r="J1204"/>
  <c r="BE1204" s="1"/>
  <c r="BI1203"/>
  <c r="BH1203"/>
  <c r="BG1203"/>
  <c r="BF1203"/>
  <c r="T1203"/>
  <c r="R1203"/>
  <c r="P1203"/>
  <c r="BK1203"/>
  <c r="J1203"/>
  <c r="BE1203" s="1"/>
  <c r="BI1201"/>
  <c r="BH1201"/>
  <c r="BG1201"/>
  <c r="BF1201"/>
  <c r="T1201"/>
  <c r="R1201"/>
  <c r="P1201"/>
  <c r="BK1201"/>
  <c r="J1201"/>
  <c r="BE1201" s="1"/>
  <c r="BI1195"/>
  <c r="BH1195"/>
  <c r="BG1195"/>
  <c r="BF1195"/>
  <c r="T1195"/>
  <c r="R1195"/>
  <c r="P1195"/>
  <c r="BK1195"/>
  <c r="J1195"/>
  <c r="BE1195" s="1"/>
  <c r="BI1194"/>
  <c r="BH1194"/>
  <c r="BG1194"/>
  <c r="BF1194"/>
  <c r="T1194"/>
  <c r="R1194"/>
  <c r="P1194"/>
  <c r="BK1194"/>
  <c r="J1194"/>
  <c r="BE1194" s="1"/>
  <c r="BI1193"/>
  <c r="BH1193"/>
  <c r="BG1193"/>
  <c r="BF1193"/>
  <c r="T1193"/>
  <c r="R1193"/>
  <c r="P1193"/>
  <c r="BK1193"/>
  <c r="J1193"/>
  <c r="BE1193" s="1"/>
  <c r="BI1185"/>
  <c r="BH1185"/>
  <c r="BG1185"/>
  <c r="BF1185"/>
  <c r="T1185"/>
  <c r="R1185"/>
  <c r="P1185"/>
  <c r="BK1185"/>
  <c r="J1185"/>
  <c r="BE1185" s="1"/>
  <c r="BI1180"/>
  <c r="BH1180"/>
  <c r="BG1180"/>
  <c r="BF1180"/>
  <c r="T1180"/>
  <c r="R1180"/>
  <c r="P1180"/>
  <c r="BK1180"/>
  <c r="J1180"/>
  <c r="BE1180" s="1"/>
  <c r="BI1175"/>
  <c r="BH1175"/>
  <c r="BG1175"/>
  <c r="BF1175"/>
  <c r="T1175"/>
  <c r="R1175"/>
  <c r="P1175"/>
  <c r="BK1175"/>
  <c r="J1175"/>
  <c r="BE1175" s="1"/>
  <c r="BI1169"/>
  <c r="BH1169"/>
  <c r="BG1169"/>
  <c r="BF1169"/>
  <c r="T1169"/>
  <c r="R1169"/>
  <c r="P1169"/>
  <c r="BK1169"/>
  <c r="J1169"/>
  <c r="BE1169" s="1"/>
  <c r="BI1160"/>
  <c r="BH1160"/>
  <c r="BG1160"/>
  <c r="BF1160"/>
  <c r="T1160"/>
  <c r="R1160"/>
  <c r="P1160"/>
  <c r="BK1160"/>
  <c r="J1160"/>
  <c r="BE1160" s="1"/>
  <c r="BI1151"/>
  <c r="BH1151"/>
  <c r="BG1151"/>
  <c r="BF1151"/>
  <c r="T1151"/>
  <c r="R1151"/>
  <c r="P1151"/>
  <c r="BK1151"/>
  <c r="J1151"/>
  <c r="BE1151" s="1"/>
  <c r="BI1149"/>
  <c r="BH1149"/>
  <c r="BG1149"/>
  <c r="BF1149"/>
  <c r="T1149"/>
  <c r="R1149"/>
  <c r="P1149"/>
  <c r="BK1149"/>
  <c r="J1149"/>
  <c r="BE1149" s="1"/>
  <c r="BI1146"/>
  <c r="BH1146"/>
  <c r="BG1146"/>
  <c r="BF1146"/>
  <c r="T1146"/>
  <c r="R1146"/>
  <c r="P1146"/>
  <c r="BK1146"/>
  <c r="J1146"/>
  <c r="BE1146" s="1"/>
  <c r="BI1140"/>
  <c r="BH1140"/>
  <c r="BG1140"/>
  <c r="BF1140"/>
  <c r="T1140"/>
  <c r="R1140"/>
  <c r="P1140"/>
  <c r="BK1140"/>
  <c r="J1140"/>
  <c r="BE1140" s="1"/>
  <c r="BI1138"/>
  <c r="BH1138"/>
  <c r="BG1138"/>
  <c r="BF1138"/>
  <c r="T1138"/>
  <c r="R1138"/>
  <c r="P1138"/>
  <c r="BK1138"/>
  <c r="J1138"/>
  <c r="BE1138" s="1"/>
  <c r="BI1135"/>
  <c r="BH1135"/>
  <c r="BG1135"/>
  <c r="BF1135"/>
  <c r="T1135"/>
  <c r="R1135"/>
  <c r="P1135"/>
  <c r="BK1135"/>
  <c r="J1135"/>
  <c r="BE1135" s="1"/>
  <c r="BI1127"/>
  <c r="BH1127"/>
  <c r="BG1127"/>
  <c r="BF1127"/>
  <c r="T1127"/>
  <c r="T1126" s="1"/>
  <c r="R1127"/>
  <c r="P1127"/>
  <c r="BK1127"/>
  <c r="BK1126" s="1"/>
  <c r="J1127"/>
  <c r="BE1127" s="1"/>
  <c r="BI1125"/>
  <c r="BH1125"/>
  <c r="BG1125"/>
  <c r="BF1125"/>
  <c r="BE1125"/>
  <c r="T1125"/>
  <c r="R1125"/>
  <c r="P1125"/>
  <c r="BK1125"/>
  <c r="J1125"/>
  <c r="BI1124"/>
  <c r="BH1124"/>
  <c r="BG1124"/>
  <c r="BF1124"/>
  <c r="BE1124"/>
  <c r="T1124"/>
  <c r="R1124"/>
  <c r="P1124"/>
  <c r="BK1124"/>
  <c r="J1124"/>
  <c r="BI1123"/>
  <c r="BH1123"/>
  <c r="BG1123"/>
  <c r="BF1123"/>
  <c r="BE1123"/>
  <c r="T1123"/>
  <c r="R1123"/>
  <c r="P1123"/>
  <c r="BK1123"/>
  <c r="J1123"/>
  <c r="BI1122"/>
  <c r="BH1122"/>
  <c r="BG1122"/>
  <c r="BF1122"/>
  <c r="BE1122"/>
  <c r="T1122"/>
  <c r="R1122"/>
  <c r="P1122"/>
  <c r="BK1122"/>
  <c r="J1122"/>
  <c r="BI1121"/>
  <c r="BH1121"/>
  <c r="BG1121"/>
  <c r="BF1121"/>
  <c r="BE1121"/>
  <c r="T1121"/>
  <c r="R1121"/>
  <c r="P1121"/>
  <c r="BK1121"/>
  <c r="J1121"/>
  <c r="BI1113"/>
  <c r="BH1113"/>
  <c r="BG1113"/>
  <c r="BF1113"/>
  <c r="BE1113"/>
  <c r="T1113"/>
  <c r="R1113"/>
  <c r="P1113"/>
  <c r="BK1113"/>
  <c r="J1113"/>
  <c r="BI1105"/>
  <c r="BH1105"/>
  <c r="BG1105"/>
  <c r="BF1105"/>
  <c r="BE1105"/>
  <c r="T1105"/>
  <c r="R1105"/>
  <c r="P1105"/>
  <c r="BK1105"/>
  <c r="J1105"/>
  <c r="BI1098"/>
  <c r="BH1098"/>
  <c r="BG1098"/>
  <c r="BF1098"/>
  <c r="BE1098"/>
  <c r="T1098"/>
  <c r="R1098"/>
  <c r="P1098"/>
  <c r="BK1098"/>
  <c r="J1098"/>
  <c r="BI1090"/>
  <c r="BH1090"/>
  <c r="BG1090"/>
  <c r="BF1090"/>
  <c r="BE1090"/>
  <c r="T1090"/>
  <c r="R1090"/>
  <c r="P1090"/>
  <c r="BK1090"/>
  <c r="J1090"/>
  <c r="BI1082"/>
  <c r="BH1082"/>
  <c r="BG1082"/>
  <c r="BF1082"/>
  <c r="BE1082"/>
  <c r="T1082"/>
  <c r="R1082"/>
  <c r="P1082"/>
  <c r="BK1082"/>
  <c r="J1082"/>
  <c r="BI1073"/>
  <c r="BH1073"/>
  <c r="BG1073"/>
  <c r="BF1073"/>
  <c r="BE1073"/>
  <c r="T1073"/>
  <c r="R1073"/>
  <c r="P1073"/>
  <c r="BK1073"/>
  <c r="J1073"/>
  <c r="BI1064"/>
  <c r="BH1064"/>
  <c r="BG1064"/>
  <c r="BF1064"/>
  <c r="BE1064"/>
  <c r="T1064"/>
  <c r="R1064"/>
  <c r="P1064"/>
  <c r="BK1064"/>
  <c r="J1064"/>
  <c r="BI1058"/>
  <c r="BH1058"/>
  <c r="BG1058"/>
  <c r="BF1058"/>
  <c r="BE1058"/>
  <c r="T1058"/>
  <c r="R1058"/>
  <c r="P1058"/>
  <c r="BK1058"/>
  <c r="J1058"/>
  <c r="BI1051"/>
  <c r="BH1051"/>
  <c r="BG1051"/>
  <c r="BF1051"/>
  <c r="BE1051"/>
  <c r="T1051"/>
  <c r="R1051"/>
  <c r="P1051"/>
  <c r="BK1051"/>
  <c r="J1051"/>
  <c r="BI1041"/>
  <c r="BH1041"/>
  <c r="BG1041"/>
  <c r="BF1041"/>
  <c r="BE1041"/>
  <c r="T1041"/>
  <c r="R1041"/>
  <c r="P1041"/>
  <c r="BK1041"/>
  <c r="J1041"/>
  <c r="BI1039"/>
  <c r="BH1039"/>
  <c r="BG1039"/>
  <c r="BF1039"/>
  <c r="BE1039"/>
  <c r="T1039"/>
  <c r="R1039"/>
  <c r="P1039"/>
  <c r="BK1039"/>
  <c r="J1039"/>
  <c r="BI1029"/>
  <c r="BH1029"/>
  <c r="BG1029"/>
  <c r="BF1029"/>
  <c r="BE1029"/>
  <c r="T1029"/>
  <c r="R1029"/>
  <c r="P1029"/>
  <c r="BK1029"/>
  <c r="J1029"/>
  <c r="BI1028"/>
  <c r="BH1028"/>
  <c r="BG1028"/>
  <c r="BF1028"/>
  <c r="BE1028"/>
  <c r="T1028"/>
  <c r="R1028"/>
  <c r="P1028"/>
  <c r="BK1028"/>
  <c r="J1028"/>
  <c r="BI1020"/>
  <c r="BH1020"/>
  <c r="BG1020"/>
  <c r="BF1020"/>
  <c r="BE1020"/>
  <c r="T1020"/>
  <c r="R1020"/>
  <c r="P1020"/>
  <c r="BK1020"/>
  <c r="J1020"/>
  <c r="BI1011"/>
  <c r="BH1011"/>
  <c r="BG1011"/>
  <c r="BF1011"/>
  <c r="BE1011"/>
  <c r="T1011"/>
  <c r="R1011"/>
  <c r="P1011"/>
  <c r="BK1011"/>
  <c r="J1011"/>
  <c r="BI998"/>
  <c r="BH998"/>
  <c r="BG998"/>
  <c r="BF998"/>
  <c r="BE998"/>
  <c r="T998"/>
  <c r="R998"/>
  <c r="P998"/>
  <c r="BK998"/>
  <c r="J998"/>
  <c r="BI980"/>
  <c r="BH980"/>
  <c r="BG980"/>
  <c r="BF980"/>
  <c r="BE980"/>
  <c r="T980"/>
  <c r="R980"/>
  <c r="P980"/>
  <c r="BK980"/>
  <c r="J980"/>
  <c r="BI978"/>
  <c r="BH978"/>
  <c r="BG978"/>
  <c r="BF978"/>
  <c r="BE978"/>
  <c r="T978"/>
  <c r="R978"/>
  <c r="P978"/>
  <c r="BK978"/>
  <c r="J978"/>
  <c r="BI970"/>
  <c r="BH970"/>
  <c r="BG970"/>
  <c r="BF970"/>
  <c r="BE970"/>
  <c r="T970"/>
  <c r="R970"/>
  <c r="P970"/>
  <c r="BK970"/>
  <c r="J970"/>
  <c r="BI968"/>
  <c r="BH968"/>
  <c r="BG968"/>
  <c r="BF968"/>
  <c r="BE968"/>
  <c r="T968"/>
  <c r="R968"/>
  <c r="P968"/>
  <c r="BK968"/>
  <c r="J968"/>
  <c r="BI959"/>
  <c r="BH959"/>
  <c r="BG959"/>
  <c r="BF959"/>
  <c r="BE959"/>
  <c r="T959"/>
  <c r="R959"/>
  <c r="P959"/>
  <c r="BK959"/>
  <c r="J959"/>
  <c r="BI947"/>
  <c r="BH947"/>
  <c r="BG947"/>
  <c r="BF947"/>
  <c r="BE947"/>
  <c r="T947"/>
  <c r="R947"/>
  <c r="P947"/>
  <c r="BK947"/>
  <c r="J947"/>
  <c r="BI937"/>
  <c r="BH937"/>
  <c r="BG937"/>
  <c r="BF937"/>
  <c r="BE937"/>
  <c r="T937"/>
  <c r="R937"/>
  <c r="P937"/>
  <c r="BK937"/>
  <c r="J937"/>
  <c r="BI928"/>
  <c r="BH928"/>
  <c r="BG928"/>
  <c r="BF928"/>
  <c r="BE928"/>
  <c r="T928"/>
  <c r="R928"/>
  <c r="P928"/>
  <c r="BK928"/>
  <c r="BK927" s="1"/>
  <c r="J927" s="1"/>
  <c r="J66" s="1"/>
  <c r="J928"/>
  <c r="BI877"/>
  <c r="BH877"/>
  <c r="BG877"/>
  <c r="BF877"/>
  <c r="T877"/>
  <c r="R877"/>
  <c r="P877"/>
  <c r="BK877"/>
  <c r="J877"/>
  <c r="BE877" s="1"/>
  <c r="BI872"/>
  <c r="BH872"/>
  <c r="BG872"/>
  <c r="BF872"/>
  <c r="T872"/>
  <c r="R872"/>
  <c r="P872"/>
  <c r="BK872"/>
  <c r="J872"/>
  <c r="BE872" s="1"/>
  <c r="BI863"/>
  <c r="BH863"/>
  <c r="BG863"/>
  <c r="BF863"/>
  <c r="T863"/>
  <c r="R863"/>
  <c r="P863"/>
  <c r="BK863"/>
  <c r="J863"/>
  <c r="BE863" s="1"/>
  <c r="BI855"/>
  <c r="BH855"/>
  <c r="BG855"/>
  <c r="BF855"/>
  <c r="T855"/>
  <c r="R855"/>
  <c r="P855"/>
  <c r="BK855"/>
  <c r="J855"/>
  <c r="BE855" s="1"/>
  <c r="BI849"/>
  <c r="BH849"/>
  <c r="BG849"/>
  <c r="BF849"/>
  <c r="T849"/>
  <c r="R849"/>
  <c r="P849"/>
  <c r="BK849"/>
  <c r="J849"/>
  <c r="BE849" s="1"/>
  <c r="BI844"/>
  <c r="BH844"/>
  <c r="BG844"/>
  <c r="BF844"/>
  <c r="T844"/>
  <c r="R844"/>
  <c r="P844"/>
  <c r="BK844"/>
  <c r="J844"/>
  <c r="BE844" s="1"/>
  <c r="BI843"/>
  <c r="BH843"/>
  <c r="BG843"/>
  <c r="BF843"/>
  <c r="T843"/>
  <c r="R843"/>
  <c r="P843"/>
  <c r="BK843"/>
  <c r="J843"/>
  <c r="BE843" s="1"/>
  <c r="BI829"/>
  <c r="BH829"/>
  <c r="BG829"/>
  <c r="BF829"/>
  <c r="T829"/>
  <c r="R829"/>
  <c r="P829"/>
  <c r="BK829"/>
  <c r="J829"/>
  <c r="BE829" s="1"/>
  <c r="BI815"/>
  <c r="BH815"/>
  <c r="BG815"/>
  <c r="BF815"/>
  <c r="T815"/>
  <c r="R815"/>
  <c r="P815"/>
  <c r="BK815"/>
  <c r="J815"/>
  <c r="BE815" s="1"/>
  <c r="BI814"/>
  <c r="BH814"/>
  <c r="BG814"/>
  <c r="BF814"/>
  <c r="T814"/>
  <c r="R814"/>
  <c r="P814"/>
  <c r="BK814"/>
  <c r="J814"/>
  <c r="BE814" s="1"/>
  <c r="BI808"/>
  <c r="BH808"/>
  <c r="BG808"/>
  <c r="BF808"/>
  <c r="T808"/>
  <c r="R808"/>
  <c r="P808"/>
  <c r="BK808"/>
  <c r="J808"/>
  <c r="BE808" s="1"/>
  <c r="BI807"/>
  <c r="BH807"/>
  <c r="BG807"/>
  <c r="BF807"/>
  <c r="T807"/>
  <c r="R807"/>
  <c r="P807"/>
  <c r="BK807"/>
  <c r="J807"/>
  <c r="BE807" s="1"/>
  <c r="BI801"/>
  <c r="BH801"/>
  <c r="BG801"/>
  <c r="BF801"/>
  <c r="T801"/>
  <c r="R801"/>
  <c r="P801"/>
  <c r="BK801"/>
  <c r="J801"/>
  <c r="BE801" s="1"/>
  <c r="BI795"/>
  <c r="BH795"/>
  <c r="BG795"/>
  <c r="BF795"/>
  <c r="T795"/>
  <c r="R795"/>
  <c r="P795"/>
  <c r="BK795"/>
  <c r="BK794" s="1"/>
  <c r="J794" s="1"/>
  <c r="J65" s="1"/>
  <c r="J795"/>
  <c r="BE795" s="1"/>
  <c r="BI789"/>
  <c r="BH789"/>
  <c r="BG789"/>
  <c r="BF789"/>
  <c r="BE789"/>
  <c r="T789"/>
  <c r="R789"/>
  <c r="P789"/>
  <c r="BK789"/>
  <c r="J789"/>
  <c r="BI783"/>
  <c r="BH783"/>
  <c r="BG783"/>
  <c r="BF783"/>
  <c r="BE783"/>
  <c r="T783"/>
  <c r="R783"/>
  <c r="P783"/>
  <c r="BK783"/>
  <c r="J783"/>
  <c r="BI773"/>
  <c r="BH773"/>
  <c r="BG773"/>
  <c r="BF773"/>
  <c r="BE773"/>
  <c r="T773"/>
  <c r="R773"/>
  <c r="P773"/>
  <c r="BK773"/>
  <c r="J773"/>
  <c r="BI768"/>
  <c r="BH768"/>
  <c r="BG768"/>
  <c r="BF768"/>
  <c r="BE768"/>
  <c r="T768"/>
  <c r="R768"/>
  <c r="P768"/>
  <c r="BK768"/>
  <c r="J768"/>
  <c r="BI763"/>
  <c r="BH763"/>
  <c r="BG763"/>
  <c r="BF763"/>
  <c r="BE763"/>
  <c r="T763"/>
  <c r="R763"/>
  <c r="P763"/>
  <c r="BK763"/>
  <c r="J763"/>
  <c r="BI757"/>
  <c r="BH757"/>
  <c r="BG757"/>
  <c r="BF757"/>
  <c r="BE757"/>
  <c r="T757"/>
  <c r="R757"/>
  <c r="P757"/>
  <c r="BK757"/>
  <c r="J757"/>
  <c r="BI750"/>
  <c r="BH750"/>
  <c r="BG750"/>
  <c r="BF750"/>
  <c r="BE750"/>
  <c r="T750"/>
  <c r="R750"/>
  <c r="P750"/>
  <c r="BK750"/>
  <c r="J750"/>
  <c r="BI745"/>
  <c r="BH745"/>
  <c r="BG745"/>
  <c r="BF745"/>
  <c r="BE745"/>
  <c r="T745"/>
  <c r="R745"/>
  <c r="P745"/>
  <c r="BK745"/>
  <c r="J745"/>
  <c r="BI720"/>
  <c r="BH720"/>
  <c r="BG720"/>
  <c r="BF720"/>
  <c r="BE720"/>
  <c r="T720"/>
  <c r="R720"/>
  <c r="P720"/>
  <c r="BK720"/>
  <c r="J720"/>
  <c r="BI715"/>
  <c r="BH715"/>
  <c r="BG715"/>
  <c r="BF715"/>
  <c r="BE715"/>
  <c r="T715"/>
  <c r="R715"/>
  <c r="P715"/>
  <c r="BK715"/>
  <c r="J715"/>
  <c r="BI709"/>
  <c r="BH709"/>
  <c r="BG709"/>
  <c r="BF709"/>
  <c r="BE709"/>
  <c r="T709"/>
  <c r="R709"/>
  <c r="P709"/>
  <c r="BK709"/>
  <c r="J709"/>
  <c r="BI702"/>
  <c r="BH702"/>
  <c r="BG702"/>
  <c r="BF702"/>
  <c r="BE702"/>
  <c r="T702"/>
  <c r="R702"/>
  <c r="P702"/>
  <c r="BK702"/>
  <c r="J702"/>
  <c r="BI696"/>
  <c r="BH696"/>
  <c r="BG696"/>
  <c r="BF696"/>
  <c r="BE696"/>
  <c r="T696"/>
  <c r="R696"/>
  <c r="P696"/>
  <c r="BK696"/>
  <c r="J696"/>
  <c r="BI690"/>
  <c r="BH690"/>
  <c r="BG690"/>
  <c r="BF690"/>
  <c r="BE690"/>
  <c r="T690"/>
  <c r="R690"/>
  <c r="P690"/>
  <c r="BK690"/>
  <c r="J690"/>
  <c r="BI684"/>
  <c r="BH684"/>
  <c r="BG684"/>
  <c r="BF684"/>
  <c r="BE684"/>
  <c r="T684"/>
  <c r="R684"/>
  <c r="P684"/>
  <c r="BK684"/>
  <c r="J684"/>
  <c r="BI677"/>
  <c r="BH677"/>
  <c r="BG677"/>
  <c r="BF677"/>
  <c r="BE677"/>
  <c r="T677"/>
  <c r="R677"/>
  <c r="P677"/>
  <c r="BK677"/>
  <c r="J677"/>
  <c r="BI667"/>
  <c r="BH667"/>
  <c r="BG667"/>
  <c r="BF667"/>
  <c r="BE667"/>
  <c r="T667"/>
  <c r="R667"/>
  <c r="P667"/>
  <c r="BK667"/>
  <c r="J667"/>
  <c r="BI661"/>
  <c r="BH661"/>
  <c r="BG661"/>
  <c r="BF661"/>
  <c r="BE661"/>
  <c r="T661"/>
  <c r="R661"/>
  <c r="P661"/>
  <c r="BK661"/>
  <c r="J661"/>
  <c r="BI651"/>
  <c r="BH651"/>
  <c r="BG651"/>
  <c r="BF651"/>
  <c r="BE651"/>
  <c r="T651"/>
  <c r="R651"/>
  <c r="P651"/>
  <c r="BK651"/>
  <c r="J651"/>
  <c r="BI640"/>
  <c r="BH640"/>
  <c r="BG640"/>
  <c r="BF640"/>
  <c r="BE640"/>
  <c r="T640"/>
  <c r="R640"/>
  <c r="P640"/>
  <c r="BK640"/>
  <c r="J640"/>
  <c r="BI629"/>
  <c r="BH629"/>
  <c r="BG629"/>
  <c r="BF629"/>
  <c r="BE629"/>
  <c r="T629"/>
  <c r="R629"/>
  <c r="P629"/>
  <c r="BK629"/>
  <c r="J629"/>
  <c r="BI620"/>
  <c r="BH620"/>
  <c r="BG620"/>
  <c r="BF620"/>
  <c r="BE620"/>
  <c r="T620"/>
  <c r="R620"/>
  <c r="P620"/>
  <c r="BK620"/>
  <c r="J620"/>
  <c r="BI614"/>
  <c r="BH614"/>
  <c r="BG614"/>
  <c r="BF614"/>
  <c r="BE614"/>
  <c r="T614"/>
  <c r="R614"/>
  <c r="P614"/>
  <c r="BK614"/>
  <c r="J614"/>
  <c r="BI608"/>
  <c r="BH608"/>
  <c r="BG608"/>
  <c r="BF608"/>
  <c r="BE608"/>
  <c r="T608"/>
  <c r="R608"/>
  <c r="P608"/>
  <c r="BK608"/>
  <c r="J608"/>
  <c r="BI602"/>
  <c r="BH602"/>
  <c r="BG602"/>
  <c r="BF602"/>
  <c r="BE602"/>
  <c r="T602"/>
  <c r="R602"/>
  <c r="P602"/>
  <c r="BK602"/>
  <c r="J602"/>
  <c r="BI594"/>
  <c r="BH594"/>
  <c r="BG594"/>
  <c r="BF594"/>
  <c r="BE594"/>
  <c r="T594"/>
  <c r="R594"/>
  <c r="P594"/>
  <c r="BK594"/>
  <c r="J594"/>
  <c r="BI588"/>
  <c r="BH588"/>
  <c r="BG588"/>
  <c r="BF588"/>
  <c r="BE588"/>
  <c r="T588"/>
  <c r="R588"/>
  <c r="P588"/>
  <c r="BK588"/>
  <c r="J588"/>
  <c r="BI583"/>
  <c r="BH583"/>
  <c r="BG583"/>
  <c r="BF583"/>
  <c r="BE583"/>
  <c r="T583"/>
  <c r="R583"/>
  <c r="P583"/>
  <c r="BK583"/>
  <c r="J583"/>
  <c r="BI576"/>
  <c r="BH576"/>
  <c r="BG576"/>
  <c r="BF576"/>
  <c r="BE576"/>
  <c r="T576"/>
  <c r="R576"/>
  <c r="P576"/>
  <c r="BK576"/>
  <c r="J576"/>
  <c r="BI567"/>
  <c r="BH567"/>
  <c r="BG567"/>
  <c r="BF567"/>
  <c r="BE567"/>
  <c r="T567"/>
  <c r="R567"/>
  <c r="P567"/>
  <c r="BK567"/>
  <c r="J567"/>
  <c r="BI561"/>
  <c r="BH561"/>
  <c r="BG561"/>
  <c r="BF561"/>
  <c r="BE561"/>
  <c r="T561"/>
  <c r="R561"/>
  <c r="P561"/>
  <c r="BK561"/>
  <c r="J561"/>
  <c r="BI555"/>
  <c r="BH555"/>
  <c r="BG555"/>
  <c r="BF555"/>
  <c r="BE555"/>
  <c r="T555"/>
  <c r="R555"/>
  <c r="P555"/>
  <c r="BK555"/>
  <c r="J555"/>
  <c r="BI548"/>
  <c r="BH548"/>
  <c r="BG548"/>
  <c r="BF548"/>
  <c r="BE548"/>
  <c r="T548"/>
  <c r="R548"/>
  <c r="P548"/>
  <c r="BK548"/>
  <c r="J548"/>
  <c r="BI541"/>
  <c r="BH541"/>
  <c r="BG541"/>
  <c r="BF541"/>
  <c r="BE541"/>
  <c r="T541"/>
  <c r="R541"/>
  <c r="P541"/>
  <c r="BK541"/>
  <c r="J541"/>
  <c r="BI535"/>
  <c r="BH535"/>
  <c r="BG535"/>
  <c r="BF535"/>
  <c r="BE535"/>
  <c r="T535"/>
  <c r="R535"/>
  <c r="P535"/>
  <c r="BK535"/>
  <c r="J535"/>
  <c r="BI526"/>
  <c r="BH526"/>
  <c r="BG526"/>
  <c r="BF526"/>
  <c r="BE526"/>
  <c r="T526"/>
  <c r="R526"/>
  <c r="P526"/>
  <c r="BK526"/>
  <c r="J526"/>
  <c r="BI520"/>
  <c r="BH520"/>
  <c r="BG520"/>
  <c r="BF520"/>
  <c r="BE520"/>
  <c r="T520"/>
  <c r="R520"/>
  <c r="P520"/>
  <c r="BK520"/>
  <c r="J520"/>
  <c r="BI515"/>
  <c r="BH515"/>
  <c r="BG515"/>
  <c r="BF515"/>
  <c r="BE515"/>
  <c r="T515"/>
  <c r="R515"/>
  <c r="P515"/>
  <c r="BK515"/>
  <c r="J515"/>
  <c r="BI510"/>
  <c r="BH510"/>
  <c r="BG510"/>
  <c r="BF510"/>
  <c r="BE510"/>
  <c r="T510"/>
  <c r="R510"/>
  <c r="P510"/>
  <c r="BK510"/>
  <c r="J510"/>
  <c r="BI505"/>
  <c r="BH505"/>
  <c r="BG505"/>
  <c r="BF505"/>
  <c r="BE505"/>
  <c r="T505"/>
  <c r="R505"/>
  <c r="P505"/>
  <c r="BK505"/>
  <c r="J505"/>
  <c r="BI500"/>
  <c r="BH500"/>
  <c r="BG500"/>
  <c r="BF500"/>
  <c r="BE500"/>
  <c r="T500"/>
  <c r="R500"/>
  <c r="P500"/>
  <c r="BK500"/>
  <c r="J500"/>
  <c r="BI495"/>
  <c r="BH495"/>
  <c r="BG495"/>
  <c r="BF495"/>
  <c r="BE495"/>
  <c r="T495"/>
  <c r="R495"/>
  <c r="P495"/>
  <c r="BK495"/>
  <c r="J495"/>
  <c r="BI487"/>
  <c r="BH487"/>
  <c r="BG487"/>
  <c r="BF487"/>
  <c r="BE487"/>
  <c r="T487"/>
  <c r="R487"/>
  <c r="P487"/>
  <c r="BK487"/>
  <c r="J487"/>
  <c r="BI486"/>
  <c r="BH486"/>
  <c r="BG486"/>
  <c r="BF486"/>
  <c r="BE486"/>
  <c r="T486"/>
  <c r="R486"/>
  <c r="P486"/>
  <c r="BK486"/>
  <c r="J486"/>
  <c r="BI481"/>
  <c r="BH481"/>
  <c r="BG481"/>
  <c r="BF481"/>
  <c r="BE481"/>
  <c r="T481"/>
  <c r="R481"/>
  <c r="P481"/>
  <c r="BK481"/>
  <c r="J481"/>
  <c r="BI476"/>
  <c r="BH476"/>
  <c r="BG476"/>
  <c r="BF476"/>
  <c r="BE476"/>
  <c r="T476"/>
  <c r="R476"/>
  <c r="P476"/>
  <c r="BK476"/>
  <c r="J476"/>
  <c r="BI471"/>
  <c r="BH471"/>
  <c r="BG471"/>
  <c r="BF471"/>
  <c r="BE471"/>
  <c r="T471"/>
  <c r="R471"/>
  <c r="P471"/>
  <c r="BK471"/>
  <c r="J471"/>
  <c r="BI466"/>
  <c r="BH466"/>
  <c r="BG466"/>
  <c r="BF466"/>
  <c r="BE466"/>
  <c r="T466"/>
  <c r="R466"/>
  <c r="P466"/>
  <c r="BK466"/>
  <c r="J466"/>
  <c r="BI461"/>
  <c r="BH461"/>
  <c r="BG461"/>
  <c r="BF461"/>
  <c r="BE461"/>
  <c r="T461"/>
  <c r="R461"/>
  <c r="P461"/>
  <c r="BK461"/>
  <c r="J461"/>
  <c r="BI456"/>
  <c r="BH456"/>
  <c r="BG456"/>
  <c r="BF456"/>
  <c r="BE456"/>
  <c r="T456"/>
  <c r="R456"/>
  <c r="P456"/>
  <c r="BK456"/>
  <c r="J456"/>
  <c r="BI451"/>
  <c r="BH451"/>
  <c r="BG451"/>
  <c r="BF451"/>
  <c r="BE451"/>
  <c r="T451"/>
  <c r="R451"/>
  <c r="P451"/>
  <c r="BK451"/>
  <c r="J451"/>
  <c r="BI442"/>
  <c r="BH442"/>
  <c r="BG442"/>
  <c r="BF442"/>
  <c r="BE442"/>
  <c r="T442"/>
  <c r="R442"/>
  <c r="P442"/>
  <c r="BK442"/>
  <c r="J442"/>
  <c r="BI431"/>
  <c r="BH431"/>
  <c r="BG431"/>
  <c r="BF431"/>
  <c r="BE431"/>
  <c r="T431"/>
  <c r="R431"/>
  <c r="P431"/>
  <c r="BK431"/>
  <c r="J431"/>
  <c r="BI425"/>
  <c r="F36" s="1"/>
  <c r="BD58" i="1" s="1"/>
  <c r="BH425" i="7"/>
  <c r="BG425"/>
  <c r="BF425"/>
  <c r="BE425"/>
  <c r="T425"/>
  <c r="R425"/>
  <c r="P425"/>
  <c r="BK425"/>
  <c r="BK424" s="1"/>
  <c r="J424" s="1"/>
  <c r="J64" s="1"/>
  <c r="J425"/>
  <c r="BI419"/>
  <c r="BH419"/>
  <c r="BG419"/>
  <c r="BF419"/>
  <c r="T419"/>
  <c r="R419"/>
  <c r="P419"/>
  <c r="BK419"/>
  <c r="J419"/>
  <c r="BE419" s="1"/>
  <c r="BI401"/>
  <c r="BH401"/>
  <c r="BG401"/>
  <c r="BF401"/>
  <c r="T401"/>
  <c r="R401"/>
  <c r="P401"/>
  <c r="BK401"/>
  <c r="J401"/>
  <c r="BE401" s="1"/>
  <c r="BI366"/>
  <c r="BH366"/>
  <c r="BG366"/>
  <c r="BF366"/>
  <c r="T366"/>
  <c r="R366"/>
  <c r="P366"/>
  <c r="BK366"/>
  <c r="J366"/>
  <c r="BE366" s="1"/>
  <c r="BI359"/>
  <c r="BH359"/>
  <c r="BG359"/>
  <c r="BF359"/>
  <c r="T359"/>
  <c r="R359"/>
  <c r="P359"/>
  <c r="BK359"/>
  <c r="J359"/>
  <c r="BE359" s="1"/>
  <c r="BI358"/>
  <c r="BH358"/>
  <c r="BG358"/>
  <c r="BF358"/>
  <c r="T358"/>
  <c r="R358"/>
  <c r="P358"/>
  <c r="BK358"/>
  <c r="J358"/>
  <c r="BE358" s="1"/>
  <c r="BI325"/>
  <c r="BH325"/>
  <c r="BG325"/>
  <c r="BF325"/>
  <c r="T325"/>
  <c r="R325"/>
  <c r="P325"/>
  <c r="BK325"/>
  <c r="J325"/>
  <c r="BE325" s="1"/>
  <c r="BI291"/>
  <c r="BH291"/>
  <c r="BG291"/>
  <c r="BF291"/>
  <c r="T291"/>
  <c r="R291"/>
  <c r="P291"/>
  <c r="BK291"/>
  <c r="J291"/>
  <c r="BE291" s="1"/>
  <c r="BI290"/>
  <c r="BH290"/>
  <c r="BG290"/>
  <c r="BF290"/>
  <c r="T290"/>
  <c r="R290"/>
  <c r="P290"/>
  <c r="BK290"/>
  <c r="J290"/>
  <c r="BE290" s="1"/>
  <c r="BI269"/>
  <c r="BH269"/>
  <c r="BG269"/>
  <c r="BF269"/>
  <c r="T269"/>
  <c r="R269"/>
  <c r="P269"/>
  <c r="BK269"/>
  <c r="J269"/>
  <c r="BE269" s="1"/>
  <c r="BI247"/>
  <c r="BH247"/>
  <c r="BG247"/>
  <c r="BF247"/>
  <c r="T247"/>
  <c r="R247"/>
  <c r="P247"/>
  <c r="BK247"/>
  <c r="J247"/>
  <c r="BE247" s="1"/>
  <c r="BI246"/>
  <c r="BH246"/>
  <c r="BG246"/>
  <c r="BF246"/>
  <c r="T246"/>
  <c r="R246"/>
  <c r="P246"/>
  <c r="BK246"/>
  <c r="J246"/>
  <c r="BE246" s="1"/>
  <c r="BI245"/>
  <c r="BH245"/>
  <c r="BG245"/>
  <c r="BF245"/>
  <c r="T245"/>
  <c r="R245"/>
  <c r="P245"/>
  <c r="BK245"/>
  <c r="J245"/>
  <c r="BE245" s="1"/>
  <c r="BI244"/>
  <c r="BH244"/>
  <c r="BG244"/>
  <c r="BF244"/>
  <c r="T244"/>
  <c r="R244"/>
  <c r="P244"/>
  <c r="BK244"/>
  <c r="J244"/>
  <c r="BE244" s="1"/>
  <c r="BI243"/>
  <c r="BH243"/>
  <c r="BG243"/>
  <c r="BF243"/>
  <c r="T243"/>
  <c r="R243"/>
  <c r="P243"/>
  <c r="BK243"/>
  <c r="J243"/>
  <c r="BE243" s="1"/>
  <c r="BI242"/>
  <c r="BH242"/>
  <c r="BG242"/>
  <c r="BF242"/>
  <c r="T242"/>
  <c r="R242"/>
  <c r="P242"/>
  <c r="BK242"/>
  <c r="J242"/>
  <c r="BE242" s="1"/>
  <c r="BI241"/>
  <c r="BH241"/>
  <c r="BG241"/>
  <c r="BF241"/>
  <c r="T241"/>
  <c r="R241"/>
  <c r="P241"/>
  <c r="BK241"/>
  <c r="J241"/>
  <c r="BE241" s="1"/>
  <c r="BI231"/>
  <c r="BH231"/>
  <c r="BG231"/>
  <c r="BF231"/>
  <c r="T231"/>
  <c r="R231"/>
  <c r="P231"/>
  <c r="BK231"/>
  <c r="J231"/>
  <c r="BE231" s="1"/>
  <c r="BI230"/>
  <c r="BH230"/>
  <c r="BG230"/>
  <c r="BF230"/>
  <c r="T230"/>
  <c r="R230"/>
  <c r="P230"/>
  <c r="BK230"/>
  <c r="J230"/>
  <c r="BE230" s="1"/>
  <c r="BI229"/>
  <c r="BH229"/>
  <c r="BG229"/>
  <c r="BF229"/>
  <c r="T229"/>
  <c r="R229"/>
  <c r="P229"/>
  <c r="BK229"/>
  <c r="J229"/>
  <c r="BE229" s="1"/>
  <c r="BI228"/>
  <c r="BH228"/>
  <c r="BG228"/>
  <c r="BF228"/>
  <c r="T228"/>
  <c r="R228"/>
  <c r="P228"/>
  <c r="BK228"/>
  <c r="J228"/>
  <c r="BE228" s="1"/>
  <c r="BI221"/>
  <c r="BH221"/>
  <c r="BG221"/>
  <c r="BF221"/>
  <c r="T221"/>
  <c r="R221"/>
  <c r="P221"/>
  <c r="BK221"/>
  <c r="J221"/>
  <c r="BE221" s="1"/>
  <c r="BI215"/>
  <c r="BH215"/>
  <c r="BG215"/>
  <c r="BF215"/>
  <c r="T215"/>
  <c r="R215"/>
  <c r="P215"/>
  <c r="BK215"/>
  <c r="J215"/>
  <c r="BE215" s="1"/>
  <c r="BI209"/>
  <c r="BH209"/>
  <c r="BG209"/>
  <c r="BF209"/>
  <c r="T209"/>
  <c r="R209"/>
  <c r="P209"/>
  <c r="BK209"/>
  <c r="J209"/>
  <c r="BE209" s="1"/>
  <c r="BI208"/>
  <c r="BH208"/>
  <c r="BG208"/>
  <c r="BF208"/>
  <c r="T208"/>
  <c r="R208"/>
  <c r="P208"/>
  <c r="BK208"/>
  <c r="J208"/>
  <c r="BE208" s="1"/>
  <c r="BI203"/>
  <c r="BH203"/>
  <c r="BG203"/>
  <c r="BF203"/>
  <c r="F33" s="1"/>
  <c r="BA58" i="1" s="1"/>
  <c r="T203" i="7"/>
  <c r="R203"/>
  <c r="P203"/>
  <c r="BK203"/>
  <c r="J203"/>
  <c r="BE203" s="1"/>
  <c r="BI197"/>
  <c r="BH197"/>
  <c r="BG197"/>
  <c r="BF197"/>
  <c r="T197"/>
  <c r="T196" s="1"/>
  <c r="R197"/>
  <c r="P197"/>
  <c r="BK197"/>
  <c r="BK196" s="1"/>
  <c r="J197"/>
  <c r="BE197" s="1"/>
  <c r="BI194"/>
  <c r="BH194"/>
  <c r="BG194"/>
  <c r="BF194"/>
  <c r="BE194"/>
  <c r="T194"/>
  <c r="R194"/>
  <c r="P194"/>
  <c r="BK194"/>
  <c r="J194"/>
  <c r="BI186"/>
  <c r="BH186"/>
  <c r="BG186"/>
  <c r="BF186"/>
  <c r="BE186"/>
  <c r="T186"/>
  <c r="R186"/>
  <c r="P186"/>
  <c r="BK186"/>
  <c r="J186"/>
  <c r="BI152"/>
  <c r="BH152"/>
  <c r="BG152"/>
  <c r="BF152"/>
  <c r="BE152"/>
  <c r="T152"/>
  <c r="R152"/>
  <c r="P152"/>
  <c r="BK152"/>
  <c r="J152"/>
  <c r="BI128"/>
  <c r="BH128"/>
  <c r="BG128"/>
  <c r="BF128"/>
  <c r="BE128"/>
  <c r="T128"/>
  <c r="R128"/>
  <c r="P128"/>
  <c r="BK128"/>
  <c r="J128"/>
  <c r="BI108"/>
  <c r="BH108"/>
  <c r="BG108"/>
  <c r="F34" s="1"/>
  <c r="BB58" i="1" s="1"/>
  <c r="BF108" i="7"/>
  <c r="J33" s="1"/>
  <c r="AW58" i="1" s="1"/>
  <c r="BE108" i="7"/>
  <c r="F32" s="1"/>
  <c r="AZ58" i="1" s="1"/>
  <c r="T108" i="7"/>
  <c r="R108"/>
  <c r="P108"/>
  <c r="BK108"/>
  <c r="BK107" s="1"/>
  <c r="J108"/>
  <c r="F102"/>
  <c r="J101"/>
  <c r="F101"/>
  <c r="F99"/>
  <c r="E97"/>
  <c r="E93"/>
  <c r="J55"/>
  <c r="F55"/>
  <c r="J53"/>
  <c r="F53"/>
  <c r="E51"/>
  <c r="J20"/>
  <c r="E20"/>
  <c r="F56" s="1"/>
  <c r="J19"/>
  <c r="J14"/>
  <c r="J99" s="1"/>
  <c r="E7"/>
  <c r="E47" s="1"/>
  <c r="BK80" i="6"/>
  <c r="R79"/>
  <c r="R78" s="1"/>
  <c r="AY56" i="1"/>
  <c r="AX56"/>
  <c r="F34" i="6"/>
  <c r="BD56" i="1" s="1"/>
  <c r="F32" i="6"/>
  <c r="BB56" i="1" s="1"/>
  <c r="BI82" i="6"/>
  <c r="BH82"/>
  <c r="BG82"/>
  <c r="BF82"/>
  <c r="T82"/>
  <c r="R82"/>
  <c r="P82"/>
  <c r="P80" s="1"/>
  <c r="P79" s="1"/>
  <c r="P78" s="1"/>
  <c r="AU56" i="1" s="1"/>
  <c r="BK82" i="6"/>
  <c r="J82"/>
  <c r="BE82" s="1"/>
  <c r="BI81"/>
  <c r="BH81"/>
  <c r="F33" s="1"/>
  <c r="BC56" i="1" s="1"/>
  <c r="BG81" i="6"/>
  <c r="BF81"/>
  <c r="J31" s="1"/>
  <c r="AW56" i="1" s="1"/>
  <c r="T81" i="6"/>
  <c r="T80" s="1"/>
  <c r="T79" s="1"/>
  <c r="T78" s="1"/>
  <c r="R81"/>
  <c r="R80" s="1"/>
  <c r="P81"/>
  <c r="BK81"/>
  <c r="J81"/>
  <c r="BE81" s="1"/>
  <c r="F30" s="1"/>
  <c r="AZ56" i="1" s="1"/>
  <c r="J74" i="6"/>
  <c r="F74"/>
  <c r="J72"/>
  <c r="F72"/>
  <c r="E70"/>
  <c r="F52"/>
  <c r="J51"/>
  <c r="F51"/>
  <c r="F49"/>
  <c r="E47"/>
  <c r="J18"/>
  <c r="E18"/>
  <c r="F75" s="1"/>
  <c r="J17"/>
  <c r="J12"/>
  <c r="J49" s="1"/>
  <c r="E7"/>
  <c r="E68" s="1"/>
  <c r="R95" i="5"/>
  <c r="J95"/>
  <c r="J59" s="1"/>
  <c r="T81"/>
  <c r="P81"/>
  <c r="AY55" i="1"/>
  <c r="AX55"/>
  <c r="F34" i="5"/>
  <c r="BD55" i="1" s="1"/>
  <c r="BI100" i="5"/>
  <c r="BH100"/>
  <c r="BG100"/>
  <c r="BF100"/>
  <c r="T100"/>
  <c r="R100"/>
  <c r="P100"/>
  <c r="BK100"/>
  <c r="J100"/>
  <c r="BE100" s="1"/>
  <c r="BI98"/>
  <c r="BH98"/>
  <c r="BG98"/>
  <c r="BF98"/>
  <c r="F31" s="1"/>
  <c r="BA55" i="1" s="1"/>
  <c r="T98" i="5"/>
  <c r="R98"/>
  <c r="P98"/>
  <c r="BK98"/>
  <c r="J98"/>
  <c r="BE98" s="1"/>
  <c r="BI96"/>
  <c r="BH96"/>
  <c r="BG96"/>
  <c r="BF96"/>
  <c r="T96"/>
  <c r="R96"/>
  <c r="P96"/>
  <c r="P95" s="1"/>
  <c r="BK96"/>
  <c r="BK95" s="1"/>
  <c r="J96"/>
  <c r="BE96" s="1"/>
  <c r="BI90"/>
  <c r="BH90"/>
  <c r="BG90"/>
  <c r="F32" s="1"/>
  <c r="BB55" i="1" s="1"/>
  <c r="BF90" i="5"/>
  <c r="BE90"/>
  <c r="T90"/>
  <c r="R90"/>
  <c r="P90"/>
  <c r="BK90"/>
  <c r="J90"/>
  <c r="BI82"/>
  <c r="BH82"/>
  <c r="F33" s="1"/>
  <c r="BC55" i="1" s="1"/>
  <c r="BG82" i="5"/>
  <c r="BF82"/>
  <c r="J31" s="1"/>
  <c r="AW55" i="1" s="1"/>
  <c r="BE82" i="5"/>
  <c r="F30" s="1"/>
  <c r="AZ55" i="1" s="1"/>
  <c r="T82" i="5"/>
  <c r="R82"/>
  <c r="P82"/>
  <c r="BK82"/>
  <c r="BK81" s="1"/>
  <c r="J82"/>
  <c r="F76"/>
  <c r="J75"/>
  <c r="F75"/>
  <c r="F73"/>
  <c r="E71"/>
  <c r="E69"/>
  <c r="J51"/>
  <c r="F51"/>
  <c r="F49"/>
  <c r="E47"/>
  <c r="E45"/>
  <c r="J18"/>
  <c r="E18"/>
  <c r="F52" s="1"/>
  <c r="J17"/>
  <c r="J12"/>
  <c r="J73" s="1"/>
  <c r="E7"/>
  <c r="T185" i="4"/>
  <c r="T184" s="1"/>
  <c r="P185"/>
  <c r="P184" s="1"/>
  <c r="BK185"/>
  <c r="T181"/>
  <c r="P181"/>
  <c r="R179"/>
  <c r="T141"/>
  <c r="P141"/>
  <c r="BK141"/>
  <c r="J141" s="1"/>
  <c r="J61" s="1"/>
  <c r="R114"/>
  <c r="T108"/>
  <c r="P108"/>
  <c r="R87"/>
  <c r="J87"/>
  <c r="J58" s="1"/>
  <c r="AY54" i="1"/>
  <c r="AX54"/>
  <c r="BI186" i="4"/>
  <c r="BH186"/>
  <c r="BG186"/>
  <c r="BF186"/>
  <c r="BE186"/>
  <c r="T186"/>
  <c r="R186"/>
  <c r="R185" s="1"/>
  <c r="R184" s="1"/>
  <c r="P186"/>
  <c r="BK186"/>
  <c r="J186"/>
  <c r="BI182"/>
  <c r="BH182"/>
  <c r="BG182"/>
  <c r="BF182"/>
  <c r="BE182"/>
  <c r="T182"/>
  <c r="R182"/>
  <c r="R181" s="1"/>
  <c r="P182"/>
  <c r="BK182"/>
  <c r="BK181" s="1"/>
  <c r="J181" s="1"/>
  <c r="J63" s="1"/>
  <c r="J182"/>
  <c r="BI180"/>
  <c r="BH180"/>
  <c r="BG180"/>
  <c r="BF180"/>
  <c r="T180"/>
  <c r="T179" s="1"/>
  <c r="R180"/>
  <c r="P180"/>
  <c r="P179" s="1"/>
  <c r="BK180"/>
  <c r="BK179" s="1"/>
  <c r="J179" s="1"/>
  <c r="J62" s="1"/>
  <c r="J180"/>
  <c r="BE180" s="1"/>
  <c r="BI174"/>
  <c r="BH174"/>
  <c r="BG174"/>
  <c r="BF174"/>
  <c r="BE174"/>
  <c r="T174"/>
  <c r="R174"/>
  <c r="P174"/>
  <c r="BK174"/>
  <c r="J174"/>
  <c r="BI169"/>
  <c r="BH169"/>
  <c r="BG169"/>
  <c r="BF169"/>
  <c r="BE169"/>
  <c r="T169"/>
  <c r="R169"/>
  <c r="P169"/>
  <c r="BK169"/>
  <c r="J169"/>
  <c r="BI164"/>
  <c r="BH164"/>
  <c r="BG164"/>
  <c r="BF164"/>
  <c r="BE164"/>
  <c r="T164"/>
  <c r="R164"/>
  <c r="P164"/>
  <c r="BK164"/>
  <c r="J164"/>
  <c r="BI159"/>
  <c r="BH159"/>
  <c r="BG159"/>
  <c r="BF159"/>
  <c r="BE159"/>
  <c r="T159"/>
  <c r="R159"/>
  <c r="P159"/>
  <c r="BK159"/>
  <c r="J159"/>
  <c r="BI154"/>
  <c r="BH154"/>
  <c r="BG154"/>
  <c r="BF154"/>
  <c r="BE154"/>
  <c r="T154"/>
  <c r="R154"/>
  <c r="P154"/>
  <c r="BK154"/>
  <c r="J154"/>
  <c r="BI148"/>
  <c r="BH148"/>
  <c r="BG148"/>
  <c r="BF148"/>
  <c r="BE148"/>
  <c r="T148"/>
  <c r="R148"/>
  <c r="P148"/>
  <c r="BK148"/>
  <c r="J148"/>
  <c r="BI142"/>
  <c r="BH142"/>
  <c r="BG142"/>
  <c r="BF142"/>
  <c r="BE142"/>
  <c r="T142"/>
  <c r="R142"/>
  <c r="P142"/>
  <c r="BK142"/>
  <c r="J142"/>
  <c r="BI140"/>
  <c r="BH140"/>
  <c r="BG140"/>
  <c r="BF140"/>
  <c r="T140"/>
  <c r="R140"/>
  <c r="P140"/>
  <c r="BK140"/>
  <c r="J140"/>
  <c r="BE140" s="1"/>
  <c r="BI135"/>
  <c r="BH135"/>
  <c r="BG135"/>
  <c r="BF135"/>
  <c r="T135"/>
  <c r="R135"/>
  <c r="P135"/>
  <c r="BK135"/>
  <c r="J135"/>
  <c r="BE135" s="1"/>
  <c r="BI130"/>
  <c r="BH130"/>
  <c r="BG130"/>
  <c r="BF130"/>
  <c r="T130"/>
  <c r="R130"/>
  <c r="P130"/>
  <c r="BK130"/>
  <c r="J130"/>
  <c r="BE130" s="1"/>
  <c r="BI125"/>
  <c r="BH125"/>
  <c r="BG125"/>
  <c r="BF125"/>
  <c r="T125"/>
  <c r="R125"/>
  <c r="P125"/>
  <c r="BK125"/>
  <c r="J125"/>
  <c r="BE125" s="1"/>
  <c r="BI120"/>
  <c r="BH120"/>
  <c r="BG120"/>
  <c r="BF120"/>
  <c r="T120"/>
  <c r="R120"/>
  <c r="P120"/>
  <c r="BK120"/>
  <c r="J120"/>
  <c r="BE120" s="1"/>
  <c r="BI115"/>
  <c r="BH115"/>
  <c r="BG115"/>
  <c r="BF115"/>
  <c r="T115"/>
  <c r="R115"/>
  <c r="P115"/>
  <c r="BK115"/>
  <c r="BK114" s="1"/>
  <c r="J114" s="1"/>
  <c r="J60" s="1"/>
  <c r="J115"/>
  <c r="BE115" s="1"/>
  <c r="BI109"/>
  <c r="BH109"/>
  <c r="BG109"/>
  <c r="BF109"/>
  <c r="BE109"/>
  <c r="T109"/>
  <c r="R109"/>
  <c r="R108" s="1"/>
  <c r="P109"/>
  <c r="BK109"/>
  <c r="BK108" s="1"/>
  <c r="J109"/>
  <c r="BI103"/>
  <c r="BH103"/>
  <c r="BG103"/>
  <c r="BF103"/>
  <c r="J31" s="1"/>
  <c r="AW54" i="1" s="1"/>
  <c r="T103" i="4"/>
  <c r="R103"/>
  <c r="P103"/>
  <c r="BK103"/>
  <c r="J103"/>
  <c r="BE103" s="1"/>
  <c r="BI98"/>
  <c r="BH98"/>
  <c r="BG98"/>
  <c r="BF98"/>
  <c r="T98"/>
  <c r="R98"/>
  <c r="P98"/>
  <c r="BK98"/>
  <c r="J98"/>
  <c r="BE98" s="1"/>
  <c r="BI93"/>
  <c r="BH93"/>
  <c r="BG93"/>
  <c r="BF93"/>
  <c r="T93"/>
  <c r="R93"/>
  <c r="P93"/>
  <c r="BK93"/>
  <c r="J93"/>
  <c r="BE93" s="1"/>
  <c r="BI88"/>
  <c r="F34" s="1"/>
  <c r="BD54" i="1" s="1"/>
  <c r="BH88" i="4"/>
  <c r="F33" s="1"/>
  <c r="BC54" i="1" s="1"/>
  <c r="BG88" i="4"/>
  <c r="BF88"/>
  <c r="T88"/>
  <c r="T87" s="1"/>
  <c r="R88"/>
  <c r="P88"/>
  <c r="BK88"/>
  <c r="BK87" s="1"/>
  <c r="J88"/>
  <c r="BE88" s="1"/>
  <c r="F30" s="1"/>
  <c r="AZ54" i="1" s="1"/>
  <c r="J81" i="4"/>
  <c r="F81"/>
  <c r="J79"/>
  <c r="F79"/>
  <c r="E77"/>
  <c r="F52"/>
  <c r="J51"/>
  <c r="F51"/>
  <c r="F49"/>
  <c r="E47"/>
  <c r="E45"/>
  <c r="J18"/>
  <c r="E18"/>
  <c r="F82" s="1"/>
  <c r="J17"/>
  <c r="J12"/>
  <c r="J49" s="1"/>
  <c r="E7"/>
  <c r="E75" s="1"/>
  <c r="R868" i="3"/>
  <c r="T818"/>
  <c r="P818"/>
  <c r="BK818"/>
  <c r="J818" s="1"/>
  <c r="J76" s="1"/>
  <c r="R766"/>
  <c r="J766"/>
  <c r="J75" s="1"/>
  <c r="T706"/>
  <c r="P706"/>
  <c r="R693"/>
  <c r="T677"/>
  <c r="P677"/>
  <c r="R653"/>
  <c r="T602"/>
  <c r="P602"/>
  <c r="R596"/>
  <c r="T575"/>
  <c r="P575"/>
  <c r="R552"/>
  <c r="J552"/>
  <c r="J67" s="1"/>
  <c r="R548"/>
  <c r="T546"/>
  <c r="P546"/>
  <c r="BK546"/>
  <c r="J546" s="1"/>
  <c r="J64" s="1"/>
  <c r="R381"/>
  <c r="T222"/>
  <c r="P222"/>
  <c r="R210"/>
  <c r="T141"/>
  <c r="P141"/>
  <c r="R122"/>
  <c r="J122"/>
  <c r="J59" s="1"/>
  <c r="T99"/>
  <c r="P99"/>
  <c r="AY53" i="1"/>
  <c r="AX53"/>
  <c r="BI955" i="3"/>
  <c r="BH955"/>
  <c r="BG955"/>
  <c r="BF955"/>
  <c r="T955"/>
  <c r="R955"/>
  <c r="P955"/>
  <c r="BK955"/>
  <c r="J955"/>
  <c r="BE955" s="1"/>
  <c r="BI939"/>
  <c r="BH939"/>
  <c r="BG939"/>
  <c r="BF939"/>
  <c r="T939"/>
  <c r="R939"/>
  <c r="P939"/>
  <c r="BK939"/>
  <c r="J939"/>
  <c r="BE939" s="1"/>
  <c r="BI937"/>
  <c r="BH937"/>
  <c r="BG937"/>
  <c r="BF937"/>
  <c r="T937"/>
  <c r="R937"/>
  <c r="P937"/>
  <c r="BK937"/>
  <c r="J937"/>
  <c r="BE937" s="1"/>
  <c r="BI935"/>
  <c r="BH935"/>
  <c r="BG935"/>
  <c r="BF935"/>
  <c r="T935"/>
  <c r="R935"/>
  <c r="P935"/>
  <c r="BK935"/>
  <c r="J935"/>
  <c r="BE935" s="1"/>
  <c r="BI919"/>
  <c r="BH919"/>
  <c r="BG919"/>
  <c r="BF919"/>
  <c r="T919"/>
  <c r="R919"/>
  <c r="P919"/>
  <c r="BK919"/>
  <c r="J919"/>
  <c r="BE919" s="1"/>
  <c r="BI917"/>
  <c r="BH917"/>
  <c r="BG917"/>
  <c r="BF917"/>
  <c r="T917"/>
  <c r="R917"/>
  <c r="P917"/>
  <c r="BK917"/>
  <c r="J917"/>
  <c r="BE917" s="1"/>
  <c r="BI901"/>
  <c r="BH901"/>
  <c r="BG901"/>
  <c r="BF901"/>
  <c r="T901"/>
  <c r="R901"/>
  <c r="P901"/>
  <c r="BK901"/>
  <c r="J901"/>
  <c r="BE901" s="1"/>
  <c r="BI885"/>
  <c r="BH885"/>
  <c r="BG885"/>
  <c r="BF885"/>
  <c r="T885"/>
  <c r="R885"/>
  <c r="P885"/>
  <c r="BK885"/>
  <c r="BK868" s="1"/>
  <c r="J868" s="1"/>
  <c r="J77" s="1"/>
  <c r="J885"/>
  <c r="BE885" s="1"/>
  <c r="BI869"/>
  <c r="BH869"/>
  <c r="BG869"/>
  <c r="BF869"/>
  <c r="T869"/>
  <c r="T868" s="1"/>
  <c r="R869"/>
  <c r="P869"/>
  <c r="BK869"/>
  <c r="J869"/>
  <c r="BE869" s="1"/>
  <c r="BI866"/>
  <c r="BH866"/>
  <c r="BG866"/>
  <c r="BF866"/>
  <c r="BE866"/>
  <c r="T866"/>
  <c r="R866"/>
  <c r="P866"/>
  <c r="BK866"/>
  <c r="J866"/>
  <c r="BI857"/>
  <c r="BH857"/>
  <c r="BG857"/>
  <c r="BF857"/>
  <c r="BE857"/>
  <c r="T857"/>
  <c r="R857"/>
  <c r="P857"/>
  <c r="BK857"/>
  <c r="J857"/>
  <c r="BI855"/>
  <c r="BH855"/>
  <c r="BG855"/>
  <c r="BF855"/>
  <c r="BE855"/>
  <c r="T855"/>
  <c r="R855"/>
  <c r="P855"/>
  <c r="BK855"/>
  <c r="J855"/>
  <c r="BI847"/>
  <c r="BH847"/>
  <c r="BG847"/>
  <c r="BF847"/>
  <c r="BE847"/>
  <c r="T847"/>
  <c r="R847"/>
  <c r="P847"/>
  <c r="BK847"/>
  <c r="J847"/>
  <c r="BI845"/>
  <c r="BH845"/>
  <c r="BG845"/>
  <c r="BF845"/>
  <c r="BE845"/>
  <c r="T845"/>
  <c r="R845"/>
  <c r="P845"/>
  <c r="BK845"/>
  <c r="J845"/>
  <c r="BI837"/>
  <c r="BH837"/>
  <c r="BG837"/>
  <c r="BF837"/>
  <c r="BE837"/>
  <c r="T837"/>
  <c r="R837"/>
  <c r="P837"/>
  <c r="BK837"/>
  <c r="J837"/>
  <c r="BI835"/>
  <c r="BH835"/>
  <c r="BG835"/>
  <c r="BF835"/>
  <c r="BE835"/>
  <c r="T835"/>
  <c r="R835"/>
  <c r="P835"/>
  <c r="BK835"/>
  <c r="J835"/>
  <c r="BI827"/>
  <c r="BH827"/>
  <c r="BG827"/>
  <c r="BF827"/>
  <c r="BE827"/>
  <c r="T827"/>
  <c r="R827"/>
  <c r="P827"/>
  <c r="BK827"/>
  <c r="J827"/>
  <c r="BI819"/>
  <c r="BH819"/>
  <c r="BG819"/>
  <c r="BF819"/>
  <c r="BE819"/>
  <c r="T819"/>
  <c r="R819"/>
  <c r="P819"/>
  <c r="BK819"/>
  <c r="J819"/>
  <c r="BI816"/>
  <c r="BH816"/>
  <c r="BG816"/>
  <c r="BF816"/>
  <c r="T816"/>
  <c r="R816"/>
  <c r="P816"/>
  <c r="BK816"/>
  <c r="J816"/>
  <c r="BE816" s="1"/>
  <c r="BI814"/>
  <c r="BH814"/>
  <c r="BG814"/>
  <c r="BF814"/>
  <c r="T814"/>
  <c r="R814"/>
  <c r="P814"/>
  <c r="BK814"/>
  <c r="J814"/>
  <c r="BE814" s="1"/>
  <c r="BI806"/>
  <c r="BH806"/>
  <c r="BG806"/>
  <c r="BF806"/>
  <c r="T806"/>
  <c r="R806"/>
  <c r="P806"/>
  <c r="BK806"/>
  <c r="J806"/>
  <c r="BE806" s="1"/>
  <c r="BI804"/>
  <c r="BH804"/>
  <c r="BG804"/>
  <c r="BF804"/>
  <c r="T804"/>
  <c r="R804"/>
  <c r="P804"/>
  <c r="BK804"/>
  <c r="J804"/>
  <c r="BE804" s="1"/>
  <c r="BI802"/>
  <c r="BH802"/>
  <c r="BG802"/>
  <c r="BF802"/>
  <c r="T802"/>
  <c r="R802"/>
  <c r="P802"/>
  <c r="BK802"/>
  <c r="J802"/>
  <c r="BE802" s="1"/>
  <c r="BI793"/>
  <c r="BH793"/>
  <c r="BG793"/>
  <c r="BF793"/>
  <c r="T793"/>
  <c r="R793"/>
  <c r="P793"/>
  <c r="BK793"/>
  <c r="J793"/>
  <c r="BE793" s="1"/>
  <c r="BI785"/>
  <c r="BH785"/>
  <c r="BG785"/>
  <c r="BF785"/>
  <c r="T785"/>
  <c r="R785"/>
  <c r="P785"/>
  <c r="BK785"/>
  <c r="J785"/>
  <c r="BE785" s="1"/>
  <c r="BI776"/>
  <c r="BH776"/>
  <c r="BG776"/>
  <c r="BF776"/>
  <c r="T776"/>
  <c r="R776"/>
  <c r="P776"/>
  <c r="BK776"/>
  <c r="J776"/>
  <c r="BE776" s="1"/>
  <c r="BI767"/>
  <c r="BH767"/>
  <c r="BG767"/>
  <c r="BF767"/>
  <c r="T767"/>
  <c r="T766" s="1"/>
  <c r="R767"/>
  <c r="P767"/>
  <c r="BK767"/>
  <c r="BK766" s="1"/>
  <c r="J767"/>
  <c r="BE767" s="1"/>
  <c r="BI764"/>
  <c r="BH764"/>
  <c r="BG764"/>
  <c r="BF764"/>
  <c r="BE764"/>
  <c r="T764"/>
  <c r="R764"/>
  <c r="P764"/>
  <c r="BK764"/>
  <c r="J764"/>
  <c r="BI752"/>
  <c r="BH752"/>
  <c r="BG752"/>
  <c r="BF752"/>
  <c r="BE752"/>
  <c r="T752"/>
  <c r="R752"/>
  <c r="P752"/>
  <c r="BK752"/>
  <c r="J752"/>
  <c r="BI747"/>
  <c r="BH747"/>
  <c r="BG747"/>
  <c r="BF747"/>
  <c r="BE747"/>
  <c r="T747"/>
  <c r="R747"/>
  <c r="P747"/>
  <c r="BK747"/>
  <c r="J747"/>
  <c r="BI745"/>
  <c r="BH745"/>
  <c r="BG745"/>
  <c r="BF745"/>
  <c r="BE745"/>
  <c r="T745"/>
  <c r="R745"/>
  <c r="P745"/>
  <c r="BK745"/>
  <c r="J745"/>
  <c r="BI738"/>
  <c r="BH738"/>
  <c r="BG738"/>
  <c r="BF738"/>
  <c r="BE738"/>
  <c r="T738"/>
  <c r="R738"/>
  <c r="P738"/>
  <c r="BK738"/>
  <c r="J738"/>
  <c r="BI736"/>
  <c r="BH736"/>
  <c r="BG736"/>
  <c r="BF736"/>
  <c r="BE736"/>
  <c r="T736"/>
  <c r="R736"/>
  <c r="P736"/>
  <c r="BK736"/>
  <c r="J736"/>
  <c r="BI728"/>
  <c r="BH728"/>
  <c r="BG728"/>
  <c r="BF728"/>
  <c r="BE728"/>
  <c r="T728"/>
  <c r="R728"/>
  <c r="P728"/>
  <c r="BK728"/>
  <c r="J728"/>
  <c r="BI716"/>
  <c r="BH716"/>
  <c r="BG716"/>
  <c r="BF716"/>
  <c r="BE716"/>
  <c r="T716"/>
  <c r="R716"/>
  <c r="P716"/>
  <c r="BK716"/>
  <c r="J716"/>
  <c r="BI714"/>
  <c r="BH714"/>
  <c r="BG714"/>
  <c r="BF714"/>
  <c r="BE714"/>
  <c r="T714"/>
  <c r="R714"/>
  <c r="P714"/>
  <c r="BK714"/>
  <c r="J714"/>
  <c r="BI707"/>
  <c r="BH707"/>
  <c r="BG707"/>
  <c r="BF707"/>
  <c r="BE707"/>
  <c r="T707"/>
  <c r="R707"/>
  <c r="R706" s="1"/>
  <c r="P707"/>
  <c r="BK707"/>
  <c r="BK706" s="1"/>
  <c r="J706" s="1"/>
  <c r="J74" s="1"/>
  <c r="J707"/>
  <c r="BI705"/>
  <c r="BH705"/>
  <c r="BG705"/>
  <c r="BF705"/>
  <c r="T705"/>
  <c r="R705"/>
  <c r="P705"/>
  <c r="BK705"/>
  <c r="J705"/>
  <c r="BE705" s="1"/>
  <c r="BI704"/>
  <c r="BH704"/>
  <c r="BG704"/>
  <c r="BF704"/>
  <c r="T704"/>
  <c r="R704"/>
  <c r="P704"/>
  <c r="BK704"/>
  <c r="J704"/>
  <c r="BE704" s="1"/>
  <c r="BI703"/>
  <c r="BH703"/>
  <c r="BG703"/>
  <c r="BF703"/>
  <c r="T703"/>
  <c r="R703"/>
  <c r="P703"/>
  <c r="BK703"/>
  <c r="J703"/>
  <c r="BE703" s="1"/>
  <c r="BI702"/>
  <c r="BH702"/>
  <c r="BG702"/>
  <c r="BF702"/>
  <c r="T702"/>
  <c r="R702"/>
  <c r="P702"/>
  <c r="BK702"/>
  <c r="J702"/>
  <c r="BE702" s="1"/>
  <c r="BI701"/>
  <c r="BH701"/>
  <c r="BG701"/>
  <c r="BF701"/>
  <c r="T701"/>
  <c r="R701"/>
  <c r="P701"/>
  <c r="BK701"/>
  <c r="J701"/>
  <c r="BE701" s="1"/>
  <c r="BI700"/>
  <c r="BH700"/>
  <c r="BG700"/>
  <c r="BF700"/>
  <c r="T700"/>
  <c r="R700"/>
  <c r="P700"/>
  <c r="BK700"/>
  <c r="J700"/>
  <c r="BE700" s="1"/>
  <c r="BI699"/>
  <c r="BH699"/>
  <c r="BG699"/>
  <c r="BF699"/>
  <c r="T699"/>
  <c r="R699"/>
  <c r="P699"/>
  <c r="BK699"/>
  <c r="J699"/>
  <c r="BE699" s="1"/>
  <c r="BI694"/>
  <c r="BH694"/>
  <c r="BG694"/>
  <c r="BF694"/>
  <c r="T694"/>
  <c r="R694"/>
  <c r="P694"/>
  <c r="BK694"/>
  <c r="BK693" s="1"/>
  <c r="J693" s="1"/>
  <c r="J73" s="1"/>
  <c r="J694"/>
  <c r="BE694" s="1"/>
  <c r="BI692"/>
  <c r="BH692"/>
  <c r="BG692"/>
  <c r="BF692"/>
  <c r="BE692"/>
  <c r="T692"/>
  <c r="R692"/>
  <c r="P692"/>
  <c r="BK692"/>
  <c r="J692"/>
  <c r="BI691"/>
  <c r="BH691"/>
  <c r="BG691"/>
  <c r="BF691"/>
  <c r="BE691"/>
  <c r="T691"/>
  <c r="R691"/>
  <c r="P691"/>
  <c r="BK691"/>
  <c r="J691"/>
  <c r="BI690"/>
  <c r="BH690"/>
  <c r="BG690"/>
  <c r="BF690"/>
  <c r="BE690"/>
  <c r="T690"/>
  <c r="R690"/>
  <c r="P690"/>
  <c r="BK690"/>
  <c r="J690"/>
  <c r="BI689"/>
  <c r="BH689"/>
  <c r="BG689"/>
  <c r="BF689"/>
  <c r="BE689"/>
  <c r="T689"/>
  <c r="R689"/>
  <c r="P689"/>
  <c r="BK689"/>
  <c r="J689"/>
  <c r="BI688"/>
  <c r="BH688"/>
  <c r="BG688"/>
  <c r="BF688"/>
  <c r="BE688"/>
  <c r="T688"/>
  <c r="R688"/>
  <c r="P688"/>
  <c r="BK688"/>
  <c r="J688"/>
  <c r="BI687"/>
  <c r="BH687"/>
  <c r="BG687"/>
  <c r="BF687"/>
  <c r="BE687"/>
  <c r="T687"/>
  <c r="R687"/>
  <c r="P687"/>
  <c r="BK687"/>
  <c r="J687"/>
  <c r="BI686"/>
  <c r="BH686"/>
  <c r="BG686"/>
  <c r="BF686"/>
  <c r="BE686"/>
  <c r="T686"/>
  <c r="R686"/>
  <c r="P686"/>
  <c r="BK686"/>
  <c r="J686"/>
  <c r="BI685"/>
  <c r="BH685"/>
  <c r="BG685"/>
  <c r="BF685"/>
  <c r="BE685"/>
  <c r="T685"/>
  <c r="R685"/>
  <c r="P685"/>
  <c r="BK685"/>
  <c r="J685"/>
  <c r="BI684"/>
  <c r="BH684"/>
  <c r="BG684"/>
  <c r="BF684"/>
  <c r="BE684"/>
  <c r="T684"/>
  <c r="R684"/>
  <c r="P684"/>
  <c r="BK684"/>
  <c r="J684"/>
  <c r="BI683"/>
  <c r="BH683"/>
  <c r="BG683"/>
  <c r="BF683"/>
  <c r="BE683"/>
  <c r="T683"/>
  <c r="R683"/>
  <c r="P683"/>
  <c r="BK683"/>
  <c r="J683"/>
  <c r="BI682"/>
  <c r="BH682"/>
  <c r="BG682"/>
  <c r="BF682"/>
  <c r="BE682"/>
  <c r="T682"/>
  <c r="R682"/>
  <c r="P682"/>
  <c r="BK682"/>
  <c r="J682"/>
  <c r="BI681"/>
  <c r="BH681"/>
  <c r="BG681"/>
  <c r="BF681"/>
  <c r="BE681"/>
  <c r="T681"/>
  <c r="R681"/>
  <c r="P681"/>
  <c r="BK681"/>
  <c r="J681"/>
  <c r="BI680"/>
  <c r="BH680"/>
  <c r="BG680"/>
  <c r="BF680"/>
  <c r="BE680"/>
  <c r="T680"/>
  <c r="R680"/>
  <c r="P680"/>
  <c r="BK680"/>
  <c r="J680"/>
  <c r="BI679"/>
  <c r="BH679"/>
  <c r="BG679"/>
  <c r="BF679"/>
  <c r="BE679"/>
  <c r="T679"/>
  <c r="R679"/>
  <c r="P679"/>
  <c r="BK679"/>
  <c r="BK677" s="1"/>
  <c r="J677" s="1"/>
  <c r="J72" s="1"/>
  <c r="J679"/>
  <c r="BI678"/>
  <c r="BH678"/>
  <c r="BG678"/>
  <c r="BF678"/>
  <c r="BE678"/>
  <c r="T678"/>
  <c r="R678"/>
  <c r="R677" s="1"/>
  <c r="P678"/>
  <c r="BK678"/>
  <c r="J678"/>
  <c r="BI675"/>
  <c r="BH675"/>
  <c r="BG675"/>
  <c r="BF675"/>
  <c r="T675"/>
  <c r="R675"/>
  <c r="P675"/>
  <c r="BK675"/>
  <c r="J675"/>
  <c r="BE675" s="1"/>
  <c r="BI670"/>
  <c r="BH670"/>
  <c r="BG670"/>
  <c r="BF670"/>
  <c r="T670"/>
  <c r="R670"/>
  <c r="P670"/>
  <c r="BK670"/>
  <c r="J670"/>
  <c r="BE670" s="1"/>
  <c r="BI664"/>
  <c r="BH664"/>
  <c r="BG664"/>
  <c r="BF664"/>
  <c r="T664"/>
  <c r="R664"/>
  <c r="P664"/>
  <c r="BK664"/>
  <c r="J664"/>
  <c r="BE664" s="1"/>
  <c r="BI659"/>
  <c r="BH659"/>
  <c r="BG659"/>
  <c r="BF659"/>
  <c r="T659"/>
  <c r="R659"/>
  <c r="P659"/>
  <c r="BK659"/>
  <c r="J659"/>
  <c r="BE659" s="1"/>
  <c r="BI654"/>
  <c r="BH654"/>
  <c r="BG654"/>
  <c r="BF654"/>
  <c r="T654"/>
  <c r="R654"/>
  <c r="P654"/>
  <c r="BK654"/>
  <c r="BK653" s="1"/>
  <c r="J653" s="1"/>
  <c r="J71" s="1"/>
  <c r="J654"/>
  <c r="BE654" s="1"/>
  <c r="BI651"/>
  <c r="BH651"/>
  <c r="BG651"/>
  <c r="BF651"/>
  <c r="BE651"/>
  <c r="T651"/>
  <c r="R651"/>
  <c r="P651"/>
  <c r="BK651"/>
  <c r="J651"/>
  <c r="BI650"/>
  <c r="BH650"/>
  <c r="BG650"/>
  <c r="BF650"/>
  <c r="BE650"/>
  <c r="T650"/>
  <c r="R650"/>
  <c r="P650"/>
  <c r="BK650"/>
  <c r="J650"/>
  <c r="BI640"/>
  <c r="BH640"/>
  <c r="BG640"/>
  <c r="BF640"/>
  <c r="BE640"/>
  <c r="T640"/>
  <c r="R640"/>
  <c r="P640"/>
  <c r="BK640"/>
  <c r="J640"/>
  <c r="BI624"/>
  <c r="BH624"/>
  <c r="BG624"/>
  <c r="BF624"/>
  <c r="BE624"/>
  <c r="T624"/>
  <c r="R624"/>
  <c r="P624"/>
  <c r="BK624"/>
  <c r="J624"/>
  <c r="BI617"/>
  <c r="BH617"/>
  <c r="BG617"/>
  <c r="BF617"/>
  <c r="BE617"/>
  <c r="T617"/>
  <c r="R617"/>
  <c r="P617"/>
  <c r="BK617"/>
  <c r="J617"/>
  <c r="BI603"/>
  <c r="BH603"/>
  <c r="BG603"/>
  <c r="BF603"/>
  <c r="BE603"/>
  <c r="T603"/>
  <c r="R603"/>
  <c r="P603"/>
  <c r="BK603"/>
  <c r="BK602" s="1"/>
  <c r="J602" s="1"/>
  <c r="J70" s="1"/>
  <c r="J603"/>
  <c r="BI601"/>
  <c r="BH601"/>
  <c r="BG601"/>
  <c r="BF601"/>
  <c r="T601"/>
  <c r="R601"/>
  <c r="P601"/>
  <c r="BK601"/>
  <c r="J601"/>
  <c r="BE601" s="1"/>
  <c r="BI600"/>
  <c r="BH600"/>
  <c r="BG600"/>
  <c r="BF600"/>
  <c r="T600"/>
  <c r="R600"/>
  <c r="P600"/>
  <c r="BK600"/>
  <c r="J600"/>
  <c r="BE600" s="1"/>
  <c r="BI599"/>
  <c r="BH599"/>
  <c r="BG599"/>
  <c r="BF599"/>
  <c r="T599"/>
  <c r="R599"/>
  <c r="P599"/>
  <c r="BK599"/>
  <c r="J599"/>
  <c r="BE599" s="1"/>
  <c r="BI598"/>
  <c r="BH598"/>
  <c r="BG598"/>
  <c r="BF598"/>
  <c r="T598"/>
  <c r="R598"/>
  <c r="P598"/>
  <c r="BK598"/>
  <c r="J598"/>
  <c r="BE598" s="1"/>
  <c r="BI597"/>
  <c r="BH597"/>
  <c r="BG597"/>
  <c r="BF597"/>
  <c r="T597"/>
  <c r="R597"/>
  <c r="P597"/>
  <c r="BK597"/>
  <c r="BK596" s="1"/>
  <c r="J596" s="1"/>
  <c r="J69" s="1"/>
  <c r="J597"/>
  <c r="BE597" s="1"/>
  <c r="BI594"/>
  <c r="BH594"/>
  <c r="BG594"/>
  <c r="BF594"/>
  <c r="BE594"/>
  <c r="T594"/>
  <c r="R594"/>
  <c r="P594"/>
  <c r="BK594"/>
  <c r="J594"/>
  <c r="BI592"/>
  <c r="BH592"/>
  <c r="BG592"/>
  <c r="BF592"/>
  <c r="BE592"/>
  <c r="T592"/>
  <c r="R592"/>
  <c r="P592"/>
  <c r="BK592"/>
  <c r="J592"/>
  <c r="BI585"/>
  <c r="BH585"/>
  <c r="BG585"/>
  <c r="BF585"/>
  <c r="BE585"/>
  <c r="T585"/>
  <c r="R585"/>
  <c r="P585"/>
  <c r="BK585"/>
  <c r="J585"/>
  <c r="BI576"/>
  <c r="BH576"/>
  <c r="BG576"/>
  <c r="BF576"/>
  <c r="BE576"/>
  <c r="T576"/>
  <c r="R576"/>
  <c r="R575" s="1"/>
  <c r="P576"/>
  <c r="BK576"/>
  <c r="BK575" s="1"/>
  <c r="J575" s="1"/>
  <c r="J68" s="1"/>
  <c r="J576"/>
  <c r="BI573"/>
  <c r="BH573"/>
  <c r="BG573"/>
  <c r="BF573"/>
  <c r="T573"/>
  <c r="R573"/>
  <c r="P573"/>
  <c r="BK573"/>
  <c r="J573"/>
  <c r="BE573" s="1"/>
  <c r="BI571"/>
  <c r="BH571"/>
  <c r="BG571"/>
  <c r="BF571"/>
  <c r="T571"/>
  <c r="R571"/>
  <c r="P571"/>
  <c r="BK571"/>
  <c r="J571"/>
  <c r="BE571" s="1"/>
  <c r="BI569"/>
  <c r="BH569"/>
  <c r="BG569"/>
  <c r="BF569"/>
  <c r="T569"/>
  <c r="R569"/>
  <c r="P569"/>
  <c r="BK569"/>
  <c r="J569"/>
  <c r="BE569" s="1"/>
  <c r="BI562"/>
  <c r="BH562"/>
  <c r="BG562"/>
  <c r="BF562"/>
  <c r="T562"/>
  <c r="R562"/>
  <c r="P562"/>
  <c r="BK562"/>
  <c r="J562"/>
  <c r="BE562" s="1"/>
  <c r="BI560"/>
  <c r="BH560"/>
  <c r="BG560"/>
  <c r="BF560"/>
  <c r="T560"/>
  <c r="R560"/>
  <c r="P560"/>
  <c r="BK560"/>
  <c r="J560"/>
  <c r="BE560" s="1"/>
  <c r="BI553"/>
  <c r="BH553"/>
  <c r="BG553"/>
  <c r="BF553"/>
  <c r="T553"/>
  <c r="R553"/>
  <c r="P553"/>
  <c r="P552" s="1"/>
  <c r="BK553"/>
  <c r="BK552" s="1"/>
  <c r="J553"/>
  <c r="BE553" s="1"/>
  <c r="BI549"/>
  <c r="BH549"/>
  <c r="BG549"/>
  <c r="BF549"/>
  <c r="T549"/>
  <c r="T548" s="1"/>
  <c r="R549"/>
  <c r="P549"/>
  <c r="P548" s="1"/>
  <c r="BK549"/>
  <c r="BK548" s="1"/>
  <c r="J548" s="1"/>
  <c r="J65" s="1"/>
  <c r="J549"/>
  <c r="BE549" s="1"/>
  <c r="BI547"/>
  <c r="BH547"/>
  <c r="BG547"/>
  <c r="BF547"/>
  <c r="BE547"/>
  <c r="T547"/>
  <c r="R547"/>
  <c r="R546" s="1"/>
  <c r="P547"/>
  <c r="BK547"/>
  <c r="J547"/>
  <c r="BI531"/>
  <c r="BH531"/>
  <c r="BG531"/>
  <c r="BF531"/>
  <c r="T531"/>
  <c r="R531"/>
  <c r="P531"/>
  <c r="BK531"/>
  <c r="J531"/>
  <c r="BE531" s="1"/>
  <c r="BI521"/>
  <c r="BH521"/>
  <c r="BG521"/>
  <c r="BF521"/>
  <c r="T521"/>
  <c r="R521"/>
  <c r="P521"/>
  <c r="BK521"/>
  <c r="J521"/>
  <c r="BE521" s="1"/>
  <c r="BI513"/>
  <c r="BH513"/>
  <c r="BG513"/>
  <c r="BF513"/>
  <c r="T513"/>
  <c r="R513"/>
  <c r="P513"/>
  <c r="BK513"/>
  <c r="J513"/>
  <c r="BE513" s="1"/>
  <c r="BI503"/>
  <c r="BH503"/>
  <c r="BG503"/>
  <c r="BF503"/>
  <c r="T503"/>
  <c r="R503"/>
  <c r="P503"/>
  <c r="BK503"/>
  <c r="J503"/>
  <c r="BE503" s="1"/>
  <c r="BI497"/>
  <c r="BH497"/>
  <c r="BG497"/>
  <c r="BF497"/>
  <c r="T497"/>
  <c r="R497"/>
  <c r="P497"/>
  <c r="BK497"/>
  <c r="J497"/>
  <c r="BE497" s="1"/>
  <c r="BI488"/>
  <c r="BH488"/>
  <c r="BG488"/>
  <c r="BF488"/>
  <c r="T488"/>
  <c r="R488"/>
  <c r="P488"/>
  <c r="BK488"/>
  <c r="J488"/>
  <c r="BE488" s="1"/>
  <c r="BI482"/>
  <c r="BH482"/>
  <c r="BG482"/>
  <c r="BF482"/>
  <c r="T482"/>
  <c r="R482"/>
  <c r="P482"/>
  <c r="BK482"/>
  <c r="J482"/>
  <c r="BE482" s="1"/>
  <c r="BI475"/>
  <c r="BH475"/>
  <c r="BG475"/>
  <c r="BF475"/>
  <c r="T475"/>
  <c r="R475"/>
  <c r="P475"/>
  <c r="BK475"/>
  <c r="J475"/>
  <c r="BE475" s="1"/>
  <c r="BI456"/>
  <c r="BH456"/>
  <c r="BG456"/>
  <c r="BF456"/>
  <c r="T456"/>
  <c r="R456"/>
  <c r="P456"/>
  <c r="BK456"/>
  <c r="J456"/>
  <c r="BE456" s="1"/>
  <c r="BI448"/>
  <c r="BH448"/>
  <c r="BG448"/>
  <c r="BF448"/>
  <c r="T448"/>
  <c r="R448"/>
  <c r="P448"/>
  <c r="BK448"/>
  <c r="J448"/>
  <c r="BE448" s="1"/>
  <c r="BI439"/>
  <c r="BH439"/>
  <c r="BG439"/>
  <c r="BF439"/>
  <c r="T439"/>
  <c r="R439"/>
  <c r="P439"/>
  <c r="BK439"/>
  <c r="J439"/>
  <c r="BE439" s="1"/>
  <c r="BI431"/>
  <c r="BH431"/>
  <c r="BG431"/>
  <c r="BF431"/>
  <c r="T431"/>
  <c r="R431"/>
  <c r="P431"/>
  <c r="BK431"/>
  <c r="J431"/>
  <c r="BE431" s="1"/>
  <c r="BI425"/>
  <c r="BH425"/>
  <c r="BG425"/>
  <c r="BF425"/>
  <c r="T425"/>
  <c r="R425"/>
  <c r="P425"/>
  <c r="BK425"/>
  <c r="J425"/>
  <c r="BE425" s="1"/>
  <c r="BI409"/>
  <c r="BH409"/>
  <c r="BG409"/>
  <c r="BF409"/>
  <c r="T409"/>
  <c r="R409"/>
  <c r="P409"/>
  <c r="BK409"/>
  <c r="J409"/>
  <c r="BE409" s="1"/>
  <c r="BI393"/>
  <c r="BH393"/>
  <c r="BG393"/>
  <c r="BF393"/>
  <c r="T393"/>
  <c r="R393"/>
  <c r="P393"/>
  <c r="BK393"/>
  <c r="J393"/>
  <c r="BE393" s="1"/>
  <c r="BI391"/>
  <c r="BH391"/>
  <c r="BG391"/>
  <c r="BF391"/>
  <c r="T391"/>
  <c r="R391"/>
  <c r="P391"/>
  <c r="BK391"/>
  <c r="J391"/>
  <c r="BE391" s="1"/>
  <c r="BI388"/>
  <c r="BH388"/>
  <c r="BG388"/>
  <c r="BF388"/>
  <c r="T388"/>
  <c r="R388"/>
  <c r="P388"/>
  <c r="BK388"/>
  <c r="J388"/>
  <c r="BE388" s="1"/>
  <c r="BI382"/>
  <c r="BH382"/>
  <c r="BG382"/>
  <c r="BF382"/>
  <c r="T382"/>
  <c r="R382"/>
  <c r="P382"/>
  <c r="BK382"/>
  <c r="BK381" s="1"/>
  <c r="J381" s="1"/>
  <c r="J63" s="1"/>
  <c r="J382"/>
  <c r="BE382" s="1"/>
  <c r="BI380"/>
  <c r="BH380"/>
  <c r="BG380"/>
  <c r="BF380"/>
  <c r="BE380"/>
  <c r="T380"/>
  <c r="R380"/>
  <c r="P380"/>
  <c r="BK380"/>
  <c r="J380"/>
  <c r="BI379"/>
  <c r="BH379"/>
  <c r="BG379"/>
  <c r="BF379"/>
  <c r="BE379"/>
  <c r="T379"/>
  <c r="R379"/>
  <c r="P379"/>
  <c r="BK379"/>
  <c r="J379"/>
  <c r="BI378"/>
  <c r="BH378"/>
  <c r="BG378"/>
  <c r="BF378"/>
  <c r="BE378"/>
  <c r="T378"/>
  <c r="R378"/>
  <c r="P378"/>
  <c r="BK378"/>
  <c r="J378"/>
  <c r="BI377"/>
  <c r="BH377"/>
  <c r="BG377"/>
  <c r="BF377"/>
  <c r="BE377"/>
  <c r="T377"/>
  <c r="R377"/>
  <c r="P377"/>
  <c r="BK377"/>
  <c r="J377"/>
  <c r="BI376"/>
  <c r="BH376"/>
  <c r="BG376"/>
  <c r="BF376"/>
  <c r="BE376"/>
  <c r="T376"/>
  <c r="R376"/>
  <c r="P376"/>
  <c r="BK376"/>
  <c r="J376"/>
  <c r="BI375"/>
  <c r="BH375"/>
  <c r="BG375"/>
  <c r="BF375"/>
  <c r="BE375"/>
  <c r="T375"/>
  <c r="R375"/>
  <c r="P375"/>
  <c r="BK375"/>
  <c r="J375"/>
  <c r="BI369"/>
  <c r="BH369"/>
  <c r="BG369"/>
  <c r="BF369"/>
  <c r="BE369"/>
  <c r="T369"/>
  <c r="R369"/>
  <c r="P369"/>
  <c r="BK369"/>
  <c r="J369"/>
  <c r="BI359"/>
  <c r="BH359"/>
  <c r="BG359"/>
  <c r="BF359"/>
  <c r="BE359"/>
  <c r="T359"/>
  <c r="R359"/>
  <c r="P359"/>
  <c r="BK359"/>
  <c r="J359"/>
  <c r="BI348"/>
  <c r="BH348"/>
  <c r="BG348"/>
  <c r="BF348"/>
  <c r="BE348"/>
  <c r="T348"/>
  <c r="R348"/>
  <c r="P348"/>
  <c r="BK348"/>
  <c r="J348"/>
  <c r="BI342"/>
  <c r="BH342"/>
  <c r="BG342"/>
  <c r="BF342"/>
  <c r="BE342"/>
  <c r="T342"/>
  <c r="R342"/>
  <c r="P342"/>
  <c r="BK342"/>
  <c r="J342"/>
  <c r="BI335"/>
  <c r="BH335"/>
  <c r="BG335"/>
  <c r="BF335"/>
  <c r="BE335"/>
  <c r="T335"/>
  <c r="R335"/>
  <c r="P335"/>
  <c r="BK335"/>
  <c r="J335"/>
  <c r="BI328"/>
  <c r="BH328"/>
  <c r="BG328"/>
  <c r="BF328"/>
  <c r="BE328"/>
  <c r="T328"/>
  <c r="R328"/>
  <c r="P328"/>
  <c r="BK328"/>
  <c r="J328"/>
  <c r="BI323"/>
  <c r="BH323"/>
  <c r="BG323"/>
  <c r="BF323"/>
  <c r="BE323"/>
  <c r="T323"/>
  <c r="R323"/>
  <c r="P323"/>
  <c r="BK323"/>
  <c r="J323"/>
  <c r="BI318"/>
  <c r="BH318"/>
  <c r="BG318"/>
  <c r="BF318"/>
  <c r="BE318"/>
  <c r="T318"/>
  <c r="R318"/>
  <c r="P318"/>
  <c r="BK318"/>
  <c r="J318"/>
  <c r="BI316"/>
  <c r="BH316"/>
  <c r="BG316"/>
  <c r="BF316"/>
  <c r="BE316"/>
  <c r="T316"/>
  <c r="R316"/>
  <c r="P316"/>
  <c r="BK316"/>
  <c r="J316"/>
  <c r="BI310"/>
  <c r="BH310"/>
  <c r="BG310"/>
  <c r="BF310"/>
  <c r="BE310"/>
  <c r="T310"/>
  <c r="R310"/>
  <c r="P310"/>
  <c r="BK310"/>
  <c r="J310"/>
  <c r="BI303"/>
  <c r="BH303"/>
  <c r="BG303"/>
  <c r="BF303"/>
  <c r="BE303"/>
  <c r="T303"/>
  <c r="R303"/>
  <c r="P303"/>
  <c r="BK303"/>
  <c r="J303"/>
  <c r="BI297"/>
  <c r="BH297"/>
  <c r="BG297"/>
  <c r="BF297"/>
  <c r="BE297"/>
  <c r="T297"/>
  <c r="R297"/>
  <c r="P297"/>
  <c r="BK297"/>
  <c r="J297"/>
  <c r="BI290"/>
  <c r="BH290"/>
  <c r="BG290"/>
  <c r="BF290"/>
  <c r="BE290"/>
  <c r="T290"/>
  <c r="R290"/>
  <c r="P290"/>
  <c r="BK290"/>
  <c r="J290"/>
  <c r="BI288"/>
  <c r="BH288"/>
  <c r="BG288"/>
  <c r="BF288"/>
  <c r="BE288"/>
  <c r="T288"/>
  <c r="R288"/>
  <c r="P288"/>
  <c r="BK288"/>
  <c r="J288"/>
  <c r="BI282"/>
  <c r="BH282"/>
  <c r="BG282"/>
  <c r="BF282"/>
  <c r="BE282"/>
  <c r="T282"/>
  <c r="R282"/>
  <c r="P282"/>
  <c r="BK282"/>
  <c r="J282"/>
  <c r="BI280"/>
  <c r="BH280"/>
  <c r="BG280"/>
  <c r="BF280"/>
  <c r="BE280"/>
  <c r="T280"/>
  <c r="R280"/>
  <c r="P280"/>
  <c r="BK280"/>
  <c r="J280"/>
  <c r="BI274"/>
  <c r="BH274"/>
  <c r="BG274"/>
  <c r="BF274"/>
  <c r="BE274"/>
  <c r="T274"/>
  <c r="R274"/>
  <c r="P274"/>
  <c r="BK274"/>
  <c r="J274"/>
  <c r="BI269"/>
  <c r="BH269"/>
  <c r="BG269"/>
  <c r="BF269"/>
  <c r="BE269"/>
  <c r="T269"/>
  <c r="R269"/>
  <c r="P269"/>
  <c r="BK269"/>
  <c r="J269"/>
  <c r="BI253"/>
  <c r="BH253"/>
  <c r="BG253"/>
  <c r="BF253"/>
  <c r="BE253"/>
  <c r="T253"/>
  <c r="R253"/>
  <c r="P253"/>
  <c r="BK253"/>
  <c r="J253"/>
  <c r="BI244"/>
  <c r="BH244"/>
  <c r="BG244"/>
  <c r="BF244"/>
  <c r="BE244"/>
  <c r="T244"/>
  <c r="R244"/>
  <c r="P244"/>
  <c r="BK244"/>
  <c r="J244"/>
  <c r="BI229"/>
  <c r="BH229"/>
  <c r="BG229"/>
  <c r="BF229"/>
  <c r="BE229"/>
  <c r="T229"/>
  <c r="R229"/>
  <c r="P229"/>
  <c r="BK229"/>
  <c r="J229"/>
  <c r="BI223"/>
  <c r="BH223"/>
  <c r="BG223"/>
  <c r="BF223"/>
  <c r="BE223"/>
  <c r="T223"/>
  <c r="R223"/>
  <c r="P223"/>
  <c r="BK223"/>
  <c r="BK222" s="1"/>
  <c r="J222" s="1"/>
  <c r="J62" s="1"/>
  <c r="J223"/>
  <c r="BI211"/>
  <c r="BH211"/>
  <c r="BG211"/>
  <c r="BF211"/>
  <c r="T211"/>
  <c r="T210" s="1"/>
  <c r="R211"/>
  <c r="P211"/>
  <c r="P210" s="1"/>
  <c r="BK211"/>
  <c r="BK210" s="1"/>
  <c r="J210" s="1"/>
  <c r="J61" s="1"/>
  <c r="J211"/>
  <c r="BE211" s="1"/>
  <c r="BI199"/>
  <c r="BH199"/>
  <c r="BG199"/>
  <c r="BF199"/>
  <c r="BE199"/>
  <c r="T199"/>
  <c r="R199"/>
  <c r="P199"/>
  <c r="BK199"/>
  <c r="J199"/>
  <c r="BI189"/>
  <c r="BH189"/>
  <c r="BG189"/>
  <c r="BF189"/>
  <c r="BE189"/>
  <c r="T189"/>
  <c r="R189"/>
  <c r="P189"/>
  <c r="BK189"/>
  <c r="J189"/>
  <c r="BI183"/>
  <c r="BH183"/>
  <c r="BG183"/>
  <c r="BF183"/>
  <c r="BE183"/>
  <c r="T183"/>
  <c r="R183"/>
  <c r="P183"/>
  <c r="BK183"/>
  <c r="J183"/>
  <c r="BI175"/>
  <c r="BH175"/>
  <c r="BG175"/>
  <c r="BF175"/>
  <c r="BE175"/>
  <c r="T175"/>
  <c r="R175"/>
  <c r="P175"/>
  <c r="BK175"/>
  <c r="J175"/>
  <c r="BI167"/>
  <c r="BH167"/>
  <c r="BG167"/>
  <c r="BF167"/>
  <c r="BE167"/>
  <c r="T167"/>
  <c r="R167"/>
  <c r="P167"/>
  <c r="BK167"/>
  <c r="J167"/>
  <c r="BI156"/>
  <c r="BH156"/>
  <c r="BG156"/>
  <c r="BF156"/>
  <c r="BE156"/>
  <c r="T156"/>
  <c r="R156"/>
  <c r="P156"/>
  <c r="BK156"/>
  <c r="J156"/>
  <c r="BI142"/>
  <c r="F34" s="1"/>
  <c r="BD53" i="1" s="1"/>
  <c r="BH142" i="3"/>
  <c r="BG142"/>
  <c r="BF142"/>
  <c r="BE142"/>
  <c r="T142"/>
  <c r="R142"/>
  <c r="P142"/>
  <c r="BK142"/>
  <c r="BK141" s="1"/>
  <c r="J141" s="1"/>
  <c r="J60" s="1"/>
  <c r="J142"/>
  <c r="BI135"/>
  <c r="BH135"/>
  <c r="BG135"/>
  <c r="BF135"/>
  <c r="T135"/>
  <c r="R135"/>
  <c r="P135"/>
  <c r="BK135"/>
  <c r="J135"/>
  <c r="BE135" s="1"/>
  <c r="BI134"/>
  <c r="BH134"/>
  <c r="BG134"/>
  <c r="BF134"/>
  <c r="T134"/>
  <c r="R134"/>
  <c r="P134"/>
  <c r="BK134"/>
  <c r="J134"/>
  <c r="BE134" s="1"/>
  <c r="BI129"/>
  <c r="BH129"/>
  <c r="BG129"/>
  <c r="BF129"/>
  <c r="F31" s="1"/>
  <c r="BA53" i="1" s="1"/>
  <c r="T129" i="3"/>
  <c r="R129"/>
  <c r="P129"/>
  <c r="BK129"/>
  <c r="J129"/>
  <c r="BE129" s="1"/>
  <c r="BI123"/>
  <c r="BH123"/>
  <c r="BG123"/>
  <c r="BF123"/>
  <c r="T123"/>
  <c r="R123"/>
  <c r="P123"/>
  <c r="P122" s="1"/>
  <c r="BK123"/>
  <c r="BK122" s="1"/>
  <c r="J123"/>
  <c r="BE123" s="1"/>
  <c r="BI120"/>
  <c r="BH120"/>
  <c r="BG120"/>
  <c r="BF120"/>
  <c r="BE120"/>
  <c r="T120"/>
  <c r="R120"/>
  <c r="P120"/>
  <c r="BK120"/>
  <c r="J120"/>
  <c r="BI112"/>
  <c r="BH112"/>
  <c r="BG112"/>
  <c r="BF112"/>
  <c r="BE112"/>
  <c r="T112"/>
  <c r="R112"/>
  <c r="P112"/>
  <c r="BK112"/>
  <c r="J112"/>
  <c r="BI106"/>
  <c r="BH106"/>
  <c r="BG106"/>
  <c r="BF106"/>
  <c r="BE106"/>
  <c r="T106"/>
  <c r="R106"/>
  <c r="P106"/>
  <c r="BK106"/>
  <c r="J106"/>
  <c r="BI100"/>
  <c r="BH100"/>
  <c r="BG100"/>
  <c r="F32" s="1"/>
  <c r="BB53" i="1" s="1"/>
  <c r="BF100" i="3"/>
  <c r="J31" s="1"/>
  <c r="AW53" i="1" s="1"/>
  <c r="BE100" i="3"/>
  <c r="F30" s="1"/>
  <c r="AZ53" i="1" s="1"/>
  <c r="T100" i="3"/>
  <c r="R100"/>
  <c r="P100"/>
  <c r="BK100"/>
  <c r="BK99" s="1"/>
  <c r="J100"/>
  <c r="F94"/>
  <c r="J93"/>
  <c r="F93"/>
  <c r="F91"/>
  <c r="E89"/>
  <c r="E87"/>
  <c r="J51"/>
  <c r="F51"/>
  <c r="F49"/>
  <c r="E47"/>
  <c r="E45"/>
  <c r="J18"/>
  <c r="E18"/>
  <c r="F52" s="1"/>
  <c r="J17"/>
  <c r="J12"/>
  <c r="J91" s="1"/>
  <c r="E7"/>
  <c r="BK130" i="2"/>
  <c r="R129"/>
  <c r="P123"/>
  <c r="BK123"/>
  <c r="J123" s="1"/>
  <c r="J64" s="1"/>
  <c r="R121"/>
  <c r="R120" s="1"/>
  <c r="BK120"/>
  <c r="J120" s="1"/>
  <c r="J62" s="1"/>
  <c r="T114"/>
  <c r="P114"/>
  <c r="BK114"/>
  <c r="J114" s="1"/>
  <c r="J60" s="1"/>
  <c r="BK88"/>
  <c r="AY52" i="1"/>
  <c r="AX52"/>
  <c r="BI132" i="2"/>
  <c r="BH132"/>
  <c r="BG132"/>
  <c r="BF132"/>
  <c r="T132"/>
  <c r="R132"/>
  <c r="P132"/>
  <c r="BK132"/>
  <c r="J132"/>
  <c r="BE132" s="1"/>
  <c r="BI131"/>
  <c r="BH131"/>
  <c r="BG131"/>
  <c r="BF131"/>
  <c r="T131"/>
  <c r="T130" s="1"/>
  <c r="T129" s="1"/>
  <c r="R131"/>
  <c r="R130" s="1"/>
  <c r="P131"/>
  <c r="P130" s="1"/>
  <c r="P129" s="1"/>
  <c r="BK131"/>
  <c r="J131"/>
  <c r="BE131" s="1"/>
  <c r="BI124"/>
  <c r="BH124"/>
  <c r="BG124"/>
  <c r="BF124"/>
  <c r="T124"/>
  <c r="T123" s="1"/>
  <c r="T120" s="1"/>
  <c r="R124"/>
  <c r="R123" s="1"/>
  <c r="P124"/>
  <c r="BK124"/>
  <c r="J124"/>
  <c r="BE124" s="1"/>
  <c r="BI122"/>
  <c r="BH122"/>
  <c r="BG122"/>
  <c r="BF122"/>
  <c r="BE122"/>
  <c r="T122"/>
  <c r="T121" s="1"/>
  <c r="R122"/>
  <c r="P122"/>
  <c r="P121" s="1"/>
  <c r="P120" s="1"/>
  <c r="BK122"/>
  <c r="BK121" s="1"/>
  <c r="J121" s="1"/>
  <c r="J63" s="1"/>
  <c r="J122"/>
  <c r="BI118"/>
  <c r="BH118"/>
  <c r="BG118"/>
  <c r="BF118"/>
  <c r="BE118"/>
  <c r="T118"/>
  <c r="T117" s="1"/>
  <c r="R118"/>
  <c r="R117" s="1"/>
  <c r="P118"/>
  <c r="P117" s="1"/>
  <c r="BK118"/>
  <c r="BK117" s="1"/>
  <c r="J117" s="1"/>
  <c r="J61" s="1"/>
  <c r="J118"/>
  <c r="BI115"/>
  <c r="BH115"/>
  <c r="BG115"/>
  <c r="BF115"/>
  <c r="T115"/>
  <c r="R115"/>
  <c r="R114" s="1"/>
  <c r="P115"/>
  <c r="BK115"/>
  <c r="J115"/>
  <c r="BE115" s="1"/>
  <c r="BI106"/>
  <c r="BH106"/>
  <c r="BG106"/>
  <c r="BF106"/>
  <c r="BE106"/>
  <c r="F30" s="1"/>
  <c r="AZ52" i="1" s="1"/>
  <c r="T106" i="2"/>
  <c r="R106"/>
  <c r="P106"/>
  <c r="BK106"/>
  <c r="J106"/>
  <c r="BI99"/>
  <c r="F34" s="1"/>
  <c r="BD52" i="1" s="1"/>
  <c r="BH99" i="2"/>
  <c r="BG99"/>
  <c r="F32" s="1"/>
  <c r="BB52" i="1" s="1"/>
  <c r="BF99" i="2"/>
  <c r="BE99"/>
  <c r="T99"/>
  <c r="T98" s="1"/>
  <c r="R99"/>
  <c r="R98" s="1"/>
  <c r="R87" s="1"/>
  <c r="R86" s="1"/>
  <c r="P99"/>
  <c r="P98" s="1"/>
  <c r="BK99"/>
  <c r="J99"/>
  <c r="BI90"/>
  <c r="BH90"/>
  <c r="BG90"/>
  <c r="BF90"/>
  <c r="T90"/>
  <c r="R90"/>
  <c r="P90"/>
  <c r="BK90"/>
  <c r="J90"/>
  <c r="BE90" s="1"/>
  <c r="BI89"/>
  <c r="BH89"/>
  <c r="BG89"/>
  <c r="BF89"/>
  <c r="F31" s="1"/>
  <c r="BA52" i="1" s="1"/>
  <c r="T89" i="2"/>
  <c r="T88" s="1"/>
  <c r="T87" s="1"/>
  <c r="R89"/>
  <c r="R88" s="1"/>
  <c r="P89"/>
  <c r="P88" s="1"/>
  <c r="P87" s="1"/>
  <c r="BK89"/>
  <c r="J89"/>
  <c r="BE89" s="1"/>
  <c r="J82"/>
  <c r="F82"/>
  <c r="J80"/>
  <c r="F80"/>
  <c r="E78"/>
  <c r="F52"/>
  <c r="J51"/>
  <c r="F51"/>
  <c r="F49"/>
  <c r="E47"/>
  <c r="E45"/>
  <c r="J18"/>
  <c r="E18"/>
  <c r="F83" s="1"/>
  <c r="J17"/>
  <c r="J12"/>
  <c r="J49" s="1"/>
  <c r="E7"/>
  <c r="E76" s="1"/>
  <c r="AS57" i="1"/>
  <c r="AS51" s="1"/>
  <c r="L47"/>
  <c r="AM46"/>
  <c r="L46"/>
  <c r="AM44"/>
  <c r="L44"/>
  <c r="L42"/>
  <c r="L41"/>
  <c r="J99" i="3" l="1"/>
  <c r="J58" s="1"/>
  <c r="BK98"/>
  <c r="J81" i="5"/>
  <c r="J58" s="1"/>
  <c r="BK80"/>
  <c r="J1235" i="7"/>
  <c r="J70" s="1"/>
  <c r="BK1234"/>
  <c r="J1234" s="1"/>
  <c r="J69" s="1"/>
  <c r="BK551" i="3"/>
  <c r="J551" s="1"/>
  <c r="J66" s="1"/>
  <c r="P86" i="2"/>
  <c r="AU52" i="1" s="1"/>
  <c r="J88" i="8"/>
  <c r="J61" s="1"/>
  <c r="BK87"/>
  <c r="J87" s="1"/>
  <c r="J108" i="4"/>
  <c r="J59" s="1"/>
  <c r="BK86"/>
  <c r="J107" i="7"/>
  <c r="J62" s="1"/>
  <c r="BK106"/>
  <c r="R1234"/>
  <c r="T86" i="2"/>
  <c r="J88"/>
  <c r="J58" s="1"/>
  <c r="BK87"/>
  <c r="J130"/>
  <c r="J66" s="1"/>
  <c r="BK129"/>
  <c r="J129" s="1"/>
  <c r="J65" s="1"/>
  <c r="BK79" i="6"/>
  <c r="J80"/>
  <c r="J58" s="1"/>
  <c r="J89" i="13"/>
  <c r="J63" s="1"/>
  <c r="BK88"/>
  <c r="J49" i="3"/>
  <c r="J30" i="2"/>
  <c r="AV52" i="1" s="1"/>
  <c r="BK98" i="2"/>
  <c r="J98" s="1"/>
  <c r="J59" s="1"/>
  <c r="F33" i="3"/>
  <c r="BC53" i="1" s="1"/>
  <c r="T122" i="3"/>
  <c r="R141"/>
  <c r="R222"/>
  <c r="T552"/>
  <c r="R602"/>
  <c r="P766"/>
  <c r="P868"/>
  <c r="P98"/>
  <c r="P87" i="4"/>
  <c r="T95" i="5"/>
  <c r="T80" s="1"/>
  <c r="T79" s="1"/>
  <c r="P80"/>
  <c r="P79" s="1"/>
  <c r="AU55" i="1" s="1"/>
  <c r="F31" i="6"/>
  <c r="BA56" i="1" s="1"/>
  <c r="F35" i="7"/>
  <c r="BC58" i="1" s="1"/>
  <c r="P196" i="7"/>
  <c r="P106" s="1"/>
  <c r="R424"/>
  <c r="P1126"/>
  <c r="T1394"/>
  <c r="T1564"/>
  <c r="P1653"/>
  <c r="P1758"/>
  <c r="F33" i="8"/>
  <c r="BA59" i="1" s="1"/>
  <c r="BA57" s="1"/>
  <c r="AW57" s="1"/>
  <c r="R99" i="8"/>
  <c r="R88" s="1"/>
  <c r="R87" s="1"/>
  <c r="J89"/>
  <c r="J62" s="1"/>
  <c r="F35" i="9"/>
  <c r="BC60" i="1" s="1"/>
  <c r="T118" i="9"/>
  <c r="F32" i="10"/>
  <c r="AZ61" i="1" s="1"/>
  <c r="T92" i="10"/>
  <c r="J32" i="11"/>
  <c r="AV62" i="1" s="1"/>
  <c r="AT62" s="1"/>
  <c r="F35" i="11"/>
  <c r="BC62" i="1" s="1"/>
  <c r="P162" i="11"/>
  <c r="P98" s="1"/>
  <c r="P97" s="1"/>
  <c r="P96" s="1"/>
  <c r="AU62" i="1" s="1"/>
  <c r="AT63"/>
  <c r="P83" i="17"/>
  <c r="P82" s="1"/>
  <c r="AU68" i="1" s="1"/>
  <c r="F33" i="2"/>
  <c r="BC52" i="1" s="1"/>
  <c r="R99" i="3"/>
  <c r="R98" s="1"/>
  <c r="P381"/>
  <c r="T596"/>
  <c r="P653"/>
  <c r="P693"/>
  <c r="R818"/>
  <c r="R551"/>
  <c r="F31" i="4"/>
  <c r="BA54" i="1" s="1"/>
  <c r="P114" i="4"/>
  <c r="R141"/>
  <c r="R81" i="5"/>
  <c r="R80" s="1"/>
  <c r="R79" s="1"/>
  <c r="R107" i="7"/>
  <c r="P794"/>
  <c r="R927"/>
  <c r="P1292"/>
  <c r="P1234" s="1"/>
  <c r="R1333"/>
  <c r="P1477"/>
  <c r="R1619"/>
  <c r="P1866"/>
  <c r="E47" i="8"/>
  <c r="F32"/>
  <c r="AZ59" i="1" s="1"/>
  <c r="AZ57" s="1"/>
  <c r="T89" i="8"/>
  <c r="F36"/>
  <c r="BD59" i="1" s="1"/>
  <c r="BD57" s="1"/>
  <c r="BD51" s="1"/>
  <c r="W30" s="1"/>
  <c r="P116" i="8"/>
  <c r="J53" i="9"/>
  <c r="F90"/>
  <c r="P96"/>
  <c r="T102"/>
  <c r="P108"/>
  <c r="R115"/>
  <c r="T134"/>
  <c r="F33"/>
  <c r="BA60" i="1" s="1"/>
  <c r="R124" i="10"/>
  <c r="R91" s="1"/>
  <c r="R90" s="1"/>
  <c r="R169"/>
  <c r="J32"/>
  <c r="AV61" i="1" s="1"/>
  <c r="T99" i="11"/>
  <c r="F34"/>
  <c r="BB62" i="1" s="1"/>
  <c r="P104" i="11"/>
  <c r="R141"/>
  <c r="T141"/>
  <c r="T193"/>
  <c r="P206"/>
  <c r="BK214"/>
  <c r="J214" s="1"/>
  <c r="J69" s="1"/>
  <c r="J185" i="4"/>
  <c r="J65" s="1"/>
  <c r="BK184"/>
  <c r="J184" s="1"/>
  <c r="J64" s="1"/>
  <c r="J85" i="15"/>
  <c r="J58" s="1"/>
  <c r="BK84"/>
  <c r="J33" i="10"/>
  <c r="AW61" i="1" s="1"/>
  <c r="F33" i="10"/>
  <c r="BA61" i="1" s="1"/>
  <c r="F33" i="11"/>
  <c r="BA62" i="1" s="1"/>
  <c r="J33" i="11"/>
  <c r="AW62" i="1" s="1"/>
  <c r="R86" i="4"/>
  <c r="R85" s="1"/>
  <c r="J49" i="5"/>
  <c r="BK95" i="9"/>
  <c r="R95"/>
  <c r="R94" s="1"/>
  <c r="R93" s="1"/>
  <c r="P91" i="10"/>
  <c r="P90" s="1"/>
  <c r="AU61" i="1" s="1"/>
  <c r="BK91" i="10"/>
  <c r="J31" i="2"/>
  <c r="AW52" i="1" s="1"/>
  <c r="J30" i="3"/>
  <c r="AV53" i="1" s="1"/>
  <c r="AT53" s="1"/>
  <c r="T381" i="3"/>
  <c r="P596"/>
  <c r="P551" s="1"/>
  <c r="T653"/>
  <c r="T693"/>
  <c r="T98"/>
  <c r="F32" i="4"/>
  <c r="BB54" i="1" s="1"/>
  <c r="BB51" s="1"/>
  <c r="T114" i="4"/>
  <c r="T86" s="1"/>
  <c r="T85" s="1"/>
  <c r="J30"/>
  <c r="AV54" i="1" s="1"/>
  <c r="AT54" s="1"/>
  <c r="J30" i="5"/>
  <c r="AV55" i="1" s="1"/>
  <c r="AT55" s="1"/>
  <c r="E45" i="6"/>
  <c r="J30"/>
  <c r="AV56" i="1" s="1"/>
  <c r="AT56" s="1"/>
  <c r="J32" i="7"/>
  <c r="AV58" i="1" s="1"/>
  <c r="AT58" s="1"/>
  <c r="T794" i="7"/>
  <c r="T1292"/>
  <c r="T1477"/>
  <c r="T1866"/>
  <c r="T106"/>
  <c r="T1234"/>
  <c r="P89" i="8"/>
  <c r="P88" s="1"/>
  <c r="P87" s="1"/>
  <c r="AU59" i="1" s="1"/>
  <c r="F34" i="8"/>
  <c r="BB59" i="1" s="1"/>
  <c r="BB57" s="1"/>
  <c r="AX57" s="1"/>
  <c r="T116" i="8"/>
  <c r="J33"/>
  <c r="AW59" i="1" s="1"/>
  <c r="AT59" s="1"/>
  <c r="J32" i="9"/>
  <c r="AV60" i="1" s="1"/>
  <c r="AT60" s="1"/>
  <c r="T96" i="9"/>
  <c r="P102"/>
  <c r="T108"/>
  <c r="P134"/>
  <c r="F36" i="10"/>
  <c r="BD61" i="1" s="1"/>
  <c r="T104" i="11"/>
  <c r="T206"/>
  <c r="BK229"/>
  <c r="J229" s="1"/>
  <c r="J70" s="1"/>
  <c r="R229"/>
  <c r="AT77" i="1"/>
  <c r="E68" i="24"/>
  <c r="E45"/>
  <c r="BK354" i="11"/>
  <c r="J354" s="1"/>
  <c r="J71" s="1"/>
  <c r="J53" i="12"/>
  <c r="R96"/>
  <c r="BK201"/>
  <c r="J201" s="1"/>
  <c r="J66" s="1"/>
  <c r="E74" i="13"/>
  <c r="T89"/>
  <c r="T88" s="1"/>
  <c r="T87" s="1"/>
  <c r="T86" s="1"/>
  <c r="J33"/>
  <c r="AW64" i="1" s="1"/>
  <c r="F32" i="15"/>
  <c r="BB66" i="1" s="1"/>
  <c r="F34" i="15"/>
  <c r="BD66" i="1" s="1"/>
  <c r="P84" i="15"/>
  <c r="P83" s="1"/>
  <c r="AU66" i="1" s="1"/>
  <c r="J31" i="16"/>
  <c r="AW67" i="1" s="1"/>
  <c r="F79" i="17"/>
  <c r="J31" i="18"/>
  <c r="AW69" i="1" s="1"/>
  <c r="F80" i="19"/>
  <c r="F34" i="10"/>
  <c r="BB61" i="1" s="1"/>
  <c r="P151" i="10"/>
  <c r="R99" i="11"/>
  <c r="BK193"/>
  <c r="J193" s="1"/>
  <c r="J67" s="1"/>
  <c r="T229"/>
  <c r="T354"/>
  <c r="P378"/>
  <c r="BK90" i="12"/>
  <c r="F33"/>
  <c r="BA63" i="1" s="1"/>
  <c r="T201" i="12"/>
  <c r="F32"/>
  <c r="AZ63" i="1" s="1"/>
  <c r="F31" i="14"/>
  <c r="BA65" i="1" s="1"/>
  <c r="BK82" i="16"/>
  <c r="F31" i="17"/>
  <c r="BA68" i="1" s="1"/>
  <c r="P83" i="18"/>
  <c r="F32"/>
  <c r="BB69" i="1" s="1"/>
  <c r="BK82" i="18"/>
  <c r="J31" i="19"/>
  <c r="AW70" i="1" s="1"/>
  <c r="T165" i="19"/>
  <c r="T84" s="1"/>
  <c r="T83" s="1"/>
  <c r="F31" i="20"/>
  <c r="BA71" i="1" s="1"/>
  <c r="T106" i="20"/>
  <c r="T78" s="1"/>
  <c r="J30" i="21"/>
  <c r="T78"/>
  <c r="T77" s="1"/>
  <c r="F74" i="23"/>
  <c r="F33"/>
  <c r="BC74" i="1" s="1"/>
  <c r="J80" i="14"/>
  <c r="J58" s="1"/>
  <c r="BK79"/>
  <c r="J84" i="17"/>
  <c r="J58" s="1"/>
  <c r="BK83"/>
  <c r="F30"/>
  <c r="AZ68" i="1" s="1"/>
  <c r="J30" i="17"/>
  <c r="AV68" i="1" s="1"/>
  <c r="AT68" s="1"/>
  <c r="BK84" i="19"/>
  <c r="J85"/>
  <c r="J58" s="1"/>
  <c r="J30"/>
  <c r="AV70" i="1" s="1"/>
  <c r="AT70" s="1"/>
  <c r="F30" i="19"/>
  <c r="AZ70" i="1" s="1"/>
  <c r="E68" i="20"/>
  <c r="E45"/>
  <c r="BK79" i="26"/>
  <c r="J79" s="1"/>
  <c r="J80"/>
  <c r="J57" s="1"/>
  <c r="F32" i="13"/>
  <c r="AZ64" i="1" s="1"/>
  <c r="J32" i="13"/>
  <c r="AV64" i="1" s="1"/>
  <c r="AT64" s="1"/>
  <c r="J77" i="15"/>
  <c r="J49"/>
  <c r="F30" i="16"/>
  <c r="AZ67" i="1" s="1"/>
  <c r="J30" i="16"/>
  <c r="AV67" i="1" s="1"/>
  <c r="AT67" s="1"/>
  <c r="AG74"/>
  <c r="J36" i="23"/>
  <c r="T89" i="12"/>
  <c r="T88" s="1"/>
  <c r="R83" i="17"/>
  <c r="R82" s="1"/>
  <c r="T154" i="10"/>
  <c r="T169"/>
  <c r="BK99" i="11"/>
  <c r="F36"/>
  <c r="BD62" i="1" s="1"/>
  <c r="R104" i="11"/>
  <c r="P141"/>
  <c r="R193"/>
  <c r="P374"/>
  <c r="R90" i="12"/>
  <c r="R89" s="1"/>
  <c r="R88" s="1"/>
  <c r="F35"/>
  <c r="BC63" i="1" s="1"/>
  <c r="P138" i="12"/>
  <c r="P89" s="1"/>
  <c r="P88" s="1"/>
  <c r="AU63" i="1" s="1"/>
  <c r="F36" i="13"/>
  <c r="BD64" i="1" s="1"/>
  <c r="T80" i="14"/>
  <c r="T79" s="1"/>
  <c r="T78" s="1"/>
  <c r="F33" i="15"/>
  <c r="BC66" i="1" s="1"/>
  <c r="T83" i="16"/>
  <c r="F34"/>
  <c r="BD67" i="1" s="1"/>
  <c r="P175" i="16"/>
  <c r="R82"/>
  <c r="R81" s="1"/>
  <c r="T138" i="17"/>
  <c r="T83" s="1"/>
  <c r="T82" s="1"/>
  <c r="P182"/>
  <c r="P164" i="18"/>
  <c r="F31" i="19"/>
  <c r="BA70" i="1" s="1"/>
  <c r="BK78" i="22"/>
  <c r="J30" i="25"/>
  <c r="AV76" i="1" s="1"/>
  <c r="T78" i="25"/>
  <c r="T77" s="1"/>
  <c r="E45" i="26"/>
  <c r="J30" i="14"/>
  <c r="AV65" i="1" s="1"/>
  <c r="AT65" s="1"/>
  <c r="J31" i="15"/>
  <c r="AW66" i="1" s="1"/>
  <c r="T157" i="15"/>
  <c r="T84" s="1"/>
  <c r="T83" s="1"/>
  <c r="F30" i="18"/>
  <c r="AZ69" i="1" s="1"/>
  <c r="T83" i="18"/>
  <c r="T82" s="1"/>
  <c r="T81" s="1"/>
  <c r="F34"/>
  <c r="BD69" i="1" s="1"/>
  <c r="R139" i="18"/>
  <c r="R82" s="1"/>
  <c r="R81" s="1"/>
  <c r="J30"/>
  <c r="AV69" i="1" s="1"/>
  <c r="F33" i="19"/>
  <c r="BC70" i="1" s="1"/>
  <c r="P165" i="19"/>
  <c r="T227"/>
  <c r="T226" s="1"/>
  <c r="P84"/>
  <c r="P83" s="1"/>
  <c r="AU70" i="1" s="1"/>
  <c r="BK79" i="20"/>
  <c r="J30"/>
  <c r="AV71" i="1" s="1"/>
  <c r="AT71" s="1"/>
  <c r="P78" i="21"/>
  <c r="P77" s="1"/>
  <c r="AU72" i="1" s="1"/>
  <c r="J31" i="23"/>
  <c r="AW74" i="1" s="1"/>
  <c r="BK79" i="24"/>
  <c r="J30"/>
  <c r="AV75" i="1" s="1"/>
  <c r="AT75" s="1"/>
  <c r="P78" i="25"/>
  <c r="P77" s="1"/>
  <c r="AU76" i="1" s="1"/>
  <c r="BK77" i="25"/>
  <c r="J77" s="1"/>
  <c r="F32" i="26"/>
  <c r="BB77" i="1" s="1"/>
  <c r="R89" i="13"/>
  <c r="R88" s="1"/>
  <c r="R87" s="1"/>
  <c r="R86" s="1"/>
  <c r="F34"/>
  <c r="BB64" i="1" s="1"/>
  <c r="F33" i="14"/>
  <c r="BC65" i="1" s="1"/>
  <c r="J30" i="15"/>
  <c r="AV66" i="1" s="1"/>
  <c r="AT66" s="1"/>
  <c r="R117" i="15"/>
  <c r="R181"/>
  <c r="R84" s="1"/>
  <c r="R83" s="1"/>
  <c r="P83" i="16"/>
  <c r="P82" s="1"/>
  <c r="P81" s="1"/>
  <c r="AU67" i="1" s="1"/>
  <c r="F32" i="16"/>
  <c r="BB67" i="1" s="1"/>
  <c r="T175" i="16"/>
  <c r="F32" i="17"/>
  <c r="BB68" i="1" s="1"/>
  <c r="BK174" i="17"/>
  <c r="J174" s="1"/>
  <c r="J60" s="1"/>
  <c r="T164" i="18"/>
  <c r="R85" i="19"/>
  <c r="R84" s="1"/>
  <c r="R83" s="1"/>
  <c r="F33" i="20"/>
  <c r="BC71" i="1" s="1"/>
  <c r="J31" i="21"/>
  <c r="AW72" i="1" s="1"/>
  <c r="F30" i="22"/>
  <c r="AZ73" i="1" s="1"/>
  <c r="F34" i="22"/>
  <c r="BD73" i="1" s="1"/>
  <c r="J30" i="23"/>
  <c r="AV74" i="1" s="1"/>
  <c r="AT74" s="1"/>
  <c r="T78" i="23"/>
  <c r="T77" s="1"/>
  <c r="F31"/>
  <c r="BA74" i="1" s="1"/>
  <c r="J31" i="25"/>
  <c r="AW76" i="1" s="1"/>
  <c r="J31" i="26"/>
  <c r="AW77" i="1" s="1"/>
  <c r="R80" i="26"/>
  <c r="R79" s="1"/>
  <c r="W28" i="1" l="1"/>
  <c r="AX51"/>
  <c r="AV57"/>
  <c r="AT57" s="1"/>
  <c r="AZ51"/>
  <c r="P105" i="7"/>
  <c r="AU58" i="1" s="1"/>
  <c r="AU57" s="1"/>
  <c r="BA51"/>
  <c r="BK98" i="11"/>
  <c r="J99"/>
  <c r="J63" s="1"/>
  <c r="J82" i="18"/>
  <c r="J57" s="1"/>
  <c r="BK81"/>
  <c r="J81" s="1"/>
  <c r="J82" i="16"/>
  <c r="J57" s="1"/>
  <c r="BK81"/>
  <c r="J81" s="1"/>
  <c r="J88" i="13"/>
  <c r="J62" s="1"/>
  <c r="BK87"/>
  <c r="J106" i="7"/>
  <c r="J61" s="1"/>
  <c r="BK105"/>
  <c r="J105" s="1"/>
  <c r="J60" i="8"/>
  <c r="J29"/>
  <c r="J27" i="25"/>
  <c r="J56"/>
  <c r="J56" i="26"/>
  <c r="J27"/>
  <c r="AV72" i="1"/>
  <c r="AT72" s="1"/>
  <c r="AN72" s="1"/>
  <c r="J36" i="21"/>
  <c r="BK90" i="10"/>
  <c r="J90" s="1"/>
  <c r="J91"/>
  <c r="J61" s="1"/>
  <c r="J79" i="6"/>
  <c r="J57" s="1"/>
  <c r="BK78"/>
  <c r="J78" s="1"/>
  <c r="J98" i="3"/>
  <c r="J57" s="1"/>
  <c r="BK97"/>
  <c r="J97" s="1"/>
  <c r="R97"/>
  <c r="P97"/>
  <c r="AU53" i="1" s="1"/>
  <c r="AU51" s="1"/>
  <c r="T551" i="3"/>
  <c r="T97" s="1"/>
  <c r="AT69" i="1"/>
  <c r="AN74"/>
  <c r="T95" i="9"/>
  <c r="T94" s="1"/>
  <c r="T93" s="1"/>
  <c r="T105" i="7"/>
  <c r="T88" i="8"/>
  <c r="T87" s="1"/>
  <c r="T91" i="10"/>
  <c r="T90" s="1"/>
  <c r="BC57" i="1"/>
  <c r="AY57" s="1"/>
  <c r="P86" i="4"/>
  <c r="P85" s="1"/>
  <c r="AU54" i="1" s="1"/>
  <c r="J83" i="17"/>
  <c r="J57" s="1"/>
  <c r="BK82"/>
  <c r="J82" s="1"/>
  <c r="J79" i="24"/>
  <c r="J57" s="1"/>
  <c r="BK78"/>
  <c r="J78" s="1"/>
  <c r="J79" i="20"/>
  <c r="J57" s="1"/>
  <c r="BK78"/>
  <c r="J78" s="1"/>
  <c r="BK77" i="22"/>
  <c r="J77" s="1"/>
  <c r="J78"/>
  <c r="J57" s="1"/>
  <c r="J79" i="14"/>
  <c r="J57" s="1"/>
  <c r="BK78"/>
  <c r="J78" s="1"/>
  <c r="J95" i="9"/>
  <c r="J62" s="1"/>
  <c r="BK94"/>
  <c r="BK86" i="2"/>
  <c r="J86" s="1"/>
  <c r="J87"/>
  <c r="J57" s="1"/>
  <c r="J86" i="4"/>
  <c r="J57" s="1"/>
  <c r="BK85"/>
  <c r="J85" s="1"/>
  <c r="BK83" i="19"/>
  <c r="J83" s="1"/>
  <c r="J84"/>
  <c r="J57" s="1"/>
  <c r="BK89" i="12"/>
  <c r="J90"/>
  <c r="J62" s="1"/>
  <c r="J84" i="15"/>
  <c r="J57" s="1"/>
  <c r="BK83"/>
  <c r="J83" s="1"/>
  <c r="J80" i="5"/>
  <c r="J57" s="1"/>
  <c r="BK79"/>
  <c r="J79" s="1"/>
  <c r="T82" i="16"/>
  <c r="T81" s="1"/>
  <c r="P82" i="18"/>
  <c r="P81" s="1"/>
  <c r="AU69" i="1" s="1"/>
  <c r="R98" i="11"/>
  <c r="R97" s="1"/>
  <c r="R96" s="1"/>
  <c r="AT61" i="1"/>
  <c r="P95" i="9"/>
  <c r="P94" s="1"/>
  <c r="P93" s="1"/>
  <c r="AU60" i="1" s="1"/>
  <c r="AT52"/>
  <c r="AT76"/>
  <c r="T98" i="11"/>
  <c r="T97" s="1"/>
  <c r="T96" s="1"/>
  <c r="R106" i="7"/>
  <c r="R105" s="1"/>
  <c r="BC51" i="1"/>
  <c r="J27" i="20" l="1"/>
  <c r="J56"/>
  <c r="J29" i="10"/>
  <c r="J60"/>
  <c r="W27" i="1"/>
  <c r="AW51"/>
  <c r="AK27" s="1"/>
  <c r="AY51"/>
  <c r="W29"/>
  <c r="J27" i="15"/>
  <c r="J56"/>
  <c r="J27" i="14"/>
  <c r="J56"/>
  <c r="J56" i="17"/>
  <c r="J27"/>
  <c r="J89" i="12"/>
  <c r="J61" s="1"/>
  <c r="BK88"/>
  <c r="J88" s="1"/>
  <c r="J56" i="22"/>
  <c r="J27"/>
  <c r="J27" i="3"/>
  <c r="J56"/>
  <c r="J36" i="26"/>
  <c r="AG77" i="1"/>
  <c r="AN77" s="1"/>
  <c r="J38" i="8"/>
  <c r="AG59" i="1"/>
  <c r="AN59" s="1"/>
  <c r="BK86" i="13"/>
  <c r="J86" s="1"/>
  <c r="J87"/>
  <c r="J61" s="1"/>
  <c r="J56" i="18"/>
  <c r="J27"/>
  <c r="J27" i="5"/>
  <c r="J56"/>
  <c r="J56" i="4"/>
  <c r="J27"/>
  <c r="BK93" i="9"/>
  <c r="J93" s="1"/>
  <c r="J94"/>
  <c r="J61" s="1"/>
  <c r="J27" i="24"/>
  <c r="J56"/>
  <c r="AG76" i="1"/>
  <c r="AN76" s="1"/>
  <c r="J36" i="25"/>
  <c r="J98" i="11"/>
  <c r="J62" s="1"/>
  <c r="BK97"/>
  <c r="J27" i="19"/>
  <c r="J56"/>
  <c r="J27" i="2"/>
  <c r="J56"/>
  <c r="J27" i="6"/>
  <c r="J56"/>
  <c r="J29" i="7"/>
  <c r="J60"/>
  <c r="J56" i="16"/>
  <c r="J27"/>
  <c r="W26" i="1"/>
  <c r="AV51"/>
  <c r="AG56" l="1"/>
  <c r="AN56" s="1"/>
  <c r="J36" i="6"/>
  <c r="AG70" i="1"/>
  <c r="AN70" s="1"/>
  <c r="J36" i="19"/>
  <c r="J29" i="9"/>
  <c r="J60"/>
  <c r="AG55" i="1"/>
  <c r="AN55" s="1"/>
  <c r="J36" i="5"/>
  <c r="J60" i="13"/>
  <c r="J29"/>
  <c r="AG66" i="1"/>
  <c r="AN66" s="1"/>
  <c r="J36" i="15"/>
  <c r="AG71" i="1"/>
  <c r="AN71" s="1"/>
  <c r="J36" i="20"/>
  <c r="J36" i="16"/>
  <c r="AG67" i="1"/>
  <c r="AN67" s="1"/>
  <c r="J36" i="22"/>
  <c r="AG73" i="1"/>
  <c r="AN73" s="1"/>
  <c r="AG68"/>
  <c r="AN68" s="1"/>
  <c r="J36" i="17"/>
  <c r="AG58" i="1"/>
  <c r="J38" i="7"/>
  <c r="J36" i="2"/>
  <c r="AG52" i="1"/>
  <c r="J36" i="24"/>
  <c r="AG75" i="1"/>
  <c r="AN75" s="1"/>
  <c r="AG53"/>
  <c r="AN53" s="1"/>
  <c r="J36" i="3"/>
  <c r="AG65" i="1"/>
  <c r="AN65" s="1"/>
  <c r="J36" i="14"/>
  <c r="J38" i="10"/>
  <c r="AG61" i="1"/>
  <c r="AN61" s="1"/>
  <c r="AT51"/>
  <c r="AK26"/>
  <c r="J97" i="11"/>
  <c r="J61" s="1"/>
  <c r="BK96"/>
  <c r="J96" s="1"/>
  <c r="J36" i="4"/>
  <c r="AG54" i="1"/>
  <c r="AN54" s="1"/>
  <c r="J36" i="18"/>
  <c r="AG69" i="1"/>
  <c r="AN69" s="1"/>
  <c r="J29" i="12"/>
  <c r="J60"/>
  <c r="AG63" i="1" l="1"/>
  <c r="AN63" s="1"/>
  <c r="J38" i="12"/>
  <c r="AN58" i="1"/>
  <c r="AG60"/>
  <c r="AN60" s="1"/>
  <c r="J38" i="9"/>
  <c r="AG64" i="1"/>
  <c r="AN64" s="1"/>
  <c r="J38" i="13"/>
  <c r="J29" i="11"/>
  <c r="J60"/>
  <c r="AN52" i="1"/>
  <c r="J38" i="11" l="1"/>
  <c r="AG62" i="1"/>
  <c r="AN62" s="1"/>
  <c r="AG57" l="1"/>
  <c r="AN57" l="1"/>
  <c r="AG51"/>
  <c r="AK23" l="1"/>
  <c r="AK32" s="1"/>
  <c r="AN51"/>
</calcChain>
</file>

<file path=xl/sharedStrings.xml><?xml version="1.0" encoding="utf-8"?>
<sst xmlns="http://schemas.openxmlformats.org/spreadsheetml/2006/main" count="49141" uniqueCount="5707">
  <si>
    <t>Export VZ</t>
  </si>
  <si>
    <t>List obsahuje:</t>
  </si>
  <si>
    <t>3.0</t>
  </si>
  <si>
    <t>ZAMOK</t>
  </si>
  <si>
    <t>False</t>
  </si>
  <si>
    <t>{f4fa809b-dc47-49ff-b3a2-67fc581ea674}</t>
  </si>
  <si>
    <t>0,01</t>
  </si>
  <si>
    <t>21</t>
  </si>
  <si>
    <t>15</t>
  </si>
  <si>
    <t>REKAPITULACE STAVBY</t>
  </si>
  <si>
    <t>v ---  níže se nacházejí doplnkové a pomocné údaje k sestavám  --- v</t>
  </si>
  <si>
    <t>Návod na vyplnění</t>
  </si>
  <si>
    <t>0,001</t>
  </si>
  <si>
    <t>Kód:</t>
  </si>
  <si>
    <t>ZSTYN</t>
  </si>
  <si>
    <t>Měnit lze pouze buňky se žlutým podbarvením!_x000D_
_x000D_
1) v Rekapitulaci stavby vyplňte údaje o Uchazeči (přenesou se do ostatních sestav i v jiných listech)_x000D_
_x000D_
2) na vybraných listech vyplňte v sestavě Soupis prací ceny u položek_x000D_
_x000D_
Podrobnosti k vyplnění naleznete na poslední záložce s Pokyny pro vyplnění</t>
  </si>
  <si>
    <t>Stavba:</t>
  </si>
  <si>
    <t>Přístavba a tělocvična ZŠ Týnec - II. etapa</t>
  </si>
  <si>
    <t>0,1</t>
  </si>
  <si>
    <t>KSO:</t>
  </si>
  <si>
    <t>801 32</t>
  </si>
  <si>
    <t>CC-CZ:</t>
  </si>
  <si>
    <t/>
  </si>
  <si>
    <t>1</t>
  </si>
  <si>
    <t>Místo:</t>
  </si>
  <si>
    <t>K Náklí 404, 257 41 Týnec nad Sázavou</t>
  </si>
  <si>
    <t>Datum:</t>
  </si>
  <si>
    <t>4.1.2017</t>
  </si>
  <si>
    <t>10</t>
  </si>
  <si>
    <t>100</t>
  </si>
  <si>
    <t>Zadavatel:</t>
  </si>
  <si>
    <t>IČ:</t>
  </si>
  <si>
    <t>Město Týnec nad Sázavou</t>
  </si>
  <si>
    <t>DIČ:</t>
  </si>
  <si>
    <t>Uchazeč:</t>
  </si>
  <si>
    <t>Vyplň údaj</t>
  </si>
  <si>
    <t>Projektant:</t>
  </si>
  <si>
    <t>Sladký &amp; Partners s.r.o., projektový atelier</t>
  </si>
  <si>
    <t>True</t>
  </si>
  <si>
    <t>Poznámka:</t>
  </si>
  <si>
    <t>Soupis prací je sestaven s využitím položek Cenové soustavy ÚRS. Cenové a technické podmínky položek Cenové soustavy ÚRS, které nejsou uvedeny v soupisu prací (informace z tzv. Úvodních částí katalogů), jsou neomezeně dálkově k dispozici na www.cs-urs.cz. Položky soupisu prací, které nemají ve sloupci "Cenová soustava" uveden žádný údaj, nepochází z Cenové soustavy ÚRS, jedná se tedy o položky "vlastní". Pro tyto položky jsou cenové a technické podmínky definovány jejich popisem, případne odkazem na konkrétní část příslušné dokumentace či technickou specifikaci._x000D_
Zkratka D+M znamená "Dodávka a montáž", jak je ve stavebnictví obvyklé._x000D_
Pod pojmem "Uchazeč" se míní "Účastník veřejné zakázky" pokud se o veřejnou zakázku jedná, jinak "Účastník zakázky".</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</si>
  <si>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</si>
  <si>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</si>
  <si>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</si>
  <si>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</si>
  <si>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</si>
  <si>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</si>
  <si>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</si>
  <si>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</si>
  <si>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</si>
  <si>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</si>
  <si>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</si>
  <si>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</si>
  <si>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</si>
  <si>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</si>
  <si>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</si>
  <si>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</si>
  <si>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Objekt, Soupis prací</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</si>
  <si>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</si>
  <si>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</si>
  <si>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</si>
  <si>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</si>
  <si>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</si>
  <si>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</si>
  <si>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</si>
  <si>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</si>
  <si>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</si>
  <si>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</si>
  <si>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</si>
  <si>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</si>
  <si>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</si>
  <si>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</si>
  <si>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</si>
  <si>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</si>
  <si>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</si>
  <si>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</si>
  <si>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</si>
  <si>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</si>
  <si>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</si>
  <si>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SO-01</t>
  </si>
  <si>
    <t>Vložení dvou nových svislých plošin do stávajícího pavilonu</t>
  </si>
  <si>
    <t>STA</t>
  </si>
  <si>
    <t>{a217cf37-276c-45ba-9840-41e8377c0e0d}</t>
  </si>
  <si>
    <t>2</t>
  </si>
  <si>
    <t>SO-03</t>
  </si>
  <si>
    <t>Úprava stávajících šaten</t>
  </si>
  <si>
    <t>{70655e14-fbc2-4f67-b13d-d73635065892}</t>
  </si>
  <si>
    <t>SO-04</t>
  </si>
  <si>
    <t>Vstup do tělocvičny</t>
  </si>
  <si>
    <t>{6b280032-d64d-401f-a433-223ba1211d65}</t>
  </si>
  <si>
    <t>SOD-03</t>
  </si>
  <si>
    <t>Oplocení areálu + opěrné zídky</t>
  </si>
  <si>
    <t>{7fcb0081-abc0-4911-9f13-1ce56cc6f001}</t>
  </si>
  <si>
    <t>SOD-06</t>
  </si>
  <si>
    <t>Přemístění herního prvku</t>
  </si>
  <si>
    <t>{190114cc-33de-444d-9d5b-8b7123ce2bc6}</t>
  </si>
  <si>
    <t>SO-12</t>
  </si>
  <si>
    <t>Nová tělocvična</t>
  </si>
  <si>
    <t>{adb61ce6-12a4-4c60-9e9a-01e8866e169a}</t>
  </si>
  <si>
    <t>SO-12.1</t>
  </si>
  <si>
    <t>Stavební práce</t>
  </si>
  <si>
    <t>Soupis</t>
  </si>
  <si>
    <t>{6985696f-1230-4090-b5a2-1a780562e1da}</t>
  </si>
  <si>
    <t>SO-12.2</t>
  </si>
  <si>
    <t>Kanalizace</t>
  </si>
  <si>
    <t>{8e248e6b-ec25-4aff-a284-27227cb9d0ea}</t>
  </si>
  <si>
    <t>SO-12.3</t>
  </si>
  <si>
    <t>Vodovod</t>
  </si>
  <si>
    <t>{6980c0b0-6db4-48dd-8379-79c5dd4403ec}</t>
  </si>
  <si>
    <t>SO-12.4</t>
  </si>
  <si>
    <t>Vytápění</t>
  </si>
  <si>
    <t>{0301eb09-5845-4051-a00f-b85150dfea16}</t>
  </si>
  <si>
    <t>SO-12.5</t>
  </si>
  <si>
    <t>Elektroinstalace - silnoproud</t>
  </si>
  <si>
    <t>{d751bfa2-ca66-49c2-a83f-d15f75b7df01}</t>
  </si>
  <si>
    <t>SO-12.6</t>
  </si>
  <si>
    <t>Elektroinstalace - slaboproud</t>
  </si>
  <si>
    <t>{e45bc3cd-c1ad-4149-ad53-e67ea50c6708}</t>
  </si>
  <si>
    <t>SO-12.7</t>
  </si>
  <si>
    <t>Vzduchotechnika</t>
  </si>
  <si>
    <t>{1e5a4a10-9bc5-49c0-8730-ed03957afca4}</t>
  </si>
  <si>
    <t>SO-14</t>
  </si>
  <si>
    <t>Oplocení</t>
  </si>
  <si>
    <t>{4500a35c-90bf-4066-8f74-39eed5a6d75d}</t>
  </si>
  <si>
    <t>SO-101A</t>
  </si>
  <si>
    <t>Asflat a vjezd z ulice Družstevní + parkoviště Kiss &amp; ride</t>
  </si>
  <si>
    <t>{bcc3492b-4a8c-4392-9f9c-c6c16419a220}</t>
  </si>
  <si>
    <t>SO-101B</t>
  </si>
  <si>
    <t>Manipulační plocha u jídelny + školní parkoviště</t>
  </si>
  <si>
    <t>{c0d53581-4239-4884-9a11-f8a01ef3c6b8}</t>
  </si>
  <si>
    <t>SO-102A</t>
  </si>
  <si>
    <t>Pojížděný chodník Komenského</t>
  </si>
  <si>
    <t>{00c70e27-7a2f-4bd5-a953-be745ec9fece}</t>
  </si>
  <si>
    <t>SO-102B</t>
  </si>
  <si>
    <t>Navazující zpevněné plochy na chodník Komenského</t>
  </si>
  <si>
    <t>{e6e507c1-47dd-48af-9e95-321b868792e4}</t>
  </si>
  <si>
    <t>SO-103</t>
  </si>
  <si>
    <t>Zpevněné plochy vnitroareálové</t>
  </si>
  <si>
    <t>{0fa53df9-902a-4523-b98b-96501333f40e}</t>
  </si>
  <si>
    <t>SO-301</t>
  </si>
  <si>
    <t xml:space="preserve">Dešťová kanalizace </t>
  </si>
  <si>
    <t>{f7683795-724b-468c-a53e-209011efdcc4}</t>
  </si>
  <si>
    <t>SO-302</t>
  </si>
  <si>
    <t>Splašková kanalizace (dílčí přípojka)</t>
  </si>
  <si>
    <t>{1be16ced-9216-4f87-93b5-b08947c4230d}</t>
  </si>
  <si>
    <t>SO-303</t>
  </si>
  <si>
    <t>Vodovod (2x napojení pítka)</t>
  </si>
  <si>
    <t>{5e678529-b4f8-4010-98c2-29624709369a}</t>
  </si>
  <si>
    <t>SO-304</t>
  </si>
  <si>
    <t>Elektro (zapojení závory u parkoviště)</t>
  </si>
  <si>
    <t>{56b376f4-529f-4287-9333-93fedfa70b8b}</t>
  </si>
  <si>
    <t>SO-305</t>
  </si>
  <si>
    <t>Veřejné osvětlení</t>
  </si>
  <si>
    <t>{112e90de-7f29-49f5-872c-8ae5802dd99c}</t>
  </si>
  <si>
    <t>SO-801</t>
  </si>
  <si>
    <t>Zahradnické práce</t>
  </si>
  <si>
    <t>{608777e1-70cd-44db-91f9-47866edc43bb}</t>
  </si>
  <si>
    <t>VRN</t>
  </si>
  <si>
    <t>Vedlejší rozpočtové náklady</t>
  </si>
  <si>
    <t>{bc8d1136-2854-40d2-9090-76841fa85964}</t>
  </si>
  <si>
    <t>Zpět na list:</t>
  </si>
  <si>
    <t>KRYCÍ LIST SOUPISU</t>
  </si>
  <si>
    <t>Objekt:</t>
  </si>
  <si>
    <t>SO-01 - Vložení dvou nových svislých plošin do stávajícího pavilonu</t>
  </si>
  <si>
    <t>REKAPITULACE ČLENĚNÍ SOUPISU PRACÍ</t>
  </si>
  <si>
    <t>Kód dílu - Popis</t>
  </si>
  <si>
    <t>Cena celkem [CZK]</t>
  </si>
  <si>
    <t>Náklady soupisu celkem</t>
  </si>
  <si>
    <t>-1</t>
  </si>
  <si>
    <t>HSV - Práce a dodávky HSV</t>
  </si>
  <si>
    <t xml:space="preserve">    6 - Úpravy povrchů, podlahy a osazování výplní</t>
  </si>
  <si>
    <t xml:space="preserve">    9 - Ostatní konstrukce a práce, bourání</t>
  </si>
  <si>
    <t xml:space="preserve">    997 - Přesun sutě</t>
  </si>
  <si>
    <t xml:space="preserve">    998 - Přesun hmot</t>
  </si>
  <si>
    <t>PSV - Práce a dodávky PSV</t>
  </si>
  <si>
    <t xml:space="preserve">    735 - Ústřední vytápění - otopná tělesa</t>
  </si>
  <si>
    <t xml:space="preserve">    773 - Podlahy z litého teraca</t>
  </si>
  <si>
    <t>M - Práce a dodávky M</t>
  </si>
  <si>
    <t xml:space="preserve">    33-M - Montáže dopr.zaříz.,sklad. zař. a váh</t>
  </si>
  <si>
    <t>SOUPIS PRACÍ</t>
  </si>
  <si>
    <t>PČ</t>
  </si>
  <si>
    <t>Popis</t>
  </si>
  <si>
    <t>MJ</t>
  </si>
  <si>
    <t>Množství</t>
  </si>
  <si>
    <t>J.cena [CZK]</t>
  </si>
  <si>
    <t>Cenová soustava</t>
  </si>
  <si>
    <t>Poznámka</t>
  </si>
  <si>
    <t>J. Nh [h]</t>
  </si>
  <si>
    <t>Nh celkem [h]</t>
  </si>
  <si>
    <t>J. hmotnost_x000D_
[t]</t>
  </si>
  <si>
    <t>Hmotnost_x000D_
celkem [t]</t>
  </si>
  <si>
    <t>J. suť [t]</t>
  </si>
  <si>
    <t>Suť Celkem [t]</t>
  </si>
  <si>
    <t>HSV</t>
  </si>
  <si>
    <t>Práce a dodávky HSV</t>
  </si>
  <si>
    <t>ROZPOCET</t>
  </si>
  <si>
    <t>6</t>
  </si>
  <si>
    <t>Úpravy povrchů, podlahy a osazování výplní</t>
  </si>
  <si>
    <t>K</t>
  </si>
  <si>
    <t>632681115R</t>
  </si>
  <si>
    <t>Vyspravení betonových podlah rychletuhnoucím polymerem s možností okamžitého zatížení průměr vysprávky přes 200 do 500 mm a tl. do 50 mm</t>
  </si>
  <si>
    <t>kus</t>
  </si>
  <si>
    <t>4</t>
  </si>
  <si>
    <t>-455731752</t>
  </si>
  <si>
    <t>632682113R</t>
  </si>
  <si>
    <t>Vyspravení povrchu betonových schodišť rychletuhnoucím polymerem s možností okamžitého zatížení provedení dodatečné boční lišty schodišťových stupňů průřezu do 6 cm2</t>
  </si>
  <si>
    <t>m</t>
  </si>
  <si>
    <t>1480883549</t>
  </si>
  <si>
    <t>P</t>
  </si>
  <si>
    <t>Poznámka k položce:
obdobná položka</t>
  </si>
  <si>
    <t>VV</t>
  </si>
  <si>
    <t>"D.1.1.15</t>
  </si>
  <si>
    <t>1,333 "po odstranění zídky zábradlí mč 01.1.01</t>
  </si>
  <si>
    <t>1,41 "po odstranění zídky zábradlí mč 01.1.01</t>
  </si>
  <si>
    <t>1,51 "po odstranění zídky zábradlí mč 01.2.12</t>
  </si>
  <si>
    <t>Mezisoučet</t>
  </si>
  <si>
    <t>3</t>
  </si>
  <si>
    <t>Součet</t>
  </si>
  <si>
    <t>9</t>
  </si>
  <si>
    <t>Ostatní konstrukce a práce, bourání</t>
  </si>
  <si>
    <t>952901111</t>
  </si>
  <si>
    <t>Vyčištění budov nebo objektů před předáním do užívání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při světlé výšce podlaží do 4 m</t>
  </si>
  <si>
    <t>m2</t>
  </si>
  <si>
    <t>CS ÚRS 2016 01</t>
  </si>
  <si>
    <t>559093171</t>
  </si>
  <si>
    <t>PSC</t>
  </si>
  <si>
    <t xml:space="preserve">Poznámka k souboru cen:_x000D_
1. Cena -1111 lze použít i pro vyčištění půdy a rovné střechy budov, pokud definitivní úprava umožňuje, aby se ploché střechy používalo jako terasy, nebo tehdy, když je nutno čistit konstrukce na těchto střechách (světlíky, dveře apod.). Do výměry se započítávají jednou třetinou plochy. 2. Střešní plochy hal se světlíky nebo okny se oceňují jako podlaží cenou -1221. 3. Množství měrných jednotek se určuje v m2 půdorysné plochy každého podlaží, dané vnějším obrysem podlaží budovy. Plochy balkonů se přičítají. </t>
  </si>
  <si>
    <t>2*10 "odstranění zídky zábradlí mč 01.1.01</t>
  </si>
  <si>
    <t>10 "odstranění zídky zábradlí mč 01.2.12</t>
  </si>
  <si>
    <t>962032240</t>
  </si>
  <si>
    <t>Bourání zdiva nadzákladového z cihel nebo tvárnic z cihel pálených nebo vápenopískových, na maltu cementovou, objemu do 1 m3</t>
  </si>
  <si>
    <t>m3</t>
  </si>
  <si>
    <t>96011896</t>
  </si>
  <si>
    <t xml:space="preserve">Poznámka k souboru cen:_x000D_
1. Bourání pilířů o průřezu přes 0,36 m2 se oceňuje příslušnými cenami -2230, -2231, -2240, -2241,-2253 a -2254 jako bourání zdiva nadzákladového cihelného. </t>
  </si>
  <si>
    <t>1,333*0,15*1,1 "odstranění zídky zábradlí mč 01.1.01</t>
  </si>
  <si>
    <t>1,41*0,15*1,1 "odstranění zídky zábradlí mč 01.1.01</t>
  </si>
  <si>
    <t>1,51*0,15*1,1 "odstranění zídky zábradlí mč 01.2.12</t>
  </si>
  <si>
    <t>997</t>
  </si>
  <si>
    <t>Přesun sutě</t>
  </si>
  <si>
    <t>5</t>
  </si>
  <si>
    <t>997013501</t>
  </si>
  <si>
    <t>Odvoz suti a vybouraných hmot na skládku nebo meziskládku se složením, na vzdálenost do 1 km</t>
  </si>
  <si>
    <t>t</t>
  </si>
  <si>
    <t>2082057260</t>
  </si>
  <si>
    <t>Poznámka k položce:
Suť se použije k zásypům.</t>
  </si>
  <si>
    <t>998</t>
  </si>
  <si>
    <t>Přesun hmot</t>
  </si>
  <si>
    <t>998011001</t>
  </si>
  <si>
    <t>Přesun hmot pro budovy občanské výstavby, bydlení, výrobu a služby s nosnou svislou konstrukcí zděnou z cihel, tvárnic nebo kamene vodorovná dopravní vzdálenost do 100 m pro budovy výšky do 6 m</t>
  </si>
  <si>
    <t>1836035763</t>
  </si>
  <si>
    <t xml:space="preserve">Poznámka k souboru cen:_x000D_
1. Ceny -7001 až -7006 lze použít v případě, kdy dochází ke ztížení přesunu např. tím, že není možné instalovat jeřáb. 2. K cenám -7001 až -7006 lze použít příplatky za zvětšený přesun -1014 až -1019, -2034 až -2039 nebo -2114 až 2119. 3. Jestliže pro svislý přesun používá zařízení investora (např. výtah v budově), užijí se pro ocenění přesunu hmot ceny stanovené pro nejmenší výšku, tj. 6 m. </t>
  </si>
  <si>
    <t>PSV</t>
  </si>
  <si>
    <t>Práce a dodávky PSV</t>
  </si>
  <si>
    <t>735</t>
  </si>
  <si>
    <t>Ústřední vytápění - otopná tělesa</t>
  </si>
  <si>
    <t>7</t>
  </si>
  <si>
    <t>735411812</t>
  </si>
  <si>
    <t>Demontáž konvektorů stavební délky přes 700 do 1600 mm</t>
  </si>
  <si>
    <t>16</t>
  </si>
  <si>
    <t>1698234891</t>
  </si>
  <si>
    <t>773</t>
  </si>
  <si>
    <t>Podlahy z litého teraca</t>
  </si>
  <si>
    <t>8</t>
  </si>
  <si>
    <t>773901112</t>
  </si>
  <si>
    <t>Opravy podlah z litého teraca strojní broušení povrchu</t>
  </si>
  <si>
    <t>-93517034</t>
  </si>
  <si>
    <t>2*0,7 "mč 01.1.01</t>
  </si>
  <si>
    <t>M</t>
  </si>
  <si>
    <t>Práce a dodávky M</t>
  </si>
  <si>
    <t>33-M</t>
  </si>
  <si>
    <t>Montáže dopr.zaříz.,sklad. zař. a váh</t>
  </si>
  <si>
    <t>33003R01</t>
  </si>
  <si>
    <t>D+M zdvižné plošiny vertikální otevřené se zdvihem 1067 mm - viz technická specifikace</t>
  </si>
  <si>
    <t>64</t>
  </si>
  <si>
    <t>1287277602</t>
  </si>
  <si>
    <t>33003R02</t>
  </si>
  <si>
    <t>D+M zdvižné plošiny výtahové se zdvihem 3600 mm - viz technická specifikace</t>
  </si>
  <si>
    <t>392683932</t>
  </si>
  <si>
    <t>SO-03 - Úprava stávajících šaten</t>
  </si>
  <si>
    <t xml:space="preserve">    1 - Zemní práce</t>
  </si>
  <si>
    <t xml:space="preserve">    2 - Zakládání</t>
  </si>
  <si>
    <t xml:space="preserve">    3 - Svislé a kompletní konstrukce</t>
  </si>
  <si>
    <t xml:space="preserve">    4 - Vodorovné konstrukce</t>
  </si>
  <si>
    <t xml:space="preserve">    711 - Izolace proti vodě, vlhkosti a plynům</t>
  </si>
  <si>
    <t xml:space="preserve">    713 - Izolace tepelné</t>
  </si>
  <si>
    <t xml:space="preserve">    725 - Zdravotechnika - zařizovací předměty</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</si>
  <si>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</si>
  <si>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</si>
  <si>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</si>
  <si>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</si>
  <si>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</si>
  <si>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</si>
  <si>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781 - Dokončovací práce - obklady</t>
  </si>
  <si>
    <t xml:space="preserve">    784 - Dokončovací práce - malby a tapety</t>
  </si>
  <si>
    <t>Zemní práce</t>
  </si>
  <si>
    <t>132212102</t>
  </si>
  <si>
    <t>Hloubení zapažených i nezapažených rýh šířky do 600 mm ručním nebo pneumatickým nářadím s urovnáním dna do předepsaného profilu a spádu v horninách tř. 3 nesoudržných</t>
  </si>
  <si>
    <t>633137393</t>
  </si>
  <si>
    <t xml:space="preserve">Poznámka k souboru cen:_x000D_
1. V cenách jsou započteny i náklady na přehození výkopku na přilehlém terénu na vzdálenost do 3 m od podélné osy rýhy nebo naložení výkopku na dopravní prostředek. 2. V cenách 12-2101 až 41-2102 jsou započteny i náklady na i svislý přesun horniny po házečkách do 2 metrů. </t>
  </si>
  <si>
    <t>"TZ 4.7, D.1.1.05, D.1.1.06</t>
  </si>
  <si>
    <t>12,0*0,2*0,45 "rýha obkopání</t>
  </si>
  <si>
    <t>133201102</t>
  </si>
  <si>
    <t>Hloubení zapažených i nezapažených šachet s případným nutným přemístěním výkopku ve výkopišti v hornině tř. 3 přes 100 m3</t>
  </si>
  <si>
    <t>-304266630</t>
  </si>
  <si>
    <t xml:space="preserve">Poznámka k souboru cen:_x000D_
1. Ceny 10-1101 až 40-1101 jsou určeny jen pro šachty hloubky do 12 m. Šachty větších hloubek se oceňují individuálně. 2. V cenách jsou započteny i náklady na: a) svislé přemístění výkopku, b) urovnání dna do předepsaného profilu a spádu. c) přehození výkopku na přilehlém terénu na vzdálenost do 5 m od hrany šachty nebo naložení na dopravní prostředek. 3. V cenách nejsou započteny náklady na roubení. 4. Pažení šachet bentonitovou suspenzí se oceňuje takto: a) dodání bentonitové suspenze cenou 239 68-1711 Bentonitová suspenze pro pažení rýh pro podzemní stěny – její výroba katalogu 800-2 Zvlášní zakládání objektů; množství v m2 se určí jako součin objemu vyhloubeného prostoru (v m3) a koeficientu 1,667, b) doplnění bentonitové suspenze se ocení cenou 239 68-4111 Doplnění bentonitové suspenze katalogu 800-2 Zvlášní zakládání objektů. 5. Vodorovné přemístění výkopku ze šachet, pažených bentonitovou suspenzí, se oceňuje cenami souboru cen 162 . 0-31 Vodorovné přemístění výkopku z rýh podzemních stěn, vodorovné přemístění znehodnocené bentonitové suspenze se oceňuje cenami souboru cen 162 . . -4 . Vodorovné přemístění znehodnocené suspenze katalogu 800-2 Zvláštní zakládání objektů. </t>
  </si>
  <si>
    <t>"TZ 4.7, D.1.1.06 ZÁKLADY</t>
  </si>
  <si>
    <t>4*0,4*0,4*1,4 "základové patky pro sloupky markýzy</t>
  </si>
  <si>
    <t>174101101</t>
  </si>
  <si>
    <t>Zásyp sypaninou z jakékoliv horniny s uložením výkopku ve vrstvách se zhutněním jam, šachet, rýh nebo kolem objektů v těchto vykopávkách</t>
  </si>
  <si>
    <t>-1350304813</t>
  </si>
  <si>
    <t xml:space="preserve">Poznámka k souboru cen:_x000D_
1. Ceny 174 10- . . jsou určeny pro zhutněné zásypy s mírou zhutnění: a) z hornin soudržných do 100 % PS, b) z hornin nesoudržných do I(d) 0,9, c) z hornin kamenitých pro jakoukoliv míru zhutnění. 2. Je-li projektem předepsáno vyšší zhutnění, podle bodu a) a b) poznámky č 1., ocení se zásyp individuálně. 3. Ceny nelze použít pro zásyp rýh pro drenážní trativody pro lesnicko-technické meliorace a zemědělské. Zásyp těchto rýh se oceňuje cenami souboru cen 174 20-3 . části A 03 Zemní práce pro objekty oborů 831 až 833. Nezhutněný zásyp odvodňovacích kanálů z betonových a železobetonových trub v polních a lučních tratích se oceňuje cenou -1101 Zásyp sypaninou rýh bez ohledu na šířku kanálu; cena obsahuje i náklady na ruční nezhutněný zásyp výšky do 200 mm nad vrchol potrubí. 4. V cenách 10-1101, 10-1103, 20-1101 a 20-1103 je započteno přemístění sypaniny ze vzdálenosti 10 m od kraje výkopu nebo zasypávaného prostoru, měřeno k těžišti skládky. 5. V ceně 10-1102 je započteno přemístění sypaniny ze vzdálenosti 15 m od hrany zasypávaného prostoru, měřeno k těžišti skládky. 6. Objem zásypu je rozdíl objemu výkopu a objemu do něho vestavěných konstrukcí nebo uložených vedení i s jejich obklady a podklady (tento objem se nazývá objemem horniny vytlačené konstrukcí). Objem potrubí do DN 180, příp. i s obalem, se od objemu zásypu neodečítá. Pro stanovení objemu zásypu se od objemu výkopu odečítá i objem obsypu potrubí oceňovaný cenami souboru cen 175 10-11 Obsyp potrubí, přichází-li v úvahu . 7. Odklizení zbylého výkopku po provedení zásypu zářezů se šikmými stěnami pro podzemní vedení nebo zásypu jam a rýh pro podzemní vedení se oceňuje, je-li objem zbylého výkopku: a) do 1 m3 na 1 m vedení a jedná se o výkopek neulehlý - cenami souboru cen 167 10-110 Nakládání výkopku nebo sypaniny a 162 . 0-1 . Vodorovné přemístění výkopku. V případě, že se jedná o výkopek ulehlý - rozpojení a naložení výkopku cenami souboru cen 122 . 0-1 . souboru cen 162 . 0-1 . Vodorovné přemístění výkopku; b) přes 1 m3 na 1 m vedení, jestliže projekt předepíše, že se zbylý výkopek bude odklízet zároveň s prováděním vykopávky, pouze přemístění výkopku cenami souboru cen 162 . 0-1 . Vodorovné přemístění výkopku. Při zmíněném objemu zbylého výkopku se neoceňuje ani naložení ani rozpojení výkopku. Jestliže se zbylý výkopek neodklízí, nýbrž rozprostírá podél výkopu a nad výkopem, platí poznámka č. 8. 8. Rozprostření zbylého výkopku podél výkopu a nad výkopem po provedení zásypů zářezů se šikmými stěnami pro podzemní vedení nebo zásypu jam a rýh pro podzemní vedení se oceňuje: a) cenou 171 20-1101 Uložení sypaniny do nezhutněných násypů, není-li projektem předepsáno zhutnění rozprostřeného zbylého výkopku, b) cenou 171 10-1111 Uložení sypaniny do násypů z hornin sypkých, je-li předepsáno zhutnění rozprostřeného zbylého výkopku, a to v objemu vypočteném podle poznámky č.6, příp. zmenšeném o objem výkopku, který byl již odklizen. 9. Míru zhutnění předepisuje projekt. </t>
  </si>
  <si>
    <t>"D.1.01 TZ, D.1.1.05 VÝKOPY</t>
  </si>
  <si>
    <t>586,234 "pod podlahou tělocvičny mezi ZPrahy</t>
  </si>
  <si>
    <t>12,061 "pod podlahou nářaďovny a tech. místnosti</t>
  </si>
  <si>
    <t>112,764 "pod podlahou tribuny</t>
  </si>
  <si>
    <t>583441970</t>
  </si>
  <si>
    <t>Kamenivo přírodní drcené hutné pro stavební účely PDK (drobné, hrubé a štěrkodrť) štěrkodrtě ČSN EN 13043 frakce   0-63</t>
  </si>
  <si>
    <t>1756481164</t>
  </si>
  <si>
    <t>422,05*1,8 'Přepočtené koeficientem množství</t>
  </si>
  <si>
    <t>Zakládání</t>
  </si>
  <si>
    <t>275321411</t>
  </si>
  <si>
    <t>Základové patky ze ŽB bez zvýšených nároků na prostředí tř. C 20/25</t>
  </si>
  <si>
    <t>1620297961</t>
  </si>
  <si>
    <t xml:space="preserve">Poznámka k souboru cen:_x000D_
1. V ceně příplatku -5911 jsou započteny náklady na technologické opatření a na ztíženou betonáž pod hladinou pažící bentonitové suspenze a na průběžné odčerpání suspenze s přepouštěním na určené místo do 20 m, popř. do vany nebo do kalové cisterny k odvozu. Odvoz se oceňuje cenami katalogu 800-2 Zvláštní zakládání objektů. 2. Hloubení s použitím bentonitové suspenze se oceňuje katalogem 800-1 Zemní práce. Bednění se neoceňuje. 3. V cenách nejsou započteny náklady na výztuž, tyto se oceňují cenami souboru cen 27* 36-.... Výztuž základů. </t>
  </si>
  <si>
    <t>4*0,4*0,4*1,05 "základové patky pro sloupky markýzy</t>
  </si>
  <si>
    <t>275351215</t>
  </si>
  <si>
    <t>Bednění základových stěn patek svislé nebo šikmé (odkloněné), půdorysně přímé nebo zalomené ve volných nebo zapažených jámách, rýhách, šachtách, včetně případných vzpěr zřízení</t>
  </si>
  <si>
    <t>-1926268368</t>
  </si>
  <si>
    <t>4*4*0,4*1,05 "základové patky pro sloupky markýzy</t>
  </si>
  <si>
    <t>275351216</t>
  </si>
  <si>
    <t>Bednění základových stěn patek svislé nebo šikmé (odkloněné), půdorysně přímé nebo zalomené ve volných nebo zapažených jámách, rýhách, šachtách, včetně případných vzpěr odstranění</t>
  </si>
  <si>
    <t>-1241323651</t>
  </si>
  <si>
    <t>275361821</t>
  </si>
  <si>
    <t>Výztuž základů patek z betonářské oceli 10 505 (R)</t>
  </si>
  <si>
    <t>103534259</t>
  </si>
  <si>
    <t xml:space="preserve">Poznámka k souboru cen:_x000D_
1. Ceny platí pro desky rovné, s náběhy, hřibové nebo upnuté do žeber včetně výztuže těchto žeber. </t>
  </si>
  <si>
    <t>"D..1.01 TZ 4.7, D.1.1.06 ZÁKLADY</t>
  </si>
  <si>
    <t>6,72*50/1000 "50 kg/m3</t>
  </si>
  <si>
    <t>Svislé a kompletní konstrukce</t>
  </si>
  <si>
    <t>310239211</t>
  </si>
  <si>
    <t>Zazdívka otvorů ve zdivu nadzákladovém cihlami pálenými plochy přes 1 m2 do 4 m2 na maltu vápenocementovou</t>
  </si>
  <si>
    <t>-1745985999</t>
  </si>
  <si>
    <t>"D.1.1.01, D.1.1.07, D.1.2.1, D.1.2.3, D.1.2.11</t>
  </si>
  <si>
    <t>0,88*2,02*0,4 "mč 03.1.02/03.1.12</t>
  </si>
  <si>
    <t>0,77*2,5*0,4 "mč 03.1.02/03.1.10</t>
  </si>
  <si>
    <t>0,9*2,02*0,4 "mč 03.1.02/03.1.07</t>
  </si>
  <si>
    <t>1,49*0,66*0,4 "mč 03.1.02/03.1.01</t>
  </si>
  <si>
    <t>0,947*2,68*0,4 "mč 03.1.02/03.1.05</t>
  </si>
  <si>
    <t>1,83*0,66*0,4 "mč 03.1.02/03.1.06</t>
  </si>
  <si>
    <t>1,03*2,02*0,32 "mč 03.1.05/ext.</t>
  </si>
  <si>
    <t>2,0*2,5*0,65 "mč 03.1.12/04.1.01</t>
  </si>
  <si>
    <t>1,46*1,78*0,42 "mč 03.1.12/02.1.03</t>
  </si>
  <si>
    <t>1,49*1,78*0,42 "mč 03.1.12/02.1.04</t>
  </si>
  <si>
    <t>317234410</t>
  </si>
  <si>
    <t>Vyzdívka mezi nosníky cihlami pálenými na maltu cementovou</t>
  </si>
  <si>
    <t>1076260279</t>
  </si>
  <si>
    <t>(3*0,09*0,12+0,4*0,06)*1,2 "PR2</t>
  </si>
  <si>
    <t>(3*0,09*0,12+0,4*0,06)*1,2 "PR3</t>
  </si>
  <si>
    <t>(3*0,09*0,12)*1,9 "PR4</t>
  </si>
  <si>
    <t>(3*0,09*0,12+0,4*0,06)*1,2 "PR5</t>
  </si>
  <si>
    <t>(3*0,09*0,14)*2,2 "PR6</t>
  </si>
  <si>
    <t>(2*0,085*0,16)*2,6 "PR7</t>
  </si>
  <si>
    <t>(2*0,085*0,14)*1,3 "PR8</t>
  </si>
  <si>
    <t>11</t>
  </si>
  <si>
    <t>317944321</t>
  </si>
  <si>
    <t>Válcované nosníky dodatečně osazované do připravených otvorů bez zazdění hlav do č. 12</t>
  </si>
  <si>
    <t>-234045494</t>
  </si>
  <si>
    <t xml:space="preserve">Poznámka k souboru cen:_x000D_
1. V cenách jsou zahrnuty náklady na dodávku a montáž válcovaných nosníků. 2. Ceny jsou určeny pouze pro ocenění konstrukce překladů nad otvory. </t>
  </si>
  <si>
    <t>4*1,2*10,6/1000 "PR2 - 4 x IPE 120 l = 1200 mm</t>
  </si>
  <si>
    <t>4*1,2*10,6/1000 "PR3 - 4 x IPE 120 l = 1200 mm</t>
  </si>
  <si>
    <t>4*1,2*10,6/1000 "PR5 - 4 x IPE 120 l = 1200 mm</t>
  </si>
  <si>
    <t>12</t>
  </si>
  <si>
    <t>317944323</t>
  </si>
  <si>
    <t>Válcované nosníky dodatečně osazované do připravených otvorů bez zazdění hlav č. 14 až 22</t>
  </si>
  <si>
    <t>-1738744334</t>
  </si>
  <si>
    <t>4*1,9*13,4/1000 "PR4 - 4 x IPE 140 l = 1900 mm</t>
  </si>
  <si>
    <t>4*2,2*13,4/1000 "PR6 - 4 x IPE 140 l = 2200 mm</t>
  </si>
  <si>
    <t>3*2,6*16,2/1000 "PR7 - 3 x IPE 160 l = 2600 mm</t>
  </si>
  <si>
    <t>3*1,3*13,4/1000 "PR8 - 3 x IPE 140 l = 1300 mm</t>
  </si>
  <si>
    <t>13</t>
  </si>
  <si>
    <t>342241162</t>
  </si>
  <si>
    <t>Příčky tl 140 mm z cihel plných dl 290 mm pevnosti P 15 na MC</t>
  </si>
  <si>
    <t>-1028638845</t>
  </si>
  <si>
    <t>"D.1.1.01, D.1.1.07, SKLADBY KONSTRUKCÍ</t>
  </si>
  <si>
    <t>2,0*2,5 "mč 03.1.09</t>
  </si>
  <si>
    <t>0,9*2,5 "mč 03.1.10</t>
  </si>
  <si>
    <t>14</t>
  </si>
  <si>
    <t>342248110R</t>
  </si>
  <si>
    <t>Příčky tl 80 mm pevnosti P 10 na MVC</t>
  </si>
  <si>
    <t>-394833103</t>
  </si>
  <si>
    <t>4,635*3,17 "mč 03.1.05/03.1.06</t>
  </si>
  <si>
    <t>1,807*3,17-0,8*1,97 "mč 03.1.06</t>
  </si>
  <si>
    <t>5,4*2,955-0,8*1,97 "mč 03.1.07/03.1.08+03.1.09</t>
  </si>
  <si>
    <t>0,75*2,955 "mč 03.1.08/03.1.09</t>
  </si>
  <si>
    <t>0,93*2,955 "mč 03.1.10/03.1.11</t>
  </si>
  <si>
    <t>5,4*2,955-0,8*1,97 "mč 03.1.12/03.1.10+03.1.11</t>
  </si>
  <si>
    <t>346244381</t>
  </si>
  <si>
    <t>Plentování ocelových válcovaných nosníků jednostranné cihlami na maltu, výška stojiny do 200 mm</t>
  </si>
  <si>
    <t>975968496</t>
  </si>
  <si>
    <t>2*1,2*0,12 "PR2</t>
  </si>
  <si>
    <t>2*1,2*0,12 "PR3</t>
  </si>
  <si>
    <t>2*1,9*0,14 "PR4</t>
  </si>
  <si>
    <t>2*1,2*0,12 "PR5</t>
  </si>
  <si>
    <t>2*2,2*0,14 "PR6</t>
  </si>
  <si>
    <t>2*2,6*0,16 "PR7</t>
  </si>
  <si>
    <t>2*1,3*0,14 "PR8</t>
  </si>
  <si>
    <t>Vodorovné konstrukce</t>
  </si>
  <si>
    <t>413232221</t>
  </si>
  <si>
    <t>Zazdívka zhlaví stropních trámů nebo válcovaných nosníků pálenými cihlami válcovaných nosníků, výšky přes 150 do 300 mm</t>
  </si>
  <si>
    <t>86001645</t>
  </si>
  <si>
    <t>4*2 "PR2</t>
  </si>
  <si>
    <t>4*2 "PR3</t>
  </si>
  <si>
    <t>4*2 "PR4</t>
  </si>
  <si>
    <t>4*2 "PR5</t>
  </si>
  <si>
    <t>4*2 "PR6</t>
  </si>
  <si>
    <t>3*2 "PR7</t>
  </si>
  <si>
    <t>3*2 "PR8</t>
  </si>
  <si>
    <t>17</t>
  </si>
  <si>
    <t>611325423</t>
  </si>
  <si>
    <t>Oprava vápenocementové nebo vápenné omítky vnitřních ploch štukové dvouvrstvé, tloušťky do 20 mm stropů, v rozsahu opravované plochy přes 30 do 50%</t>
  </si>
  <si>
    <t>467345491</t>
  </si>
  <si>
    <t xml:space="preserve">Poznámka k souboru cen:_x000D_
1. Pro ocenění opravy omítek plochy do 1 m2 se použijí ceny souboru cen 61. 32-52.. Vápenocementová nebo vápenná omítka jednotlivých malých ploch. </t>
  </si>
  <si>
    <t>64,4 "mč 03.1.02</t>
  </si>
  <si>
    <t>18</t>
  </si>
  <si>
    <t>612131101</t>
  </si>
  <si>
    <t>Podkladní a spojovací vrstva vnitřních omítaných ploch cementový postřik nanášený ručně celoplošně stěn</t>
  </si>
  <si>
    <t>-110363322</t>
  </si>
  <si>
    <t>15,8*3,0-(1,29*2,58+1,35*1,97) "mč 03.1.01</t>
  </si>
  <si>
    <t>65,3*3,0-(1,46*1,97+1,8*2,02+3*0,9*2,5+1,4*2,15+2*0,9*2,5+2,2*2,5+0,9*2,02+0,9*2,5+1,35*1,97) "mč 03.1.02</t>
  </si>
  <si>
    <t>14,5*3,0-(1,1*1,78-0,9*2,5) "mč 03.1.05</t>
  </si>
  <si>
    <t>8,6*3,0-(0,8*2,58+0,8*1,97) "mč 03.1.06a</t>
  </si>
  <si>
    <t>8,9*3,0-(1,8*2,02+0,8*1,97) "mč 03.1.06b</t>
  </si>
  <si>
    <t>21,3*3,0-(0,9*2,5+0,8*1,97+2*1,49*1,78) "mč 03.1.07</t>
  </si>
  <si>
    <t>14,6*0,5+34,4 "mč 03.1.08</t>
  </si>
  <si>
    <t>11,7*0,5+29,28 "mč 03.1.09</t>
  </si>
  <si>
    <t>12,0*0,5+30,14 "mč 03.1.10</t>
  </si>
  <si>
    <t>14,6*0,5+34,4 "mč 03.1.11</t>
  </si>
  <si>
    <t>22,1*3,0-(0,9*2,5+0,8*1,97) "mč 03.1.12</t>
  </si>
  <si>
    <t>19</t>
  </si>
  <si>
    <t>612321121</t>
  </si>
  <si>
    <t>Omítka vápenocementová vnitřních ploch nanášená ručně jednovrstvá, tloušťky do 10 mm hladká svislých konstrukcí stěn</t>
  </si>
  <si>
    <t>283752256</t>
  </si>
  <si>
    <t xml:space="preserve">Poznámka k souboru cen:_x000D_
1. Pro ocenění nanášení omítek v tloušťce jádrové omítky přes 10 mm se použije příplatek za každých dalších i započatých 5 mm. 2. Omítky stropních konstrukcí nanášené na pletivo se oceňují cenami omítek žebrových stropů nebo osamělých trámů. 3. Podkladní a spojovací vrstvy se oceňují cenami souboru cen 61.13-1... této části katalogu. </t>
  </si>
  <si>
    <t>34,4 "mč 03.1.08</t>
  </si>
  <si>
    <t>29,28 "mč 03.1.09</t>
  </si>
  <si>
    <t>30,14 "mč 03.1.10</t>
  </si>
  <si>
    <t>34,4 "mč 03.1.11</t>
  </si>
  <si>
    <t>20</t>
  </si>
  <si>
    <t>612321141</t>
  </si>
  <si>
    <t>Omítka vápenocementová vnitřních ploch nanášená ručně dvouvrstvá, tloušťky jádrové omítky do 10 mm a tloušťky štuku do 3 mm štuková svislých konstrukcí stěn</t>
  </si>
  <si>
    <t>-1949527052</t>
  </si>
  <si>
    <t>14,6*0,5 "mč 03.1.08</t>
  </si>
  <si>
    <t>11,7*0,5 "mč 03.1.09</t>
  </si>
  <si>
    <t>12,0*0,5 "mč 03.1.10</t>
  </si>
  <si>
    <t>14,6*0,5 "mč 03.1.11</t>
  </si>
  <si>
    <t>622131121</t>
  </si>
  <si>
    <t>Podkladní a spojovací vrstva vnějších omítaných ploch penetrace akrylát-silikonová nanášená ručně stěn</t>
  </si>
  <si>
    <t>815613766</t>
  </si>
  <si>
    <t>"D.1.1.01 TZ, D.1.1.07, D.1.1.9, D.1.1.10</t>
  </si>
  <si>
    <t>39,4 "J obvodová stěna</t>
  </si>
  <si>
    <t>22</t>
  </si>
  <si>
    <t>622143003</t>
  </si>
  <si>
    <t>Montáž omítkových profilů plastových nebo pozinkovaných, upevněných vtlačením do podkladní vrstvy nebo přibitím rohových s tkaninou</t>
  </si>
  <si>
    <t>257142548</t>
  </si>
  <si>
    <t xml:space="preserve">Poznámka k souboru cen:_x000D_
1. V cenách jsou započteny náklady na montáž profilů včetně úchytného materiálu. 2. V cenách nejsou započteny náklady na dodávku profilů, tyto se oceňují ve specifikaci, ztratné lze stanovit ve výši 5%. 3. V ceně -3004 nejsou započteny náklady na ochrannou fólii pro okna a dveře; tyto se oceňují cenou 629 99-1012 podle příslušné plochy otvoru. </t>
  </si>
  <si>
    <t>1,5+2*2,7+2*2*(1,48+1,78) "J obvodová stěna</t>
  </si>
  <si>
    <t>23</t>
  </si>
  <si>
    <t>590514820</t>
  </si>
  <si>
    <t>Kontaktní zateplovací systémy příslušenství kontaktních zateplovacích systémů lišta rohová s tkaninou - rohovník  2,5m Al  10/15 cm</t>
  </si>
  <si>
    <t>-556832894</t>
  </si>
  <si>
    <t>19,94*1,05 'Přepočtené koeficientem množství</t>
  </si>
  <si>
    <t>24</t>
  </si>
  <si>
    <t>622143004</t>
  </si>
  <si>
    <t>Montáž omítkových profilů plastových nebo pozinkovaných, upevněných vtlačením do podkladní vrstvy nebo přibitím začišťovacích samolepících (APU lišty)</t>
  </si>
  <si>
    <t>-588282313</t>
  </si>
  <si>
    <t>25</t>
  </si>
  <si>
    <t>590514760R</t>
  </si>
  <si>
    <t>profil okenní začišťovací s tkaninou 9 mm/2,4 m</t>
  </si>
  <si>
    <t>761378051</t>
  </si>
  <si>
    <t>26</t>
  </si>
  <si>
    <t>622211041</t>
  </si>
  <si>
    <t>Montáž kontaktního zateplení z polystyrenových desek nebo z kombinovaných desek na vnější stěny, tloušťky desek přes 160 do 200 mm</t>
  </si>
  <si>
    <t>-822070951</t>
  </si>
  <si>
    <t xml:space="preserve">Poznámka k souboru cen:_x000D_
1. V cenách jsou započteny náklady na: a) upevnění desek lepením a talířovými hmoždinkami, b) přestěrkování izolačních desek, c) vložení sklovláknité výztužné tkaniny. 2. V cenách nejsou započteny náklady na: a) dodávku desek tepelné izolace; tyto se ocení ve specifikaci, ztratné lze stanovit ve výši 2%, b) provedení konečné povrchové úpravy: - vrchní tenkovrstvou omítkou nebo nátěrem; tyto se ocení příslušnými cenami této části katalogu nebo příslušnými cenami části A07 katalogu 800-783 Nátěry. - keramickým obkladem; tyto se ocení příslušnými cenami souboru cen části A01 katalogu 800-781 Obklady keramické, c) osazení lišt; tyto se ocení příslušnými cenami této části katalogu. 3. V cenách -1101 a -1105 jsou započteny náklady na osazení a dodávku tepelněizolačních zátek v počtu 9 ks/m2 pro podhledy a 6 ks/m2 pro stěny. 4. Kombinovaná deska je např. sendvičově uspořádaná deska tvořena izolačním jádrem z grafitového polystyrenu a krycí deskou z minerální vlny. </t>
  </si>
  <si>
    <t>39,4-3,7 "J obvodová stěna</t>
  </si>
  <si>
    <t>12,4*0,75 "základy a sokl do v = 0,3 m</t>
  </si>
  <si>
    <t>27</t>
  </si>
  <si>
    <t>283759870R</t>
  </si>
  <si>
    <t>deska fasádní polystyrénová EPS 100 F 1000 x 500 x 200 mm, λ = 0,038 [W/mK]</t>
  </si>
  <si>
    <t>-1433337159</t>
  </si>
  <si>
    <t>35,7*1,02 'Přepočtené koeficientem množství</t>
  </si>
  <si>
    <t>28</t>
  </si>
  <si>
    <t>283764000R</t>
  </si>
  <si>
    <t>polystyren extrudovaný, λ = 0,038 [W/mK]</t>
  </si>
  <si>
    <t>-231825097</t>
  </si>
  <si>
    <t>"perimetr - XPS</t>
  </si>
  <si>
    <t>12,4*0,75*0,1 "základy a sokl do v = 0,3 m</t>
  </si>
  <si>
    <t>0,93*1,02 'Přepočtené koeficientem množství</t>
  </si>
  <si>
    <t>29</t>
  </si>
  <si>
    <t>622221041</t>
  </si>
  <si>
    <t>Montáž kontaktního zateplení z desek z minerální vlny s podélnou orientací vláken na vnější stěny, tloušťky desek přes 160 mm</t>
  </si>
  <si>
    <t>920408798</t>
  </si>
  <si>
    <t>3,7 "J obvodová stěna</t>
  </si>
  <si>
    <t>30</t>
  </si>
  <si>
    <t>631515400R</t>
  </si>
  <si>
    <t>deska minerální izolační tl. 200 mm, , λ = 0,038 [W/mK]</t>
  </si>
  <si>
    <t>-1325766443</t>
  </si>
  <si>
    <t>3,7*1,02 'Přepočtené koeficientem množství</t>
  </si>
  <si>
    <t>31</t>
  </si>
  <si>
    <t>62238100R2</t>
  </si>
  <si>
    <t>Tenkovrstvá minerální hladká omítka tl. 1,0 mm včetně penetrace vnějších stěn</t>
  </si>
  <si>
    <t>-1216907494</t>
  </si>
  <si>
    <t>32</t>
  </si>
  <si>
    <t>62251100R1</t>
  </si>
  <si>
    <t>Tenkovrstvá akrylátová zrnitá omítka tl. 0,5 mm včetně penetrace vnějších stěn</t>
  </si>
  <si>
    <t>1841669399</t>
  </si>
  <si>
    <t>33</t>
  </si>
  <si>
    <t>631311114</t>
  </si>
  <si>
    <t>Mazanina z betonu prostého bez zvýšených nároků na prostředí tl. přes 50 do 80 mm tř. C 16/20</t>
  </si>
  <si>
    <t>1046271578</t>
  </si>
  <si>
    <t xml:space="preserve">Poznámka k souboru cen:_x000D_
1. Ceny jsou určeny pro mazaniny krycí (pochůzné i pojízdné), popř. podkladní, plovoucí, vyrovnávací nebo oddělující pod potěry, podlahy, průmyslové podlahy, popř. pro podlévání provizorně podklínovaných patek usazených strojů a technologických zařízení (s náležitým zatemováním hutného betonu). 2. Pro mazaniny tlouštěk větších než 240 mm jsou určeny: a) pro mazaniny ukládané na zeminu (v halách apod.) ceny souborů cen 27* 31- Základy z betonu prostého a 27* 32 - Základy z betonu železového, b) pro mazaniny v nadzemních podlažích ceny souboru cen 411 31- . . Beton kleneb. 3. Ceny lze použít i pro betonový okapový chodníček budovy (včetně tvarování rigolového žlábku) v příslušných tloušťkách. Jeho podloží se oceňuje samostatně. 4. V ceně jsou započteny i náklady na: a) základní stržení povrchu mazaniny s urovnáním vibrační lištou nebo dřevěným hladítkem, b) vytvoření dilatačních spár v mazanině bez zaplnění, pokud jsou dilatační spáry vytvářeny při provádění betonáže. Jestliže jsou dilatační spáry řezány dodatečně, oceňují se cenami souboru cen 634 91-11 Řezání dilatačních nebo smršťovacích spár. </t>
  </si>
  <si>
    <t>13,2*0,05 "mč 03.1.08</t>
  </si>
  <si>
    <t>13,2*0,05 "mč 03.1.11</t>
  </si>
  <si>
    <t>34</t>
  </si>
  <si>
    <t>631319171</t>
  </si>
  <si>
    <t>Příplatek k cenám mazanin za stržení povrchu spodní vrstvy mazaniny latí před vložením výztuže nebo pletiva pro tl. obou vrstev mazaniny přes 50 do 80 mm</t>
  </si>
  <si>
    <t>-1984490623</t>
  </si>
  <si>
    <t xml:space="preserve">Poznámka k souboru cen:_x000D_
1. Ceny -9011 až -9023 lze použít pro mazaniny min. tř. C 8/10. 2. V cenách -9011 až -9023 jsou započteny i náklady za přehlazení povrchu mazaniny ocelovým hladítkem. 3. Ceny -9171 až -9175 lze také použít, bude-li do mazaniny vkládána druhá vrstva výztuže nad sebou oddělená vrstvou betonové směsi, kdy se oceňuje druhé stržení povrchu latí rovněž výměrou (m3) celkové tloušťky tří vrstev mazaniny. </t>
  </si>
  <si>
    <t>35</t>
  </si>
  <si>
    <t>631362021</t>
  </si>
  <si>
    <t>Výztuž mazanin ze svařovaných sítí z drátů typu KARI</t>
  </si>
  <si>
    <t>-191123174</t>
  </si>
  <si>
    <t>13,2*3,033/1000*1,15 "mč 0.3.1.08</t>
  </si>
  <si>
    <t>13,2*3,033/1000*1,15 "mč 0.3.1.11</t>
  </si>
  <si>
    <t>36</t>
  </si>
  <si>
    <t>632450124</t>
  </si>
  <si>
    <t>Potěr cementový vyrovnávací ze suchých směsí v pásu o průměrné (střední) tl. přes 40 do 50 mm</t>
  </si>
  <si>
    <t>CS ÚRS 2014 01</t>
  </si>
  <si>
    <t>-1492799153</t>
  </si>
  <si>
    <t>(1,3-0,9)*0,4 "PR2</t>
  </si>
  <si>
    <t>(1,3-0,9)*0,4 "PR3</t>
  </si>
  <si>
    <t>(2,0-1,48)*0,4 "PR4</t>
  </si>
  <si>
    <t>(1,3-0,9)*0,4 "PR5</t>
  </si>
  <si>
    <t>(2,3-1,9)*0,4 "PR6</t>
  </si>
  <si>
    <t>(2,7-2,2)*0,3 "PR7</t>
  </si>
  <si>
    <t>(1,4-1,0)*0,3 "PR8</t>
  </si>
  <si>
    <t>37</t>
  </si>
  <si>
    <t>632451441</t>
  </si>
  <si>
    <t>Doplnění cementového potěru na mazaninách a betonových podkladech (s dodáním hmot), hlazeného dřevěným nebo ocelovým hladítkem, plochy jednotlivě do 1 m2 a tl. přes 30 do 40 mm</t>
  </si>
  <si>
    <t>200405188</t>
  </si>
  <si>
    <t>0,9*0,4 "po osazení zárubně dveří X2.03</t>
  </si>
  <si>
    <t>0,9*0,4 "po osazení zárubně dveří X2.04</t>
  </si>
  <si>
    <t>1,49*0,4 "po osazení zárubně dveří X2.01</t>
  </si>
  <si>
    <t>1,9*0,4 "po osazení zárubně dveří X2.02</t>
  </si>
  <si>
    <t>1,0*0,3 "po osazení zárubně dveří W2.02</t>
  </si>
  <si>
    <t>38</t>
  </si>
  <si>
    <t>632481213</t>
  </si>
  <si>
    <t>Separační vrstva k oddělení podlahových vrstev z polyetylénové fólie</t>
  </si>
  <si>
    <t>434736239</t>
  </si>
  <si>
    <t>13,2 "mč 03.1.08</t>
  </si>
  <si>
    <t>13,2 "mč 03.1.11</t>
  </si>
  <si>
    <t>39</t>
  </si>
  <si>
    <t>642944221</t>
  </si>
  <si>
    <t>Osazení ocelových dveřních zárubní lisovaných nebo z úhelníků dodatečně s vybetonováním prahu, plochy přes 2,5 m2</t>
  </si>
  <si>
    <t>-141221655</t>
  </si>
  <si>
    <t>40</t>
  </si>
  <si>
    <t>55331RX2.02</t>
  </si>
  <si>
    <t>zárubeň ocelová pro běžné zdění dle specifikace X2.02</t>
  </si>
  <si>
    <t>-1192335086</t>
  </si>
  <si>
    <t>41</t>
  </si>
  <si>
    <t>55331RX2.03</t>
  </si>
  <si>
    <t>zárubeň ocelová pro běžné zdění dle specifikace X2.03</t>
  </si>
  <si>
    <t>-226834479</t>
  </si>
  <si>
    <t>42</t>
  </si>
  <si>
    <t>55331RX2.04</t>
  </si>
  <si>
    <t>zárubeň ocelová pro běžné zdění dle specifikace X2.04</t>
  </si>
  <si>
    <t>-2106165458</t>
  </si>
  <si>
    <t>43</t>
  </si>
  <si>
    <t>55331RX2.05</t>
  </si>
  <si>
    <t>zárubeň ocelová pro běžné zdění dle specifikace X2.05</t>
  </si>
  <si>
    <t>2029662929</t>
  </si>
  <si>
    <t>44</t>
  </si>
  <si>
    <t>55331RX2.06</t>
  </si>
  <si>
    <t>zárubeň ocelová pro běžné zdění dle specifikace X2.06</t>
  </si>
  <si>
    <t>-2022477786</t>
  </si>
  <si>
    <t>45</t>
  </si>
  <si>
    <t>941111121</t>
  </si>
  <si>
    <t>Montáž lešení řadového trubkového lehkého pracovního s podlahami s provozním zatížením tř. 3 do 200 kg/m2 šířky tř. W09 přes 0,9 do 1,2 m, výšky do 10 m</t>
  </si>
  <si>
    <t>-404953370</t>
  </si>
  <si>
    <t xml:space="preserve">Poznámka k souboru cen:_x000D_
1. V ceně jsou započteny i náklady na kotvení lešení. 2. Montáž lešení řadového trubkového lehkého výšky přes 25 m se oceňuje individuálně. 3. Šířkou se rozumí půdorysná vzdálenost, měřená od vnitřního líce sloupků zábradlí k protilehlému volnému okraji podlahy nebo mezi vnitřními líci. </t>
  </si>
  <si>
    <t>"D.1.1.07</t>
  </si>
  <si>
    <t>12,0*2,5</t>
  </si>
  <si>
    <t>46</t>
  </si>
  <si>
    <t>941111221</t>
  </si>
  <si>
    <t>Montáž lešení řadového trubkového lehkého pracovního s podlahami s provozním zatížením tř. 3 do 200 kg/m2 Příplatek za první a každý další den použití lešení k ceně -1121</t>
  </si>
  <si>
    <t>-539926445</t>
  </si>
  <si>
    <t>30*90 'Přepočtené koeficientem množství</t>
  </si>
  <si>
    <t>47</t>
  </si>
  <si>
    <t>941111821</t>
  </si>
  <si>
    <t>Demontáž lešení řadového trubkového lehkého pracovního s podlahami s provozním zatížením tř. 3 do 200 kg/m2 šířky tř. W09 přes 0,9 do 1,2 m, výšky do 10 m</t>
  </si>
  <si>
    <t>1777120285</t>
  </si>
  <si>
    <t xml:space="preserve">Poznámka k souboru cen:_x000D_
1. Demontáž lešení řadového trubkového lehkého výšky přes 25 m se oceňuje individuálně. </t>
  </si>
  <si>
    <t>48</t>
  </si>
  <si>
    <t>949101111</t>
  </si>
  <si>
    <t>Lešení pomocné pracovní pro objekty pozemních staveb pro zatížení do 150 kg/m2, o výšce lešeňové podlahy do 1,9 m</t>
  </si>
  <si>
    <t>-1180426793</t>
  </si>
  <si>
    <t xml:space="preserve">Poznámka k souboru cen:_x000D_
1. V ceně jsou započteny i náklady na montáž, opotřebení a demontáž lešení. 2. V ceně nejsou započteny náklady na manipulaci s lešením; tyto jsou již zahrnuty v cenách příslušných stavebních prací. 3. Množství měrných jednotek se určuje m2 podlahové plochy, na které se práce provádí. </t>
  </si>
  <si>
    <t>14,11 "mč 03.1.01</t>
  </si>
  <si>
    <t>12,08 "mč 03.1.05</t>
  </si>
  <si>
    <t>4,2 "mč 03.1.06a</t>
  </si>
  <si>
    <t>8,9 "mč 03.1.06b</t>
  </si>
  <si>
    <t>28,77 "mč 03.1.7</t>
  </si>
  <si>
    <t>7,94 "mč 03.1.09</t>
  </si>
  <si>
    <t>8,0 "mč 03.1.10</t>
  </si>
  <si>
    <t>30,47 "mč 03.1.12</t>
  </si>
  <si>
    <t>49</t>
  </si>
  <si>
    <t>1741700167</t>
  </si>
  <si>
    <t>50</t>
  </si>
  <si>
    <t>962031132</t>
  </si>
  <si>
    <t>Bourání příček z cihel, tvárnic nebo příčkovek z cihel pálených, plných nebo dutých na maltu vápennou nebo vápenocementovou, tl. do 100 mm</t>
  </si>
  <si>
    <t>292192814</t>
  </si>
  <si>
    <t>"D.1.1.01, D.1.1.15</t>
  </si>
  <si>
    <t>(2,0+1,2+0,2+0,1)*2,955-2*0,6*1,97 "mč 03.1.09</t>
  </si>
  <si>
    <t>(2,0+1,2+0,2+0,1)*2,955-2*0,6*1,97 "mč 03.1.12</t>
  </si>
  <si>
    <t>51</t>
  </si>
  <si>
    <t>962031133</t>
  </si>
  <si>
    <t>Bourání příček z cihel, tvárnic nebo příčkovek z cihel pálených, plných nebo dutých na maltu vápennou nebo vápenocementovou, tl. do 150 mm</t>
  </si>
  <si>
    <t>486120430</t>
  </si>
  <si>
    <t>5,4*2,955-0,8*1,97 "mč 03.1.07/03.1.08</t>
  </si>
  <si>
    <t>5,4*2,955-0,8*1,97 "mč 03.1.08/03.1.09+03.1.10</t>
  </si>
  <si>
    <t>5,4*2,955-0,8*1,97 "mč 03.1.12+03.1.14/03.1.13</t>
  </si>
  <si>
    <t>5,4*2,955 "mč 03.1.13/03.1.15</t>
  </si>
  <si>
    <t>52</t>
  </si>
  <si>
    <t>962032231</t>
  </si>
  <si>
    <t>Bourání zdiva z cihel pálených nebo vápenopískových na MV nebo MVC přes 1 m3</t>
  </si>
  <si>
    <t>-747159061</t>
  </si>
  <si>
    <t>(3,65*2,84-0,8*1,97)*0,4 "mč 03.1.01/03.1.05</t>
  </si>
  <si>
    <t>(2,04*3,145-1,4*1,97)*0,275 "mč 03.1.01</t>
  </si>
  <si>
    <t>(1,5*2,68-0,8*1,97)*0,4 "mč 03.1.01/03.1.06</t>
  </si>
  <si>
    <t>(1,67*2,68-0,8*1,97)*0,4 "mč 03.1.01/03.1.12</t>
  </si>
  <si>
    <t>53</t>
  </si>
  <si>
    <t>965042141</t>
  </si>
  <si>
    <t>Bourání podkladů pod dlažby nebo litých celistvých podlah a mazanin betonových nebo z litého asfaltu tl. do 100 mm, plochy přes 4 m2</t>
  </si>
  <si>
    <t>-82685256</t>
  </si>
  <si>
    <t>2,47*0,05 "mč 03.1.08 (část budoucí mč 03.1.08)</t>
  </si>
  <si>
    <t>10,73*0,05 "mč 03.1.10 (část budoucí mč 03.1.08)</t>
  </si>
  <si>
    <t>3,56*0,05 "mč 03.1.13 (část budoucí mč 03.1.11)</t>
  </si>
  <si>
    <t>9,64*0,05 "mč 03.1.14 (část budoucí mč 03.1.11)</t>
  </si>
  <si>
    <t>54</t>
  </si>
  <si>
    <t>968072455</t>
  </si>
  <si>
    <t>Vybourání kovových rámů oken s křídly, dveřních zárubní, vrat, stěn, ostění nebo obkladů dveřních zárubní, plochy do 2 m2</t>
  </si>
  <si>
    <t>326949854</t>
  </si>
  <si>
    <t xml:space="preserve">Poznámka k souboru cen:_x000D_
1. V cenách -2244 až -2559 jsou započteny i náklady na vyvěšení křídel. 2. Cenou -2641 se oceňuje i vybourání nosné ocelové konstrukce pro sádrokartonové příčky. </t>
  </si>
  <si>
    <t>0,8*1,97 "mč 03.1.02/03.1.13</t>
  </si>
  <si>
    <t>0,7*1,97 "mč 03.1.02/03.1.12</t>
  </si>
  <si>
    <t>0,7*1,97 "mč 03.1.02/03.1.09</t>
  </si>
  <si>
    <t>0,8*1,97 "mč 03.1.02/03.1.08</t>
  </si>
  <si>
    <t>0,8*1,97 "mč 03.1.02/03.1.07</t>
  </si>
  <si>
    <t>0,8*1,97 "mč 03.1.02/03.1.06</t>
  </si>
  <si>
    <t>0,8*1,97 "mč 03.1.02/03.1.05</t>
  </si>
  <si>
    <t>2*0,8*1,97 "mč 03.1.02/03.1.04</t>
  </si>
  <si>
    <t>0,8*1,97 "mč 03.1.05/ext</t>
  </si>
  <si>
    <t>0,8*1,97 "mč 03.1.07/03.1.08</t>
  </si>
  <si>
    <t>0,8*1,97 "mč 03.1.08/03.1.10</t>
  </si>
  <si>
    <t>0,8*1,97 "mč 03.1.13/03.1.14</t>
  </si>
  <si>
    <t>2*0,6*1,97 "mč 03.1.09</t>
  </si>
  <si>
    <t>2*0,6*1,97 "mč 03.1.12</t>
  </si>
  <si>
    <t>55</t>
  </si>
  <si>
    <t>968072456</t>
  </si>
  <si>
    <t>Vybourání kovových rámů oken s křídly, dveřních zárubní, vrat, stěn, ostění nebo obkladů dveřních zárubní, plochy přes 2 m2</t>
  </si>
  <si>
    <t>-847963070</t>
  </si>
  <si>
    <t>1,38*1,97 "mč 03.1.02</t>
  </si>
  <si>
    <t>2,2*2,68 "mč 03.1.02/03.1.11</t>
  </si>
  <si>
    <t>56</t>
  </si>
  <si>
    <t>971033651</t>
  </si>
  <si>
    <t>Vybourání otvorů ve zdivu cihelném pl do 4 m2 na MVC nebo MV tl do 600 mm</t>
  </si>
  <si>
    <t>1263900315</t>
  </si>
  <si>
    <t>0,9*2,5*0,4 "mč 03.1.02/03.1.12</t>
  </si>
  <si>
    <t>1,0*2,58*0,32 "mč 03.1.06/ext.</t>
  </si>
  <si>
    <t>57</t>
  </si>
  <si>
    <t>973031324</t>
  </si>
  <si>
    <t>Vysekání výklenků nebo kapes ve zdivu z cihel na maltu vápennou nebo vápenocementovou kapes, plochy do 0,10 m2, hl. do 150 mm</t>
  </si>
  <si>
    <t>1621098183</t>
  </si>
  <si>
    <t>1 "PR3</t>
  </si>
  <si>
    <t>2 "PR4</t>
  </si>
  <si>
    <t>1 "PR5</t>
  </si>
  <si>
    <t>1 "PR6</t>
  </si>
  <si>
    <t>2 "PR7</t>
  </si>
  <si>
    <t>58</t>
  </si>
  <si>
    <t>974031664</t>
  </si>
  <si>
    <t>Vysekání rýh ve zdivu cihelném na maltu vápennou nebo vápenocementovou pro vtahování nosníků do zdí, před vybouráním otvoru do hl. 150 mm, při v. nosníku do 150 mm</t>
  </si>
  <si>
    <t>1732948348</t>
  </si>
  <si>
    <t>3*1,3 "PR2</t>
  </si>
  <si>
    <t>3*1,4 "PR8</t>
  </si>
  <si>
    <t>59</t>
  </si>
  <si>
    <t>974042537</t>
  </si>
  <si>
    <t>Vysekání rýh v betonové nebo jiné monolitické dlažbě s betonovým podkladem do hl. 50 mm a šířky do 300 mm</t>
  </si>
  <si>
    <t>-1337864801</t>
  </si>
  <si>
    <t>0,9 "mč 03.1.02/03.1.12</t>
  </si>
  <si>
    <t>0,9 "mč 03.1.02/03.1.10</t>
  </si>
  <si>
    <t>1,4 "mč 03.1.02/03.1.01</t>
  </si>
  <si>
    <t>0,9 "mč 03.1.02/03.1.05</t>
  </si>
  <si>
    <t>1,8 "mč 03.1.02/03.1.06</t>
  </si>
  <si>
    <t>1,0 "mč 03.1.06/ext.</t>
  </si>
  <si>
    <t>60</t>
  </si>
  <si>
    <t>975021211</t>
  </si>
  <si>
    <t>Podchycení nadzákladového zdiva pod stropem dřevěnou výztuhou nad vybouraným otvorem, pro jakoukoliv délku podchycení, při tl. zdiva do 450 mm</t>
  </si>
  <si>
    <t>-1338991498</t>
  </si>
  <si>
    <t xml:space="preserve">Poznámka k souboru cen:_x000D_
1. Ceny lze použít tehdy, provádí-li se přechodné vynesení hmotnosti zdiva nad otvorem v témž podlaží, v němž se zřizuje otvor a při výšce podchycení do 4 m. U otvorů s podchycením vyšším než 4 m a u otvorů, v nichž se nosníky tvořící překlad ukládají těsně pod strop a přechodné vynesení hmotnosti zdiva nad otvorem se proto provádí v besprostředně vyšším podlaží, jsou určeny ceny souboru cen 975 02-2 . Podchycení nadzákladového zdiva dřevěnou výztuhou 2. V cenách jsou započteny i náklady na: a) vybourání otvorů pro provléknutí vynášecích trámů pro podchycení zdí, b) vynesení podchycené konstrukce. 3. Množství jednotek podchycování při vybourávání otvorů se určuje v m světlosti otvoru. </t>
  </si>
  <si>
    <t>0,9 "PR2</t>
  </si>
  <si>
    <t>2,2 "PR7</t>
  </si>
  <si>
    <t>1,0 "PR8</t>
  </si>
  <si>
    <t>61</t>
  </si>
  <si>
    <t>977312111</t>
  </si>
  <si>
    <t>Řezání stávajících betonových mazanin s vyztužením hloubky do 50 mm</t>
  </si>
  <si>
    <t>532502491</t>
  </si>
  <si>
    <t>62</t>
  </si>
  <si>
    <t>978013191</t>
  </si>
  <si>
    <t>Otlučení vápenných nebo vápenocementových omítek vnitřních ploch stěn s vyškrabáním spar, s očištěním zdiva, v rozsahu přes 50 do 100 %</t>
  </si>
  <si>
    <t>-519823267</t>
  </si>
  <si>
    <t xml:space="preserve">Poznámka k souboru cen:_x000D_
1. Položky lze použít i pro ocenění otlučení sádrových, hliněných apod. vnitřních omítek. </t>
  </si>
  <si>
    <t>"D.1.1.01, D.1.1.07</t>
  </si>
  <si>
    <t>15,85*2,955-(1,29*2,58+1,35*1,97) "mč 03.1.01</t>
  </si>
  <si>
    <t>52,72*3,145+2*6,14*2,955-(1,62*2,02+1,803*2,02+3*0,9*2,5+1,4*2,15+2*0,9*2,5+2,2*2,5+0,9*2,02+0,9*2,5+1,48*2,02) "mč 03.1.02</t>
  </si>
  <si>
    <t>7,57*3,17-1,1*1,5 "mč 03.1.05</t>
  </si>
  <si>
    <t>(0,35+4,86)*3,17 "mč 03.1.06</t>
  </si>
  <si>
    <t>15,92*2,955-(2*1,48*1,78+0,9*2,5+0,9*2,02) "mč 03.1.07</t>
  </si>
  <si>
    <t>10,53*2,955 "mč 03.1.08</t>
  </si>
  <si>
    <t>9,25*2,955-0,9*2,02 "mč 03.1.09</t>
  </si>
  <si>
    <t>9,07*2,955-1,67*2,5 "mč 03.1.10</t>
  </si>
  <si>
    <t>10,37*2,955 "mč 03.1.11</t>
  </si>
  <si>
    <t>16,68*2,955-(0,84*2,02+0,9*2,5+2,0*2,5+1,46*1,78+1,49*1,78) "mč 03.1.12</t>
  </si>
  <si>
    <t>63</t>
  </si>
  <si>
    <t>1640347946</t>
  </si>
  <si>
    <t>-1822988757</t>
  </si>
  <si>
    <t>711</t>
  </si>
  <si>
    <t>Izolace proti vodě, vlhkosti a plynům</t>
  </si>
  <si>
    <t>65</t>
  </si>
  <si>
    <t>711411001</t>
  </si>
  <si>
    <t>Provedení izolace proti tlakové vodě vodorovné za studena nátěrem penetračním</t>
  </si>
  <si>
    <t>1851534984</t>
  </si>
  <si>
    <t xml:space="preserve">Poznámka k souboru cen:_x000D_
1. Izolace plochy jednotlivě do 10 m2 se oceňují skladebně cenami příslušných izolací a cenou 711 49-9095 Příplatek za plochu do 10 m2. </t>
  </si>
  <si>
    <t>66</t>
  </si>
  <si>
    <t>11163151R1</t>
  </si>
  <si>
    <t>penetrační nátěr na bázi xylenu</t>
  </si>
  <si>
    <t>kg</t>
  </si>
  <si>
    <t>-959127420</t>
  </si>
  <si>
    <t>26,4*0,211 'Přepočtené koeficientem množství</t>
  </si>
  <si>
    <t>67</t>
  </si>
  <si>
    <t>711441559</t>
  </si>
  <si>
    <t>Provedení izolace proti tlakové vodě vodorovné přitavením pásu NAIP</t>
  </si>
  <si>
    <t>825357739</t>
  </si>
  <si>
    <t xml:space="preserve">Poznámka k souboru cen:_x000D_
1. Izolace plochy jednotlivě do 10 m2 se oceňují skladebně cenou příslušné izolace a cenou 711 49-9097 Příplatek za plochu do 10 m2. </t>
  </si>
  <si>
    <t>2*13,2 "mč 03.1.08</t>
  </si>
  <si>
    <t>2*13,2 "mč 03.1.11</t>
  </si>
  <si>
    <t>68</t>
  </si>
  <si>
    <t>62852254R1</t>
  </si>
  <si>
    <t>pás asfaltovaný modifikovaný, vložka polyesterové rouno, tl. 4 mm</t>
  </si>
  <si>
    <t>1055681670</t>
  </si>
  <si>
    <t>52,8*0,575 'Přepočtené koeficientem množství</t>
  </si>
  <si>
    <t>69</t>
  </si>
  <si>
    <t>62852264R1</t>
  </si>
  <si>
    <t>pás s modifikovaným asfaltem, vložka skelná tkanina, tl. 4 mm</t>
  </si>
  <si>
    <t>483154773</t>
  </si>
  <si>
    <t>70</t>
  </si>
  <si>
    <t>998711101</t>
  </si>
  <si>
    <t>Přesun hmot tonážní pro izolace proti vodě, vlhkosti a plynům v objektech výšky do 6 m</t>
  </si>
  <si>
    <t>1119137338</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</si>
  <si>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-1181 pro přesun prováděný bez použití mechanizace, tj. za ztížených podmínek, lze použít pouze pro hmotnost materiálu, která se tímto způsobem skutečně přemísťuje. </t>
  </si>
  <si>
    <t>713</t>
  </si>
  <si>
    <t>Izolace tepelné</t>
  </si>
  <si>
    <t>71</t>
  </si>
  <si>
    <t>713120821</t>
  </si>
  <si>
    <t>Odstranění tepelné izolace běžných stavebních konstrukcí z rohoží, pásů, dílců, desek, bloků podlah volně kladených nebo mezi trámy z polystyrenu, tloušťka izolace do 100 mm</t>
  </si>
  <si>
    <t>252475743</t>
  </si>
  <si>
    <t xml:space="preserve">Poznámka k souboru cen:_x000D_
1. Ceny se používají pro odstraňování jednovrstvé a dvouvrstvé izolace, další vrstvy se oceňují individuálně. 2. U cen odstraňování polystyrenu připevněného lepením nerozlišujeme způsob nalepení. 3. V ceně nejsou započteny náklady na odstranění separačních vrstev. Tyto práce lze oceňovat příslušnými cenami katalogu 800–711 Izolace proti vodě, vlhkosti a plynům. </t>
  </si>
  <si>
    <t>72</t>
  </si>
  <si>
    <t>713121111</t>
  </si>
  <si>
    <t>Montáž tepelné izolace podlah rohožemi, pásy, deskami, dílci, bloky (izolační materiál ve specifikaci) kladenými volně jednovrstvá</t>
  </si>
  <si>
    <t>1578451431</t>
  </si>
  <si>
    <t xml:space="preserve">Poznámka k souboru cen:_x000D_
1. Množství tepelné izolace podlah okrajovými pásky k ceně -1211 se určuje v m projektované délky obložení (bez přesahů) na obvodu podlahy. </t>
  </si>
  <si>
    <t>73</t>
  </si>
  <si>
    <t>28372305R1</t>
  </si>
  <si>
    <t>deska z pěnového polystyrenu EPS 100 S 1000 x 500 x 50 mm, λD = 0,032 [W/mK]</t>
  </si>
  <si>
    <t>-386965305</t>
  </si>
  <si>
    <t>26,4*1,02 'Přepočtené koeficientem množství</t>
  </si>
  <si>
    <t>74</t>
  </si>
  <si>
    <t>998713101</t>
  </si>
  <si>
    <t>Přesun hmot tonážní pro izolace tepelné v objektech v do 6 m</t>
  </si>
  <si>
    <t>-79299394</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</si>
  <si>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-3181 pro přesun prováděný bez použití mechanizace, tj. za ztížených podmínek, lze použít pouze pro hmotnost materiálu, která se tímto způsobem skutečně přemísťuje. </t>
  </si>
  <si>
    <t>725</t>
  </si>
  <si>
    <t>Zdravotechnika - zařizovací předměty</t>
  </si>
  <si>
    <t>75</t>
  </si>
  <si>
    <t>725110811</t>
  </si>
  <si>
    <t>Demontáž klozetů splachovacích s nádrží nebo tlakovým splachovačem</t>
  </si>
  <si>
    <t>soubor</t>
  </si>
  <si>
    <t>1908580021</t>
  </si>
  <si>
    <t>76</t>
  </si>
  <si>
    <t>725210821</t>
  </si>
  <si>
    <t>Demontáž umyvadel bez výtokových armatur umyvadel</t>
  </si>
  <si>
    <t>1052089498</t>
  </si>
  <si>
    <t>77</t>
  </si>
  <si>
    <t>725810811</t>
  </si>
  <si>
    <t>Demontáž výtokových ventilů nástěnných</t>
  </si>
  <si>
    <t>1182203238</t>
  </si>
  <si>
    <t>78</t>
  </si>
  <si>
    <t>725820801</t>
  </si>
  <si>
    <t>Demontáž baterií nástěnných do G 3/4</t>
  </si>
  <si>
    <t>1469925574</t>
  </si>
  <si>
    <t>79</t>
  </si>
  <si>
    <t>725840850</t>
  </si>
  <si>
    <t>Demontáž baterií sprchových diferenciálních T 1954 do G 3/4 x 1</t>
  </si>
  <si>
    <t>-500030355</t>
  </si>
  <si>
    <t>763</t>
  </si>
  <si>
    <t>Konstrukce suché výstavby</t>
  </si>
  <si>
    <t>80</t>
  </si>
  <si>
    <t>763131411</t>
  </si>
  <si>
    <t>Podhled ze sádrokartonových desek dvouvrstvá zavěšená spodní konstrukce z ocelových profilů CD, UD jednoduše opláštěná deskou standardní A, tl. 12,5 mm, bez TI</t>
  </si>
  <si>
    <t>-62741431</t>
  </si>
  <si>
    <t xml:space="preserve">Poznámka k souboru cen:_x000D_
1. V cenách jsou započteny i náklady na tmelení a výztužnou pásku. 2. V cenách nejsou započteny náklady na základní penetrační nátěr; tyto se oceňují cenou -1714. 3. Ceny 763 13-13 lze použít i pro dvouvrstvou dřevěnou spodní konstrukci s nosnými latěmi 60 x 40 mm a montážnímu latěmi 48 x 24 mm. 4. Ceny -1611 až -1613 Montáž nosné konstrukce je stanoveny pro m2 plochy podhledu. 5. V ceně -1611 nejsou započteny náklady na dřevo a v cenách -2612 a -2613 náklady na profily; tyto se oceňují ve specifikaci. Doporučené množství na 1 m2 příčky je 3,0 m profilu CD a 0,9 m profilu UD. 6. V cenách -1621 až -1624 Montáž desek nejsou započteny náklady na desky; tato dodávka se oceňuje ve specifikaci. 7. V ceně -1763 Příplatek za průhyb nosného stropu přes 20 mm je započtena pouze montáž, atypický profil se oceňuje individuálně ve specifikaci. </t>
  </si>
  <si>
    <t>"D.1.1.01, D.1.1.07,  D.1.1.10, D.1.5.03, SKLADBY KONSTRUKCÍ</t>
  </si>
  <si>
    <t>12,6 "mč 03.1.02</t>
  </si>
  <si>
    <t>81</t>
  </si>
  <si>
    <t>763131451</t>
  </si>
  <si>
    <t>Podhled ze sádrokartonových desek dvouvrstvá zavěšená spodní konstrukce z ocelových profilů CD, UD jednoduše opláštěná deskou impregnovanou H2, tl. 12,5 mm, bez TI</t>
  </si>
  <si>
    <t>434431082</t>
  </si>
  <si>
    <t>82</t>
  </si>
  <si>
    <t>763131714</t>
  </si>
  <si>
    <t>Podhled ze sádrokartonových desek ostatní práce a konstrukce na podhledech ze sádrokartonových desek základní penetrační nátěr</t>
  </si>
  <si>
    <t>667970338</t>
  </si>
  <si>
    <t>83</t>
  </si>
  <si>
    <t>763172312</t>
  </si>
  <si>
    <t>Instalační technika pro konstrukce ze sádrokartonových desek montáž revizních dvířek velikost 300 x 300 mm</t>
  </si>
  <si>
    <t>CS ÚRS 2015 01</t>
  </si>
  <si>
    <t>484180149</t>
  </si>
  <si>
    <t>2 "mč 03.1.01</t>
  </si>
  <si>
    <t>1 "mč 03.1.02</t>
  </si>
  <si>
    <t>1 "mč 03.1.07</t>
  </si>
  <si>
    <t>1 "mč 03.1.08</t>
  </si>
  <si>
    <t>4 "mč 03.1.11</t>
  </si>
  <si>
    <t>2 "mč 03.1.12</t>
  </si>
  <si>
    <t>84</t>
  </si>
  <si>
    <t>590307110</t>
  </si>
  <si>
    <t>systémy sádrokartonové RIGIPS dvířka revizní 300 x 300 s automat. zámkem</t>
  </si>
  <si>
    <t>-569692863</t>
  </si>
  <si>
    <t>85</t>
  </si>
  <si>
    <t>998763301</t>
  </si>
  <si>
    <t>Přesun hmot tonážní pro sádrokartonové konstrukce v objektech v do 6 m</t>
  </si>
  <si>
    <t>-1101878908</t>
  </si>
  <si>
    <t xml:space="preserve">Poznámka k souboru cen:_x000D_
1. Ceny pro přesun hmot stanovený z hmotnosti přesunovaného materiálu se použijí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-3381 pro přesun prováděný bez použití mechanizace, tj. za ztížených podmínek, lze použít pouze pro hmotnost materiálu, která se tímto způsobem skutečně přemísťuje. U přesunu stanoveného procentní sazbou se ztížení přesunu ocení individuálně. </t>
  </si>
  <si>
    <t>764</t>
  </si>
  <si>
    <t>Konstrukce klempířské</t>
  </si>
  <si>
    <t>86</t>
  </si>
  <si>
    <t>764244408</t>
  </si>
  <si>
    <t>Oplechování horních ploch zdí a nadezdívek (atik) z titanzinkového předzvětralého plechu mechanicky kotvené rš 750 mm</t>
  </si>
  <si>
    <t>-487898377</t>
  </si>
  <si>
    <t>"D.1.1.01, D.1.1.08,  D.1.1.10, D.1.1.21</t>
  </si>
  <si>
    <t>24,81 "K2.03</t>
  </si>
  <si>
    <t>87</t>
  </si>
  <si>
    <t>764246444</t>
  </si>
  <si>
    <t>Oplechování parapetů z titanzinkového předzvětralého plechu rovných celoplošně lepené, bez rohů rš 330 mm</t>
  </si>
  <si>
    <t>-1517529182</t>
  </si>
  <si>
    <t>"D.1.1.01, D.1.1.07, D.1.1.21</t>
  </si>
  <si>
    <t>2*1,49 "K2.05b</t>
  </si>
  <si>
    <t>88</t>
  </si>
  <si>
    <t>764248331</t>
  </si>
  <si>
    <t>Oplechování říms a ozdobných prvků z titanzinkového lesklého válcovaného plechu rovných, bez rohů celoplošně lepené přes rš 670 mm</t>
  </si>
  <si>
    <t>1374497535</t>
  </si>
  <si>
    <t xml:space="preserve">Poznámka k souboru cen:_x000D_
1. Ceny lze použít pro ocenění oplechování římsy pod nadřímsovým žlabem. </t>
  </si>
  <si>
    <t>8,2*1,25 "K2.07</t>
  </si>
  <si>
    <t>89</t>
  </si>
  <si>
    <t>764541413</t>
  </si>
  <si>
    <t>Žlab podokapní z titanzinkového předzvětralého plechu včetně háků a čel hranatý rš 250 mm</t>
  </si>
  <si>
    <t>-337536633</t>
  </si>
  <si>
    <t>7,4 "Z2.02</t>
  </si>
  <si>
    <t>90</t>
  </si>
  <si>
    <t>998764101</t>
  </si>
  <si>
    <t>Přesun hmot tonážní pro konstrukce klempířské v objektech v do 6 m</t>
  </si>
  <si>
    <t>539396038</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</si>
  <si>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-4181 pro přesun prováděný bez použití mechanizace, tj. za ztížených podmínek, lze použít pouze pro hmotnost materiálu, která se tímto způsobem skutečně přemísťuje. </t>
  </si>
  <si>
    <t>766</t>
  </si>
  <si>
    <t>Konstrukce truhlářské</t>
  </si>
  <si>
    <t>91</t>
  </si>
  <si>
    <t>7661241R1</t>
  </si>
  <si>
    <t>Montáž sanitárních příček</t>
  </si>
  <si>
    <t>kpl</t>
  </si>
  <si>
    <t>-514079680</t>
  </si>
  <si>
    <t>92</t>
  </si>
  <si>
    <t>607RY2.01</t>
  </si>
  <si>
    <t>WC dělící příčka viz specifikace Y2.01</t>
  </si>
  <si>
    <t>1968921793</t>
  </si>
  <si>
    <t>93</t>
  </si>
  <si>
    <t>607RY2.02</t>
  </si>
  <si>
    <t>sanitární dělící příčka viz specifikace Y2.02</t>
  </si>
  <si>
    <t>724894240</t>
  </si>
  <si>
    <t>94</t>
  </si>
  <si>
    <t>607RY2.03</t>
  </si>
  <si>
    <t>WC dělící příčka pro 2 kabiny viz specifikace Y2.03</t>
  </si>
  <si>
    <t>-1039956460</t>
  </si>
  <si>
    <t>95</t>
  </si>
  <si>
    <t>76666RX2.02</t>
  </si>
  <si>
    <t>D+M dveřních křídel otvíravých 1křídlových s postranním světlíkem do ocelové zárubně dle specifikace X2.02</t>
  </si>
  <si>
    <t>-673580983</t>
  </si>
  <si>
    <t>96</t>
  </si>
  <si>
    <t>76666RX2.03</t>
  </si>
  <si>
    <t>D+M dveřních křídel otvíravých 1křídlových s nadsvětlíkem do ocelové zárubně dle specifikace X2.03</t>
  </si>
  <si>
    <t>-1348034959</t>
  </si>
  <si>
    <t>97</t>
  </si>
  <si>
    <t>76666RX2.04</t>
  </si>
  <si>
    <t>D+M dveřních křídel otvíravých 1křídlových s nadsvětlíkem do ocelové zárubně dle specifikace X2.04</t>
  </si>
  <si>
    <t>1421996415</t>
  </si>
  <si>
    <t>98</t>
  </si>
  <si>
    <t>76666RX2.05</t>
  </si>
  <si>
    <t>D+M dveřních křídel otvíravých 1křídlových s nadsvětlíkem do ocelové zárubně dle specifikace X2.05</t>
  </si>
  <si>
    <t>356090602</t>
  </si>
  <si>
    <t>99</t>
  </si>
  <si>
    <t>76666RX2.06</t>
  </si>
  <si>
    <t>D+M dveřních křídel otvíravých 2křídlových do ocelové zárubně dle specifikace X2.06</t>
  </si>
  <si>
    <t>1882294365</t>
  </si>
  <si>
    <t>76682RT2.08a</t>
  </si>
  <si>
    <t>D+M skříně šatní celé dle specifikace T2.08a</t>
  </si>
  <si>
    <t>244957159</t>
  </si>
  <si>
    <t>101</t>
  </si>
  <si>
    <t>76682RT2.08b</t>
  </si>
  <si>
    <t>D+M skříně šatní půlené dle specifikace T2.08b</t>
  </si>
  <si>
    <t>-2087897679</t>
  </si>
  <si>
    <t>102</t>
  </si>
  <si>
    <t>76682RT2.09</t>
  </si>
  <si>
    <t>D+M lavice u skříněk dle specifikace T2.09</t>
  </si>
  <si>
    <t>-1877209160</t>
  </si>
  <si>
    <t>103</t>
  </si>
  <si>
    <t>76682RT2.10</t>
  </si>
  <si>
    <t>D+M lavice u šatny dle specifikace T2.10</t>
  </si>
  <si>
    <t>2045120443</t>
  </si>
  <si>
    <t>104</t>
  </si>
  <si>
    <t>76682RT2.11</t>
  </si>
  <si>
    <t>D+M skříˇky správce dle specifikace T2.11</t>
  </si>
  <si>
    <t>-1360284730</t>
  </si>
  <si>
    <t>105</t>
  </si>
  <si>
    <t>76682RT2.12</t>
  </si>
  <si>
    <t>D+M lavice vstup  dle specifikace T2.12</t>
  </si>
  <si>
    <t>-617551206</t>
  </si>
  <si>
    <t>767</t>
  </si>
  <si>
    <t>Konstrukce zámečnické</t>
  </si>
  <si>
    <t>106</t>
  </si>
  <si>
    <t>76742123R1</t>
  </si>
  <si>
    <t>D+M fasádních kovových obkladů  kazetových do zdiva včetně roštu a lemovacích profilů</t>
  </si>
  <si>
    <t>1927261957</t>
  </si>
  <si>
    <t>15,6 "J obvodová stěna</t>
  </si>
  <si>
    <t>107</t>
  </si>
  <si>
    <t>767812RZ2.02</t>
  </si>
  <si>
    <t>D+M markýzy dle specifikace Z2.02</t>
  </si>
  <si>
    <t>-1247034026</t>
  </si>
  <si>
    <t>108</t>
  </si>
  <si>
    <t>7679967R01</t>
  </si>
  <si>
    <t>Demontáž atypických zámečnických konstrukcí - stávající markýza</t>
  </si>
  <si>
    <t>-573198334</t>
  </si>
  <si>
    <t>109</t>
  </si>
  <si>
    <t>76799RZ2.02a</t>
  </si>
  <si>
    <t>D+M podstavců skříňěk s lavicí dle specifikace Z2.01 900mm</t>
  </si>
  <si>
    <t>2088931376</t>
  </si>
  <si>
    <t>110</t>
  </si>
  <si>
    <t>76799RZ2.02b</t>
  </si>
  <si>
    <t>D+M podstavců skříňěk s lavicí dle specifikace Z2.01 600mm</t>
  </si>
  <si>
    <t>-1049988528</t>
  </si>
  <si>
    <t>111</t>
  </si>
  <si>
    <t>767RW201</t>
  </si>
  <si>
    <t>D+M dveří hliníkových vchodových v rozsahu dle specifikace W2.01</t>
  </si>
  <si>
    <t>2063012771</t>
  </si>
  <si>
    <t>112</t>
  </si>
  <si>
    <t>767RW202</t>
  </si>
  <si>
    <t>D+M dveří hliníkových vchodových v rozsahu dle specifikace W2.02</t>
  </si>
  <si>
    <t>741468961</t>
  </si>
  <si>
    <t>113</t>
  </si>
  <si>
    <t>767RX201</t>
  </si>
  <si>
    <t>D+M dveří hliníkových vnitřních v rozsahu dle specifikace X2.01</t>
  </si>
  <si>
    <t>1442529958</t>
  </si>
  <si>
    <t>771</t>
  </si>
  <si>
    <t>Podlahy z dlaždic</t>
  </si>
  <si>
    <t>114</t>
  </si>
  <si>
    <t>77147411R1</t>
  </si>
  <si>
    <t>Montáž soklíků z dlaždic keramických rovných flexibilní lepidlo v do 90 mm - zapuštěných do omítky</t>
  </si>
  <si>
    <t>1343234555</t>
  </si>
  <si>
    <t>15,8 "mč 03.1.01</t>
  </si>
  <si>
    <t>65,3 "mč 03.1.02</t>
  </si>
  <si>
    <t>8,6 "mč 03.1.06a</t>
  </si>
  <si>
    <t>115</t>
  </si>
  <si>
    <t>59761312R1</t>
  </si>
  <si>
    <t>sokl - podlahy 30 x 8 x 0,8 cm I. j.</t>
  </si>
  <si>
    <t>1580206009</t>
  </si>
  <si>
    <t>89,7*3,66667 'Přepočtené koeficientem množství</t>
  </si>
  <si>
    <t>116</t>
  </si>
  <si>
    <t>771573810</t>
  </si>
  <si>
    <t>Demontáž podlah z dlaždic keramických lepených</t>
  </si>
  <si>
    <t>-467991523</t>
  </si>
  <si>
    <t>49,6 "mč 03.1.01+03.1.02</t>
  </si>
  <si>
    <t>15,01 "mč 03.1.08</t>
  </si>
  <si>
    <t>6,5 "mč 03.1.09</t>
  </si>
  <si>
    <t>10,73 "mč 03.1.10</t>
  </si>
  <si>
    <t>13,95 "mč 03.1.11</t>
  </si>
  <si>
    <t>5,84 "mč 03.1.12</t>
  </si>
  <si>
    <t>15,28 "mč 03.1.13</t>
  </si>
  <si>
    <t>9,64 "mč 03.1.14</t>
  </si>
  <si>
    <t>117</t>
  </si>
  <si>
    <t>771574133</t>
  </si>
  <si>
    <t>Montáž podlah z dlaždic keramických lepených flexibilním lepidlem režných nebo glazovaných protiskluzných nebo reliefovaných přes 85 do 100 ks/ m2</t>
  </si>
  <si>
    <t>-726928183</t>
  </si>
  <si>
    <t>118</t>
  </si>
  <si>
    <t>597612R1.1</t>
  </si>
  <si>
    <t>dlaždice keramické - podlahy 10 x 10 x 0,6 cm I. j., protiskluznost R10</t>
  </si>
  <si>
    <t>-811306373</t>
  </si>
  <si>
    <t>42,34*1,1 'Přepočtené koeficientem množství</t>
  </si>
  <si>
    <t>119</t>
  </si>
  <si>
    <t>771574153</t>
  </si>
  <si>
    <t>Montáž podlah z dlaždic keramických lepených flexibilním lepidlem režných nebo glazovaných velkoformátových s rozlivovým lepidlem přes 2 do 4 ks/ m2</t>
  </si>
  <si>
    <t>-2042570243</t>
  </si>
  <si>
    <t>120</t>
  </si>
  <si>
    <t>59761309R1</t>
  </si>
  <si>
    <t>dlaždice keramické- podlahy 59,8 x 59,8 x 1 cm I. j.</t>
  </si>
  <si>
    <t>-991369462</t>
  </si>
  <si>
    <t>82,71*1,15 'Přepočtené koeficientem množství</t>
  </si>
  <si>
    <t>121</t>
  </si>
  <si>
    <t>771579191</t>
  </si>
  <si>
    <t>Montáž podlah z dlaždic keramických Příplatek k cenám za plochu do 5 m2 jednotlivě</t>
  </si>
  <si>
    <t>-994889490</t>
  </si>
  <si>
    <t>122</t>
  </si>
  <si>
    <t>771591111</t>
  </si>
  <si>
    <t>Podlahy - ostatní práce penetrace podkladu</t>
  </si>
  <si>
    <t>1227253229</t>
  </si>
  <si>
    <t xml:space="preserve">Poznámka k souboru cen:_x000D_
1. Množství měrných jednotek u ceny -1185 se stanoví podle počtu řezaných dlaždic, nezávisle na jejich velikosti. 2. Položkou -1185 lze ocenit provádění více řezů na jednom kusu dlažby. </t>
  </si>
  <si>
    <t>123</t>
  </si>
  <si>
    <t>998771101</t>
  </si>
  <si>
    <t>Přesun hmot tonážní pro podlahy z dlaždic v objektech v do 6 m</t>
  </si>
  <si>
    <t>1065918831</t>
  </si>
  <si>
    <t>776</t>
  </si>
  <si>
    <t>Podlahy povlakové</t>
  </si>
  <si>
    <t>124</t>
  </si>
  <si>
    <t>776111311</t>
  </si>
  <si>
    <t>Příprava podkladu vysátí podlah</t>
  </si>
  <si>
    <t>-1240411071</t>
  </si>
  <si>
    <t xml:space="preserve">Poznámka k souboru cen:_x000D_
1. V ceně 776 12-1511 zábrana proti vlhkosti jsou započteny i náklady na 2 vrstvy penetrace a zasypání křemičitým pískem. 2. V ceně 776 13-2111 vyztužení pletivem jsou započteny i náklady na dodávku pletiva. 3. V cenách 776 14-1111 až 776 14-4111 jsou započteny i náklady na dodání stěrky. </t>
  </si>
  <si>
    <t>125</t>
  </si>
  <si>
    <t>776121411</t>
  </si>
  <si>
    <t>Dvousložková penetrace podkladu povlakových podlah</t>
  </si>
  <si>
    <t>232121489</t>
  </si>
  <si>
    <t>126</t>
  </si>
  <si>
    <t>776201811</t>
  </si>
  <si>
    <t>Demontáž povlakových podlahovin lepených ručně bez podložky</t>
  </si>
  <si>
    <t>570270759</t>
  </si>
  <si>
    <t>20,74 "mč 03.1.05</t>
  </si>
  <si>
    <t>13,62 "mč 03.1.06</t>
  </si>
  <si>
    <t>16,36 "mč 03.1.07</t>
  </si>
  <si>
    <t>19,94 "mč 03.1.15</t>
  </si>
  <si>
    <t>127</t>
  </si>
  <si>
    <t>776221111</t>
  </si>
  <si>
    <t>Montáž podlahovin z PVC lepením standardním lepidlem z pásů standardních</t>
  </si>
  <si>
    <t>-188626195</t>
  </si>
  <si>
    <t>4,8 "mč 03.1.06b</t>
  </si>
  <si>
    <t>128</t>
  </si>
  <si>
    <t>28411080R1</t>
  </si>
  <si>
    <t>vinylová protiskluzová zátěžová krytina dle specifikace INT.P2.03 a INT.P2.04</t>
  </si>
  <si>
    <t>-604861341</t>
  </si>
  <si>
    <t>59,24*1,1 'Přepočtené koeficientem množství</t>
  </si>
  <si>
    <t>129</t>
  </si>
  <si>
    <t>28411080R2</t>
  </si>
  <si>
    <t>vinylová zátěžová krytina dle specifikace INT.P2.05</t>
  </si>
  <si>
    <t>1513771761</t>
  </si>
  <si>
    <t>16,88*1,1 'Přepočtené koeficientem množství</t>
  </si>
  <si>
    <t>130</t>
  </si>
  <si>
    <t>776421111</t>
  </si>
  <si>
    <t>Montáž lišt obvodových lepených</t>
  </si>
  <si>
    <t>-10169410</t>
  </si>
  <si>
    <t>14,5 "mč 03.1.05</t>
  </si>
  <si>
    <t>21,3 "mč 03.1.7</t>
  </si>
  <si>
    <t>22,1 "mč 03.1.12</t>
  </si>
  <si>
    <t>131</t>
  </si>
  <si>
    <t>284110040R</t>
  </si>
  <si>
    <t>lišta speciální soklová PVC 100 mm</t>
  </si>
  <si>
    <t>1820268588</t>
  </si>
  <si>
    <t>66,8*1,02 'Přepočtené koeficientem množství</t>
  </si>
  <si>
    <t>132</t>
  </si>
  <si>
    <t>998776101</t>
  </si>
  <si>
    <t>Přesun hmot tonážní pro podlahy povlakové v objektech v do 6 m</t>
  </si>
  <si>
    <t>429867172</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</si>
  <si>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-6181 pro přesun prováděný bez použití mechanizace, tj. za ztížených podmínek, lze použít pouze pro hmotnost materiálu, která se tímto způsobem skutečně přemísťuje. </t>
  </si>
  <si>
    <t>781</t>
  </si>
  <si>
    <t>Dokončovací práce - obklady</t>
  </si>
  <si>
    <t>133</t>
  </si>
  <si>
    <t>781473810</t>
  </si>
  <si>
    <t>Demontáž obkladů z dlaždic keramických lepených</t>
  </si>
  <si>
    <t>-1764416866</t>
  </si>
  <si>
    <t>7,6*2,5 "mč 03.1.09</t>
  </si>
  <si>
    <t>9,8*2,5 "mč 03.1.10</t>
  </si>
  <si>
    <t>6,12*2,5 "mč 03.1.12</t>
  </si>
  <si>
    <t>9,14*2,5 "mč 03.1.14</t>
  </si>
  <si>
    <t>134</t>
  </si>
  <si>
    <t>78147411R1</t>
  </si>
  <si>
    <t>Montáž obkladů vnitřních keramických hladkých do 100 ks/m2 lepených flexibilním lepidlem</t>
  </si>
  <si>
    <t>-307268698</t>
  </si>
  <si>
    <t>"D.1.1.01, D.1.1.07, D.1.5.08</t>
  </si>
  <si>
    <t>29,3 "mč 03.1.08</t>
  </si>
  <si>
    <t>21,48 "mč 03.1.09</t>
  </si>
  <si>
    <t>24,81 "mč 03.1.10</t>
  </si>
  <si>
    <t>29,3 "mč 03.1.11</t>
  </si>
  <si>
    <t>135</t>
  </si>
  <si>
    <t>59761266R1</t>
  </si>
  <si>
    <t>obkládačka keramická 9,7 x 9,7 x 0,6 cm I. j.</t>
  </si>
  <si>
    <t>446090398</t>
  </si>
  <si>
    <t>104,89*1,1 'Přepočtené koeficientem množství</t>
  </si>
  <si>
    <t>136</t>
  </si>
  <si>
    <t>78147411R2</t>
  </si>
  <si>
    <t>Montáž obkladů vnitřních keramických hladkých do 200 ks/m2 lepených flexibilním lepidlem</t>
  </si>
  <si>
    <t>960014162</t>
  </si>
  <si>
    <t>1,5 "mč 03.1.08</t>
  </si>
  <si>
    <t>6,0 "mč 03.1.09</t>
  </si>
  <si>
    <t>3,8 "mč 03.1.10</t>
  </si>
  <si>
    <t>1,5 "mč 03.1.11</t>
  </si>
  <si>
    <t>137</t>
  </si>
  <si>
    <t>59761266R2</t>
  </si>
  <si>
    <t>obkládačka keramická 4,7 x 4,7 x 0,6 cm I. j.</t>
  </si>
  <si>
    <t>-360729632</t>
  </si>
  <si>
    <t>12,8*1,1 'Přepočtené koeficientem množství</t>
  </si>
  <si>
    <t>138</t>
  </si>
  <si>
    <t>781491012</t>
  </si>
  <si>
    <t>Montáž zrcadel lepených silikonovým tmelem na podkladní omítku, plochy přes 1 m2</t>
  </si>
  <si>
    <t>-473209985</t>
  </si>
  <si>
    <t>3,6 "mč 03.1.08</t>
  </si>
  <si>
    <t>1,8 "mč 03.1.09</t>
  </si>
  <si>
    <t>1,53 "mč 03.1.10</t>
  </si>
  <si>
    <t>3,6 "mč 03.1.11</t>
  </si>
  <si>
    <t>139</t>
  </si>
  <si>
    <t>634651260</t>
  </si>
  <si>
    <t>Zrcadla nemontovaná čirá, max rozměr tabule 3210 x 2250 mm tl.  5 mm</t>
  </si>
  <si>
    <t>-55383738</t>
  </si>
  <si>
    <t>10,53*1,1 'Přepočtené koeficientem množství</t>
  </si>
  <si>
    <t>140</t>
  </si>
  <si>
    <t>781495111</t>
  </si>
  <si>
    <t>Ostatní prvky ostatní práce penetrace podkladu</t>
  </si>
  <si>
    <t>-1667249363</t>
  </si>
  <si>
    <t xml:space="preserve">Poznámka k souboru cen:_x000D_
1. Množství měrných jednotek u ceny -5185 se stanoví podle počtu řezaných obkladaček, nezávisle na jejich velikosti. 2. Položkou -5185 lze ocenit provádění více řezů na jednom kusu obkladu. </t>
  </si>
  <si>
    <t>29,3+1,5+3,6 "mč 03.1.08</t>
  </si>
  <si>
    <t>21,48+6,0+1,8 "mč 03.1.09</t>
  </si>
  <si>
    <t>24,81+3,8+1,53 "mč 03.1.10</t>
  </si>
  <si>
    <t>29,3+1,5+3,6 "mč 03.1.11</t>
  </si>
  <si>
    <t>141</t>
  </si>
  <si>
    <t>998781101</t>
  </si>
  <si>
    <t>Přesun hmot pro obklady keramické stanovený z hmotnosti přesunovaného materiálu vodorovná dopravní vzdálenost do 50 m v objektech výšky do 6 m</t>
  </si>
  <si>
    <t>810252666</t>
  </si>
  <si>
    <t>784</t>
  </si>
  <si>
    <t>Dokončovací práce - malby a tapety</t>
  </si>
  <si>
    <t>142</t>
  </si>
  <si>
    <t>784111001</t>
  </si>
  <si>
    <t>Oprášení (ometení) podkladu v místnostech výšky do 3,80 m</t>
  </si>
  <si>
    <t>-319207011</t>
  </si>
  <si>
    <t>64,4 "mč 03.1.02 strop</t>
  </si>
  <si>
    <t>143</t>
  </si>
  <si>
    <t>784111011</t>
  </si>
  <si>
    <t>Obroušení podkladu omítky v místnostech výšky do 3,80 m</t>
  </si>
  <si>
    <t>-411925896</t>
  </si>
  <si>
    <t>144</t>
  </si>
  <si>
    <t>784171101</t>
  </si>
  <si>
    <t>Zakrytí nemalovaných ploch (materiál ve specifikaci) včetně pozdějšího odkrytí podlah</t>
  </si>
  <si>
    <t>513042728</t>
  </si>
  <si>
    <t xml:space="preserve">Poznámka k souboru cen:_x000D_
1. V cenách nejsou započteny náklady na dodávku fólie, tyto se oceňují ve speifikaci.Ztratné lze stanovit ve výši 5%. </t>
  </si>
  <si>
    <t>145</t>
  </si>
  <si>
    <t>581248440R</t>
  </si>
  <si>
    <t>fólie pro malířské potřeby zakrývací, 25µ,  4 x 5 m</t>
  </si>
  <si>
    <t>-1247573259</t>
  </si>
  <si>
    <t>205,27*1,05 'Přepočtené koeficientem množství</t>
  </si>
  <si>
    <t>146</t>
  </si>
  <si>
    <t>784171111</t>
  </si>
  <si>
    <t>Zakrytí nemalovaných ploch (materiál ve specifikaci) včetně pozdějšího odkrytí svislých ploch např. stěn, oken, dveří v místnostech výšky do 3,80</t>
  </si>
  <si>
    <t>-1976064967</t>
  </si>
  <si>
    <t>1,29*2,58+1,35*1,97 "mč 03.1.01</t>
  </si>
  <si>
    <t>1,46*1,97+1,8*2,02+3*0,9*2,5+1,4*2,15+2*0,9*2,5+2,2*2,5+0,9*2,02+0,9*2,5+1,35*1,97 "mč 03.1.02</t>
  </si>
  <si>
    <t>1,1*1,78-0,9*2,5 "mč 03.1.05</t>
  </si>
  <si>
    <t>0,8*2,58+0,8*1,97 "mč 03.1.06a</t>
  </si>
  <si>
    <t>1,8*2,02+0,8*1,97 "mč 03.1.06b</t>
  </si>
  <si>
    <t>0,9*2,5+0,8*1,97+2*1,49*1,78 "mč 03.1.07</t>
  </si>
  <si>
    <t>0,9*2,5+0,8*1,97 "mč 03.1.12</t>
  </si>
  <si>
    <t>147</t>
  </si>
  <si>
    <t>581248500R</t>
  </si>
  <si>
    <t>fólie s papírovou páskou pro malířské potřeby, 210mm x 20 m</t>
  </si>
  <si>
    <t>-1203933125</t>
  </si>
  <si>
    <t>188,724*2,2 'Přepočtené koeficientem množství</t>
  </si>
  <si>
    <t>148</t>
  </si>
  <si>
    <t>1329205164</t>
  </si>
  <si>
    <t>188,724*1,05 'Přepočtené koeficientem množství</t>
  </si>
  <si>
    <t>149</t>
  </si>
  <si>
    <t>784181111</t>
  </si>
  <si>
    <t>Základní silikátová jednonásobná penetrace podkladu v místnostech výšky do 3,80m</t>
  </si>
  <si>
    <t>127744190</t>
  </si>
  <si>
    <t>150</t>
  </si>
  <si>
    <t>784211101</t>
  </si>
  <si>
    <t>Dvojnásobné bílé malby ze směsí za mokra výborně otěruvzdorných v místnostech výšky do 3,80 m</t>
  </si>
  <si>
    <t>2065320217</t>
  </si>
  <si>
    <t>"stěny</t>
  </si>
  <si>
    <t>"stropy</t>
  </si>
  <si>
    <t>SO-04 - Vstup do tělocvičny</t>
  </si>
  <si>
    <t>-232984742</t>
  </si>
  <si>
    <t>2,8*(5*0,08*0,16+0,65*0,14) "PR1</t>
  </si>
  <si>
    <t>-415122542</t>
  </si>
  <si>
    <t>6*2,7*16,2/1000 "PR1 - 6 x IPE 160 l = 2700 mm</t>
  </si>
  <si>
    <t>-2086572017</t>
  </si>
  <si>
    <t>2*2,7*0,16 "PR1</t>
  </si>
  <si>
    <t>349231811</t>
  </si>
  <si>
    <t>Přizdívka z cihel ostění s ozubem ve vybouraných otvorech, s vysekáním kapes pro zavázaní přes 80 do 150 mm</t>
  </si>
  <si>
    <t>-773300957</t>
  </si>
  <si>
    <t>2*2,26*0,3 "pro dveře PX2.05</t>
  </si>
  <si>
    <t>-1092694979</t>
  </si>
  <si>
    <t>6*2 "PR1</t>
  </si>
  <si>
    <t>612325225</t>
  </si>
  <si>
    <t>Vápenocementová nebo vápenná omítka jednotlivých malých ploch štuková na stěnách, plochy jednotlivě přes 1,0 do 4 m2</t>
  </si>
  <si>
    <t>-1643466722</t>
  </si>
  <si>
    <t>1 "pro dveře PX2.05</t>
  </si>
  <si>
    <t>612325302</t>
  </si>
  <si>
    <t>Vápenocementová nebo vápenná omítka ostění nebo nadpraží štuková</t>
  </si>
  <si>
    <t>-1907682138</t>
  </si>
  <si>
    <t>(2,1+2*2,26)*0,35 "pro dveře PX2.05</t>
  </si>
  <si>
    <t>-812220050</t>
  </si>
  <si>
    <t>(2,8-2,1)*0,65 "PR1 - polštáře pro uložení překladů</t>
  </si>
  <si>
    <t>-1811350427</t>
  </si>
  <si>
    <t>2,1*0,3 "po osazení zárubně dveří PX2.05</t>
  </si>
  <si>
    <t>-764197142</t>
  </si>
  <si>
    <t>55331RPX2.05</t>
  </si>
  <si>
    <t>zárubeň ocelová pro běžné zdění dle specifikace PX2.05</t>
  </si>
  <si>
    <t>-1436439415</t>
  </si>
  <si>
    <t>572992212</t>
  </si>
  <si>
    <t>3*1,2</t>
  </si>
  <si>
    <t>952901114</t>
  </si>
  <si>
    <t>Vyčištění budov nebo objektů před předáním do užívání budov bytové nebo občanské výstavby - zametení a umytí podlah, dlažeb, obkladů, schodů v místnostech, chodbách a schodištích, vyčištění a umytí oken, dveří s rámy, zárubněmi, umytí a vyčištění jiných z</t>
  </si>
  <si>
    <t>1998403066</t>
  </si>
  <si>
    <t>10,0</t>
  </si>
  <si>
    <t>Bourání zdiva nadzákladového z cihel nebo tvárnic z cihel pálených nebo vápenopískových, na maltu vápennou nebo vápenocementovou, objemu přes 1 m3</t>
  </si>
  <si>
    <t>265957804</t>
  </si>
  <si>
    <t>2,1*2,26*0,65 "otvor pro PX2.05</t>
  </si>
  <si>
    <t>974031666</t>
  </si>
  <si>
    <t>Vysekání rýh ve zdivu cihelném pro vtahování nosníků hl do 150 mm v do 250 mm</t>
  </si>
  <si>
    <t>-1787900976</t>
  </si>
  <si>
    <t>4*2,8 "PR1</t>
  </si>
  <si>
    <t>435802985</t>
  </si>
  <si>
    <t>2,1 "pro osazení zárubně dveří PX2.05</t>
  </si>
  <si>
    <t>975022441</t>
  </si>
  <si>
    <t>Podchycení nadzákladového zdiva dřevěnou výztuhou v. podchycení do 3 m, při tl. zdiva přes 600 do 900 mm a délce podchycení do 3 m</t>
  </si>
  <si>
    <t>-457892239</t>
  </si>
  <si>
    <t>2,8 "PR1</t>
  </si>
  <si>
    <t>-904722025</t>
  </si>
  <si>
    <t>-1542092929</t>
  </si>
  <si>
    <t>1654368001</t>
  </si>
  <si>
    <t>76666RPX2.05</t>
  </si>
  <si>
    <t>D+M dveřních křídel otvíravých 2křídlových požárních do ocelové zárubně dle specifikace PX2.05</t>
  </si>
  <si>
    <t>2086408200</t>
  </si>
  <si>
    <t>SOD-03 - Oplocení areálu + opěrné zídky</t>
  </si>
  <si>
    <t>962032241</t>
  </si>
  <si>
    <t>Bourání zdiva nadzákladového z cihel nebo tvárnic z cihel pálených nebo vápenopískových, na maltu cementovou, objemu přes 1 m3</t>
  </si>
  <si>
    <t>1621733812</t>
  </si>
  <si>
    <t>"C5</t>
  </si>
  <si>
    <t>31,0*0,3*2,0</t>
  </si>
  <si>
    <t>17,0*0,3*1,2</t>
  </si>
  <si>
    <t>2,52*0,3*1,2</t>
  </si>
  <si>
    <t>96607182R1</t>
  </si>
  <si>
    <t>Rozebrání drátěného pletiva se čtvercovými oky výšky do 1,6 m, včetně sloupků</t>
  </si>
  <si>
    <t>1727411820</t>
  </si>
  <si>
    <t>13,6+26,14+7,4</t>
  </si>
  <si>
    <t>997013111</t>
  </si>
  <si>
    <t>Vnitrostaveništní doprava suti a vybouraných hmot vodorovně do 50 m svisle s použitím mechanizace pro budovy a haly výšky do 6 m</t>
  </si>
  <si>
    <t>-482444766</t>
  </si>
  <si>
    <t xml:space="preserve">Poznámka k souboru cen:_x000D_
1. V cenách -3111 až -3217 jsou započteny i náklady na: a) vodorovnou dopravu na uvedenou vzdálenost, b) svislou dopravu pro uvedenou výšku budovy, c) naložení na vodorovný dopravní prostředek pro odvoz na skládku nebo meziskládku, d) náklady na rozhrnutí a urovnání suti na dopravním prostředku. 2. Jestliže se pro svislý přesun použije shoz nebo zařízení investora (např. výtah v budově), užije se pro ocenění dopravy suti cena -3111 (pro nejmenší výšku, tj. 6 m). 3. Montáž, demontáž a pronájem shozu se ocení cenami souboru cen 997 01-33 Shoz suti. </t>
  </si>
  <si>
    <t>-763549291</t>
  </si>
  <si>
    <t xml:space="preserve">Poznámka k souboru cen:_x000D_
1. Délka odvozu suti je vzdálenost od místa naložení suti na dopravní prostředek až po místo složení na určené skládce nebo meziskládce. 2. V ceně -3501 jsou započteny i náklady na složení suti na skládku nebo meziskládku. 3. Ceny jsou určeny pro odvoz suti na skládku nebo meziskládku jakýmkoliv způsobem silniční dopravy (i prostřednictvím kontejnerů). 4. Odvoz suti z meziskládky se oceňuje cenou 997 01-3511. </t>
  </si>
  <si>
    <t>997013803</t>
  </si>
  <si>
    <t>Poplatek za uložení stavebního odpadu na skládce (skládkovné) z keramických materiálů</t>
  </si>
  <si>
    <t>-593882649</t>
  </si>
  <si>
    <t xml:space="preserve">Poznámka k souboru cen:_x000D_
1. Ceny uvedené v souboru lze po dohodě upravit podle místních podmínek. 2. Uložení odpadů neuvedených v souboru cen se oceňuje individuálně. 3. V cenách je započítán poplatek za ukládaní odpadu dle zákona 185/2001 Sb. 4. Případné drcení stavebního odpadu lze ocenit souborem cen 997 00-60 Drcení stavebního odpadu z katalogu 800-6 Demolice objektů. </t>
  </si>
  <si>
    <t>SOD-06 - Přemístění herního prvku</t>
  </si>
  <si>
    <t>767995117R2</t>
  </si>
  <si>
    <t>Montáž herního prvku - lanová pyramida K2 MAXI</t>
  </si>
  <si>
    <t>1477666089</t>
  </si>
  <si>
    <t>767996704R1</t>
  </si>
  <si>
    <t>Demontáž herního prvku - lanová pyramida K2 MAXI</t>
  </si>
  <si>
    <t>-582568163</t>
  </si>
  <si>
    <t>SO-12 - Nová tělocvična</t>
  </si>
  <si>
    <t>Soupis:</t>
  </si>
  <si>
    <t>SO-12.1 - Stavební práce</t>
  </si>
  <si>
    <t xml:space="preserve">    712 - Povlakové krytiny</t>
  </si>
  <si>
    <t xml:space="preserve">    762 - Konstrukce tesařské</t>
  </si>
  <si>
    <t xml:space="preserve">    783 - Dokončovací práce - nátěry</t>
  </si>
  <si>
    <t xml:space="preserve">    789 - Povrchové úpravy ocelových konstrukcí a technologických zařízení</t>
  </si>
  <si>
    <t>OST - Ostatní</t>
  </si>
  <si>
    <t>132201102</t>
  </si>
  <si>
    <t>Hloubení rýh š do 600 mm v hornině tř. 3 objemu přes 100 m3</t>
  </si>
  <si>
    <t>-2050475889</t>
  </si>
  <si>
    <t xml:space="preserve">Poznámka k souboru cen:_x000D_
1. V cenách jsou započteny i náklady na přehození výkopku na přilehlém terénu na vzdálenost do 3 m od podélné osy rýhy nebo naložení na dopravní prostředek. 2. Ceny jsou určeny pro rýhy: a) šířky přes 200 do 300 mm a hloubky do 750 mm, b) šířky přes 300 do 400 mm a hloubky do 1 000 mm, c) šířky přes 400 do 500 mm a hloubky do 1 250 mm, d) šířky přes 500 do 600 mm a hloubky do 1 500 mm. 3. Náklady na svislé přemístění výkopku nad 1 m hloubky se určí dle ustanovení článku č. 3161 všeobecných podmínek katalogu. </t>
  </si>
  <si>
    <t>"sloupec A (1 -&gt;3)</t>
  </si>
  <si>
    <t>(12,454+11,560+0,779+0,776+0,768+0,3)*0,5*(1,5-0,459) "výkop pro ZPas -1,4 (-1,5) - hloubka větší o 100 mm pro podkladní beton</t>
  </si>
  <si>
    <t>"řada 1 (A -&gt;G)</t>
  </si>
  <si>
    <t>7,7*0,5*(2,25-(0,459+0,727)/2) "výkop pro ZPas -2,15 (-2,25) - hloubka větší o 100 mm pro podkladní beton</t>
  </si>
  <si>
    <t>11,0*0,5*(2,5-(1,024+1,326)/2) "výkop pro ZPas -2,4 (-2,5) - hloubka větší o 100 mm pro podkladní beton</t>
  </si>
  <si>
    <t>12,37*0,5*(3,0-(1,326+1,467)/2) "výkop pro ZPas -2,9 (-3,0) - hloubka větší o 100 mm pro podkladní beton</t>
  </si>
  <si>
    <t>1,52*0,5*(3,0-1,467) "výkop pro ZPas -2,9 (-3,0) - hloubka větší o 100 mm pro podkladní beton</t>
  </si>
  <si>
    <t>"řady mezi sloupci A a B</t>
  </si>
  <si>
    <t>2,75*0,5*(2,25-(0,459+0,727)/2) "výkop pro Z Pas řada 2 -2,15 (-2,25) - hloubka větší o 100 mm pro podkladní beton</t>
  </si>
  <si>
    <t>2,75*0,5*(2,25-(0,459+0,727)/2) "výkop pro Z Pas mezi řadami 2-3  -2,15 (-2,25) - hloubka větší o 100 mm pro podkladní beton</t>
  </si>
  <si>
    <t>2,75*0,5*(2,25-(0,459+0,727)/2) "výkop pro Z Pas před řadou 3  -2,15 (-2,25) - hloubka větší o 100 mm pro podkladní beton</t>
  </si>
  <si>
    <t>2*2,05*0,5*(1,65-(0,459+0,727)/2) "výkop pro Z Pas mezi řadami 2-3  -1,65</t>
  </si>
  <si>
    <t>2*2,05*0,5*(1,65-(0,459+0,727)/2) "výkop pro Z Pas před řadou 3  -1,65</t>
  </si>
  <si>
    <t>132201202</t>
  </si>
  <si>
    <t>Hloubení zapažených i nezapažených rýh šířky přes 600 do 2 000 mm s urovnáním dna do předepsaného profilu a spádu v hornině tř. 3 přes 100 do 1 000 m3</t>
  </si>
  <si>
    <t>1577705044</t>
  </si>
  <si>
    <t xml:space="preserve">Poznámka k souboru cen:_x000D_
1. V cenách jsou započteny i náklady na případné nutné přemístění výkopku ve výkopišti na vzdálenost do 3 m a na přehození výkopku na přilehlém terénu na vzdálenost do 5 m od okraje jámy nebo naložení na dopravní prostředek. 2. Hloubení rýh při lesnicko-technických melioracích se oceňuje: a) ve stržích cenami platnými pro objem výkopu do 100 m3, i když skutečný objem výkopu je větší, b) mimo strže pro příčná a podélná zpevnění dna a břehů pod obrysem výkopu pro koryta vodotečí, zejména pro konstrukce těles, stupňů, boků, předprahů, prahů, odháněk, výhonů a pro základy zdí, dlažeb, rovnanin, plůtků a hatí, pro jakoukoliv šířku rýhy, při objemu do 100 m3 cenami příslušnými pro objem výkopu do 100 m3 a při jakémkoliv objemu výkopu přes 100 m3 cenami příslušnými pro objem výkopu přes 100 do 1 000 m3. 3. Náklady na svislé přemístění výkopku nad 1 m hloubky se určí dle ustanovení článku č. 3161 všeobecných podmínek katalogu. 4. Předepisuje-li projekt hloubit rýhy 5 až 7 bez použití trhavin, oceňuje se toto hloubení: a) v suchu nebo mokru cenami 138 40-1201, 138 50-1201 a 138 60-1201 Dolamování hloubených vykopávek, b) v tekoucí vodě při jakékoliv její rychlosti individuálně. 5. Ceny nelze použít pro hloubení rýh a hloubky přes 16 m. Tyto práce se oceňují individuálně. </t>
  </si>
  <si>
    <t>(2,07*1,48+5,88*1,48+2,502*1,48+11,043*1,0+1,608*0,5)*(0,94-0,459) "výkop pro kanalizaci -0,94</t>
  </si>
  <si>
    <t>"řada 2 (A-&gt;H)</t>
  </si>
  <si>
    <t>(2,05*2,07+4,95*3,12)*(1,65-(0,459+0,727)/2) "výkop pro ZPráh a ZPatku -1,65</t>
  </si>
  <si>
    <t>11,0*3,12*(1,95-(1,024+1,326)/2) "výkop pro ZPráh a ZPatku -1,95</t>
  </si>
  <si>
    <t>(11,5*3,12+0,37*1,52)*(2,35-(1,326+1,467)/2) "výkop pro ZPráh a ZPatku -2,35</t>
  </si>
  <si>
    <t>5,35*1,6*(2,35-(1,467+1,54)/2) "výkop pro ZPráh a ZPatku -2,35</t>
  </si>
  <si>
    <t>"sloupec B</t>
  </si>
  <si>
    <t>20,7*1,4*(1,65-0,727) "výkop pro ZPrahy -1,65</t>
  </si>
  <si>
    <t>"řada 3</t>
  </si>
  <si>
    <t>5,45*1,6*(1,65-(0,727+1,024)/2) "výkop pro ZPráh a ZPatku -1,65</t>
  </si>
  <si>
    <t>5,5*1,6*(1,95-(1,024+1,192)/2) "výkop pro ZPráh a ZPatku -1,95</t>
  </si>
  <si>
    <t>5,5*1,6*(2,15-(1,192+1,326)/2) "výkop pro ZPráh a ZPatku -2,15</t>
  </si>
  <si>
    <t>16,35*1,6*(2,35-(1,326+1,54)/2) "výkop pro ZPráh a ZPatku -2,35</t>
  </si>
  <si>
    <t>"sloupec H</t>
  </si>
  <si>
    <t>23,9*1,6*(2,5-1,54) "výkop pro ZPráh a ZPatku -2,5</t>
  </si>
  <si>
    <t>-2018010462</t>
  </si>
  <si>
    <t>"D.1.01 TZ, D.1.1.05 VÝKOPY (výkopy pro patky hlubší o 100 mm pro podkladní beton - viz statika)</t>
  </si>
  <si>
    <t>"řada 2</t>
  </si>
  <si>
    <t>1,4*1,6*0,6 "patka B2</t>
  </si>
  <si>
    <t>1,4*1,6*0,6 "patka C2</t>
  </si>
  <si>
    <t>1,4*1,6*0,8 "patka D2</t>
  </si>
  <si>
    <t>1,4*1,6*0,6 "patka E2</t>
  </si>
  <si>
    <t>1,4*1,6*0,6 "patka F2</t>
  </si>
  <si>
    <t>1,4*1,6*0,6 "patka G2</t>
  </si>
  <si>
    <t>1,4*1,6*0,6 "patka H2</t>
  </si>
  <si>
    <t>1,4*1,6*0,6 "patka B3</t>
  </si>
  <si>
    <t>1,4*1,6*0,6 "patka C3</t>
  </si>
  <si>
    <t>1,4*1,6*0,6 "patka D3</t>
  </si>
  <si>
    <t>1,4*1,6*0,6 "patka E3</t>
  </si>
  <si>
    <t>1,4*1,6*0,6 "patka F3</t>
  </si>
  <si>
    <t>1,4*1,6*0,6 "patka G3</t>
  </si>
  <si>
    <t>1,4*1,6*0,6 "patka H3</t>
  </si>
  <si>
    <t>"modulová osa B (patky mezi řadami 2 - 3, postupně značeny B2.1, B2.2, B2.3, B2.4)</t>
  </si>
  <si>
    <t>1,4*1,0*0,6 "patka B2.1</t>
  </si>
  <si>
    <t>1,4*1,0*0,6 "patka B2.2</t>
  </si>
  <si>
    <t>1,4*1,0*0,6 "patka B2.3</t>
  </si>
  <si>
    <t>1,4*1,0*0,6 "patka B2.4</t>
  </si>
  <si>
    <t>"modulová osa H (patky mezi řadami 2 - 3, postupně značeny H2.1, H2.2, H2.3, H2.4)</t>
  </si>
  <si>
    <t>1,6*1,2*0,6 "patka H2.1</t>
  </si>
  <si>
    <t>1,6*1,2*0,6 "patka H2.2</t>
  </si>
  <si>
    <t>1,6*1,2*0,6 "patka H2.3</t>
  </si>
  <si>
    <t>1,6*1,2*0,6 "patka H2.4</t>
  </si>
  <si>
    <t>-693835932</t>
  </si>
  <si>
    <t>-516064783</t>
  </si>
  <si>
    <t>273321511</t>
  </si>
  <si>
    <t>Základy z betonu železového (bez výztuže) desky z betonu bez zvýšených nároků na prostředí tř. C 25/30</t>
  </si>
  <si>
    <t>337647417</t>
  </si>
  <si>
    <t>"TZ 4.7, D.1.1.06 ZÁKLADY, D.1.1.09 ŘEZ A-A, B-B, D.1.1.10 ŘEZ C-C, D-D, D.1.2.1</t>
  </si>
  <si>
    <t>921,68*0,2</t>
  </si>
  <si>
    <t>273351215</t>
  </si>
  <si>
    <t>Bednění základových stěn desek svislé nebo šikmé (odkloněné), půdorysně přímé nebo zalomené ve volných nebo zapažených jámách, rýhách, šachtách, včetně případných vzpěr zřízení</t>
  </si>
  <si>
    <t>494664581</t>
  </si>
  <si>
    <t>125,82*0,2</t>
  </si>
  <si>
    <t>273351216</t>
  </si>
  <si>
    <t>Bednění základových stěn desek svislé nebo šikmé (odkloněné), půdorysně přímé nebo zalomené ve volných nebo zapažených jámách, rýhách, šachtách, včetně případných vzpěr odstranění</t>
  </si>
  <si>
    <t>392537971</t>
  </si>
  <si>
    <t>273361821</t>
  </si>
  <si>
    <t>Výztuž základů desek z betonářské oceli 10 505 (R) nebo BSt 500</t>
  </si>
  <si>
    <t>-1278637415</t>
  </si>
  <si>
    <t>"TZ 4.7, D.1.1.06 ZÁKLADY, D.1.1.09 ŘEZ A-A, B-B, D.1.1.10 ŘEZ C-C, D-D, D.1.2.1, D.1.2.3 VÝKAZ MATERIÁLU, D.1.2.12</t>
  </si>
  <si>
    <t>72*2,3*1,578/1000*1,03 "pol. 35</t>
  </si>
  <si>
    <t>273362021</t>
  </si>
  <si>
    <t>Výztuž základových desek svařovanými sítěmi Kari</t>
  </si>
  <si>
    <t>-36040839</t>
  </si>
  <si>
    <t>"TZ 4.7, D.1.1.06 ZÁKLADY, D.1.1.09 ŘEZ A-A, B-B, D.1.1.10 ŘEZ C-C, D-D, D.1.2.1, D.1.2.3 VÝKAZ MATERIÁLU</t>
  </si>
  <si>
    <t>921,68*0,2*90/1000 "90 kg/m3, tab. 2</t>
  </si>
  <si>
    <t>274125002</t>
  </si>
  <si>
    <t>Montáž základových pasů ze železobetonu hmotnosti přes 1 do 4 t</t>
  </si>
  <si>
    <t>-920648250</t>
  </si>
  <si>
    <t>"D..1.01 TZ 4.7, D.1.1.06 ZÁKLADY, D.1.2.1 TZ, D.1.2.14 Výpis prefabrikovaných základových prahů</t>
  </si>
  <si>
    <t>2 "ZP7</t>
  </si>
  <si>
    <t>2 "ZP8</t>
  </si>
  <si>
    <t>3 "ZP9</t>
  </si>
  <si>
    <t>59313R07</t>
  </si>
  <si>
    <t>prefabrikovaný základový práh ZP7</t>
  </si>
  <si>
    <t>-1568769854</t>
  </si>
  <si>
    <t>59313R08</t>
  </si>
  <si>
    <t>prefabrikovaný základový práh ZP8</t>
  </si>
  <si>
    <t>1649741294</t>
  </si>
  <si>
    <t>59313R09</t>
  </si>
  <si>
    <t>prefabrikovaný základový práh ZP9</t>
  </si>
  <si>
    <t>-1528576057</t>
  </si>
  <si>
    <t>274125003</t>
  </si>
  <si>
    <t>Montáž základových pasů ze železobetonu hmotnosti přes 4 do 7 t</t>
  </si>
  <si>
    <t>1137795627</t>
  </si>
  <si>
    <t>3 "ZP1</t>
  </si>
  <si>
    <t>2 "ZP2</t>
  </si>
  <si>
    <t>2 "ZP3</t>
  </si>
  <si>
    <t>4 "ZP4</t>
  </si>
  <si>
    <t>2 "ZP5</t>
  </si>
  <si>
    <t>2 "ZP6</t>
  </si>
  <si>
    <t>59313R01</t>
  </si>
  <si>
    <t>prefabrikovaný základový práh ZP1</t>
  </si>
  <si>
    <t>38716371</t>
  </si>
  <si>
    <t>59313R02</t>
  </si>
  <si>
    <t>prefabrikovaný základový práh ZP2</t>
  </si>
  <si>
    <t>-463918239</t>
  </si>
  <si>
    <t>59313R03</t>
  </si>
  <si>
    <t>prefabrikovaný základový práh ZP3</t>
  </si>
  <si>
    <t>-875453550</t>
  </si>
  <si>
    <t>59313R04</t>
  </si>
  <si>
    <t>prefabrikovaný základový práh ZP4</t>
  </si>
  <si>
    <t>-1188580042</t>
  </si>
  <si>
    <t>59313R05</t>
  </si>
  <si>
    <t>prefabrikovaný základový práh ZP5</t>
  </si>
  <si>
    <t>-1345319811</t>
  </si>
  <si>
    <t>59313R06</t>
  </si>
  <si>
    <t>prefabrikovaný základový práh ZP6</t>
  </si>
  <si>
    <t>262335357</t>
  </si>
  <si>
    <t>274313611</t>
  </si>
  <si>
    <t>Základy z betonu prostého pasy betonu kamenem neprokládaného tř. C 16/20</t>
  </si>
  <si>
    <t>-1943805112</t>
  </si>
  <si>
    <t xml:space="preserve">Poznámka k souboru cen:_x000D_
1. V ceně příplatku -5911 jsou započteny náklady na technologické opatření a na ztíženou betonáž pod hladinou pažící bentonitové suspenze a na průběžné odčerpání suspenze s přepouštěním na určené místo do 20 m, popř. do vany nebo do kalové cisterny k odvozu. Odvoz se oceňuje cenami katalogu 800-2 Zvláštní zakládání objektů. 2. Hloubení s použitím bentonitové suspenze se oceňuje katalogem 800-1 Zemní práce. Bednění se neoceňuje. </t>
  </si>
  <si>
    <t>"D.1.01 TZ 4.7, D.1.1.06 ZÁKLADY, D.1.2.1 TZ</t>
  </si>
  <si>
    <t>1,52*0,5*0,46 "sloupec G, -2,440/-2,900</t>
  </si>
  <si>
    <t>12,37*0,5*0,46 "řada 1, -2,440/-2,900</t>
  </si>
  <si>
    <t>11,5*0,5*0,46 "řada 1, -1,940/-2,400</t>
  </si>
  <si>
    <t>8,2*0,5*0,46 "řada 1, -1,690/-2,150</t>
  </si>
  <si>
    <t>1,78*0,5*0,46 "řada 1, -0,940/-1,400</t>
  </si>
  <si>
    <t>2,07*0,5*0,46 "sloupec A, -0,940/-1,400</t>
  </si>
  <si>
    <t>1,78*0,5*0,46 "řada 2, -0,940/-1,400</t>
  </si>
  <si>
    <t>2,75*0,5*0,46 "řada 2, -1,690/-2,150</t>
  </si>
  <si>
    <t>5,88*0,5*0,46 "sloupec A, -0,940/-1,400</t>
  </si>
  <si>
    <t>1,78*0,5*0,46 "řada mezi 2-3, -0,940/-1,400</t>
  </si>
  <si>
    <t>3,3*0,5*0,46 "řada mezi 2-3, -1,690/-2,150</t>
  </si>
  <si>
    <t>(2,5+0,46+11,06)*0,5*0,46 "sloupec A, -0,940/-1,400</t>
  </si>
  <si>
    <t>1,3*0,5*0,46 "řada 3, -0,940/-1,400</t>
  </si>
  <si>
    <t>3,3*0,5*0,46 "řada 3,</t>
  </si>
  <si>
    <t>"D.1.2.4, D.1.2.11</t>
  </si>
  <si>
    <t>3*1,5*0,4*1,6 "základové pasy pod požárním schodištěm</t>
  </si>
  <si>
    <t>274351215</t>
  </si>
  <si>
    <t>Bednění základových stěn pasů svislé nebo šikmé (odkloněné), půdorysně přímé nebo zalomené ve volných nebo zapažených jámách, rýhách, šachtách, včetně případných vzpěr zřízení</t>
  </si>
  <si>
    <t>-746071686</t>
  </si>
  <si>
    <t>2*1,52*0,46 "řada 1-2, sloupec G, -2,440/-2,900</t>
  </si>
  <si>
    <t>(2*12,37+0,5)*0,46 "řada 1, -2,440/-2,900</t>
  </si>
  <si>
    <t>2*(11,5+0,5)*0,46 "řada 1, -1,940/-2,400</t>
  </si>
  <si>
    <t>2*(8,2+0,5)*0,46 "řada 1, -1,690/-2,150</t>
  </si>
  <si>
    <t>(2*1,78+0,5)*0,46 "řada 1, -0,940/-1,400</t>
  </si>
  <si>
    <t>2*2,07*0,46 "sloupec A, -0,940/-1,400</t>
  </si>
  <si>
    <t>2*(1,78+0,5)*0,46 "řada 2, -0,940/-1,400</t>
  </si>
  <si>
    <t>2*(2,75+0,5)*0,46 "řada 2, -1,690/-2,150</t>
  </si>
  <si>
    <t>2*5,88*0,46 "sloupec A, -0,940/-1,400</t>
  </si>
  <si>
    <t>2*(1,78+0,5)*0,46 "řada mezi 2-3, -0,940/-1,400</t>
  </si>
  <si>
    <t xml:space="preserve">2*(3,3+0,5)*0,46 "řada mezi 2-3, </t>
  </si>
  <si>
    <t>2*(2,5+0,46+10,56)*0,46 "sloupec A, -0,940/-1,400</t>
  </si>
  <si>
    <t>(2*1,3+0,5)*0,46 "řada 3, -0,940/-1,400</t>
  </si>
  <si>
    <t>2*(3,3+0,5)*0,46 "řada 3,</t>
  </si>
  <si>
    <t>3*2*(1,5+0,4)*1,6 "základové pasy pod požárním schodištěm</t>
  </si>
  <si>
    <t>274351216</t>
  </si>
  <si>
    <t>Bednění základových stěn pasů svislé nebo šikmé (odkloněné), půdorysně přímé nebo zalomené ve volných nebo zapažených jámách, rýhách, šachtách, včetně případných vzpěr odstranění</t>
  </si>
  <si>
    <t>1273756509</t>
  </si>
  <si>
    <t>-328283434</t>
  </si>
  <si>
    <t>1,4*1,6*0,5+0,8*0,95*0,75 "patka B2</t>
  </si>
  <si>
    <t>1,4*1,6*0,5+0,8*0,9*0,75 "patka C2</t>
  </si>
  <si>
    <t>1,4*1,6*0,5+0,8*0,9*0,75 "patka D2</t>
  </si>
  <si>
    <t>1,4*1,6*0,5+0,8*0,9*0,75 "patka E2</t>
  </si>
  <si>
    <t>1,4*1,6*0,5+0,8*0,9*0,75 "patka F2</t>
  </si>
  <si>
    <t>1,4*1,6*0,5+0,8*0,9*0,75 "patka G2</t>
  </si>
  <si>
    <t>1,4*1,6*0,5+0,8*0,95*0,90 "patka H2</t>
  </si>
  <si>
    <t>1,4*1,6*0,5+0,8*0,95*0,75 "patka B3</t>
  </si>
  <si>
    <t>1,4*1,6*0,5+0,8*0,9*0,75 "patka C3</t>
  </si>
  <si>
    <t>1,4*1,6*0,5+0,8*0,9*0,75 "patka D3</t>
  </si>
  <si>
    <t>1,4*1,6*0,5+0,8*0,9*0,75 "patka E3</t>
  </si>
  <si>
    <t>1,4*1,6*0,5+0,8*0,9*0,75 "patka F3</t>
  </si>
  <si>
    <t>1,4*1,6*0,5+0,8*0,9*0,75 "patka G3</t>
  </si>
  <si>
    <t>1,4*1,6*0,5+0,8*0,95*0,90 "patka H3</t>
  </si>
  <si>
    <t>1,4*1,0*0,5+0,6*0,7*0,75 "patka B2.1</t>
  </si>
  <si>
    <t>1,4*1,0*0,5+0,6*0,7*0,75 "patka B2.2</t>
  </si>
  <si>
    <t>1,4*1,0*0,5+0,6*0,7*0,75 "patka B2.3</t>
  </si>
  <si>
    <t>1,4*1,0*0,5+0,6*0,7*0,75 "patka B2.4</t>
  </si>
  <si>
    <t>1,6*1,2*0,5+0,7*0,7*0,90 "patka H2.1</t>
  </si>
  <si>
    <t>1,6*1,2*0,5+0,7*0,7*0,90 "patka H2.2</t>
  </si>
  <si>
    <t>1,6*1,2*0,5+0,7*0,7*0,90 "patka H2.3</t>
  </si>
  <si>
    <t>1,6*1,2*0,5+0,7*0,7*0,90 "patka H2.4</t>
  </si>
  <si>
    <t>-1385972237</t>
  </si>
  <si>
    <t>2*(1,4+1,6)*0,5+2*(0,8+0,95)*0,75 "patka B2</t>
  </si>
  <si>
    <t>2*(1,4+1,6)*0,5+2*(0,8+0,9)*0,75 "patka C2</t>
  </si>
  <si>
    <t>2*(1,4+1,6)*0,5+2*(0,8+0,9)*0,75 "patka D2</t>
  </si>
  <si>
    <t>2*(1,4+1,6)*0,5+2*(0,8+0,9)*0,75 "patka E2</t>
  </si>
  <si>
    <t>2*(1,4+1,6)*0,5+2*(0,8+0,9)*0,75 "patka F2</t>
  </si>
  <si>
    <t>2*(1,4+1,6)*0,5+2*(0,8+0,9)*0,75 "patka G2</t>
  </si>
  <si>
    <t>2*(1,4+1,6)*0,5+2*(0,8+0,95)*0,90 "patka H2</t>
  </si>
  <si>
    <t>2*(1,4+1,6)*0,5+2*(0,8+0,95)*0,75 "patka B3</t>
  </si>
  <si>
    <t>2*(1,4+1,6)*0,5+2*(0,8+0,9)*0,75 "patka C3</t>
  </si>
  <si>
    <t>2*(1,4+1,6)*0,5+2*(0,8+0,9)*0,75 "patka D3</t>
  </si>
  <si>
    <t>2*(1,4+1,6)*0,5+2*(0,8+0,9)*0,75 "patka E3</t>
  </si>
  <si>
    <t>2*(1,4+1,6)*0,5+2*(0,8+0,9)*0,75 "patka F3</t>
  </si>
  <si>
    <t>2*(1,4+1,6)*0,5+2*(0,8+0,9)*0,75 "patka G3</t>
  </si>
  <si>
    <t>2*(1,4+1,6)*0,5+2*(0,8+0,95)*0,90 "patka H3</t>
  </si>
  <si>
    <t>2*(1,4+1,0)*0,5+2*(0,6+0,7)*0,75 "patka B2.1</t>
  </si>
  <si>
    <t>2*(1,4+1,0)*0,5+2*(0,6+0,7)*0,75 "patka B2.2</t>
  </si>
  <si>
    <t>2*(1,4+1,0)*0,5+2*(0,6+0,7)*0,75 "patka B2.3</t>
  </si>
  <si>
    <t>2*(1,4+1,0)*0,5+2*(0,6+0,7)*0,75 "patka B2.4</t>
  </si>
  <si>
    <t>2*(1,6+1,2)*0,5+2*(0,7+0,7)*0,90 "patka H2.1</t>
  </si>
  <si>
    <t>2*(1,6+1,2)*0,5+2*(0,7+0,7)*0,90 "patka H2.2</t>
  </si>
  <si>
    <t>2*(1,6+1,2)*0,5+2*(0,7+0,7)*0,90 "patka H2.3</t>
  </si>
  <si>
    <t>2*(1,6+1,2)*0,5+2*(0,7+0,7)*0,90 "patka H2.4</t>
  </si>
  <si>
    <t>441763643</t>
  </si>
  <si>
    <t>-554772950</t>
  </si>
  <si>
    <t>"D..1.01 TZ 4.7, D.1.1.06 ZÁKLADY, D.1.2.1 TZ, D.1.2.3 VÝKAZ MATERIÁLU</t>
  </si>
  <si>
    <t>33,252*50/1000 "50 kg/m3, tab. 2</t>
  </si>
  <si>
    <t>-0,636 "odpočet vyztužení spodní části patek Kari sítěmi</t>
  </si>
  <si>
    <t>275362021</t>
  </si>
  <si>
    <t>Výztuž základů patek ze svařovaných sítí z drátů typu KARI</t>
  </si>
  <si>
    <t>-1562030175</t>
  </si>
  <si>
    <t>"D..1.01 TZ 4.7, D.1.1.06 ZÁKLADY, D.1.2.1 TZ, D.1.2.3 VÝKAZ MATERIÁLU, D.1.2.4 KOTEVNÍ PLÁN SLOUPŮ + DETAILY</t>
  </si>
  <si>
    <t>"vyztužení spodní části základových patek Kari sítěmí KY81 (8/100-8/100) při obou površích</t>
  </si>
  <si>
    <t>2*1,4*1,6*7,667/1000 "patka B2</t>
  </si>
  <si>
    <t>2*1,4*1,6*7,667/1000 "patka C2</t>
  </si>
  <si>
    <t>2*1,4*1,6*7,667/1000 "patka D2</t>
  </si>
  <si>
    <t>2*1,4*1,6*7,667/1000 "patka E2</t>
  </si>
  <si>
    <t>2*1,4*1,6*7,667/1000 "patka F2</t>
  </si>
  <si>
    <t>2*1,4*1,6*7,667/1000 "patka G2</t>
  </si>
  <si>
    <t>2*1,4*1,6*7,667/1000 "patka H2</t>
  </si>
  <si>
    <t>2*1,4*1,6*7,667/1000 "patka B3</t>
  </si>
  <si>
    <t>2*1,4*1,6*7,667/1000 "patka C3</t>
  </si>
  <si>
    <t>2*1,4*1,6*7,667/1000 "patka D3</t>
  </si>
  <si>
    <t>2*1,4*1,6*7,667/1000 "patka E3</t>
  </si>
  <si>
    <t>2*1,4*1,6*7,667/1000 "patka F3</t>
  </si>
  <si>
    <t>2*1,4*1,6*7,667/1000 "patka G3</t>
  </si>
  <si>
    <t>2*1,4*1,6*7,667/1000 "patka H3</t>
  </si>
  <si>
    <t>1,4*1,0*7,667/1000 "patka B2.1</t>
  </si>
  <si>
    <t>1,4*1,0*7,667/1000 "patka B2.2</t>
  </si>
  <si>
    <t>1,4*1,0*7,667/1000 "patka B2.3</t>
  </si>
  <si>
    <t>1,4*1,0*7,667/1000 "patka B2.4</t>
  </si>
  <si>
    <t>2*1,6*1,2*7,667/1000 "patka H2.1</t>
  </si>
  <si>
    <t>2*1,6*1,2*7,667/1000 "patka H2.2</t>
  </si>
  <si>
    <t>2*1,6*1,2*7,667/1000 "patka H2.3</t>
  </si>
  <si>
    <t>2*1,6*1,2*7,667/1000 "patka H2.4</t>
  </si>
  <si>
    <t>279113134</t>
  </si>
  <si>
    <t>Základové zdi z tvárnic ztraceného bednění včetně výplně z betonu bez zvláštních nároků na vliv prostředí (X0, XC) třídy C 16/20, tloušťky zdiva přes 250 do 300 mm</t>
  </si>
  <si>
    <t>-954870549</t>
  </si>
  <si>
    <t xml:space="preserve">Poznámka k souboru cen:_x000D_
1. V cenách jsou započteny i náklady na dodání a uložení betonu. 2. V cenách nejsou započteny náklady na dodání a uložení betonářské výztuže; tyto se oceňují cenami souboru cen 279 36- . . Výztuž základových zdí nosných. 3. Množství jednotek se určuje v m2 plochy zdiva. </t>
  </si>
  <si>
    <t>2,3*2,0 "sloupec G, -0,440/-2,440</t>
  </si>
  <si>
    <t>11,74*2,0 "řada 1, -0,440/-2,440</t>
  </si>
  <si>
    <t>11,0*1,5 "řada 1, -0,440/-1,940</t>
  </si>
  <si>
    <t>7,7*1,25 "řada 1, -0,440/-1,690</t>
  </si>
  <si>
    <t>1,78*0,5 "řada 1, -0,440/-0,940</t>
  </si>
  <si>
    <t>1,78*0,5 "řada 2, -0,440/-0,940</t>
  </si>
  <si>
    <t>2,8*1,25 "řada 2, -0,440/-1,69</t>
  </si>
  <si>
    <t>6,11*0,5 "sloupec A, -0,440/-0,940</t>
  </si>
  <si>
    <t>1,73*0,5 "řada mezi 2-3, -0,440/-0,940</t>
  </si>
  <si>
    <t>2,8*1,25 "řada mezi 2-3, -0,440/-1,69</t>
  </si>
  <si>
    <t>(2,85+0,46+10,97)*0,5 "sloupec A, -0,440/-0,940</t>
  </si>
  <si>
    <t>1,3*0,5 "řada 3, -0,440/-0,940</t>
  </si>
  <si>
    <t>2,8*1,25 "řada 3, -0,440/-1,690</t>
  </si>
  <si>
    <t>279361821</t>
  </si>
  <si>
    <t>Výztuž základových zdí nosných svislých nebo odkloněných od svislice, rovinných nebo oblých, deskových nebo žebrových, včetně výztuže jejich žeber z betonářské oceli 10 505 (R) nebo BSt 500</t>
  </si>
  <si>
    <t>-926229976</t>
  </si>
  <si>
    <t>78,195*0,3*120/1000 "120 kg/m3, tab. 2</t>
  </si>
  <si>
    <t>311113133</t>
  </si>
  <si>
    <t>Nadzákladové zdi z tvárnic ztraceného bednění hladkých, včetně výplně z betonu třídy C 16/20, tloušťky zdiva přes 200 do 250 mm</t>
  </si>
  <si>
    <t>-1722409174</t>
  </si>
  <si>
    <t xml:space="preserve">Poznámka k souboru cen:_x000D_
1. V cenách jsou započteny i náklady na dodání a uložení betonu 2. V cenách -3212 až -3234 jsou započteny i náklady na doplňkové - rohové tvárnice. 3. V cenách nejsou započteny náklady na dodání a uložení betonářské výztuže; tyto se oceňují cenami souboru cen 31* 36- . . Výztuž nadzákladových zdí. 4. Množství jednotek se určuje v m2 plochy zdiva. </t>
  </si>
  <si>
    <t>"D.1.1.01 TZ, D.1.1.07, D.1.2.1, D.1.2.6</t>
  </si>
  <si>
    <t>0,5*5,15 "sloup SL2 (výztuž zahrnuta v pol. 417361821 - Výztuž ztužujících pásů a věnců betonářskou ocelí 10 505)</t>
  </si>
  <si>
    <t>311238113</t>
  </si>
  <si>
    <t>Zdivo nosné vnitřní z cihelných bloků děrovaných tl 240 mm pevnosti P 10 na MVC</t>
  </si>
  <si>
    <t>1883745136</t>
  </si>
  <si>
    <t xml:space="preserve">Poznámka k souboru cen:_x000D_
1. Množství jednotek se určuje v m2 plochy konstrukce. 2. Do plochy zdiva se započítává plocha vyzdívky nosných ocelových koster svislých i šikmých. Tato plocha se započítává plně bez odpočtu plochy ocelových koster nosníků. 3. Od plochy zdiva se odečítá: a) plocha otvorů jednotlivě větší než 0,25 m2, b) plocha otvorů okenních, dveřních a jiných (vnějších i vnitřních) stanovená z rozměrů kótovaných ve výkresech. Při zalomeném ostění oken a balkónových dveří se šířka zmenšuje o 100 mm. c) plocha překladů, obetonovaných hlav ocelových nosníků, věnců a jiných konstrukcí betonových a železobetonových. 4. V cenách jsou započteny i náklady na doplňkové cihly. 5. V cenách nejsou započteny náklady na: a) výplň kapes obvodového zdiva (např kolem oken); tyto se ocení cenou 311 23-8911, b) zásyp dutin první vrstvy zdiva; tyto se ocení příslušnými cenami 311 23-892.. </t>
  </si>
  <si>
    <t>"D.1.1.01 TZ, D.1.1.07, D.1.1.09, D.1.1.10</t>
  </si>
  <si>
    <t>32,3*5,0-(0,5*5,0+2*2,0*2,51+4*2,75*1,92+8,365*0,25) "Z obvodová stěna tribuny</t>
  </si>
  <si>
    <t>2,3*5,0 "J obvodová stěna tribuny</t>
  </si>
  <si>
    <t>(9,2+0,464+11,0)*2,75-2,1*2,26 "S obvodová stěna zázemí</t>
  </si>
  <si>
    <t>4,1*3,75-4,1*0,25 "V obvodová stěna zázemí</t>
  </si>
  <si>
    <t>4,288*3,25 "mč 12.1.03/12.1.04</t>
  </si>
  <si>
    <t>2,3*4,5-(1,7*2,75+2,3*2*0,25) "mč 12.1.02/12.1.05</t>
  </si>
  <si>
    <t>311238115R</t>
  </si>
  <si>
    <t>Zdivo nosné vnitřní z cihelných bloků děrovaných tl 300 mm pevnosti P 10 na MVC</t>
  </si>
  <si>
    <t>399329208</t>
  </si>
  <si>
    <t>4,535*3,25-(1,9*2,26+4,535*0,25) "J vnitřní stěna zázemí</t>
  </si>
  <si>
    <t>33,2*10,0-(1,9*2,26+21,6*4,25+3,83*0,25+26,0*0,5+11,735*0,25+37,735*0,25) "J vnitřní a obvodová stěna tělocvičny</t>
  </si>
  <si>
    <t>33,2*10,0-(4*5,5*1,1+33,2*0,25+33,2*0,25) "V obvodová stěna tělocvičny</t>
  </si>
  <si>
    <t>22,0*10,0-(2,1*2,26+20,41*0,25+8,9*0,25+2*22,0*0,25) "S vnitřní a obvodová stěna tělocvičny</t>
  </si>
  <si>
    <t>22,0*10,0-(1,8*2,26+2*22,0*0,25) "J obvodová stěna tělocvičny</t>
  </si>
  <si>
    <t>317168134R</t>
  </si>
  <si>
    <t>Překlad keramický vysoký v 23,8 cm dl 200 cm</t>
  </si>
  <si>
    <t>-581977054</t>
  </si>
  <si>
    <t>"D.1.1.01 TZ, D.1.1.07, D.1.1.09, D.1.1.10, D.1.1.23</t>
  </si>
  <si>
    <t>1*3 "P6 pro PX 2.03</t>
  </si>
  <si>
    <t>317168135R</t>
  </si>
  <si>
    <t>Překlad keramický vysoký v 23,8 cm dl 225 cm</t>
  </si>
  <si>
    <t>1026182067</t>
  </si>
  <si>
    <t>1*4 "P5 pro W 2.04</t>
  </si>
  <si>
    <t>317168136R</t>
  </si>
  <si>
    <t>Překlad keramický vysoký v 23,8 cm dl 250 cm</t>
  </si>
  <si>
    <t>347203417</t>
  </si>
  <si>
    <t>2*4 "P2 pro PX 2.01</t>
  </si>
  <si>
    <t>317168137R</t>
  </si>
  <si>
    <t>Překlad keramický vysoký v 23,8 cm dl 275 cm</t>
  </si>
  <si>
    <t>-2118188329</t>
  </si>
  <si>
    <t>1*4 "P3 pro PX 2.04</t>
  </si>
  <si>
    <t>317998111</t>
  </si>
  <si>
    <t>Izolace tepelná mezi překlady z pěnového polystyrénu výšky 24 cm, tloušťky přes 30 do 50 mm</t>
  </si>
  <si>
    <t>-539815583</t>
  </si>
  <si>
    <t>1*2,0 "P6 pro PX 2.03</t>
  </si>
  <si>
    <t>330321410</t>
  </si>
  <si>
    <t>Sloupy, pilíře, táhla, rámové stojky, vzpěry z betonu železového (bez výztuže) tř. C 25/30</t>
  </si>
  <si>
    <t>-2113239197</t>
  </si>
  <si>
    <t>0,32*0,3*4,25 "sloup SL2 (výztuž zahrnuta v pol. 417361821 - Výztuž ztužujících pásů a věnců betonářskou ocelí 10 505)</t>
  </si>
  <si>
    <t>331351101</t>
  </si>
  <si>
    <t>Bednění hranatých pilířů, rámových stojek, táhel nebo vzpěr svislých nebo šikmých (odkloněných) o výšce do 4 m včetně vzepření průřezu pravoúhlého čtyřúhelníka zřízení</t>
  </si>
  <si>
    <t>1906078688</t>
  </si>
  <si>
    <t>2*(0,32+0,3)*4,25 "sloup SL2</t>
  </si>
  <si>
    <t>331351102</t>
  </si>
  <si>
    <t>Bednění hranatých pilířů, rámových stojek, táhel nebo vzpěr svislých nebo šikmých (odkloněných) o výšce do 4 m včetně vzepření průřezu pravoúhlého čtyřúhelníka odstranění</t>
  </si>
  <si>
    <t>571909160</t>
  </si>
  <si>
    <t>337171122</t>
  </si>
  <si>
    <t>Montáž nosné ocelové konstrukce haly průmyslové bez jeřábové dráhy výšky přes 6 do 12 m, rozpětí vazníků přes 12 do 24 m</t>
  </si>
  <si>
    <t>-1378385380</t>
  </si>
  <si>
    <t xml:space="preserve">Poznámka k souboru cen:_x000D_
1. V cenách jsou započteny i náklady na montáž sloupů, průvlaků, vazníků, zavětrování, apod. , tj. na montáž kompletní nosné konstrukce ocelové haly. </t>
  </si>
  <si>
    <t>"D.1.2.1 - D.1.2.12 - STATIKA</t>
  </si>
  <si>
    <t>42,0 "tab. 1.1</t>
  </si>
  <si>
    <t>1,75 "tab 1.3</t>
  </si>
  <si>
    <t>0,213 "tab 1.4</t>
  </si>
  <si>
    <t>31197116R1</t>
  </si>
  <si>
    <t>tyč závitová zinek bílý DIN 975 8.8 M16 x 1000 mm</t>
  </si>
  <si>
    <t>-499397319</t>
  </si>
  <si>
    <t>"D.1.2.3, tab. 1.1</t>
  </si>
  <si>
    <t>24*0,35*2,47/1000 "pol. 34</t>
  </si>
  <si>
    <t>31197120R2</t>
  </si>
  <si>
    <t>tyč závitová zinek bílý DIN 975 8.8 M20 x 1000 mm</t>
  </si>
  <si>
    <t>1133317494</t>
  </si>
  <si>
    <t>31197124R3</t>
  </si>
  <si>
    <t>tyč závitová zinek bílý DIN 975 8.8 M24 x 1000 mm</t>
  </si>
  <si>
    <t>59938722</t>
  </si>
  <si>
    <t>40*0,56*3,55/1000 "pol. 33</t>
  </si>
  <si>
    <t>31452107R1</t>
  </si>
  <si>
    <t>lano ocelové D 10,0 mm, pevnost 1370</t>
  </si>
  <si>
    <t>103703606</t>
  </si>
  <si>
    <t>"D.1.2.3, tab. 1.3</t>
  </si>
  <si>
    <t>8*7,0 "pol. 3</t>
  </si>
  <si>
    <t>31452108R1</t>
  </si>
  <si>
    <t>lano ocelové D 12 mm, pevnost 1370</t>
  </si>
  <si>
    <t>1060260638</t>
  </si>
  <si>
    <t>8*8,0 "pol. 4</t>
  </si>
  <si>
    <t>130104240</t>
  </si>
  <si>
    <t>Ocel profilová v jakosti 11 375 ocel profilová L úhelníky rovnostranné 60 x 60 x 6 mm</t>
  </si>
  <si>
    <t>-418706766</t>
  </si>
  <si>
    <t>Poznámka k položce:
Dodávka včetně dílensky provedené antikorozní úpravy dle D.1.2.1, čl. 8.</t>
  </si>
  <si>
    <t>20*1,02*5,42/1000 "pol. 62</t>
  </si>
  <si>
    <t>130107440</t>
  </si>
  <si>
    <t>Ocel profilová v jakosti 11 375 ocel profilová I IPE h=120 mm</t>
  </si>
  <si>
    <t>1004884250</t>
  </si>
  <si>
    <t>26*2,5*10,37/1000 "pol. 38</t>
  </si>
  <si>
    <t>11*2,45*10,37/1000 "pol. 67</t>
  </si>
  <si>
    <t>4*2,57*10,37/1000 "pol. 68</t>
  </si>
  <si>
    <t>1*1,224*10,37/1000 "pol. 74</t>
  </si>
  <si>
    <t>130107460</t>
  </si>
  <si>
    <t>Ocel profilová v jakosti 11 375 ocel profilová I IPE h=140 mm</t>
  </si>
  <si>
    <t>-1852939674</t>
  </si>
  <si>
    <t>11*33,0*12,89/1000 "pol. 1</t>
  </si>
  <si>
    <t>130107480</t>
  </si>
  <si>
    <t>Ocel profilová v jakosti 11 375 ocel profilová I IPE h=160 mm</t>
  </si>
  <si>
    <t>-177157736</t>
  </si>
  <si>
    <t>5*4,67*15,77/1000 "pol. 69</t>
  </si>
  <si>
    <t>4*4,19*15,77/1000 "pol. 70</t>
  </si>
  <si>
    <t>130107520</t>
  </si>
  <si>
    <t>Ocel profilová v jakosti 11 375 ocel profilová I IPE h=200 mm</t>
  </si>
  <si>
    <t>-960702502</t>
  </si>
  <si>
    <t>6*9,88*22,36/1000 "pol. 20</t>
  </si>
  <si>
    <t>6*10,57*22,36/1000 "pol. 21</t>
  </si>
  <si>
    <t>130108160</t>
  </si>
  <si>
    <t>Ocel profilová v jakosti 11 375 ocel profilová U UPN h=100 mm</t>
  </si>
  <si>
    <t>-1522690145</t>
  </si>
  <si>
    <t>1*1,48*10,6/1000 "pol. 75</t>
  </si>
  <si>
    <t>130108180</t>
  </si>
  <si>
    <t>Ocel profilová v jakosti 11 375 ocel profilová U UPN h=120 mm</t>
  </si>
  <si>
    <t>-849570096</t>
  </si>
  <si>
    <t>1*2,5*13,35/1000 "pol. 39</t>
  </si>
  <si>
    <t>130108240</t>
  </si>
  <si>
    <t>Ocel profilová v jakosti 11 375 ocel profilová U UPN h=180 mm</t>
  </si>
  <si>
    <t>-1810448201</t>
  </si>
  <si>
    <t>8*5,5*21,98/1000 "pol. 37</t>
  </si>
  <si>
    <t>2*2,13*21,98/1000 "pol. 71</t>
  </si>
  <si>
    <t>2*1,364*21,98/1000 "pol. 72</t>
  </si>
  <si>
    <t>4*1,155*21,98/1000 "pol. 73</t>
  </si>
  <si>
    <t>130109400</t>
  </si>
  <si>
    <t>Ocel profilová v jakosti 11 375 ocel profilová U UPE h=220 mm</t>
  </si>
  <si>
    <t>-493288213</t>
  </si>
  <si>
    <t>2*3,1*21,12/1000 "pol. 76</t>
  </si>
  <si>
    <t>2*0,22*21,12/1000 "pol. 78</t>
  </si>
  <si>
    <t>130109500</t>
  </si>
  <si>
    <t>Ocel profilová v jakosti 11 375 ocel profilová H ocel profilová HE-A h=100 mm</t>
  </si>
  <si>
    <t>1067078443</t>
  </si>
  <si>
    <t>18*0,98*16,67/1000 "pol. 22</t>
  </si>
  <si>
    <t>130109540</t>
  </si>
  <si>
    <t>Ocel profilová v jakosti 11 375 ocel profilová H ocel profilová HE-A h=140 mm</t>
  </si>
  <si>
    <t>-828530658</t>
  </si>
  <si>
    <t>2*22,51*24,66/1000 "pol. 3</t>
  </si>
  <si>
    <t>130109640</t>
  </si>
  <si>
    <t>Ocel profilová v jakosti 11 375 ocel profilová H ocel profilová HE-A h=240 mm</t>
  </si>
  <si>
    <t>1941999600</t>
  </si>
  <si>
    <t>6*10,5*60,32/1000 "pol. 17</t>
  </si>
  <si>
    <t>2*10,3*60,32/1000 "pol. 18</t>
  </si>
  <si>
    <t>2*10,1*60,32/1000 "pol. 19</t>
  </si>
  <si>
    <t>130109760</t>
  </si>
  <si>
    <t>Ocel profilová v jakosti 11 375 ocel profilová H ocel profilová HE-B h=160 mm</t>
  </si>
  <si>
    <t>-1205708414</t>
  </si>
  <si>
    <t>5*22,04*42,59/1000 "pol. 5</t>
  </si>
  <si>
    <t>130109780</t>
  </si>
  <si>
    <t>Ocel profilová v jakosti 11 375 ocel profilová H ocel profilová HE-B h=180 mm</t>
  </si>
  <si>
    <t>-1237108473</t>
  </si>
  <si>
    <t>5*22,55*51,22/1000 "pol. 4</t>
  </si>
  <si>
    <t>136112140</t>
  </si>
  <si>
    <t>Plechy tlusté hladké - tabule jakost oceli S 235JR  (11 375.1) 4  x 1000 x 2000 mm</t>
  </si>
  <si>
    <t>-1903759140</t>
  </si>
  <si>
    <t>1*5,1*0,13*31,4/1000 "pol. 77</t>
  </si>
  <si>
    <t>13611220R1</t>
  </si>
  <si>
    <t>plech tlustý hladký jakost S 235 JR, 8x1000x2000 mm</t>
  </si>
  <si>
    <t>878888941</t>
  </si>
  <si>
    <t>1*2,0*0,06*62,8/1000 "pol. 60</t>
  </si>
  <si>
    <t>1*7,85*0,06*62,8/1000 "pol. 62</t>
  </si>
  <si>
    <t>1*9,25*0,06*62,8/1000 "pol. 63</t>
  </si>
  <si>
    <t>1*22,05*0,08*62,8/1000 "pol. 64</t>
  </si>
  <si>
    <t>5*5,5*0,08*62,8/1000 "pol. 84</t>
  </si>
  <si>
    <t>136112280</t>
  </si>
  <si>
    <t>Plechy tlusté hladké - tabule jakost oceli S 235JR  (11 375.1) 10  x 1000 x 2000 mm</t>
  </si>
  <si>
    <t>-2143936327</t>
  </si>
  <si>
    <t>20*0,1*0,05*78,5/1000 "pol. 26</t>
  </si>
  <si>
    <t>12*0,76*0,24*78,5/1000 "pol. 28</t>
  </si>
  <si>
    <t>24*0,15*0,12*78,5/1000 "pol. 29</t>
  </si>
  <si>
    <t>6*0,4*0,19*78,5/1000 "pol. 30</t>
  </si>
  <si>
    <t>24*0,06*0,06*78,5/1000 "pol. 31</t>
  </si>
  <si>
    <t>24*0,05*0,05*78,5/1000 "pol. 32</t>
  </si>
  <si>
    <t>136112380</t>
  </si>
  <si>
    <t>Plechy tlusté hladké - tabule jakost oceli S 235JR  (11 375.1) 15  x 2000 x 3000 mm</t>
  </si>
  <si>
    <t>-505360454</t>
  </si>
  <si>
    <t>20*0,2*0,2*117,75/1000 "pol. 24</t>
  </si>
  <si>
    <t>40*0,07*0,07*117,75/1000 "pol. 25</t>
  </si>
  <si>
    <t>"D.1.2.3, tab. 1.4</t>
  </si>
  <si>
    <t>4*0,18*0,18*117,75/1000 "pol. 2</t>
  </si>
  <si>
    <t>4*0,18*0,25*117,75/1000 "pol. 3</t>
  </si>
  <si>
    <t>136112480</t>
  </si>
  <si>
    <t>Plechy tlusté hladké - tabule jakost oceli S 235JR  (11 375.1) 20  x 2000 x 3000 mm</t>
  </si>
  <si>
    <t>-1592834242</t>
  </si>
  <si>
    <t>6*0,5*0,22*157,0/1000 "pol. 27</t>
  </si>
  <si>
    <t>16*0,206*0,14*157,0/1000 "pol. 66</t>
  </si>
  <si>
    <t>16*0,25*0,25*157,0/1000 "pol. 1</t>
  </si>
  <si>
    <t>136112640</t>
  </si>
  <si>
    <t>Plechy tlusté hladké - tabule jakost oceli S 235JR  (11 375.1) 30  x 2000 x 6000 mm</t>
  </si>
  <si>
    <t>1046308445</t>
  </si>
  <si>
    <t>10*0,73*0,3*235,9/1000 "pol. 23</t>
  </si>
  <si>
    <t>14011028R1</t>
  </si>
  <si>
    <t>trubka ocelová bezešvá hladká jakost 11 353, 51 x 4,0 mm</t>
  </si>
  <si>
    <t>1654219484</t>
  </si>
  <si>
    <t>8*2,65 "pol. 16</t>
  </si>
  <si>
    <t>3*1,4 "pol. 79</t>
  </si>
  <si>
    <t>3*2,3 "pol. 80</t>
  </si>
  <si>
    <t>4*1,3 "pol. 81</t>
  </si>
  <si>
    <t>6*3,0 "pol. 82</t>
  </si>
  <si>
    <t>6*1,26 "pol. 83</t>
  </si>
  <si>
    <t>14011036R1</t>
  </si>
  <si>
    <t>trubka ocelová bezešvá hladká jakost 11 353, 60,3 x 5,0 mm</t>
  </si>
  <si>
    <t>355193951</t>
  </si>
  <si>
    <t>28*7,0 "pol. 2</t>
  </si>
  <si>
    <t>15*1,31 "pol. 12</t>
  </si>
  <si>
    <t>20*1,974 "pol. 13</t>
  </si>
  <si>
    <t>14011044R1</t>
  </si>
  <si>
    <t>trubka ocelová bezešvá hladká jakost 11 353, 70 x 4,0 mm</t>
  </si>
  <si>
    <t>-703754608</t>
  </si>
  <si>
    <t>20*4,46 "pol. 1</t>
  </si>
  <si>
    <t>22*5,5 "pol. 2</t>
  </si>
  <si>
    <t>14011050R1</t>
  </si>
  <si>
    <t>trubka ocelová bezešvá hladká jakost 11 353, 76 x 6,0 mm</t>
  </si>
  <si>
    <t>1759629379</t>
  </si>
  <si>
    <t>10*1,31 "pol. 10</t>
  </si>
  <si>
    <t>10*1,99 "pol. 11</t>
  </si>
  <si>
    <t>14011054R1</t>
  </si>
  <si>
    <t>trubka ocelová bezešvá hladká jakost 11 353, 82,5 x 4,0 mm</t>
  </si>
  <si>
    <t>1974937365</t>
  </si>
  <si>
    <t>4*5,3 "pol. 14</t>
  </si>
  <si>
    <t>2*5,05 "pol. 15</t>
  </si>
  <si>
    <t>140110640</t>
  </si>
  <si>
    <t>Trubky bezešvé hladké válcované za tepla v jakosti 11 353 vnější D x tloušťka stěny 89 x 8,0 mm</t>
  </si>
  <si>
    <t>-805453904</t>
  </si>
  <si>
    <t>10*1,31 "pol. 8</t>
  </si>
  <si>
    <t>20*2,006 "pol. 9</t>
  </si>
  <si>
    <t>14011070R1</t>
  </si>
  <si>
    <t>trubka ocelová bezešvá hladká jakost 11 353, 102 x 8,0 mm</t>
  </si>
  <si>
    <t>-2128406860</t>
  </si>
  <si>
    <t>20*2,02 "pol. 6</t>
  </si>
  <si>
    <t>10*1,31 "pol. 7</t>
  </si>
  <si>
    <t>14550174R1</t>
  </si>
  <si>
    <t>profil ocelový obdélníkový svařovaný 80x40x5 mm</t>
  </si>
  <si>
    <t>465260928</t>
  </si>
  <si>
    <t>13*1,2*8,42/1000 "pol. 65</t>
  </si>
  <si>
    <t>145502500</t>
  </si>
  <si>
    <t>Profily ocelové tenkostěnné uzavřené svařované profily čtvercové,  jakost 11 375, délka 6m 50x50x5 mm</t>
  </si>
  <si>
    <t>-575046519</t>
  </si>
  <si>
    <t>24*2,02*6,85/1000 "pol. 40</t>
  </si>
  <si>
    <t>72*0,35*6,85/1000 "pol. 41</t>
  </si>
  <si>
    <t>24*1,42*6,85/1000 "pol. 42</t>
  </si>
  <si>
    <t>24*0,42*6,85/1000 "pol. 43</t>
  </si>
  <si>
    <t>24*0,54*6,85/1000 "pol. 44</t>
  </si>
  <si>
    <t>1*19,7*6,85/1000 "pol. 45</t>
  </si>
  <si>
    <t>1*17,3*6,85/1000 "pol. 46</t>
  </si>
  <si>
    <t>1*19,3*6,85/1000 "pol. 47</t>
  </si>
  <si>
    <t>1*19,0*6,85/1000 "pol. 48</t>
  </si>
  <si>
    <t>1*1,4*6,85/1000 "pol. 49</t>
  </si>
  <si>
    <t>1*1,2*6,85/1000 "pol. 50</t>
  </si>
  <si>
    <t>3*0,65*6,85/1000 "pol. 51</t>
  </si>
  <si>
    <t>3*1,1*6,85/1000 "pol. 52</t>
  </si>
  <si>
    <t>6*0,12*6,85/1000 "pol. 53</t>
  </si>
  <si>
    <t>6*0,3*6,85/1000 "pol. 54</t>
  </si>
  <si>
    <t>3*0,18*6,85/1000 "pol. 55</t>
  </si>
  <si>
    <t>3*0,22*6,85/1000 "pol. 56</t>
  </si>
  <si>
    <t>3*0,29*6,85/1000 "pol. 57</t>
  </si>
  <si>
    <t>3*0,38*6,85/1000 "pol. 58</t>
  </si>
  <si>
    <t>3*0,5*6,85/1000 "pol. 59</t>
  </si>
  <si>
    <t>14550266R1</t>
  </si>
  <si>
    <t>profil ocelový čtvercový svařovaný 80x80x6 mm</t>
  </si>
  <si>
    <t>2028189688</t>
  </si>
  <si>
    <t>4*1,0*13,6/1000 "pol. 36</t>
  </si>
  <si>
    <t>199R1</t>
  </si>
  <si>
    <t>podružný materiál - spoje, svary, šrouby ...</t>
  </si>
  <si>
    <t>-276112207</t>
  </si>
  <si>
    <t>"D.1.2.3</t>
  </si>
  <si>
    <t>5698 "tab. 1.1</t>
  </si>
  <si>
    <t>261 "tab. 1.3</t>
  </si>
  <si>
    <t>19 "tab. 1.4</t>
  </si>
  <si>
    <t>389941022</t>
  </si>
  <si>
    <t>Montáž kovových doplňkových konstrukcí do 10 kg pro montáž prefabrikovaných dílců</t>
  </si>
  <si>
    <t>-260297384</t>
  </si>
  <si>
    <t xml:space="preserve">Poznámka k souboru cen:_x000D_
1. V cenách jsou započteny i náklady na osazení, přesné zaměření a zajištění konstrukce v předepsané poloze. 2. V cenách nejsou započteny náklady na dodávku konstrukce, které se oceňují ve specifikaci. 3. V cenách nejsou započteny náklady na přivaření, které se oceňuje cenami souboru cen 341 94-10 Nosné nebo spojovací svary. </t>
  </si>
  <si>
    <t>"D.1.01 TZ 4.7, D.1.1.06 ZÁKLADY, D.1.2.1 TZ, D.1.2.3 VÝKAZ MATERIÁLU, D.1.2.4 KOTEVNÍ PLÁN SLOUPŮ + DETAILY</t>
  </si>
  <si>
    <t>0,420 "tab. 1.5</t>
  </si>
  <si>
    <t>130100160</t>
  </si>
  <si>
    <t>tyč ocelová kruhová, v jakosti 11 375 D 20 mm</t>
  </si>
  <si>
    <t>-993574663</t>
  </si>
  <si>
    <t>4*0,4*2,47/1000 "rohové spoje - tyč D 20, dl. 400 mm - tab. 1.5, pol. 8</t>
  </si>
  <si>
    <t>130100190</t>
  </si>
  <si>
    <t>Ocel profilová v jakosti 11 375 ocel kruhová konstrukční ocel válcovaná za tepla D 30 mm</t>
  </si>
  <si>
    <t>1581619857</t>
  </si>
  <si>
    <t>44*0,28*5,55/1000 "trny do pouzder</t>
  </si>
  <si>
    <t>136112320</t>
  </si>
  <si>
    <t>Plechy tlusté hladké - tabule jakost oceli S 235JR  (11 375.1) 12  x 1500 x 3000 mm</t>
  </si>
  <si>
    <t>260007948</t>
  </si>
  <si>
    <t>44*0,15*0,15*94,2/1000 "kotevní desky - P12, 150 x 150 mm - tab 1.5, pol. 1</t>
  </si>
  <si>
    <t>40*0,12*0,22*94,2/1000 "spoj prahů - P12, 120 x 220 mm - tab. 1.5, pol. 4</t>
  </si>
  <si>
    <t>4*0,12*0,3*94,2/1000 "spoj prahů  -P12, 120 x 300 mm - tab. 1.5, pol. 5</t>
  </si>
  <si>
    <t>16*0,08*0,16*94,2/1000 "do IPE 200 - P12, 80 x 160 mm - tab. 1.5, pol. 6</t>
  </si>
  <si>
    <t>20*0,115*0,205*94,2/1000 "do HEA 240 - P12, 115 x 205 mm - tab. 1.5, pol. 7</t>
  </si>
  <si>
    <t>145502600</t>
  </si>
  <si>
    <t>Profily ocelové tenkostěnné uzavřené svařované profily čtvercové,  jakost 11 375, délka 6m 70x70x3 mm</t>
  </si>
  <si>
    <t>-1429691971</t>
  </si>
  <si>
    <t>44*0,15*6,16/1000 "pouzdra do patek - jekl 70/70/3 dl. 150 mm - tab. 1.5, pol. 2</t>
  </si>
  <si>
    <t>199R2</t>
  </si>
  <si>
    <t>1069368544</t>
  </si>
  <si>
    <t>38 "tab. 1.5</t>
  </si>
  <si>
    <t>413321414</t>
  </si>
  <si>
    <t>Nosníky z betonu železového (bez výztuže) včetně stěnových i jeřábových drah, volných trámů, průvlaků, rámových příčlí, ztužidel, konzol, vodorovných táhel apod., tyčových konstrukcí tř. C 25/30</t>
  </si>
  <si>
    <t>-86971699</t>
  </si>
  <si>
    <t>"D.1.2.1, D.1.2.10, D.1.2.11, D.1.2.12</t>
  </si>
  <si>
    <t>26,0*0,3*0,5 "V3</t>
  </si>
  <si>
    <t>26,0*0,3*0,25 "V5</t>
  </si>
  <si>
    <t>413351107</t>
  </si>
  <si>
    <t>Bednění nosníků včetně stěnových i jeřábových drah, volných trámů, průvlaků, rámových příčlí, ztužidel, konzol, vodorovných táhel apod., tyčových konstrukcí bez podpěrné konstrukce, neproměnného nebo proměnného průřezu tvaru zalomeného nebo půdorysně zakř</t>
  </si>
  <si>
    <t>1839248101</t>
  </si>
  <si>
    <t>26,0*0,3+2*(26,0+0,3)*0,5 "V3</t>
  </si>
  <si>
    <t>26,0*0,3+2*(26,0+0,3)*0,25 "V5</t>
  </si>
  <si>
    <t>413351108</t>
  </si>
  <si>
    <t>Bednění nosníků včetně stěnových i jeřábových drah, volných trámů, průvlaků, rámových příčlí, ztužidel, konzol, vodorovných táhel apod., tyčových konstrukcí bez podpěrné konstrukce, neproměnného nebo proměnného průřezu tvaru zalomeného nebo půdorysně zakřiveného odstranění</t>
  </si>
  <si>
    <t>1595103184</t>
  </si>
  <si>
    <t>413351211</t>
  </si>
  <si>
    <t>Podpěrná konstrukce nosníků a tyčových konstrukcí výšky do 4 m, se zesílením dna bednění, na výměru m2 půdorysu pro zatížení betonovou směsí a výztuží do 5 kPa zřízení</t>
  </si>
  <si>
    <t>2054035473</t>
  </si>
  <si>
    <t>26,0*0,3 "V3</t>
  </si>
  <si>
    <t>26,0*0,3 "V5</t>
  </si>
  <si>
    <t>413351212</t>
  </si>
  <si>
    <t>Podpěrná konstrukce nosníků a tyčových konstrukcí výšky do 4 m, se zesílením dna bednění, na výměru m2 půdorysu pro zatížení betonovou směsí a výztuží do 5 kPa odstranění</t>
  </si>
  <si>
    <t>1554252820</t>
  </si>
  <si>
    <t>417321515</t>
  </si>
  <si>
    <t>Ztužující pásy a věnce ze ŽB tř. C 25/30</t>
  </si>
  <si>
    <t>-57810537</t>
  </si>
  <si>
    <t>111,6*0,3*0,25 "V1</t>
  </si>
  <si>
    <t>87,6*0,3*0,25 "V2</t>
  </si>
  <si>
    <t>29,5*0,24*0,25 "V4</t>
  </si>
  <si>
    <t>34,5*0,24*0,15 "V6</t>
  </si>
  <si>
    <t>44,0*0,24*0,25 "V7</t>
  </si>
  <si>
    <t>29,0*0,3*0,25 "V8</t>
  </si>
  <si>
    <t>87,6*0,3*0,25 "V9</t>
  </si>
  <si>
    <t>8,9*0,3*0,25 "V10</t>
  </si>
  <si>
    <t>417351115</t>
  </si>
  <si>
    <t>Bednění bočnic ztužujících pásů a věnců včetně vzpěr zřízení</t>
  </si>
  <si>
    <t>-1369125794</t>
  </si>
  <si>
    <t>2*(111,6+0,3)*0,25 "V1</t>
  </si>
  <si>
    <t>2*(87,6+0,3)*0,25 "V2</t>
  </si>
  <si>
    <t>2*(26,0+0,3)*0,5 "V3</t>
  </si>
  <si>
    <t>2*(29,5+0,24)*0,25 "V4</t>
  </si>
  <si>
    <t>2*(26,0+0,3)*0,25 "V5</t>
  </si>
  <si>
    <t>2*(34,5+0,24)*0,15 "V6</t>
  </si>
  <si>
    <t>2*(44,0+0,24)*0,25 "V7</t>
  </si>
  <si>
    <t>2*(29,0+0,3)*0,25 "V8</t>
  </si>
  <si>
    <t>2*(87,6+0,3)*0,25 "V9</t>
  </si>
  <si>
    <t>2*(8,9+0,3)*0,25 "V10</t>
  </si>
  <si>
    <t>417351116</t>
  </si>
  <si>
    <t>Bednění bočnic ztužujících pásů a věnců včetně vzpěr odstranění</t>
  </si>
  <si>
    <t>1120325878</t>
  </si>
  <si>
    <t>417361821</t>
  </si>
  <si>
    <t>Výztuž ztužujících pásů a věnců z betonářské oceli 10 505 (R) nebo BSt 500</t>
  </si>
  <si>
    <t>-2054208874</t>
  </si>
  <si>
    <t>3,78-0,269 "dle výkazu výztuže - věnce a nosníky (pol 35 odečtena - je použita v položce výztuž desky)</t>
  </si>
  <si>
    <t>417362021</t>
  </si>
  <si>
    <t>Výztuž ztužujících pásů a věnců ze svařovaných sítí z drátů typu KARI</t>
  </si>
  <si>
    <t>-1432263556</t>
  </si>
  <si>
    <t>(10+10)*0,8*0,25*4,335/1000 "S1 - AQ60</t>
  </si>
  <si>
    <t>10*0,8*0,5*4,335/1000 "S2 - AQ60</t>
  </si>
  <si>
    <t>444171112</t>
  </si>
  <si>
    <t>Montáž krytiny střech ocelových konstrukcí z tvarovaných ocelových plechů šroubovaných, výšky budovy přes 6 do 12 m</t>
  </si>
  <si>
    <t>-1087927022</t>
  </si>
  <si>
    <t xml:space="preserve">Poznámka k souboru cen:_x000D_
1. Ceny nelze použít pro ocenění montáže krytiny střech zděných, betonových, případně jiných konstrukcí; tyto se ocení příslušnými cenami katalogu 800-764 Konstrukce klempířské, případně 800-765 Konstrukce pokrývačské. </t>
  </si>
  <si>
    <t>"D.1.1.01 TZ, D.1.1.08, D1.2.1 TZ, D.1.2.6, D.1.2.7</t>
  </si>
  <si>
    <t>717,2 "zastřešení tělocvičny</t>
  </si>
  <si>
    <t>73,3 "zastřešení tribuny a chodby</t>
  </si>
  <si>
    <t>87,7 "zastřešení zázemí</t>
  </si>
  <si>
    <t>15484140R1</t>
  </si>
  <si>
    <t>profil trapézový TR 50/260 tl 0,75 mm</t>
  </si>
  <si>
    <t>1560280248</t>
  </si>
  <si>
    <t>"D.1.2.3 VÝKAZ MATERIÁLU</t>
  </si>
  <si>
    <t>"tab 1.6</t>
  </si>
  <si>
    <t>755 "střecha tělocvičny, pol. 1</t>
  </si>
  <si>
    <t>57 "střecha tribuny, pol. 2</t>
  </si>
  <si>
    <t>20 "střecha chodby, pol. 3</t>
  </si>
  <si>
    <t>94 "střecha zázemí, pol. 4</t>
  </si>
  <si>
    <t>199R3</t>
  </si>
  <si>
    <t>1740300976</t>
  </si>
  <si>
    <t>667 "tab. 1.6</t>
  </si>
  <si>
    <t>451315114</t>
  </si>
  <si>
    <t>Podkladní nebo výplňová vrstva z betonu C 12/15 tl do 100 mm</t>
  </si>
  <si>
    <t>-1064987777</t>
  </si>
  <si>
    <t>"základové pasy</t>
  </si>
  <si>
    <t>1,52*0,5 "sloupec G</t>
  </si>
  <si>
    <t>12,37*0,5 "řada 1</t>
  </si>
  <si>
    <t>11,5*0,5 "řada 1</t>
  </si>
  <si>
    <t>8,2*0,5 "řada 1</t>
  </si>
  <si>
    <t>1,78*0,5 "řada 1</t>
  </si>
  <si>
    <t>2,07*0,5 "sloupec A</t>
  </si>
  <si>
    <t>1,78*0,5 "řada 2</t>
  </si>
  <si>
    <t>2,75*0,5 "řada 2</t>
  </si>
  <si>
    <t>5,88*0,5 "sloupec A</t>
  </si>
  <si>
    <t>1,78*0,5 "řada mezi 2-3</t>
  </si>
  <si>
    <t>3,3*0,5 "řada mezi 2-3</t>
  </si>
  <si>
    <t>(2,5+0,46+11,06)*0,5 "sloupec A</t>
  </si>
  <si>
    <t>1,3*0,5 "řada 3</t>
  </si>
  <si>
    <t>3,3*0,5 "řada 3</t>
  </si>
  <si>
    <t>"základové patky</t>
  </si>
  <si>
    <t>1,4*1,6 "patka B2</t>
  </si>
  <si>
    <t>1,4*1,6 "patka C2</t>
  </si>
  <si>
    <t>1,4*1,6 "patka D2</t>
  </si>
  <si>
    <t>1,4*1,6 "patka E2</t>
  </si>
  <si>
    <t>1,4*1,6 "patka F2</t>
  </si>
  <si>
    <t>1,4*1,6 "patka G2</t>
  </si>
  <si>
    <t>1,4*1,6 "patka H2</t>
  </si>
  <si>
    <t>1,4*1,6 "patka B3</t>
  </si>
  <si>
    <t>1,4*1,6 "patka C3</t>
  </si>
  <si>
    <t>1,4*1,6 "patka D3</t>
  </si>
  <si>
    <t>1,4*1,6 "patka E3</t>
  </si>
  <si>
    <t>1,4*1,6 "patka F3</t>
  </si>
  <si>
    <t>1,4*1,6 "patka G3</t>
  </si>
  <si>
    <t>1,4*1,6 "patka H3</t>
  </si>
  <si>
    <t>1,4*1,0 "patka B2.1</t>
  </si>
  <si>
    <t>1,4*1,0 "patka B2.2</t>
  </si>
  <si>
    <t>1,4*1,0 "patka B2.3</t>
  </si>
  <si>
    <t>1,4*1,0 "patka B2.4</t>
  </si>
  <si>
    <t>1,6*1,2 "patka H2.1</t>
  </si>
  <si>
    <t>1,6*1,2 "patka H2.2</t>
  </si>
  <si>
    <t>1,6*1,2 "patka H2.3</t>
  </si>
  <si>
    <t>1,6*1,2 "patka H2.4</t>
  </si>
  <si>
    <t>-953930210</t>
  </si>
  <si>
    <t>109,2*9,0-(21,6*4,01+1,9*2,26+2,1*2,26+22*1,0-2*(22+1,0)*0,265+1,8*2,26) "mč. 12.1.01</t>
  </si>
  <si>
    <t>30,7*2,6-(1,7*2,75+4*2,75*1,92-4*(2,75+1,92)*0,17) "mč 12.1.02</t>
  </si>
  <si>
    <t>36,22*2,5-(2*2,1*2,26-(2,1+2*2,6)*0,25) "mč 12.1.03</t>
  </si>
  <si>
    <t>20,77*2,5-1,8*2,21 "mč 12.1.04</t>
  </si>
  <si>
    <t>18,8*2,5-(2*1,8*2,21+1,7*2,75+2*2,0*2,51-2*(2,0+2*2,51)*0,17) "mč 12.1.05</t>
  </si>
  <si>
    <t>-2004520449</t>
  </si>
  <si>
    <t>88298920</t>
  </si>
  <si>
    <t>"obvodový plášť - EPS</t>
  </si>
  <si>
    <t>32,3*5,0+20,25-(2*2,0*2,21+4*2,75*1,92)-1,0*(5,0+5,6+6,4) "Z obvodová stěna tribuny</t>
  </si>
  <si>
    <t>2,54*5,0 "J obvodová stěna tribuny</t>
  </si>
  <si>
    <t>32,4*5,77+5,56*10,1+7,9 "V obvodová stěna tělocvičny</t>
  </si>
  <si>
    <t>23,0*(10,1+1,4)-1,8*2,26-1,0*11,6 "J obvodová stěna tělocvičny</t>
  </si>
  <si>
    <t>33,6*(10,1+(0,3+1,4)/2)-4*5,5*1,0 "Z obvodová stěna tělocvičny</t>
  </si>
  <si>
    <t>1,9*10,4+20,7*6,93 "S obvodová stěna tělocvičny</t>
  </si>
  <si>
    <t>4,1*4,03 "Z obvodová stěna zázemí</t>
  </si>
  <si>
    <t>529139667</t>
  </si>
  <si>
    <t>5,35+2*2*(2,0+2,51)+4*2*(2,75+1,92)+7,44+32,82 "Z obvodová stěna tribuny</t>
  </si>
  <si>
    <t>6,93+12,0+38,1 "Z obvodová stěna tělocvičny</t>
  </si>
  <si>
    <t>2*(1,8+2,26)+23,0 "J obvodová stěna tělocvičny</t>
  </si>
  <si>
    <t>38,1+4*2*(5,5+1,0)+11,0+33,6 "V obvodová stěna tělocvičny</t>
  </si>
  <si>
    <t>1200458014</t>
  </si>
  <si>
    <t>323,86*1,05 'Přepočtené koeficientem množství</t>
  </si>
  <si>
    <t>-642152502</t>
  </si>
  <si>
    <t>2*2*(2,0+2,51)+4*2*(2,75+1,92) "Z obvodová stěna tribuny</t>
  </si>
  <si>
    <t>2*(1,8+2,26) "J obvodová stěna tělocvičny</t>
  </si>
  <si>
    <t>4*2*(5,5+1,0) "V obvodová stěna tělocvičny</t>
  </si>
  <si>
    <t>201458912</t>
  </si>
  <si>
    <t>115,52*1,05 'Přepočtené koeficientem množství</t>
  </si>
  <si>
    <t>-1743049760</t>
  </si>
  <si>
    <t>40,6*(1,0+1,5)/2 "Z obvodová stěna</t>
  </si>
  <si>
    <t>23,0*1,0 "J obvodová stěna</t>
  </si>
  <si>
    <t>39,3*(1,0+1,5)/2 "V obvodová stěna</t>
  </si>
  <si>
    <t>32,3*(5,0-0,3)+20,25-(2*2,0*2,21+4*2,75*1,92)-1,0*(5,0+5,6+6,4) "Z obvodová stěna tribuny</t>
  </si>
  <si>
    <t>2,54*(5,0-0,3) "J obvodová stěna tribuny</t>
  </si>
  <si>
    <t>32,4*5,77+5,56*(10,1-0,3)+7,9-3*1,0*5,77-1,0*10,975 "V obvodová stěna tělocvičny</t>
  </si>
  <si>
    <t>23,0*(10,1+0,85)-1,8*2,26-1,0*11,6 "J obvodová stěna tělocvičny</t>
  </si>
  <si>
    <t>33,6*(10,1+1,1/2)-4*5,5*1,0-4*1,0*(0,3+1,4)/2 "Z obvodová stěna tělocvičny</t>
  </si>
  <si>
    <t>1,9*10,1+20,7*6,93 "S obvodová stěna tělocvičny</t>
  </si>
  <si>
    <t>4,1*3,73 "Z obvodová stěna zázemí</t>
  </si>
  <si>
    <t>1881678159</t>
  </si>
  <si>
    <t>1104,645*1,02 'Přepočtené koeficientem množství</t>
  </si>
  <si>
    <t>755256206</t>
  </si>
  <si>
    <t>40,6*(1,0+1,5)/2*0,1 "Z obvodová stěna</t>
  </si>
  <si>
    <t>23,0*1,0*0,1 "J obvodová stěna</t>
  </si>
  <si>
    <t>39,3*(1,0+1,5)/2*0,1 "V obvodová stěna</t>
  </si>
  <si>
    <t>12,288*1,02 'Přepočtené koeficientem množství</t>
  </si>
  <si>
    <t>622212001</t>
  </si>
  <si>
    <t>Montáž kontaktního zateplení vnějšího ostění nebo nadpraží z polystyrenových desek hloubky špalet do 200 mm, tloušťky desek do 40 mm</t>
  </si>
  <si>
    <t>-1148321930</t>
  </si>
  <si>
    <t xml:space="preserve">Poznámka k souboru cen:_x000D_
1. V cenách jsou započteny náklady na: a) upevnění desek celoplošným lepením, b) přestěrkování izolačních desek, c) vložení sklovláknité výztužné tkaniny, d) osazení a dodávku rohovníků. 2. V cenách nejsou započteny náklady na: a) dodávku desek tepelné izolace; tyto se ocení ve specifikaci; ztratné lze stanovit ve výši 10%, b) provedení konečné povrchové úpravy: - vrchní tenkovrstvou omítkou nebo nátěrem; tyto se ocení příslušnými cenami této části katalogu nebo příslušnými cenami části A07 katalogu 800-783 Nátěry. 3. Pro ocenění montáže kontaktního zateplení ostění nebo nadpraží hloubky přes 400 mm se použijí ceny souboru cen 62. 2.- 1… Montáž kontaktního zateplení. </t>
  </si>
  <si>
    <t>2*(2,0+2*2,51)+4*2*(2,75+1,92) "Z obvodová stěna tribuny</t>
  </si>
  <si>
    <t>1,8+2*2,26 "J obvodová stěna tělocvičny</t>
  </si>
  <si>
    <t>283759320R</t>
  </si>
  <si>
    <t>deska fasádní polystyrénová EPS 70 F 1000 x 500 x 40 mm, λ = 0,038 [W/mK]</t>
  </si>
  <si>
    <t>-127971338</t>
  </si>
  <si>
    <t>1573655869</t>
  </si>
  <si>
    <t>1,0*(5,0+5,6+6,4) "Z obvodová stěna tribuny</t>
  </si>
  <si>
    <t>3*1,0*5,77+1,0*10,975 "V obvodová stěna tělocvičny</t>
  </si>
  <si>
    <t>1,0*11,6 "J obvodová stěna tělocvičny</t>
  </si>
  <si>
    <t>4*1,0*(0,3+1,4)/2 "Z obvodová stěna tělocvičny</t>
  </si>
  <si>
    <t>-596363747</t>
  </si>
  <si>
    <t>60,285*1,02 'Přepočtené koeficientem množství</t>
  </si>
  <si>
    <t>62233R1</t>
  </si>
  <si>
    <t>Modelační omítka rýhovaná vnějších stěn</t>
  </si>
  <si>
    <t>204266203</t>
  </si>
  <si>
    <t>-148107566</t>
  </si>
  <si>
    <t>32,3*5,0-(2*2,0*2,21+4*2,75*1,92)-1,0*(5,0+5,6+6,4) "Z obvodová stěna tribuny</t>
  </si>
  <si>
    <t>-1900700744</t>
  </si>
  <si>
    <t>21,5 "Z sokl tribuny</t>
  </si>
  <si>
    <t>3,5 "J sokl tribuny</t>
  </si>
  <si>
    <t>-23958001</t>
  </si>
  <si>
    <t>"D.1.1.01, D.1.1.07,  D.1.1.10, D.1.2.1, D.1.2.5,D.1.5.02, D.1.5.08, SKLADBY KONSTRUKCÍ</t>
  </si>
  <si>
    <t>60,69*0,05 "mč 12.1.02 (mč 12.1.06)</t>
  </si>
  <si>
    <t>54,13*0,05 "mč 12.1.03</t>
  </si>
  <si>
    <t>26,22*0,05 "mč 12.1.04</t>
  </si>
  <si>
    <t>19,44*0,05 "mč 12.1.05</t>
  </si>
  <si>
    <t>-1483546227</t>
  </si>
  <si>
    <t>665564549</t>
  </si>
  <si>
    <t>60,69*3,033/1000*1,15 "mč 12.1.02 (mč 12.1.06)</t>
  </si>
  <si>
    <t>54,13*3,033/1000*1,15 "mč 12.1.03</t>
  </si>
  <si>
    <t>26,22*3,033/1000*1,15 "mč 12.1.04</t>
  </si>
  <si>
    <t>19,44*3,033/1000*1,15 "mč 12.1.05</t>
  </si>
  <si>
    <t>632441221</t>
  </si>
  <si>
    <t>Potěr anhydritový samonivelační litý (Anhyment) tř. C 30, tl. přes 25 do 30 mm</t>
  </si>
  <si>
    <t>-807414894</t>
  </si>
  <si>
    <t xml:space="preserve">Poznámka k souboru cen:_x000D_
1. Ceny jsou určeny pro roznášecí vrstvu těžkých plovoucích podlah, pro potěr podlahového vytápění, pro potěr na oddělovací vrstvě a jako náhrada cementových potěrů (kromě vlhkých provozů). </t>
  </si>
  <si>
    <t>60,69-56,16 "mč 12.1.02 - mč 12.1.06</t>
  </si>
  <si>
    <t>632441223</t>
  </si>
  <si>
    <t>Potěr anhydritový samonivelační litý (Anhyment) tř. C 30, tl. přes 35 do 40 mm</t>
  </si>
  <si>
    <t>-2119603643</t>
  </si>
  <si>
    <t>54,13 "mč 12.1.03</t>
  </si>
  <si>
    <t>56,16 "mč 12.1.06</t>
  </si>
  <si>
    <t>-23114471</t>
  </si>
  <si>
    <t>60,69 "mč 12.1.02 (mč 12.1.06)</t>
  </si>
  <si>
    <t>26,22 "mč 12.1.04</t>
  </si>
  <si>
    <t>19,44 "mč 12.1.05</t>
  </si>
  <si>
    <t>634111113</t>
  </si>
  <si>
    <t>Obvodová dilatace mezi stěnou a mazaninou pružnou těsnicí páskou výšky 80 mm</t>
  </si>
  <si>
    <t>2020610775</t>
  </si>
  <si>
    <t>52,35 "mč 12.1.02 (mč 12.1.06)</t>
  </si>
  <si>
    <t>36,22 "mč 12.1.03</t>
  </si>
  <si>
    <t>20,77 "mč 12.1.04</t>
  </si>
  <si>
    <t>21,13 "mč 12.1.05</t>
  </si>
  <si>
    <t>642942221</t>
  </si>
  <si>
    <t>Osazování zárubní nebo rámů kovových dveřních lisovaných nebo z úhelníků bez dveřních křídel, na cementovou maltu, o ploše otvoru přes 2,5 do 4,5 m2</t>
  </si>
  <si>
    <t>-2045334296</t>
  </si>
  <si>
    <t>55331RPX2.01</t>
  </si>
  <si>
    <t>zárubeň ocelová pro běžné zdění dle specifikace PX2.01</t>
  </si>
  <si>
    <t>366058455</t>
  </si>
  <si>
    <t>55331RPX2.02</t>
  </si>
  <si>
    <t>zárubeň ocelová pro běžné zdění dle specifikace PX2.02</t>
  </si>
  <si>
    <t>-158563358</t>
  </si>
  <si>
    <t>55331RPX2.03</t>
  </si>
  <si>
    <t>zárubeň ocelová pro běžné zdění dle specifikace PX2.03</t>
  </si>
  <si>
    <t>-1814263965</t>
  </si>
  <si>
    <t>55331RPX2.04</t>
  </si>
  <si>
    <t>zárubeň ocelová pro běžné zdění dle specifikace PX2.04</t>
  </si>
  <si>
    <t>-1510005858</t>
  </si>
  <si>
    <t>1522233298</t>
  </si>
  <si>
    <t>(32,62+2,84+2*1,5)*4,0</t>
  </si>
  <si>
    <t>(21,1+27,65+2*1,5)*4,0</t>
  </si>
  <si>
    <t>(5,26+23,0+33,6+1,9+3,9+8*1,5)*10,0</t>
  </si>
  <si>
    <t>-290333056</t>
  </si>
  <si>
    <t>1157,44*90 'Přepočtené koeficientem množství</t>
  </si>
  <si>
    <t>578375422</t>
  </si>
  <si>
    <t>943211111</t>
  </si>
  <si>
    <t>Montáž lešení prostorového rámového lehkého pracovního s podlahami s provozním zatížením tř. 3 do 200 kg/m2, výšky do 10 m</t>
  </si>
  <si>
    <t>-1888353006</t>
  </si>
  <si>
    <t xml:space="preserve">Poznámka k souboru cen:_x000D_
1. Montáž lešení prostorového rámového lehkého výšky přes 25 m se oceňuje individuálně. </t>
  </si>
  <si>
    <t>717,2*7,5 "mč 12.1.01</t>
  </si>
  <si>
    <t>943211211</t>
  </si>
  <si>
    <t>Montáž lešení prostorového rámového lehkého pracovního s podlahami Příplatek za první a každý další den použití lešení k ceně -1111</t>
  </si>
  <si>
    <t>1056586505</t>
  </si>
  <si>
    <t>5379*60 'Přepočtené koeficientem množství</t>
  </si>
  <si>
    <t>943211811</t>
  </si>
  <si>
    <t>Demontáž lešení prostorového rámového lehkého pracovního s podlahami s provozním zatížením tř. 3 do 200 kg/m2, výšky do 10 m</t>
  </si>
  <si>
    <t>-1366331879</t>
  </si>
  <si>
    <t xml:space="preserve">Poznámka k souboru cen:_x000D_
1. Demontáž lešení prostorového rámového lehkého výšky přes 25 m se oceňuje individuálně. </t>
  </si>
  <si>
    <t>-484118529</t>
  </si>
  <si>
    <t>60,69 "mč 12.1.02</t>
  </si>
  <si>
    <t>-398838085</t>
  </si>
  <si>
    <t>Vyčištění budov nebo objektů před předáním do užívání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při světlé výšce podlaží přes 4 m</t>
  </si>
  <si>
    <t>-1390351502</t>
  </si>
  <si>
    <t>717,2 "mč 12.1.01</t>
  </si>
  <si>
    <t>953312112</t>
  </si>
  <si>
    <t>Vložky svislé do dilatačních spár z polystyrenových desek fasádních včetně dodání a osazení, v jakémkoliv zdivu přes 10 do 20 mm</t>
  </si>
  <si>
    <t>-2093387835</t>
  </si>
  <si>
    <t>"D.1.1.01 TZ, D.1.1.07</t>
  </si>
  <si>
    <t>0,24*3,25 "mezi SO-04 a SO-12</t>
  </si>
  <si>
    <t>953312114</t>
  </si>
  <si>
    <t>Vložky svislé do dilatačních spár z polystyrenových desek fasádních včetně dodání a osazení, v jakémkoliv zdivu přes 30 do 40 mm</t>
  </si>
  <si>
    <t>1757939921</t>
  </si>
  <si>
    <t>10,2*3,25 "mezi SO-03+SO-04 a SO-12</t>
  </si>
  <si>
    <t>953941516</t>
  </si>
  <si>
    <t>Osazování drobných kovových předmětů se zalitím maltou cementovou, do vysekaných kapes nebo připravených otvorů konzol nebo kotev, např. pro záclonové kryty, zavěšené skříňky, radiátorové držáky apod.</t>
  </si>
  <si>
    <t>662319524</t>
  </si>
  <si>
    <t xml:space="preserve">Poznámka k souboru cen:_x000D_
1. V cenách nejsou započteny náklady na dodávku kovových předmětů; tyto se oceňují ve specifikaci. Ztratné se nestanoví. 2. Cenu -2841 lze použít pro osazení rámu pod pružinový (roštový) ocelový základ např. domovních praček, odstředivek, ždímaček, motorových zařízení, ventilátorů apod. 3. Cena -2851 je určena pro zednické osazení zábradlí ze samostatných dílů nevyžadující samostatnou montáž. 4. Ceny platí za každé zalití. </t>
  </si>
  <si>
    <t>"D.1.3.1 TZ PBŘ</t>
  </si>
  <si>
    <t>4 "mč 12.1.01 - 4 ks hasících přístrojů PG6</t>
  </si>
  <si>
    <t>1 "mč 12.1.03 - 1 ks hasících přístrojů PG10</t>
  </si>
  <si>
    <t>1 "mč 12.1.04 - 1 ks hasících přístrojů PG6</t>
  </si>
  <si>
    <t>449321130R</t>
  </si>
  <si>
    <t>přístroj hasicí ruční práškový PG6, 21A, 113B</t>
  </si>
  <si>
    <t>204150583</t>
  </si>
  <si>
    <t>449321130R2</t>
  </si>
  <si>
    <t>přístroj hasicí ruční práškový PG10, 34A, 183B</t>
  </si>
  <si>
    <t>1989265908</t>
  </si>
  <si>
    <t>953943111</t>
  </si>
  <si>
    <t>Osazování výrobků do 1 kg/kus do vysekaných kapes zdiva bez jejich dodání</t>
  </si>
  <si>
    <t>393560467</t>
  </si>
  <si>
    <t>" D.1.1.07, D.1.5.06</t>
  </si>
  <si>
    <t>8 "plastová trubka pro osazení pozder pro sloupky tenis a volejbal</t>
  </si>
  <si>
    <t>8 "pozdro pro sloupky tenis a volejbal</t>
  </si>
  <si>
    <t>286157260</t>
  </si>
  <si>
    <t>trubka bez hrdla HTGL, délka 5 m, DN 160</t>
  </si>
  <si>
    <t>837216969</t>
  </si>
  <si>
    <t>Poznámka k položce:
OSMA, kód výrobku: 10580</t>
  </si>
  <si>
    <t>14011RM2.06</t>
  </si>
  <si>
    <t>tenisové sloupky prům.102 mm + pouzdra a víčka specifikace M2.06</t>
  </si>
  <si>
    <t>-786922261</t>
  </si>
  <si>
    <t>14011RM2.06a</t>
  </si>
  <si>
    <t>síť tenis, síť z polyetylénu, síla 3 mm, horních 6 řad zdvojeno, PES páska, nánosované lanko - délka 13,5 m, rozm. sítě 12,8 x 1,08m, specifikace M2.06</t>
  </si>
  <si>
    <t>-653270244</t>
  </si>
  <si>
    <t>14011RM2.07</t>
  </si>
  <si>
    <t>volejbalové sloupky - interiér, prům.102 mm, včetně objímek + pouzdra a víčka specifikace M2.07</t>
  </si>
  <si>
    <t>2004798366</t>
  </si>
  <si>
    <t>14011RM2.07a</t>
  </si>
  <si>
    <t>síť volejbal, polyetylén, oko 10 cm, s nánosovaným/kevlarovým lankem, 4x prošitá, po stranách výztuž, 6 vypínací bodů, záseky pro dokonalé dopnutí vhodná pro soutěže na všech úrovních, odpovídá mezinárodním pravidlům, specifikace M2.07</t>
  </si>
  <si>
    <t>-173222338</t>
  </si>
  <si>
    <t>953943112</t>
  </si>
  <si>
    <t>Osazování drobných kovových předmětů výrobků ostatních jinde neuvedených do vynechaných či vysekaných kapes zdiva, se zajištěním polohy se zalitím maltou cementovou, hmotnosti přes 1 do 5 kg/kus</t>
  </si>
  <si>
    <t>-2139367922</t>
  </si>
  <si>
    <t>2 "pojistné odvodnění plochých střech 100 x 100 mm</t>
  </si>
  <si>
    <t>4 "pojistné odvodnění plochých střech 150 x 150 mm</t>
  </si>
  <si>
    <t>281031R1</t>
  </si>
  <si>
    <t>Hranatý pojistný přepad s integrovanou bitumenovou manžetou 100 x 100 mm</t>
  </si>
  <si>
    <t>ks</t>
  </si>
  <si>
    <t>99427679</t>
  </si>
  <si>
    <t>151</t>
  </si>
  <si>
    <t>281031R2</t>
  </si>
  <si>
    <t>Hranatý pojistný přepad s integrovanou bitumenovou manžetou 150 x 150 mm</t>
  </si>
  <si>
    <t>363874502</t>
  </si>
  <si>
    <t>152</t>
  </si>
  <si>
    <t>953951313</t>
  </si>
  <si>
    <t>Dodání a osazení jednotlivých dřevěných výrobků latí do zdiva, betonu, mazanin nebo potěrů, o průřezu přes 90 do 250 mm2</t>
  </si>
  <si>
    <t>-1002439741</t>
  </si>
  <si>
    <t>"D.1.1.01, D.1.1.08,  D.1.1.10, D.1.2.1, D.1.2.5, SKLADBY KONSTRUKCÍ</t>
  </si>
  <si>
    <t>"střecha nad tělocvičnou - V12</t>
  </si>
  <si>
    <t>2*109,2 +8*0,24 "latě pro přikotvení cementovláknité desky na vrchu atiky</t>
  </si>
  <si>
    <t>"střecha nad zázemím a atikou - V13</t>
  </si>
  <si>
    <t>2*109,3+2*0,24 "latě pro přikotvení cementovláknité desky na vrchu atiky</t>
  </si>
  <si>
    <t>153</t>
  </si>
  <si>
    <t>966071111</t>
  </si>
  <si>
    <t>Demontáž ocelových konstrukcí profilů hmotnosti do 13 kg/m, hmotnosti konstrukce do 5 t</t>
  </si>
  <si>
    <t>-1597928172</t>
  </si>
  <si>
    <t xml:space="preserve">Poznámka k souboru cen:_x000D_
1. Ceny nelze použít pro ocenění demontáží ocelových konstrukcí hmotnosti do 500 kg; tyto se oceňují cenami souboru cen 767 99-68 Demontáž ostatních zámečnických konstrukcí části B01 katalogu 800-767 Konstrukce zámečnické. </t>
  </si>
  <si>
    <t>1,75 "tab 1.3 - PROVIZORNÍ OK</t>
  </si>
  <si>
    <t>154</t>
  </si>
  <si>
    <t>998014211</t>
  </si>
  <si>
    <t>Přesun hmot pro budovy a haly občanské výstavby, bydlení, výrobu a služby s nosnou svislou konstrukcí montovanou z dílců kovových vodorovná dopravní vzdálenost do 100 m, pro budovy a haly jednopodlažní</t>
  </si>
  <si>
    <t>1906767138</t>
  </si>
  <si>
    <t xml:space="preserve">Poznámka k souboru cen:_x000D_
1. Pokud se prefabrikáty složí přímo do prostoru technologické manipulace (pracovní zóna jeřábu), nezapočítává se jejich hmotnost do hmotnosti pro výpočet přesunu hmot. </t>
  </si>
  <si>
    <t>155</t>
  </si>
  <si>
    <t>686537649</t>
  </si>
  <si>
    <t>"TZ 4.7, D.1.1.06 ZÁKLADY, D.1.1.09 ŘEZ A-A, B-B, D.1.1.10 ŘEZ C-C, D-D, D.1.1.24 VÝPIS DETAILŮ, SKLADBY KONSTRUKCÍ</t>
  </si>
  <si>
    <t>921,68 "ZÁKLADOVÁ DESKA</t>
  </si>
  <si>
    <t>156</t>
  </si>
  <si>
    <t>-1652128622</t>
  </si>
  <si>
    <t>921,68*0,211 'Přepočtené koeficientem množství</t>
  </si>
  <si>
    <t>157</t>
  </si>
  <si>
    <t>711412001</t>
  </si>
  <si>
    <t>Provedení izolace proti tlakové vodě svislé za studena nátěrem penetračním</t>
  </si>
  <si>
    <t>-1835621298</t>
  </si>
  <si>
    <t>125,82*0,4 "ZÁKLADOVÁ DESKA</t>
  </si>
  <si>
    <t>158</t>
  </si>
  <si>
    <t>-494881582</t>
  </si>
  <si>
    <t>50,328*0,211 'Přepočtené koeficientem množství</t>
  </si>
  <si>
    <t>159</t>
  </si>
  <si>
    <t>-2143665640</t>
  </si>
  <si>
    <t>2*921,68 "základová deska</t>
  </si>
  <si>
    <t>160</t>
  </si>
  <si>
    <t>690471617</t>
  </si>
  <si>
    <t>1843,36*0,575 'Přepočtené koeficientem množství</t>
  </si>
  <si>
    <t>161</t>
  </si>
  <si>
    <t>-1501258644</t>
  </si>
  <si>
    <t>162</t>
  </si>
  <si>
    <t>711442559</t>
  </si>
  <si>
    <t>Provedení izolace proti povrchové a podpovrchové tlakové vodě pásy přitavením NAIP na ploše svislé S</t>
  </si>
  <si>
    <t>822998046</t>
  </si>
  <si>
    <t>2*125,82*0,4 "izolace základové desky</t>
  </si>
  <si>
    <t>163</t>
  </si>
  <si>
    <t>71781970</t>
  </si>
  <si>
    <t>100,656*0,6 'Přepočtené koeficientem množství</t>
  </si>
  <si>
    <t>164</t>
  </si>
  <si>
    <t>742585647</t>
  </si>
  <si>
    <t>165</t>
  </si>
  <si>
    <t>711491176</t>
  </si>
  <si>
    <t>Provedení izolace proti povrchové a podpovrchové tlakové vodě ostatní na ploše vodorovné V připevnění izolace ukončovací lištou</t>
  </si>
  <si>
    <t>-1857649914</t>
  </si>
  <si>
    <t xml:space="preserve">Poznámka k souboru cen:_x000D_
1. Cenami -9095 až -9097 lze oceňovat jen tehdy, nepřesáhne-li součet souvislé plochy vodorovné a svislé izolační vrstvy 10 m2. 2. Cenou -1175 lze oceňovat i připevnění izolace na ploše svislé. 3. Cenami -1171 až -1273 lze oceňovat i izolace proti zemní vlhkosti. 4. V ceně -1177 jsou započteny i náklady na navrtání, osazení hmoždinek a zatmelení. </t>
  </si>
  <si>
    <t>125,82 "izolace základové desky</t>
  </si>
  <si>
    <t>125,82 "separační geotextilie k ochraně XPS izolace</t>
  </si>
  <si>
    <t>166</t>
  </si>
  <si>
    <t>283230350R</t>
  </si>
  <si>
    <t>lišta horní 2 m</t>
  </si>
  <si>
    <t>1140763007</t>
  </si>
  <si>
    <t>251,64*0,5 'Přepočtené koeficientem množství</t>
  </si>
  <si>
    <t>167</t>
  </si>
  <si>
    <t>711491272</t>
  </si>
  <si>
    <t>Provedení izolace proti povrchové a podpovrchové tlakové vodě ostatní na ploše svislé S z textilií, vrstvy ochranné</t>
  </si>
  <si>
    <t>2005714998</t>
  </si>
  <si>
    <t>125,82*0,4 "izolace základové desky</t>
  </si>
  <si>
    <t>125,82*1,0 "separační geotextilie k ochraně XPS izolace</t>
  </si>
  <si>
    <t>168</t>
  </si>
  <si>
    <t>693111440R</t>
  </si>
  <si>
    <t>textilie 63 63/25 250 g/m2 do š 8,8 m</t>
  </si>
  <si>
    <t>35801358</t>
  </si>
  <si>
    <t>176,148*1,05 'Přepočtené koeficientem množství</t>
  </si>
  <si>
    <t>169</t>
  </si>
  <si>
    <t>998711102</t>
  </si>
  <si>
    <t>Přesun hmot pro izolace proti vodě, vlhkosti a plynům stanovený z hmotnosti přesunovaného materiálu vodorovná dopravní vzdálenost do 50 m v objektech výšky přes 6 do 12 m</t>
  </si>
  <si>
    <t>136174150</t>
  </si>
  <si>
    <t>712</t>
  </si>
  <si>
    <t>Povlakové krytiny</t>
  </si>
  <si>
    <t>170</t>
  </si>
  <si>
    <t>712331111</t>
  </si>
  <si>
    <t>Provedení povlakové krytiny střech plochých do 10 st. pásy na sucho podkladní samolepící asfaltový pás</t>
  </si>
  <si>
    <t>2114591969</t>
  </si>
  <si>
    <t xml:space="preserve">Poznámka k souboru cen:_x000D_
1. Povlakové krytiny střech jednotlivě do 10 m2 se oceňují skladebně cenou příslušné izolace a cenou 712 39-9096 Příplatek za plochu do 10 m2, a to jen při položení pásů za použití natěradel nebo tmelů za horka. </t>
  </si>
  <si>
    <t>717,2 "plocha střechy</t>
  </si>
  <si>
    <t>109,2*0,76 "vnitřní svislá plocha atiky</t>
  </si>
  <si>
    <t>66,5 "horní plocha atiky</t>
  </si>
  <si>
    <t>109,2*0,3 "přesah přes spádový klín na atiku</t>
  </si>
  <si>
    <t>"střecha nad zázemím a tribunou - V13</t>
  </si>
  <si>
    <t>161 "plocha střechy</t>
  </si>
  <si>
    <t>4,1*0,62+23,4*0,81+7,9*0,62+24,0*0,62+2,54*0,62+24,0*0,62+3,43*0,62+20,5*0,62+2,54*1,36 "svislé plochy</t>
  </si>
  <si>
    <t>2,1+16,8 "horní plochy atik</t>
  </si>
  <si>
    <t>109,3*0,3"přesah přes spádový klín</t>
  </si>
  <si>
    <t>171</t>
  </si>
  <si>
    <t>6286628R001</t>
  </si>
  <si>
    <t>podkladní pás asfaltový SBS modifikovaný, kombinovaná hliníková nosná vložka, za studena samolepící se samolepícímy přesahy tl. 4 mm</t>
  </si>
  <si>
    <t>-1224230435</t>
  </si>
  <si>
    <t>1122,612*1,15 'Přepočtené koeficientem množství</t>
  </si>
  <si>
    <t>172</t>
  </si>
  <si>
    <t>6286628R002</t>
  </si>
  <si>
    <t>podkladní pás asfaltový SBS modifikovaný za studena, kombinovaná skleněná nosná vložka, samolepící na polystyren  se samolepícímy přesahy tl. 3 mm</t>
  </si>
  <si>
    <t>-1885425838</t>
  </si>
  <si>
    <t>943,79*1,02 'Přepočtené koeficientem množství</t>
  </si>
  <si>
    <t>173</t>
  </si>
  <si>
    <t>712341559</t>
  </si>
  <si>
    <t>Provedení povlakové krytiny střech plochých do 10 st. pásy přitavením NAIP v plné ploše</t>
  </si>
  <si>
    <t>-727168935</t>
  </si>
  <si>
    <t xml:space="preserve">Poznámka k souboru cen:_x000D_
1. Povlakové krytiny střech jednotlivě do 10 m2 se oceňují skladebně cenou příslušné izolace a cenou 712 39-9097 Příplatek za plochu do 10 m2. </t>
  </si>
  <si>
    <t>109,2*0,5 "vnitřní svislá plocha atiky</t>
  </si>
  <si>
    <t>174</t>
  </si>
  <si>
    <t>62852258R01</t>
  </si>
  <si>
    <t>pás asfaltovaný modifikovaný SBS, nosná vložka z PES rohože, tl. 5,2 mm, hrubozrnný posyp</t>
  </si>
  <si>
    <t>1689102771</t>
  </si>
  <si>
    <t>1094,22*1,15 'Přepočtené koeficientem množství</t>
  </si>
  <si>
    <t>175</t>
  </si>
  <si>
    <t>998712102</t>
  </si>
  <si>
    <t>Přesun hmot pro povlakové krytiny stanovený z hmotnosti přesunovaného materiálu vodorovná dopravní vzdálenost do 50 m v objektech výšky přes 6 do 12 m</t>
  </si>
  <si>
    <t>1094614277</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</si>
  <si>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-2181 pro přesun prováděný bez použití mechanizace, tj. za ztížených podmínek, lze použít pouze pro hmotnost materiálu, která se tímto způsobem skutečně přemísťuje. </t>
  </si>
  <si>
    <t>176</t>
  </si>
  <si>
    <t>2091511494</t>
  </si>
  <si>
    <t>"D.1.1.01, D.1.1.07,  D.1.1.10, D.1.5.02, SKLADBY KONSTRUKCÍ</t>
  </si>
  <si>
    <t>177</t>
  </si>
  <si>
    <t>2837591R01</t>
  </si>
  <si>
    <t>deska z pěnového polystyrenu EPS 100 S 1000 x 500 x 120 mm, λD = 0,032 [W/mK]</t>
  </si>
  <si>
    <t>-494728593</t>
  </si>
  <si>
    <t>717,2*1,02 'Přepočtené koeficientem množství</t>
  </si>
  <si>
    <t>178</t>
  </si>
  <si>
    <t>2837599R02</t>
  </si>
  <si>
    <t>deska z pěnového polystyrenu EPS 100 S 1000 x 500 x 150 mm, λD = 0,032 [W/mK]</t>
  </si>
  <si>
    <t>-1559693622</t>
  </si>
  <si>
    <t>160,48*1,02 'Přepočtené koeficientem množství</t>
  </si>
  <si>
    <t>179</t>
  </si>
  <si>
    <t>713131141</t>
  </si>
  <si>
    <t>Montáž tepelné izolace stěn rohožemi, pásy, deskami, dílci, bloky (izolační materiál ve specifikaci) lepením celoplošně</t>
  </si>
  <si>
    <t>-128253108</t>
  </si>
  <si>
    <t xml:space="preserve">Poznámka k souboru cen:_x000D_
1. Položky Montáž tepelných izolací stěn lze použít i pro ocenění montáže svislých tepelných izolací základových konstrukcí (základové pásy, desky apod.). 2. V cenách -1161 až -1167 nejsou započteny náklady na podkladní rošt a olištování zdí; tyto se oceňují pro kovový rošt cenami souboru 763 12-16 katalogu 763 - Konstrukce suché výstavby nebo pro dřevěný rošt cenami souboru 766 41-72 katalogu 766 – Konstrukce truhlářské. </t>
  </si>
  <si>
    <t>109,2*0,63 "vnitřní stěna atiky</t>
  </si>
  <si>
    <t>4,1*0,62+12,1*1,15+7,9*2,0+24,0*0,62+2,54*0,62+2,54*1,36 "svislé plochy</t>
  </si>
  <si>
    <t>180</t>
  </si>
  <si>
    <t>283722860</t>
  </si>
  <si>
    <t>Desky z lehčených plastů desky z pěnového polystyrénu - samozhášivého typ EPS 70S stabil, objemová hmotnost 15 - 20 kg/m3 tepelně izolační desky pro izolace ploché střechy nebo podlahy rozměr 1000 x 500 mm, lambda=0,039 [W / m K] 100 mm</t>
  </si>
  <si>
    <t>-149230225</t>
  </si>
  <si>
    <t>120,962*1,02 'Přepočtené koeficientem množství</t>
  </si>
  <si>
    <t>181</t>
  </si>
  <si>
    <t>713141151</t>
  </si>
  <si>
    <t>Montáž tepelné izolace střech plochých rohožemi, pásy, deskami, dílci, bloky (izolační materiál ve specifikaci) kladenými volně jednovrstvá</t>
  </si>
  <si>
    <t>-1156766834</t>
  </si>
  <si>
    <t xml:space="preserve">Poznámka k souboru cen:_x000D_
1. Množství tepelné izolace střech plochých atikovými pásky k ceně -1211 se určuje v m projektované délky obložení (bez přesahů) na obvodu ploché střechy. </t>
  </si>
  <si>
    <t>2*717,2 "plocha střechy - minerální vlna 2 x 25 mm</t>
  </si>
  <si>
    <t>717,2 "plocha střechy - EPS 100S 160 mm</t>
  </si>
  <si>
    <t>717,2 "plocha střechy - EPS 100S 20-300 mm - spádové klíny</t>
  </si>
  <si>
    <t>2*161 "plocha střechy - minerální vlna 2 x 25 mm</t>
  </si>
  <si>
    <t>161 "plocha střechy - EPS 100S 160 mm</t>
  </si>
  <si>
    <t>161 "plocha střechy - EPS 100S 20-100 mm - spádové klíny</t>
  </si>
  <si>
    <t>182</t>
  </si>
  <si>
    <t>283723190</t>
  </si>
  <si>
    <t>Desky z lehčených plastů desky z pěnového polystyrénu - samozhášivého typ EPS 100S stabil, objemová hmotnost 20 - 25 kg/m3 tepelně izolační desky pro izolace ploché střechy nebo podlahy rozměr 1000 x 500 mm, lambda 0,037 [W / m K] 160 mm</t>
  </si>
  <si>
    <t>1577365072</t>
  </si>
  <si>
    <t>878,2*1,02 'Přepočtené koeficientem množství</t>
  </si>
  <si>
    <t>183</t>
  </si>
  <si>
    <t>283759130</t>
  </si>
  <si>
    <t>Desky z lehčených plastů desky z pěnového polystyrénu - samozhášivého typ EPS 100S stabil, objemová hmotnost 20 - 25 kg/m3 tepelně izolační desky pro izolace ploché střechy nebo podlahy rozměr 1000 x 500 mm, lambda 0,037 [W / m K] formát 1000 x 500 (1000)</t>
  </si>
  <si>
    <t>-2007447939</t>
  </si>
  <si>
    <t>717,2*(0,02+0,3)/2</t>
  </si>
  <si>
    <t>161*(0,02+0,1)/2</t>
  </si>
  <si>
    <t>124,412*1,02 'Přepočtené koeficientem množství</t>
  </si>
  <si>
    <t>184</t>
  </si>
  <si>
    <t>631514800R</t>
  </si>
  <si>
    <t>deska minerální izolační tuhá, tl. 25 mm</t>
  </si>
  <si>
    <t>2085196473</t>
  </si>
  <si>
    <t>1756,4*1,02 'Přepočtené koeficientem množství</t>
  </si>
  <si>
    <t>185</t>
  </si>
  <si>
    <t>713141211</t>
  </si>
  <si>
    <t>Montáž tepelné izolace střech plochých atikovými klíny kladenými volně</t>
  </si>
  <si>
    <t>1203643461</t>
  </si>
  <si>
    <t>109,2 "střecha nad tělocvičnou - V12</t>
  </si>
  <si>
    <t>109,3 "střecha nad zázemím a tribunou - V13</t>
  </si>
  <si>
    <t>186</t>
  </si>
  <si>
    <t>631529060R</t>
  </si>
  <si>
    <t>klín atikový přechodný tl.80 x 80 mm</t>
  </si>
  <si>
    <t>-1812905970</t>
  </si>
  <si>
    <t>187</t>
  </si>
  <si>
    <t>998713102</t>
  </si>
  <si>
    <t>Přesun hmot pro izolace tepelné stanovený z hmotnosti přesunovaného materiálu vodorovná dopravní vzdálenost do 50 m v objektech výšky přes 6 m do 12 m</t>
  </si>
  <si>
    <t>-1103961692</t>
  </si>
  <si>
    <t>762</t>
  </si>
  <si>
    <t>Konstrukce tesařské</t>
  </si>
  <si>
    <t>188</t>
  </si>
  <si>
    <t>762511143R</t>
  </si>
  <si>
    <t>Podlahové kce podkladové z desek cementovláknitých tl 16 mm na sraz šroubovaných</t>
  </si>
  <si>
    <t>-413890682</t>
  </si>
  <si>
    <t>2,24+29,25 "horní plocha atiky</t>
  </si>
  <si>
    <t>189</t>
  </si>
  <si>
    <t>762511267</t>
  </si>
  <si>
    <t>Podlahové kce podkladové z desek OSB tl 25 mm nebroušených na pero a drážku šroubovaných</t>
  </si>
  <si>
    <t>1243460682</t>
  </si>
  <si>
    <t xml:space="preserve">Poznámka k souboru cen:_x000D_
1. V cenách -1123 až -2225 podlahové konstrukce podkladové z desek OSB a CETRIS jsou započteny i náklady na dodávku spojovacích prostředků, na tyto položky se nevztahuje ocenění dodávky spojovacích prostředků položka 762 59-5001. </t>
  </si>
  <si>
    <t>Poznámka k položce:
Spodní vrstva</t>
  </si>
  <si>
    <t>"D.1.1.01, D.1.1.07,  D.1.1.10, D.1.2.1, D.1.2.5, SKLADBY KONSTRUKCÍ</t>
  </si>
  <si>
    <t>23,8 "podlaha tribuna +1,000</t>
  </si>
  <si>
    <t>29,5 "podlaha tribuna +1,400</t>
  </si>
  <si>
    <t>5*2,2*0,3 "stupně +-0,000/+1,000</t>
  </si>
  <si>
    <t>1*1,4*0,3 "stupeň +1,200</t>
  </si>
  <si>
    <t>1*0,85*0,3 "stupeň +1,200</t>
  </si>
  <si>
    <t>1*1,5*0,3 "stupeň +1,200</t>
  </si>
  <si>
    <t>1*17,375*0,545 "lavice horní</t>
  </si>
  <si>
    <t>190</t>
  </si>
  <si>
    <t>762511277</t>
  </si>
  <si>
    <t>Podlahové konstrukce podkladové z dřevoštěpkových desek OSB jednovrstvých šroubovaných na pero a drážku 25 mm broušených, tloušťky desky</t>
  </si>
  <si>
    <t>-489238788</t>
  </si>
  <si>
    <t>Poznámka k položce:
Horní vrstva</t>
  </si>
  <si>
    <t>191</t>
  </si>
  <si>
    <t>76295100R1</t>
  </si>
  <si>
    <t>Montáž podkladního roštu sportovní podlahy z plných profilů osové vzdálenosti podpěr do 150 mm a roznášecích desek</t>
  </si>
  <si>
    <t>-1228443435</t>
  </si>
  <si>
    <t>192</t>
  </si>
  <si>
    <t>61198RS1</t>
  </si>
  <si>
    <t>roznášecí rošt na pružných podložkách včetně roznášecích desek</t>
  </si>
  <si>
    <t>-1291147723</t>
  </si>
  <si>
    <t>193</t>
  </si>
  <si>
    <t>998762102</t>
  </si>
  <si>
    <t>Přesun hmot pro konstrukce tesařské stanovený z hmotnosti přesunovaného materiálu vodorovná dopravní vzdálenost do 50 m v objektech výšky přes 6 do 12 m</t>
  </si>
  <si>
    <t>-1346084602</t>
  </si>
  <si>
    <t>194</t>
  </si>
  <si>
    <t>1575625829</t>
  </si>
  <si>
    <t>195</t>
  </si>
  <si>
    <t>-832704908</t>
  </si>
  <si>
    <t>196</t>
  </si>
  <si>
    <t>763135011</t>
  </si>
  <si>
    <t>Montáž SDK podhledu z desek děrovaných se spárami tmelenými na dvouvrstvé spodní kci z profilů CD+UD</t>
  </si>
  <si>
    <t>221857944</t>
  </si>
  <si>
    <t xml:space="preserve">Poznámka k souboru cen:_x000D_
1. V cenách montáže podhledu -5001 až -5201 jsou započteny náklady na montáž a dodávku nosné konstrukce. 2. V cenách nejsou započteny náklady na dodávku desek, kazet, lamel; jejich dodávka se oceňuje ve specifikaci. 3. Ostatní práce a konstrukce na sádrokartonových podhledech lze ocenit cenami 763 13-17. . . </t>
  </si>
  <si>
    <t>197</t>
  </si>
  <si>
    <t>590300R001</t>
  </si>
  <si>
    <t>deska sádrokartonová akustická děrovaná tl.12,5 mm</t>
  </si>
  <si>
    <t>-602475685</t>
  </si>
  <si>
    <t>60,69*1,05 'Přepočtené koeficientem množství</t>
  </si>
  <si>
    <t>198</t>
  </si>
  <si>
    <t>763135101</t>
  </si>
  <si>
    <t>Montáž sádrokartonového podhledu kazetového demontovatelného, velikosti kazet 600x600 mm včetně zavěšené nosné konstrukce viditelné</t>
  </si>
  <si>
    <t>-991522860</t>
  </si>
  <si>
    <t>199</t>
  </si>
  <si>
    <t>590305710R</t>
  </si>
  <si>
    <t>podhled kazetový sádrokartonový, hrana  E15, tl.10 mm, 600 x 600 mm</t>
  </si>
  <si>
    <t>-189458226</t>
  </si>
  <si>
    <t>26,22*1,05 'Přepočtené koeficientem množství</t>
  </si>
  <si>
    <t>200</t>
  </si>
  <si>
    <t>1689960164</t>
  </si>
  <si>
    <t>2 "mč 12.1.03</t>
  </si>
  <si>
    <t>201</t>
  </si>
  <si>
    <t>1974480600</t>
  </si>
  <si>
    <t>202</t>
  </si>
  <si>
    <t>76343100R1</t>
  </si>
  <si>
    <t>Montáž minerálního podhledu s vyjímatelnými panely vel. do 0,72 m2 na zavěšený viditelný rošt s příložkami proti nárazu</t>
  </si>
  <si>
    <t>-1105954591</t>
  </si>
  <si>
    <t>203</t>
  </si>
  <si>
    <t>5903613R001</t>
  </si>
  <si>
    <t>panel akustický s jádrem ze skleného vlákna s vrchní tkaninou se zátěrem, 600x1200x40mm</t>
  </si>
  <si>
    <t>2125193708</t>
  </si>
  <si>
    <t>717,2*1,05 'Přepočtené koeficientem množství</t>
  </si>
  <si>
    <t>204</t>
  </si>
  <si>
    <t>998763302</t>
  </si>
  <si>
    <t>Přesun hmot pro konstrukce montované z desek sádrokartonových, sádrovláknitých, cementovláknitých nebo cementových stanovený z hmotnosti přesunovaného materiálu vodorovná dopravní vzdálenost do 50 m v objektech výšky přes 6 do 12 m</t>
  </si>
  <si>
    <t>1195509772</t>
  </si>
  <si>
    <t>205</t>
  </si>
  <si>
    <t>-104833689</t>
  </si>
  <si>
    <t>3,9 "K2.04</t>
  </si>
  <si>
    <t>206</t>
  </si>
  <si>
    <t>764244411</t>
  </si>
  <si>
    <t>Oplechování horních ploch zdí a nadezdívek (atik) z titanzinkového předzvětralého plechu mechanicky kotvené přes rš 800 mm</t>
  </si>
  <si>
    <t>-2045481315</t>
  </si>
  <si>
    <t>113,2*0,81 "K2.01</t>
  </si>
  <si>
    <t>55,34*0,98 "K2.02</t>
  </si>
  <si>
    <t>207</t>
  </si>
  <si>
    <t>-1090065884</t>
  </si>
  <si>
    <t>4*2,69 "K2.05a</t>
  </si>
  <si>
    <t>21,68 "K2.06</t>
  </si>
  <si>
    <t>208</t>
  </si>
  <si>
    <t>998764102</t>
  </si>
  <si>
    <t>Přesun hmot pro konstrukce klempířské stanovený z hmotnosti přesunovaného materiálu vodorovná dopravní vzdálenost do 50 m v objektech výšky přes 6 do 12 m</t>
  </si>
  <si>
    <t>-1505920277</t>
  </si>
  <si>
    <t>209</t>
  </si>
  <si>
    <t>76621120R1</t>
  </si>
  <si>
    <t>Montáž madel dřevených</t>
  </si>
  <si>
    <t>1651213765</t>
  </si>
  <si>
    <t>"D.1.1.11, D.1.1.20, D.1.5.05</t>
  </si>
  <si>
    <t>21,6 "T2.06</t>
  </si>
  <si>
    <t>16,8 "T2. 07</t>
  </si>
  <si>
    <t>2*1,95 "T2. 13</t>
  </si>
  <si>
    <t>210</t>
  </si>
  <si>
    <t>61189RT2.06</t>
  </si>
  <si>
    <t>madlo dřevěné dle specifikace T2.06</t>
  </si>
  <si>
    <t>-630230982</t>
  </si>
  <si>
    <t>211</t>
  </si>
  <si>
    <t>61189RT2.07</t>
  </si>
  <si>
    <t>madlo dřevěné dle specifikace T2.07</t>
  </si>
  <si>
    <t>-537406627</t>
  </si>
  <si>
    <t>212</t>
  </si>
  <si>
    <t>61189RT2.13</t>
  </si>
  <si>
    <t>madlo dřevěné dle specifikace T2.13</t>
  </si>
  <si>
    <t>720605752</t>
  </si>
  <si>
    <t>213</t>
  </si>
  <si>
    <t>76641RT2.03</t>
  </si>
  <si>
    <t>D+M obložení stěn dle specifikace T2.03 (včetně podkladového roštu a okrajových lišt)</t>
  </si>
  <si>
    <t>1181997821</t>
  </si>
  <si>
    <t>(5,39+3,42)*2,02+21,6*0,245 "Z stěna</t>
  </si>
  <si>
    <t>32,38*2,02 "V stěna</t>
  </si>
  <si>
    <t>19,68*2,02 "S stěna</t>
  </si>
  <si>
    <t>19,98*2,02 "J stěna</t>
  </si>
  <si>
    <t>214</t>
  </si>
  <si>
    <t>76641RT2.04</t>
  </si>
  <si>
    <t>D+M šuplíků na nářadí dle specifikace T2.04</t>
  </si>
  <si>
    <t>1751671085</t>
  </si>
  <si>
    <t>215</t>
  </si>
  <si>
    <t>76641RT2.05</t>
  </si>
  <si>
    <t>D+M akustického obložení stěn dle specifikace T2.05 (včetně podkladového roštu , akustické izolace a okrajových lišt)</t>
  </si>
  <si>
    <t>-952977286</t>
  </si>
  <si>
    <t>21,78*3,99-2,1*0,24 "S stěna</t>
  </si>
  <si>
    <t>21,78*3,99-1,8*0,24 "J stěna</t>
  </si>
  <si>
    <t>216</t>
  </si>
  <si>
    <t>76666RPX2.01</t>
  </si>
  <si>
    <t>D+M dveřních křídel otvíravých 2křídlových požárních do ocelové zárubně dle specifikace PX2.01</t>
  </si>
  <si>
    <t>1564109655</t>
  </si>
  <si>
    <t>217</t>
  </si>
  <si>
    <t>76666RPX2.02</t>
  </si>
  <si>
    <t>D+M dveřních křídel otvíravých 2křídlových požárních do ocelové zárubně dle specifikace PX2.02</t>
  </si>
  <si>
    <t>346106619</t>
  </si>
  <si>
    <t>218</t>
  </si>
  <si>
    <t>76666RPX2.04</t>
  </si>
  <si>
    <t>D+M dveřních křídel otvíravých 2křídlových požárních do ocelové zárubně dle specifikace PX2.04</t>
  </si>
  <si>
    <t>1803697031</t>
  </si>
  <si>
    <t>219</t>
  </si>
  <si>
    <t>766RT2.01</t>
  </si>
  <si>
    <t>D+M lavice horní</t>
  </si>
  <si>
    <t>-1686955927</t>
  </si>
  <si>
    <t>220</t>
  </si>
  <si>
    <t>766RT2.02</t>
  </si>
  <si>
    <t>D+M lavice spodní</t>
  </si>
  <si>
    <t>645554239</t>
  </si>
  <si>
    <t>221</t>
  </si>
  <si>
    <t>766RW2.05</t>
  </si>
  <si>
    <t>D+M plastohliníkových oken dle specifikace W2.05</t>
  </si>
  <si>
    <t>1911097780</t>
  </si>
  <si>
    <t>222</t>
  </si>
  <si>
    <t>766RW2.06</t>
  </si>
  <si>
    <t>D+M plastohliníkových oken dle specifikace W2.06</t>
  </si>
  <si>
    <t>823343412</t>
  </si>
  <si>
    <t>223</t>
  </si>
  <si>
    <t>766RW2.07</t>
  </si>
  <si>
    <t>D+M plastohliníkových oken dle specifikace W2.07</t>
  </si>
  <si>
    <t>439603119</t>
  </si>
  <si>
    <t>224</t>
  </si>
  <si>
    <t>76711RZ2.05</t>
  </si>
  <si>
    <t>D+M kotvení plexiskla s výplní zábradlí</t>
  </si>
  <si>
    <t>2016658616</t>
  </si>
  <si>
    <t>"D.1.1.11, D.1.1.19, D.1.5.04</t>
  </si>
  <si>
    <t>25,6*0,95 "Z2.05</t>
  </si>
  <si>
    <t>225</t>
  </si>
  <si>
    <t>767210151</t>
  </si>
  <si>
    <t>Montáž schodišťových stupňů z oceli rovných nebo vřetenových šroubováním</t>
  </si>
  <si>
    <t>-40753725</t>
  </si>
  <si>
    <t>"D.1.1.01 TZ, D.1.1.07, D1.2.1 TZ, D.1.2.11</t>
  </si>
  <si>
    <t>10 "stupně únikového schodiště (počet dle ASŘ - ve statice 9 stupňů)</t>
  </si>
  <si>
    <t>226</t>
  </si>
  <si>
    <t>553470970</t>
  </si>
  <si>
    <t>Příslušenství stavební kovové stupně schodišťové lisované "P" , oko 30/30 žárově zinkované, DIN 24 531 nosný prut 40/3 mm 1200 x 305 mm</t>
  </si>
  <si>
    <t>-1102063091</t>
  </si>
  <si>
    <t>227</t>
  </si>
  <si>
    <t>76722RZ2.04</t>
  </si>
  <si>
    <t>D+M madla zábradlí schodišťového, povrchově upraveno</t>
  </si>
  <si>
    <t>-198365391</t>
  </si>
  <si>
    <t>2 "Z2.04</t>
  </si>
  <si>
    <t>228</t>
  </si>
  <si>
    <t>767250111</t>
  </si>
  <si>
    <t>Montáž podest z oceli šroubováním</t>
  </si>
  <si>
    <t>-1422756931</t>
  </si>
  <si>
    <t xml:space="preserve">Poznámka k souboru cen:_x000D_
1. V cenách nejsou započteny náklady na: a) vyřezání a úpravu otvoru; tyto práce se oceňují cenou 767 51-0191 Příplatek za vyřezání a úpravu otvoru, b) montáž zábradlí; tyto práce se oceňují cenami souboru cen 767 16- Montáž zábradlí rovného. </t>
  </si>
  <si>
    <t>3,43 "podesta únikového schodiště</t>
  </si>
  <si>
    <t>229</t>
  </si>
  <si>
    <t>55347016R1</t>
  </si>
  <si>
    <t>pororošt pozinkovaný, oka 33/33 mm, profil 30/3, protiskluz S2</t>
  </si>
  <si>
    <t>1953589569</t>
  </si>
  <si>
    <t>3,43*1,1 'Přepočtené koeficientem množství</t>
  </si>
  <si>
    <t>230</t>
  </si>
  <si>
    <t>-129052873</t>
  </si>
  <si>
    <t>"D.1.1.11, D.1.1.10, D.1.1.12</t>
  </si>
  <si>
    <t>35,25*4,97-(2*1,8*2,0+4*2,7*1,92)</t>
  </si>
  <si>
    <t>231</t>
  </si>
  <si>
    <t>76799RZ2.03</t>
  </si>
  <si>
    <t>D+M sítě s kotvením k popnutí rostlinou</t>
  </si>
  <si>
    <t>-29009610</t>
  </si>
  <si>
    <t>135,5 "Z2.03</t>
  </si>
  <si>
    <t>232</t>
  </si>
  <si>
    <t>76799RZ2.06</t>
  </si>
  <si>
    <t>D+M ochranné sítě s vedením</t>
  </si>
  <si>
    <t>1444428019</t>
  </si>
  <si>
    <t>127,75*3,2 "Z2.06</t>
  </si>
  <si>
    <t>233</t>
  </si>
  <si>
    <t>76799RZ2.07</t>
  </si>
  <si>
    <t>D+M basketbalového koše sklápěcího včetně nosné konstrukce a příslušenství</t>
  </si>
  <si>
    <t>98141290</t>
  </si>
  <si>
    <t>2 "Z2.07</t>
  </si>
  <si>
    <t>234</t>
  </si>
  <si>
    <t>76799RZ2.08</t>
  </si>
  <si>
    <t>D+M ocelového žebříku s ochranným košem, užitná výška 10,5 m</t>
  </si>
  <si>
    <t>-506140102</t>
  </si>
  <si>
    <t>1 "Z2.08</t>
  </si>
  <si>
    <t>235</t>
  </si>
  <si>
    <t>767RPX2.03</t>
  </si>
  <si>
    <t>D+M dveřních křídel hliníkových prosklených otvíravých 2křídlových požárních do ocelové zárubně dle specifikace PX2.03</t>
  </si>
  <si>
    <t>-1653824353</t>
  </si>
  <si>
    <t>236</t>
  </si>
  <si>
    <t>767RW203</t>
  </si>
  <si>
    <t>D+M dveří hliníkových vchodových v rozsahu dle specifikace W2.03</t>
  </si>
  <si>
    <t>-1420823585</t>
  </si>
  <si>
    <t>237</t>
  </si>
  <si>
    <t>767RW204</t>
  </si>
  <si>
    <t>D+M dveří hliníkových vchodových v rozsahu dle specifikace W2.04</t>
  </si>
  <si>
    <t>704033552</t>
  </si>
  <si>
    <t>238</t>
  </si>
  <si>
    <t>998767102</t>
  </si>
  <si>
    <t>Přesun hmot pro zámečnické konstrukce stanovený z hmotnosti přesunovaného materiálu vodorovná dopravní vzdálenost do 50 m v objektech výšky přes 6 do 12 m</t>
  </si>
  <si>
    <t>-1204461850</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</si>
  <si>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 2. Pokud nelze jednoznačně stanovit hmotnost přesunovaných materiálů, lze pro výpočet přesunu hmot použít orientačně procentní sazbu. Touto sazbou se vynásobí rozpočtové náklady za celý stavební díl včetně nákladů na materiál ve specifikacích. 3. Příplatek k cenám -7181 pro přesun prováděný bez použití mechanizace, tj. za ztížených podmínek, lze použít pouze pro hmotnost materiálu, která se tímto způsobem skutečně přemísťuje. </t>
  </si>
  <si>
    <t>239</t>
  </si>
  <si>
    <t>771474113</t>
  </si>
  <si>
    <t>Montáž soklíků z dlaždic keramických lepených flexibilním lepidlem rovných výšky přes 90 do 120 mm</t>
  </si>
  <si>
    <t>-1900361085</t>
  </si>
  <si>
    <t>2,94 "mč 12.1.02</t>
  </si>
  <si>
    <t>18,87 "mč 12.1.04</t>
  </si>
  <si>
    <t>7,64 "mč 12.1.05</t>
  </si>
  <si>
    <t>240</t>
  </si>
  <si>
    <t>597612R1</t>
  </si>
  <si>
    <t>-807943994</t>
  </si>
  <si>
    <t>29,45*0,11 'Přepočtené koeficientem množství</t>
  </si>
  <si>
    <t>241</t>
  </si>
  <si>
    <t>35022926</t>
  </si>
  <si>
    <t>242</t>
  </si>
  <si>
    <t>-1776945459</t>
  </si>
  <si>
    <t>50,19*1,1 'Přepočtené koeficientem množství</t>
  </si>
  <si>
    <t>243</t>
  </si>
  <si>
    <t>-1627123764</t>
  </si>
  <si>
    <t>244</t>
  </si>
  <si>
    <t>711771277</t>
  </si>
  <si>
    <t>245</t>
  </si>
  <si>
    <t>998771102</t>
  </si>
  <si>
    <t>Přesun hmot pro podlahy z dlaždic stanovený z hmotnosti přesunovaného materiálu vodorovná dopravní vzdálenost do 50 m v objektech výšky přes 6 do 12 m</t>
  </si>
  <si>
    <t>2045531117</t>
  </si>
  <si>
    <t>246</t>
  </si>
  <si>
    <t>-981517335</t>
  </si>
  <si>
    <t>15,3 "mč 12.1.02 - podlaha tribuna +1,000</t>
  </si>
  <si>
    <t>30,9 "mč 12.1.02 - podlaha tribuna +1,400</t>
  </si>
  <si>
    <t>247</t>
  </si>
  <si>
    <t>776111321</t>
  </si>
  <si>
    <t>Příprava podkladu vysátí schodišť stupnic, šířky do 300 mm</t>
  </si>
  <si>
    <t>-479280931</t>
  </si>
  <si>
    <t>"mč 12.1.02</t>
  </si>
  <si>
    <t>5*2,2 "stupně +-0,000/+1,000</t>
  </si>
  <si>
    <t>1*1,4 "stupeň +1,200</t>
  </si>
  <si>
    <t>1*0,85 "stupeň +1,200</t>
  </si>
  <si>
    <t>1*1,5 "stupeň +1,200</t>
  </si>
  <si>
    <t>248</t>
  </si>
  <si>
    <t>776121211</t>
  </si>
  <si>
    <t>Příprava podkladu penetrace vodou ředitelná na savý podklad (válečkováním) ředěná v poměru 1:3 schodišť do 300 mm stupnic, šířky</t>
  </si>
  <si>
    <t>610448606</t>
  </si>
  <si>
    <t>249</t>
  </si>
  <si>
    <t>2137903174</t>
  </si>
  <si>
    <t>250</t>
  </si>
  <si>
    <t>145801508</t>
  </si>
  <si>
    <t>251</t>
  </si>
  <si>
    <t>28411014R1</t>
  </si>
  <si>
    <t>sportovní podlaha na bázi PVC vhodná do nářaďoven tl. 2 mm</t>
  </si>
  <si>
    <t>-278878002</t>
  </si>
  <si>
    <t>110,29*1,1 'Přepočtené koeficientem množství</t>
  </si>
  <si>
    <t>252</t>
  </si>
  <si>
    <t>776221R00S1</t>
  </si>
  <si>
    <t>Montáž podlahy sportovní s povrchovo uúpravou na bázi PVC</t>
  </si>
  <si>
    <t>-922158979</t>
  </si>
  <si>
    <t>253</t>
  </si>
  <si>
    <t>28411RS1</t>
  </si>
  <si>
    <t>sportovní podlaha, lokálně pružná na bázi PVC</t>
  </si>
  <si>
    <t>1514095856</t>
  </si>
  <si>
    <t>717,2*1,1 'Přepočtené koeficientem množství</t>
  </si>
  <si>
    <t>254</t>
  </si>
  <si>
    <t>776232111</t>
  </si>
  <si>
    <t>Montáž podlahovin z vinylu lepením lamel nebo čtverců 2-složkovým lepidlem (do vlhkých prostor)</t>
  </si>
  <si>
    <t>516841271</t>
  </si>
  <si>
    <t>255</t>
  </si>
  <si>
    <t>284110520R</t>
  </si>
  <si>
    <t>díl. vinylové tl.3,0 mm,nášlap.vrstva 0,70 mm,úpr.PUR, tř.zátěže 23/34/43,otlak 0,05mm,R10,tř.otěru T,Bfl S1,bez ftalátů</t>
  </si>
  <si>
    <t>896107301</t>
  </si>
  <si>
    <t>53,3*1,1 'Přepočtené koeficientem množství</t>
  </si>
  <si>
    <t>256</t>
  </si>
  <si>
    <t>776341111</t>
  </si>
  <si>
    <t>Montáž podlahovin ze sametového vinylu na schodišťové stupně stupnic, šířky do 300 mm</t>
  </si>
  <si>
    <t>-653247911</t>
  </si>
  <si>
    <t>257</t>
  </si>
  <si>
    <t>1761572512</t>
  </si>
  <si>
    <t>14,75*0,33 'Přepočtené koeficientem množství</t>
  </si>
  <si>
    <t>258</t>
  </si>
  <si>
    <t>-2128601922</t>
  </si>
  <si>
    <t>21,2 "podlaha tribuna +1,400</t>
  </si>
  <si>
    <t>259</t>
  </si>
  <si>
    <t>-988906296</t>
  </si>
  <si>
    <t>45*1,02 'Přepočtené koeficientem množství</t>
  </si>
  <si>
    <t>260</t>
  </si>
  <si>
    <t>7764211RS1</t>
  </si>
  <si>
    <t>D+M obvodových systémových lišt sportovních podlah</t>
  </si>
  <si>
    <t>-516908416</t>
  </si>
  <si>
    <t>81,8 "mč 12.1.01</t>
  </si>
  <si>
    <t>28,4 "mč 12.1.06</t>
  </si>
  <si>
    <t>261</t>
  </si>
  <si>
    <t>77699R0001</t>
  </si>
  <si>
    <t>Lajnování sportovní podlahy</t>
  </si>
  <si>
    <t>928836783</t>
  </si>
  <si>
    <t>843 "mč 12.1.01</t>
  </si>
  <si>
    <t>262</t>
  </si>
  <si>
    <t>998776102</t>
  </si>
  <si>
    <t>Přesun hmot pro podlahy povlakové stanovený z hmotnosti přesunovaného materiálu vodorovná dopravní vzdálenost do 50 m v objektech výšky přes 6 do 12 m</t>
  </si>
  <si>
    <t>759770541</t>
  </si>
  <si>
    <t>783</t>
  </si>
  <si>
    <t>Dokončovací práce - nátěry</t>
  </si>
  <si>
    <t>263</t>
  </si>
  <si>
    <t>783827127</t>
  </si>
  <si>
    <t>Krycí jednonásobný vápenný nátěr omítek stupně členitosti 1 a 2</t>
  </si>
  <si>
    <t>601869102</t>
  </si>
  <si>
    <t>264</t>
  </si>
  <si>
    <t>-537260774</t>
  </si>
  <si>
    <t>265</t>
  </si>
  <si>
    <t>784111005</t>
  </si>
  <si>
    <t>Oprášení (ometení) podkladu v místnostech výšky přes 5,00 m</t>
  </si>
  <si>
    <t>1138559295</t>
  </si>
  <si>
    <t>266</t>
  </si>
  <si>
    <t>-522257042</t>
  </si>
  <si>
    <t>267</t>
  </si>
  <si>
    <t>784111015</t>
  </si>
  <si>
    <t>Obroušení podkladu omítky v místnostech výšky přes 5,00 m</t>
  </si>
  <si>
    <t>1345572180</t>
  </si>
  <si>
    <t>268</t>
  </si>
  <si>
    <t>-318901072</t>
  </si>
  <si>
    <t>269</t>
  </si>
  <si>
    <t>1623100647</t>
  </si>
  <si>
    <t>877,68*1,05 'Přepočtené koeficientem množství</t>
  </si>
  <si>
    <t>270</t>
  </si>
  <si>
    <t>-1407602625</t>
  </si>
  <si>
    <t>1,7*2,75+4*2,75*1,92 "mč 12.1.02</t>
  </si>
  <si>
    <t>2*2,1*2,26 "mč 12.1.03</t>
  </si>
  <si>
    <t>1,8*2,21 "mč 12.1.04</t>
  </si>
  <si>
    <t>2*1,8*2,21+1,7*2,75+2*2,0*2,51 "mč 12.1.05</t>
  </si>
  <si>
    <t>271</t>
  </si>
  <si>
    <t>89675969</t>
  </si>
  <si>
    <t>61,936*2,2 'Přepočtené koeficientem množství</t>
  </si>
  <si>
    <t>272</t>
  </si>
  <si>
    <t>79901683</t>
  </si>
  <si>
    <t>61,936*1,05 'Přepočtené koeficientem množství</t>
  </si>
  <si>
    <t>273</t>
  </si>
  <si>
    <t>784171115</t>
  </si>
  <si>
    <t>Zakrytí nemalovaných ploch (materiál ve specifikaci) včetně pozdějšího odkrytí svislých ploch např. stěn, oken, dveří v místnostech výšky přes 5,00</t>
  </si>
  <si>
    <t>658450504</t>
  </si>
  <si>
    <t>21,6*4,01+1,9*2,26+2,1*2,26+22*1,0+1,8*2,26 "mč. 12.1.01</t>
  </si>
  <si>
    <t>274</t>
  </si>
  <si>
    <t>-1080962824</t>
  </si>
  <si>
    <t>121,724*2,2 'Přepočtené koeficientem množství</t>
  </si>
  <si>
    <t>275</t>
  </si>
  <si>
    <t>581248420R</t>
  </si>
  <si>
    <t>fólie pro malířské potřeby zakrývací, 7µ,  4 x 5 m</t>
  </si>
  <si>
    <t>-282252609</t>
  </si>
  <si>
    <t>121,724*1,05 'Přepočtené koeficientem množství</t>
  </si>
  <si>
    <t>276</t>
  </si>
  <si>
    <t>1262902081</t>
  </si>
  <si>
    <t>277</t>
  </si>
  <si>
    <t>784181115</t>
  </si>
  <si>
    <t>Penetrace podkladu jednonásobná základní silikátová v místnostech výšky přes 5,00 m</t>
  </si>
  <si>
    <t>2079923919</t>
  </si>
  <si>
    <t>278</t>
  </si>
  <si>
    <t>321225431</t>
  </si>
  <si>
    <t>30,7*2,6-(1,7*2,75-4,0+4*(2,75*1,92-4,0)) "mč 12.1.02 stěny</t>
  </si>
  <si>
    <t>36,22*2,5-(2*(2,1*2,26-4,0)) "mč 12.1.03 stěny</t>
  </si>
  <si>
    <t>54,13 "mč 12.1.03 strop</t>
  </si>
  <si>
    <t>20,77*2,5 "mč 12.1.04 stěny</t>
  </si>
  <si>
    <t>26,22 "mč 12.1.04 strop</t>
  </si>
  <si>
    <t>18,8*2,5-(1,7*2,75-4,0+2*(2,0*2,51-4,0)) "mč 12.1.05 stěny</t>
  </si>
  <si>
    <t>19,44 "mč 12.1.05 strop</t>
  </si>
  <si>
    <t>279</t>
  </si>
  <si>
    <t>784211105</t>
  </si>
  <si>
    <t>Dvojnásobné bílé malby ze směsí za mokra výborně otěruvzdorných v místnostech výšky přes 5,00 m</t>
  </si>
  <si>
    <t>-1077027191</t>
  </si>
  <si>
    <t>109,2*9,0-(21,6*4,01-4,0+1,9*2,26-4,0+2,1*2,26-4,0+22*1,0-4,0+1,8*2,26-4,0) "mč. 12.1.01 stěny</t>
  </si>
  <si>
    <t>789</t>
  </si>
  <si>
    <t>Povrchové úpravy ocelových konstrukcí a technologických zařízení</t>
  </si>
  <si>
    <t>280</t>
  </si>
  <si>
    <t>789322211</t>
  </si>
  <si>
    <t>Zhotovení nátěru ocelových konstrukcí třídy II dvousložkového základního a mezivrstvy, tloušťky do 80 μm</t>
  </si>
  <si>
    <t>95387756</t>
  </si>
  <si>
    <t>"D.1.2.1, čl. 8</t>
  </si>
  <si>
    <t>44,383*52*0,1 "oprava nátěrů po montáži - 10%</t>
  </si>
  <si>
    <t>281</t>
  </si>
  <si>
    <t>24613581R1</t>
  </si>
  <si>
    <t>barva základní polyuretanová dvousložková (á 10 kg)</t>
  </si>
  <si>
    <t>1156303107</t>
  </si>
  <si>
    <t>230,792*0,15 'Přepočtené koeficientem množství</t>
  </si>
  <si>
    <t>282</t>
  </si>
  <si>
    <t>789322221</t>
  </si>
  <si>
    <t>Zhotovení nátěru ocelových konstrukcí třídy II dvousložkového vrchního, tloušťky do 80 μm</t>
  </si>
  <si>
    <t>-615458535</t>
  </si>
  <si>
    <t>283</t>
  </si>
  <si>
    <t>24613582R1</t>
  </si>
  <si>
    <t>lak polyuretanový  dvousložkový  bal.9 kg</t>
  </si>
  <si>
    <t>324703166</t>
  </si>
  <si>
    <t>230,792*0,2 'Přepočtené koeficientem množství</t>
  </si>
  <si>
    <t>284</t>
  </si>
  <si>
    <t>24613583R1</t>
  </si>
  <si>
    <t>tužidlo do polyuretanů (á 4 kg)</t>
  </si>
  <si>
    <t>1616095168</t>
  </si>
  <si>
    <t>230,792*0,1 'Přepočtené koeficientem množství</t>
  </si>
  <si>
    <t>OST</t>
  </si>
  <si>
    <t>Ostatní</t>
  </si>
  <si>
    <t>285</t>
  </si>
  <si>
    <t>OST-AD2.01</t>
  </si>
  <si>
    <t>autorské dílo</t>
  </si>
  <si>
    <t>512</t>
  </si>
  <si>
    <t>-1730160511</t>
  </si>
  <si>
    <t>286</t>
  </si>
  <si>
    <t>OST-IS2.01</t>
  </si>
  <si>
    <t>informační systém - stěna</t>
  </si>
  <si>
    <t>173921895</t>
  </si>
  <si>
    <t>287</t>
  </si>
  <si>
    <t>OST-IS2.02</t>
  </si>
  <si>
    <t>informační systém - rozcestník</t>
  </si>
  <si>
    <t>451699101</t>
  </si>
  <si>
    <t>288</t>
  </si>
  <si>
    <t>OST-IS2.03</t>
  </si>
  <si>
    <t>informační systém - ozn. učebny</t>
  </si>
  <si>
    <t>-251897538</t>
  </si>
  <si>
    <t>289</t>
  </si>
  <si>
    <t>OST-IS2.04</t>
  </si>
  <si>
    <t>grafika na stěnu</t>
  </si>
  <si>
    <t>-589952611</t>
  </si>
  <si>
    <t>290</t>
  </si>
  <si>
    <t>OST-IS2.05</t>
  </si>
  <si>
    <t>informační systém - skříňky</t>
  </si>
  <si>
    <t>2003712082</t>
  </si>
  <si>
    <t>291</t>
  </si>
  <si>
    <t>OST-IS2.06</t>
  </si>
  <si>
    <t>informační systém - šuplíky</t>
  </si>
  <si>
    <t>-1914169010</t>
  </si>
  <si>
    <t>292</t>
  </si>
  <si>
    <t>OST-IS2.07</t>
  </si>
  <si>
    <t>informační systém - pás na sklo</t>
  </si>
  <si>
    <t>-471142426</t>
  </si>
  <si>
    <t>293</t>
  </si>
  <si>
    <t>OST-IS2.08</t>
  </si>
  <si>
    <t>informační systém - ozn. WC</t>
  </si>
  <si>
    <t>1787871857</t>
  </si>
  <si>
    <t>294</t>
  </si>
  <si>
    <t>OST-IS2.09</t>
  </si>
  <si>
    <t>informační systém - název budovy</t>
  </si>
  <si>
    <t>133118207</t>
  </si>
  <si>
    <t>SO-12.2 - Kanalizace</t>
  </si>
  <si>
    <t>721 - Zdravotechnika - vnitřní kanalizace</t>
  </si>
  <si>
    <t xml:space="preserve">    ZT-K-3 - SPLAŠKOVÁ KANALIZACE SO.03</t>
  </si>
  <si>
    <t xml:space="preserve">    ZT-K-5 - DEŠŤOVÁ KANALIZACE SO.12 - SVODNÉ POTRUBÍ - 1.VĚTEV</t>
  </si>
  <si>
    <t xml:space="preserve">    ZT-K-6 - DEŠŤOVÁ KANALIZACE SO.12 - SVODNÉ POTRUBÍ - 2.VĚTEV</t>
  </si>
  <si>
    <t xml:space="preserve">    ZT-K-7 - DEŠŤOVÁ KANALIZACE SO.12 - PŘIPOJOVACÍ A SVISLÉ POTRUBÍ</t>
  </si>
  <si>
    <t>721</t>
  </si>
  <si>
    <t>Zdravotechnika - vnitřní kanalizace</t>
  </si>
  <si>
    <t>ZT-K-3</t>
  </si>
  <si>
    <t>SPLAŠKOVÁ KANALIZACE SO.03</t>
  </si>
  <si>
    <t>ZT-K-301</t>
  </si>
  <si>
    <t>napojení na stávající stoupačky kanalizace</t>
  </si>
  <si>
    <t>892159702</t>
  </si>
  <si>
    <t>ZT-K-302</t>
  </si>
  <si>
    <t>napojení  na stávající svodné potrubí</t>
  </si>
  <si>
    <t>577570189</t>
  </si>
  <si>
    <t>ZT-K-303</t>
  </si>
  <si>
    <t>potrubí PP KG SN 8 DN 100</t>
  </si>
  <si>
    <t>-880558029</t>
  </si>
  <si>
    <t>ZT-K-304</t>
  </si>
  <si>
    <t>potrubí kanalizační z PP - systém HT DN 100</t>
  </si>
  <si>
    <t>1052683589</t>
  </si>
  <si>
    <t>ZT-K-305</t>
  </si>
  <si>
    <t>potrubí kanalizační z PP - systém HT DN 70</t>
  </si>
  <si>
    <t>-10038131</t>
  </si>
  <si>
    <t>ZT-K-306</t>
  </si>
  <si>
    <t>potrubí kanalizační z PP - systém HT DN 50</t>
  </si>
  <si>
    <t>-2084365632</t>
  </si>
  <si>
    <t>ZT-K-307</t>
  </si>
  <si>
    <t>zkouška těsnosti potrubí kanalizace vodou do DN 125</t>
  </si>
  <si>
    <t>-1737068370</t>
  </si>
  <si>
    <t>ZT-K-308</t>
  </si>
  <si>
    <t>tlakové a funkční zkoušky potrubí</t>
  </si>
  <si>
    <t>sada</t>
  </si>
  <si>
    <t>-410894668</t>
  </si>
  <si>
    <t>ZT-K-309</t>
  </si>
  <si>
    <t>stavební přípomoce</t>
  </si>
  <si>
    <t>1892344754</t>
  </si>
  <si>
    <t>ZT-K-5</t>
  </si>
  <si>
    <t>DEŠŤOVÁ KANALIZACE SO.12 - SVODNÉ POTRUBÍ - 1.VĚTEV</t>
  </si>
  <si>
    <t>ZT-K-501</t>
  </si>
  <si>
    <t>liniový zapuštěný žlab š.100 mm</t>
  </si>
  <si>
    <t>387158886</t>
  </si>
  <si>
    <t>ZT-K-502</t>
  </si>
  <si>
    <t>odtoková vpusť</t>
  </si>
  <si>
    <t>66846809</t>
  </si>
  <si>
    <t>ZT-K-503</t>
  </si>
  <si>
    <t>RŠD10 - plastová filtrační šachta DN 425 s filtračním košem a pojistným přepadem, litinový poklop, hloubka 1880 mm</t>
  </si>
  <si>
    <t>-634944923</t>
  </si>
  <si>
    <t>ZT-K-504</t>
  </si>
  <si>
    <t>čistící rohož 2000x1000 mm</t>
  </si>
  <si>
    <t>-457419736</t>
  </si>
  <si>
    <t>ZT-K-505</t>
  </si>
  <si>
    <t>1418244520</t>
  </si>
  <si>
    <t>ZT-K-506</t>
  </si>
  <si>
    <t>potrubí PP KG SN 8 DN 125</t>
  </si>
  <si>
    <t>121097875</t>
  </si>
  <si>
    <t>ZT-K-507</t>
  </si>
  <si>
    <t>profilované potrubí PP, SN 8 DN 150</t>
  </si>
  <si>
    <t>-916957069</t>
  </si>
  <si>
    <t>ZT-K-508</t>
  </si>
  <si>
    <t>obetonování na patě stoupačky</t>
  </si>
  <si>
    <t>672986032</t>
  </si>
  <si>
    <t>ZT-K-509</t>
  </si>
  <si>
    <t>-1816190736</t>
  </si>
  <si>
    <t>ZT-K-510</t>
  </si>
  <si>
    <t>zkouška těsnosti potrubí kanalizace vodou do DN 200</t>
  </si>
  <si>
    <t>1682391528</t>
  </si>
  <si>
    <t>ZT-K-511</t>
  </si>
  <si>
    <t>433321535</t>
  </si>
  <si>
    <t>ZT-K-512</t>
  </si>
  <si>
    <t>vsakovací tunel, objem 1 boxu 1600 litrů</t>
  </si>
  <si>
    <t>-739101705</t>
  </si>
  <si>
    <t>ZT-K-513</t>
  </si>
  <si>
    <t>čelo tunelu</t>
  </si>
  <si>
    <t>422798702</t>
  </si>
  <si>
    <t>ZT-K-514</t>
  </si>
  <si>
    <t>zásyp a obsyp - štěrk frakce 32/16</t>
  </si>
  <si>
    <t>1556963820</t>
  </si>
  <si>
    <t>ZT-K-515</t>
  </si>
  <si>
    <t>geotextilie na obalení tunelů</t>
  </si>
  <si>
    <t>113884165</t>
  </si>
  <si>
    <t>ZT-K-516</t>
  </si>
  <si>
    <t>1331580976</t>
  </si>
  <si>
    <t>ZT-K-6</t>
  </si>
  <si>
    <t>DEŠŤOVÁ KANALIZACE SO.12 - SVODNÉ POTRUBÍ - 2.VĚTEV</t>
  </si>
  <si>
    <t>ZT-K-601</t>
  </si>
  <si>
    <t>RŠD11-revizní šachta plastová DN 600,průtočné dno, teleskopický poklop D400, hloubka 1150 mm</t>
  </si>
  <si>
    <t>464473890</t>
  </si>
  <si>
    <t>ZT-K-602</t>
  </si>
  <si>
    <t>RŠD12-revizní šachta plastová DN 600,průtočné dno, teleskopický poklop D400, hloubka 1420 mm</t>
  </si>
  <si>
    <t>-1518348476</t>
  </si>
  <si>
    <t>ZT-K-603</t>
  </si>
  <si>
    <t>RDŠ13 - revizní šachta DN 1000 betonová, tl. stěny 120 mm, horní skruž kónická, poklop D400 bez odvětrání, šachtové dno s plastovou výstelkou, hloubka 1885 mm</t>
  </si>
  <si>
    <t>806981006</t>
  </si>
  <si>
    <t>ZT-K-604</t>
  </si>
  <si>
    <t>RŠD14 - plastová filtrační šachta DN 425 s filtračním košem a pojistným přepadem, litinový poklop, hloubka 2650 mm</t>
  </si>
  <si>
    <t>1270197832</t>
  </si>
  <si>
    <t>ZT-K-605</t>
  </si>
  <si>
    <t>lapač střešních splavenin</t>
  </si>
  <si>
    <t>1029572138</t>
  </si>
  <si>
    <t>ZT-K-606</t>
  </si>
  <si>
    <t>1542415585</t>
  </si>
  <si>
    <t>ZT-K-607</t>
  </si>
  <si>
    <t>-1074359717</t>
  </si>
  <si>
    <t>ZT-K-608</t>
  </si>
  <si>
    <t>profilované potrubí PP, SN 8 DN 200</t>
  </si>
  <si>
    <t>-891841899</t>
  </si>
  <si>
    <t>ZT-K-609</t>
  </si>
  <si>
    <t>-158851200</t>
  </si>
  <si>
    <t>ZT-K-610</t>
  </si>
  <si>
    <t>-928921129</t>
  </si>
  <si>
    <t>ZT-K-611</t>
  </si>
  <si>
    <t>-933660375</t>
  </si>
  <si>
    <t>ZT-K-612</t>
  </si>
  <si>
    <t>94766135</t>
  </si>
  <si>
    <t>ZT-K-613</t>
  </si>
  <si>
    <t>-94977540</t>
  </si>
  <si>
    <t>ZT-K-614</t>
  </si>
  <si>
    <t>-1086911901</t>
  </si>
  <si>
    <t>ZT-K-615</t>
  </si>
  <si>
    <t>-1339163207</t>
  </si>
  <si>
    <t>ZT-K-616</t>
  </si>
  <si>
    <t>2067244509</t>
  </si>
  <si>
    <t>ZT-K-7</t>
  </si>
  <si>
    <t>DEŠŤOVÁ KANALIZACE SO.12 - PŘIPOJOVACÍ A SVISLÉ POTRUBÍ</t>
  </si>
  <si>
    <t>ZT-K-701</t>
  </si>
  <si>
    <t>střešní vtok DN 125, svislý odtok</t>
  </si>
  <si>
    <t>-2053256121</t>
  </si>
  <si>
    <t>ZT-K-702</t>
  </si>
  <si>
    <t>střešní vtok DN 100, svislý odtok</t>
  </si>
  <si>
    <t>-1031422757</t>
  </si>
  <si>
    <t>ZT-K-703</t>
  </si>
  <si>
    <t>potrubí kanalizační z PP - systém HT  DN 125</t>
  </si>
  <si>
    <t>1158609651</t>
  </si>
  <si>
    <t>ZT-K-704</t>
  </si>
  <si>
    <t>potrubí kanalizační z PP - systém HT  DN 100</t>
  </si>
  <si>
    <t>152926657</t>
  </si>
  <si>
    <t>ZT-K-705</t>
  </si>
  <si>
    <t>potrubí kanalizační z PP - systém HT  DN 40</t>
  </si>
  <si>
    <t>404929745</t>
  </si>
  <si>
    <t>ZT-K-706</t>
  </si>
  <si>
    <t>-1819070114</t>
  </si>
  <si>
    <t>ZT-K-707</t>
  </si>
  <si>
    <t>1578290705</t>
  </si>
  <si>
    <t>ZT-K-708</t>
  </si>
  <si>
    <t>ČK DN 100</t>
  </si>
  <si>
    <t>1584842853</t>
  </si>
  <si>
    <t>ZT-K-709</t>
  </si>
  <si>
    <t>ČK DN 125</t>
  </si>
  <si>
    <t>-708456187</t>
  </si>
  <si>
    <t>ZT-K-710</t>
  </si>
  <si>
    <t>kondenzační sifon</t>
  </si>
  <si>
    <t>1991408760</t>
  </si>
  <si>
    <t>ZT-K-711</t>
  </si>
  <si>
    <t>revizní dvířka 300x300 mm</t>
  </si>
  <si>
    <t>-610858403</t>
  </si>
  <si>
    <t>ZT-K-712</t>
  </si>
  <si>
    <t>revizní dvířka 200x200 mm</t>
  </si>
  <si>
    <t>766078298</t>
  </si>
  <si>
    <t>ZT-K-713</t>
  </si>
  <si>
    <t>-1655845480</t>
  </si>
  <si>
    <t>SO-12.3 - Vodovod</t>
  </si>
  <si>
    <t>722 - Zdravotechnika - vnitřní vodovod</t>
  </si>
  <si>
    <t xml:space="preserve">    ZTI-V-1 - VODOVOD</t>
  </si>
  <si>
    <t xml:space="preserve">      ZTI-V-01.2 - Potrubí studené vody</t>
  </si>
  <si>
    <t xml:space="preserve">      ZTI-V-1.1 - Připojení</t>
  </si>
  <si>
    <t xml:space="preserve">      ZTI-V-1.3 - Potrubí teplé vody</t>
  </si>
  <si>
    <t xml:space="preserve">      ZTI-V-1.4 - Potrubí cirkulační vody</t>
  </si>
  <si>
    <t xml:space="preserve">      ZTI-V-1.5 - Izolace potrubí</t>
  </si>
  <si>
    <t xml:space="preserve">      ZTI-V-1.6 - Proplach a zkoušky</t>
  </si>
  <si>
    <t xml:space="preserve">      ZTI-V-1.7 - Zásobník TUV a připojení zásobníku TUV</t>
  </si>
  <si>
    <t xml:space="preserve">    ZTI-V-2 - POŽÁRNÍ VODOVOD</t>
  </si>
  <si>
    <t xml:space="preserve">    ZTI-V-4 - ZAŘIZOVACÍ PŘEDMĚTY</t>
  </si>
  <si>
    <t>722</t>
  </si>
  <si>
    <t>Zdravotechnika - vnitřní vodovod</t>
  </si>
  <si>
    <t>ZTI-V-1</t>
  </si>
  <si>
    <t>VODOVOD</t>
  </si>
  <si>
    <t>ZTI-V-01.2</t>
  </si>
  <si>
    <t>Potrubí studené vody</t>
  </si>
  <si>
    <t>V-12.001</t>
  </si>
  <si>
    <t>vodovodní potrubí plastové PPR z trub PN 16 D 32x4,4</t>
  </si>
  <si>
    <t>491913906</t>
  </si>
  <si>
    <t>V-12.002</t>
  </si>
  <si>
    <t>vodovodní potrubí plastové PPR z trub PN 16 D 25x3,5</t>
  </si>
  <si>
    <t>21241153</t>
  </si>
  <si>
    <t>V-12.003</t>
  </si>
  <si>
    <t>vodovodní potrubí plastové PPR z trub PN 16 D 20x2,8</t>
  </si>
  <si>
    <t>1339791210</t>
  </si>
  <si>
    <t>ZTI-V-1.1</t>
  </si>
  <si>
    <t>Připojení</t>
  </si>
  <si>
    <t>V-11.001</t>
  </si>
  <si>
    <t>připojení na stávající rozvod studené vody v objektu SO.03</t>
  </si>
  <si>
    <t>1401031893</t>
  </si>
  <si>
    <t>ZTI-V-1.3</t>
  </si>
  <si>
    <t>Potrubí teplé vody</t>
  </si>
  <si>
    <t>V-13.001</t>
  </si>
  <si>
    <t>vodovodní potrubí plastové PPR třísložkové PN 20 D 32x5,5</t>
  </si>
  <si>
    <t>-1831713671</t>
  </si>
  <si>
    <t>V-13.002</t>
  </si>
  <si>
    <t>vodovodní potrubí plastové PPR třísložkové PN 20 D 25x4,2</t>
  </si>
  <si>
    <t>625590878</t>
  </si>
  <si>
    <t>V-13.003</t>
  </si>
  <si>
    <t>vodovodní potrubí plastové PPR třísložkové PN 20 D 20x3,4</t>
  </si>
  <si>
    <t>843217112</t>
  </si>
  <si>
    <t>ZTI-V-1.4</t>
  </si>
  <si>
    <t>Potrubí cirkulační vody</t>
  </si>
  <si>
    <t>V-14.001</t>
  </si>
  <si>
    <t>-260735373</t>
  </si>
  <si>
    <t>ZTI-V-1.5</t>
  </si>
  <si>
    <t>Izolace potrubí</t>
  </si>
  <si>
    <t>V-15.001</t>
  </si>
  <si>
    <t>Izolace potrubí návleková tl. 9 mm DN 32</t>
  </si>
  <si>
    <t>-1408448919</t>
  </si>
  <si>
    <t>V-15.002</t>
  </si>
  <si>
    <t>Izolace potrubí návleková tl. 9 mm DN 25</t>
  </si>
  <si>
    <t>-1650413858</t>
  </si>
  <si>
    <t>V-15.003</t>
  </si>
  <si>
    <t>Izolace potrubí návleková tl. 9 mm DN 20</t>
  </si>
  <si>
    <t>-562231592</t>
  </si>
  <si>
    <t>V-15.004</t>
  </si>
  <si>
    <t>Izolace potrubí návleková tl. 20 mm DN 32</t>
  </si>
  <si>
    <t>-1225304909</t>
  </si>
  <si>
    <t>V-15.005</t>
  </si>
  <si>
    <t>Izolace potrubí návleková tl. 20 mm DN 25</t>
  </si>
  <si>
    <t>-2132198710</t>
  </si>
  <si>
    <t>V-15.006</t>
  </si>
  <si>
    <t>Izolace potrubí návleková tl. 20 mm DN 20</t>
  </si>
  <si>
    <t>1164323677</t>
  </si>
  <si>
    <t>ZTI-V-1.6</t>
  </si>
  <si>
    <t>Proplach a zkoušky</t>
  </si>
  <si>
    <t>V-16.001</t>
  </si>
  <si>
    <t>zkoušky těsnosti vodovodního potrubí do DN 100</t>
  </si>
  <si>
    <t>-1089498418</t>
  </si>
  <si>
    <t>V-16.002</t>
  </si>
  <si>
    <t>proplach a desinfekce vodovodního potrubí do DN 80</t>
  </si>
  <si>
    <t>-201338084</t>
  </si>
  <si>
    <t>ZTI-V-1.7</t>
  </si>
  <si>
    <t>Zásobník TUV a připojení zásobníku TUV</t>
  </si>
  <si>
    <t>V-17.001</t>
  </si>
  <si>
    <t>kulový kohout 1"</t>
  </si>
  <si>
    <t>-277185673</t>
  </si>
  <si>
    <t>V-17.002</t>
  </si>
  <si>
    <t>kulový kohout 1/2"</t>
  </si>
  <si>
    <t>1734899995</t>
  </si>
  <si>
    <t>V-17.003</t>
  </si>
  <si>
    <t>pojistný ventil  1"</t>
  </si>
  <si>
    <t>268763270</t>
  </si>
  <si>
    <t>V-17.004</t>
  </si>
  <si>
    <t>zpětná klapka 1"</t>
  </si>
  <si>
    <t>-86097491</t>
  </si>
  <si>
    <t>V-17.005</t>
  </si>
  <si>
    <t>zpětná klapka 1/2"</t>
  </si>
  <si>
    <t>389818024</t>
  </si>
  <si>
    <t>V-17.006</t>
  </si>
  <si>
    <t>vypouštěcí ventil 1"</t>
  </si>
  <si>
    <t>-878047001</t>
  </si>
  <si>
    <t>V-17.007</t>
  </si>
  <si>
    <t>tlakoměr 0-1,6 Mpa</t>
  </si>
  <si>
    <t>-921368296</t>
  </si>
  <si>
    <t>V-17.008</t>
  </si>
  <si>
    <t>cirkulačné čerpadlo</t>
  </si>
  <si>
    <t>1156708953</t>
  </si>
  <si>
    <t>V-17.009</t>
  </si>
  <si>
    <t>expanzní nádoba objem 12 litrů</t>
  </si>
  <si>
    <t>-2064443979</t>
  </si>
  <si>
    <t>V-17.010</t>
  </si>
  <si>
    <t>-1515975876</t>
  </si>
  <si>
    <t>ZTI-V-2</t>
  </si>
  <si>
    <t>POŽÁRNÍ VODOVOD</t>
  </si>
  <si>
    <t>V-2.001</t>
  </si>
  <si>
    <t>připojení na stávající rozvod požární vody v objektu SO.03</t>
  </si>
  <si>
    <t>-1950990151</t>
  </si>
  <si>
    <t>V-2.002</t>
  </si>
  <si>
    <t>ocelové trubky pozinkované spojované závitovými spoji 1"</t>
  </si>
  <si>
    <t>-2120392761</t>
  </si>
  <si>
    <t>V-2.003</t>
  </si>
  <si>
    <t>hydrantový systém D25 s tvarově stálou hadicí, kulový ventil (1") délka hadice 30m</t>
  </si>
  <si>
    <t>-1354073667</t>
  </si>
  <si>
    <t>V-2.004</t>
  </si>
  <si>
    <t>-1584761421</t>
  </si>
  <si>
    <t>ZTI-V-4</t>
  </si>
  <si>
    <t>ZAŘIZOVACÍ PŘEDMĚTY</t>
  </si>
  <si>
    <t>V-4.001</t>
  </si>
  <si>
    <t>WC klozetová mísa na instalaním bloku se zapuštěnou  splachovací nádrží</t>
  </si>
  <si>
    <t>665338207</t>
  </si>
  <si>
    <t>V-4.002</t>
  </si>
  <si>
    <t>nádržkový splachovač</t>
  </si>
  <si>
    <t>2053515488</t>
  </si>
  <si>
    <t>V-4.003</t>
  </si>
  <si>
    <t>umyvadla diturvitová s otvorem pro stojánkovou baterii</t>
  </si>
  <si>
    <t>-1850962735</t>
  </si>
  <si>
    <t>V-4.004</t>
  </si>
  <si>
    <t>baterie umyvadlová páková stojánková</t>
  </si>
  <si>
    <t>-2123325042</t>
  </si>
  <si>
    <t>V-4.005</t>
  </si>
  <si>
    <t>zápachová uzávěrka pro umyvadla</t>
  </si>
  <si>
    <t>1301400570</t>
  </si>
  <si>
    <t>V-4.006</t>
  </si>
  <si>
    <t>rohový ventil 1/2"</t>
  </si>
  <si>
    <t>1084748167</t>
  </si>
  <si>
    <t>V-4.007</t>
  </si>
  <si>
    <t>pisoár s automatickým splachováním</t>
  </si>
  <si>
    <t>1152830787</t>
  </si>
  <si>
    <t>V-4.008</t>
  </si>
  <si>
    <t>2001131760</t>
  </si>
  <si>
    <t>V-4.009</t>
  </si>
  <si>
    <t>sprchová baterie nástěnná s ruční sprchou</t>
  </si>
  <si>
    <t>378471198</t>
  </si>
  <si>
    <t>V-4.010</t>
  </si>
  <si>
    <t>sprchová vpusť</t>
  </si>
  <si>
    <t>452684916</t>
  </si>
  <si>
    <t>V-4.011</t>
  </si>
  <si>
    <t>527215167</t>
  </si>
  <si>
    <t>SO-12.4 - Vytápění</t>
  </si>
  <si>
    <t>730 - Ústřední vytápění</t>
  </si>
  <si>
    <t xml:space="preserve">    VYT-1 - Základní vybavení (+ paty větví)</t>
  </si>
  <si>
    <t xml:space="preserve">    VYT-2 - Větev V3-1 (Otopná tělesa)</t>
  </si>
  <si>
    <t xml:space="preserve">    VYT-3 - Větev V3-2 (ohřev VZT)</t>
  </si>
  <si>
    <t xml:space="preserve">    VYT-4 - Větev V3-3 (Podlahové vytápění)</t>
  </si>
  <si>
    <t xml:space="preserve">    VYT-5 - Větev V4 (Ohřev teplé vody)</t>
  </si>
  <si>
    <t xml:space="preserve">    VYT-6 - Otopná tělesa - vedlejší objekty</t>
  </si>
  <si>
    <t xml:space="preserve">    VYT-7 - Ostatní</t>
  </si>
  <si>
    <t>730</t>
  </si>
  <si>
    <t>Ústřední vytápění</t>
  </si>
  <si>
    <t>VYT-1</t>
  </si>
  <si>
    <t>Základní vybavení (+ paty větví)</t>
  </si>
  <si>
    <t>VYT-101</t>
  </si>
  <si>
    <t>Rozdělovač (sběrač), DN100, délka 1,2 metru + návarky na 3 větve, návarek na připojení VV a EN 100</t>
  </si>
  <si>
    <t>1944415204</t>
  </si>
  <si>
    <t>VYT-102</t>
  </si>
  <si>
    <t>Regulace systému vytápění (větve V3-1; V3-2; V3-3; V4), popis regulace viz technická zpráva, napojení na nadřazenou regulaci předávací stanice</t>
  </si>
  <si>
    <t>2067793118</t>
  </si>
  <si>
    <t>VYT-103</t>
  </si>
  <si>
    <t>Kulový kohout 32</t>
  </si>
  <si>
    <t>660601179</t>
  </si>
  <si>
    <t>VYT-104</t>
  </si>
  <si>
    <t>Kulový kohout 50</t>
  </si>
  <si>
    <t>-540194372</t>
  </si>
  <si>
    <t>VYT-105</t>
  </si>
  <si>
    <t>Kulový kohout 60</t>
  </si>
  <si>
    <t>-608363462</t>
  </si>
  <si>
    <t>VYT-106</t>
  </si>
  <si>
    <t>Zpětná klapka 32</t>
  </si>
  <si>
    <t>1451925722</t>
  </si>
  <si>
    <t>VYT-107</t>
  </si>
  <si>
    <t>Zpětná klapka 50</t>
  </si>
  <si>
    <t>1145015853</t>
  </si>
  <si>
    <t>VYT-108</t>
  </si>
  <si>
    <t>Zpětná klapka 65</t>
  </si>
  <si>
    <t>69067213</t>
  </si>
  <si>
    <t>VYT-109</t>
  </si>
  <si>
    <t>Napojení na etapu I</t>
  </si>
  <si>
    <t>-1156402936</t>
  </si>
  <si>
    <t>VYT-110</t>
  </si>
  <si>
    <t>Expanzní nádoba NG200/6, objem 200 litrů</t>
  </si>
  <si>
    <t>-1336858255</t>
  </si>
  <si>
    <t>VYT-111</t>
  </si>
  <si>
    <t>Připojovací sada exp. nádoby AG1 (KK25, manometr, VV) 25</t>
  </si>
  <si>
    <t>-1672671795</t>
  </si>
  <si>
    <t>VYT-112</t>
  </si>
  <si>
    <t>Trojcestný směšovací ventil, Kvs = 25,0 m3/hod 32</t>
  </si>
  <si>
    <t>701030517</t>
  </si>
  <si>
    <t>VYT-113</t>
  </si>
  <si>
    <t>Řízení trojcestného ventilu (servopohon) 24 V, řízení 0-10 V</t>
  </si>
  <si>
    <t>1102818618</t>
  </si>
  <si>
    <t>VYT-114</t>
  </si>
  <si>
    <t>Dvojcestný přepínací ventil, Kvs = 10,0 m3/hod</t>
  </si>
  <si>
    <t>1114039354</t>
  </si>
  <si>
    <t>VYT-115</t>
  </si>
  <si>
    <t>Řízení dvojcestného ventilu (servopohon) 24 V, řízení on-off</t>
  </si>
  <si>
    <t>-337220398</t>
  </si>
  <si>
    <t>VYT-116</t>
  </si>
  <si>
    <t>Dvojcestný přepínací ventil, průtok max 4,54 m3/hod, ztráta max 3,0 kPa</t>
  </si>
  <si>
    <t>-939707082</t>
  </si>
  <si>
    <t>VYT-117</t>
  </si>
  <si>
    <t>-1587906496</t>
  </si>
  <si>
    <t>VYT-118</t>
  </si>
  <si>
    <t>Elektr. řízené oběhové čerpadlo, typu dle specifikace ve výpisu materiálu (parametry viz Výkres č.1)</t>
  </si>
  <si>
    <t>1918269352</t>
  </si>
  <si>
    <t>VYT-119</t>
  </si>
  <si>
    <t>110378334</t>
  </si>
  <si>
    <t>VYT-120</t>
  </si>
  <si>
    <t>309212665</t>
  </si>
  <si>
    <t>VYT-121</t>
  </si>
  <si>
    <t>Teploměr 0-100°C *</t>
  </si>
  <si>
    <t>-1661546770</t>
  </si>
  <si>
    <t>VYT-122</t>
  </si>
  <si>
    <t>Manometr 0-600 kPa *</t>
  </si>
  <si>
    <t>-199764694</t>
  </si>
  <si>
    <t>VYT-123</t>
  </si>
  <si>
    <t>Vypouštěcí ventil *</t>
  </si>
  <si>
    <t>-255720852</t>
  </si>
  <si>
    <t>VYT-124</t>
  </si>
  <si>
    <t>Automatický odvzdušňovací ventil *</t>
  </si>
  <si>
    <t>-2079950454</t>
  </si>
  <si>
    <t>VYT-125</t>
  </si>
  <si>
    <t>Reg. s vypouš. STAD, DN20, přímý, Kvs = 5,70 m3/hod 20</t>
  </si>
  <si>
    <t>102150729</t>
  </si>
  <si>
    <t>VYT-126</t>
  </si>
  <si>
    <t>Reg. s vypouš. STAD, DN25, přímý, Kvs = 8,70 m3/hod 25</t>
  </si>
  <si>
    <t>-175092398</t>
  </si>
  <si>
    <t>VYT-127</t>
  </si>
  <si>
    <t>Reg. s vypouš. STAD, DN40, přímý, Kvs = 19,2 m3/hod 40</t>
  </si>
  <si>
    <t>102111389</t>
  </si>
  <si>
    <t>VYT-128</t>
  </si>
  <si>
    <t>Měděné potrubí, včetně fitinek, včetně a TI 40 mm 64 x 2,0</t>
  </si>
  <si>
    <t>bm</t>
  </si>
  <si>
    <t>-1396120483</t>
  </si>
  <si>
    <t>VYT-129</t>
  </si>
  <si>
    <t>Ocelové potrubí DN65, vnitřní průměr min 65 mm 65</t>
  </si>
  <si>
    <t>1070784336</t>
  </si>
  <si>
    <t>VYT-130</t>
  </si>
  <si>
    <t>Přechodka ocel - měď, DN65 65</t>
  </si>
  <si>
    <t>-95354979</t>
  </si>
  <si>
    <t>VYT-131</t>
  </si>
  <si>
    <t>Tepelná izolace potrubí i armatur celé strojovny</t>
  </si>
  <si>
    <t>-336399677</t>
  </si>
  <si>
    <t>VYT-2</t>
  </si>
  <si>
    <t>Větev V3-1 (Otopná tělesa)</t>
  </si>
  <si>
    <t>VYT-201</t>
  </si>
  <si>
    <t>Deskové otopné těleso VK, typ 33, 900 x 900</t>
  </si>
  <si>
    <t>1514838193</t>
  </si>
  <si>
    <t>VYT-202</t>
  </si>
  <si>
    <t>Deskové otopné těleso VK, typ 22, 600 x 2000</t>
  </si>
  <si>
    <t>-934751967</t>
  </si>
  <si>
    <t>VYT-203</t>
  </si>
  <si>
    <t>Topný registr, L = 3,0 metru, typu např. OR-D3-3000</t>
  </si>
  <si>
    <t>1272047318</t>
  </si>
  <si>
    <t>VYT-204</t>
  </si>
  <si>
    <t>H ventil pro připojení OT, rohový, Kvs = 1,48 m3/hod 15</t>
  </si>
  <si>
    <t>2092668480</t>
  </si>
  <si>
    <t>VYT-205</t>
  </si>
  <si>
    <t>Ventil (napojení registru), Kvs = 0,67 m3/hod 15</t>
  </si>
  <si>
    <t>-1809378919</t>
  </si>
  <si>
    <t>VYT-206</t>
  </si>
  <si>
    <t>Šroubení (napojení registru), Kvs = 1,31 m3/hod 15</t>
  </si>
  <si>
    <t>-418160960</t>
  </si>
  <si>
    <t>VYT-207</t>
  </si>
  <si>
    <t>Termostatická hlavice dle výběru investora na OT **</t>
  </si>
  <si>
    <t>1591717739</t>
  </si>
  <si>
    <t>VYT-208</t>
  </si>
  <si>
    <t>Měděné potrubí, včetně fitinek, včetně a TI 15 mm 15 x 1,0</t>
  </si>
  <si>
    <t>-1813071575</t>
  </si>
  <si>
    <t>VYT-209</t>
  </si>
  <si>
    <t>Měděné potrubí, včetně fitinek, včetně a TI 15 mm 18 x 1,0</t>
  </si>
  <si>
    <t>324039242</t>
  </si>
  <si>
    <t>VYT-210</t>
  </si>
  <si>
    <t>Měděné potrubí, včetně fitinek, včetně a TI 20 mm 22 x 1,0</t>
  </si>
  <si>
    <t>-284391919</t>
  </si>
  <si>
    <t>VYT-211</t>
  </si>
  <si>
    <t>Měděné potrubí, včetně fitinek, včetně a TI 20 mm 28 x 1,5</t>
  </si>
  <si>
    <t>-846477607</t>
  </si>
  <si>
    <t>VYT-212</t>
  </si>
  <si>
    <t>Měděné potrubí, včetně fitinek, včetně a TI 20 mm 35 x 1,5</t>
  </si>
  <si>
    <t>-346003944</t>
  </si>
  <si>
    <t>VYT-3</t>
  </si>
  <si>
    <t>Větev V3-2 (ohřev VZT)</t>
  </si>
  <si>
    <t>VYT-301</t>
  </si>
  <si>
    <t>-608872726</t>
  </si>
  <si>
    <t>VYT-4</t>
  </si>
  <si>
    <t>Větev V3-3 (Podlahové vytápění)</t>
  </si>
  <si>
    <t>VYT-401</t>
  </si>
  <si>
    <t>vodící lišta 16/17/20 s háčky - typu dle specifikace ve výpisu materiálu</t>
  </si>
  <si>
    <t>-306759828</t>
  </si>
  <si>
    <t>VYT-402</t>
  </si>
  <si>
    <t>příchytka typu - dle specifikace ve výpisu materiálu</t>
  </si>
  <si>
    <t>569833786</t>
  </si>
  <si>
    <t>VYT-403</t>
  </si>
  <si>
    <t>trubka typu dle specifikace ve výpisu materiálu S 20 x 2,0 (120 m)</t>
  </si>
  <si>
    <t>663799104</t>
  </si>
  <si>
    <t>VYT-404</t>
  </si>
  <si>
    <t>rozdělovač IV 10 průmyslový (10 okruhů)</t>
  </si>
  <si>
    <t>579905631</t>
  </si>
  <si>
    <t>VYT-405</t>
  </si>
  <si>
    <t>rozdělovač IV 9 průmyslový (9 okruhů)</t>
  </si>
  <si>
    <t>-23439872</t>
  </si>
  <si>
    <t>VYT-406</t>
  </si>
  <si>
    <t>vodicí oblouk 90° - 20</t>
  </si>
  <si>
    <t>160839134</t>
  </si>
  <si>
    <t>VYT-407</t>
  </si>
  <si>
    <t>připojovací šroubení 20 x 2,0 - G 3/4</t>
  </si>
  <si>
    <t>1361059179</t>
  </si>
  <si>
    <t>VYT-408</t>
  </si>
  <si>
    <t>sada kulových kohoutů</t>
  </si>
  <si>
    <t>pár</t>
  </si>
  <si>
    <t>-1246105625</t>
  </si>
  <si>
    <t>VYT-409</t>
  </si>
  <si>
    <t>-1119107568</t>
  </si>
  <si>
    <t>VYT-410</t>
  </si>
  <si>
    <t>Měděné potrubí, včetně fitinek, včetně a TI 30 mm 54 x 2,0</t>
  </si>
  <si>
    <t>-366855196</t>
  </si>
  <si>
    <t>VYT-411</t>
  </si>
  <si>
    <t>Měděné potrubí, včetně fitinek, včetně a TI 30 mm 64 x 2,0</t>
  </si>
  <si>
    <t>-1997443591</t>
  </si>
  <si>
    <t>VYT-5</t>
  </si>
  <si>
    <t>Větev V4 (Ohřev teplé vody)</t>
  </si>
  <si>
    <t>VYT-501</t>
  </si>
  <si>
    <t>Měděné potrubí, včetně fitinek, včetně a TI 30 mm 42 x 2,0</t>
  </si>
  <si>
    <t>485284378</t>
  </si>
  <si>
    <t>VYT-502</t>
  </si>
  <si>
    <t>Zásobník teplé vody objem 500 litrů, integrovaný výměník tepla  s výkonem min 40 kW při průtoku 1,7 m3/hod</t>
  </si>
  <si>
    <t>1309538293</t>
  </si>
  <si>
    <t>VYT-6</t>
  </si>
  <si>
    <t>Otopná tělesa - vedlejší objekty</t>
  </si>
  <si>
    <t>VYT-601</t>
  </si>
  <si>
    <t>Deskové otopné těleso VK, typ 10, 900 x 1400</t>
  </si>
  <si>
    <t>239635680</t>
  </si>
  <si>
    <t>VYT-602</t>
  </si>
  <si>
    <t>Deskové otopné těleso VK, typ 21, 600 x 400</t>
  </si>
  <si>
    <t>-619273624</t>
  </si>
  <si>
    <t>VYT-603</t>
  </si>
  <si>
    <t>Deskové otopné těleso VK, typ 21, 900 x 600</t>
  </si>
  <si>
    <t>-2072618229</t>
  </si>
  <si>
    <t>VYT-604</t>
  </si>
  <si>
    <t>Deskové otopné těleso VK, typ 33, 900 x 1400</t>
  </si>
  <si>
    <t>-2096922066</t>
  </si>
  <si>
    <t>VYT-605</t>
  </si>
  <si>
    <t>Deskové otopné těleso VKL, typ 21, 600 x 500</t>
  </si>
  <si>
    <t>773157171</t>
  </si>
  <si>
    <t>VYT-606</t>
  </si>
  <si>
    <t>Deskové otopné těleso VKL, typ 21, 600 x 700</t>
  </si>
  <si>
    <t>1503957008</t>
  </si>
  <si>
    <t>VYT-607</t>
  </si>
  <si>
    <t>Deskové otopné těleso VKL, typ 22, 600 x 1000</t>
  </si>
  <si>
    <t>-876580870</t>
  </si>
  <si>
    <t>VYT-608</t>
  </si>
  <si>
    <t>Deskové otopné těleso VKL, typ 33, 600 x 500</t>
  </si>
  <si>
    <t>495453714</t>
  </si>
  <si>
    <t>VYT-609</t>
  </si>
  <si>
    <t>Deskové otopné těleso VKL, typ 33, 600 x 1400</t>
  </si>
  <si>
    <t>1010186966</t>
  </si>
  <si>
    <t>VYT-610</t>
  </si>
  <si>
    <t>Deskové otopné těleso VKL, typ 33, 900 x 1200</t>
  </si>
  <si>
    <t>-2121804536</t>
  </si>
  <si>
    <t>VYT-611</t>
  </si>
  <si>
    <t>Deskové otopné těleso VKL, typ 33, 900 x 1400</t>
  </si>
  <si>
    <t>1520174433</t>
  </si>
  <si>
    <t>VYT-612</t>
  </si>
  <si>
    <t>-1325768225</t>
  </si>
  <si>
    <t>VYT-613</t>
  </si>
  <si>
    <t>Termostatická hlavice dle výběru investora na OT, např. typ K</t>
  </si>
  <si>
    <t>1306503003</t>
  </si>
  <si>
    <t>VYT-614</t>
  </si>
  <si>
    <t>Přepojení OT</t>
  </si>
  <si>
    <t>-892387685</t>
  </si>
  <si>
    <t>VYT-7</t>
  </si>
  <si>
    <t>VYT-701</t>
  </si>
  <si>
    <t>Montáž</t>
  </si>
  <si>
    <t>1410261159</t>
  </si>
  <si>
    <t>VYT-702</t>
  </si>
  <si>
    <t>Pomocný materiál</t>
  </si>
  <si>
    <t>827028612</t>
  </si>
  <si>
    <t>SO-12.5 - Elektroinstalace - silnoproud</t>
  </si>
  <si>
    <t xml:space="preserve">    740-SI - Elektromontáže - silnoproud</t>
  </si>
  <si>
    <t xml:space="preserve">      SI-01 - Doplnění stávající rozvodnice R3</t>
  </si>
  <si>
    <t xml:space="preserve">      SI-02 - Rozvodnice R5</t>
  </si>
  <si>
    <t xml:space="preserve">      SI-03 - Rozvodnice R7</t>
  </si>
  <si>
    <t xml:space="preserve">      SI-04 - Rozvodnice R8</t>
  </si>
  <si>
    <t xml:space="preserve">      SI-05 - Rozvodnice RZ</t>
  </si>
  <si>
    <t xml:space="preserve">      SI-06 - Rozvodnice RPO7</t>
  </si>
  <si>
    <t xml:space="preserve">      SI-07 - Hlavní rozvody</t>
  </si>
  <si>
    <t xml:space="preserve">      SI-08 - Elektroinstalační okruhy</t>
  </si>
  <si>
    <t xml:space="preserve">      SI-10 - Ochranné pospojování</t>
  </si>
  <si>
    <t xml:space="preserve">      SI-11 - Ostatní</t>
  </si>
  <si>
    <t xml:space="preserve">      SI-12 - Bleskosvod</t>
  </si>
  <si>
    <t xml:space="preserve">      SI-13 - Revize</t>
  </si>
  <si>
    <t>740-SI</t>
  </si>
  <si>
    <t>Elektromontáže - silnoproud</t>
  </si>
  <si>
    <t>SI-01</t>
  </si>
  <si>
    <t>Doplnění stávající rozvodnice R3</t>
  </si>
  <si>
    <t>Pol1</t>
  </si>
  <si>
    <t>jistič 1x 20 A, char. B, Icn=10 kA</t>
  </si>
  <si>
    <t>-1838572664</t>
  </si>
  <si>
    <t>Pol2</t>
  </si>
  <si>
    <t>jistič 3x 20 A, char. C, Icn=10 kA</t>
  </si>
  <si>
    <t>-89471790</t>
  </si>
  <si>
    <t>210 12-0401</t>
  </si>
  <si>
    <t>Montáž jističe 1f, do 25 A, bez krytu</t>
  </si>
  <si>
    <t>-169679491</t>
  </si>
  <si>
    <t>210 12-0451</t>
  </si>
  <si>
    <t>Montáž jističe 3f, do 25 A, bez krytu</t>
  </si>
  <si>
    <t>70878349</t>
  </si>
  <si>
    <t>SI-02</t>
  </si>
  <si>
    <t>Rozvodnice R5</t>
  </si>
  <si>
    <t>Pol3</t>
  </si>
  <si>
    <t>zapuštená rozvodnicová skříň DZ</t>
  </si>
  <si>
    <t>771454524</t>
  </si>
  <si>
    <t>Pol4</t>
  </si>
  <si>
    <t>kryt pro modulární systém DZ s výřezem, výška 150 mm</t>
  </si>
  <si>
    <t>-2052970051</t>
  </si>
  <si>
    <t>Pol5</t>
  </si>
  <si>
    <t>kryt pro modulární systém DZ bez výřezu, výška 150 mm</t>
  </si>
  <si>
    <t>-1404002270</t>
  </si>
  <si>
    <t>Pol6</t>
  </si>
  <si>
    <t>přístrojová lišta 50 mm</t>
  </si>
  <si>
    <t>-1584346714</t>
  </si>
  <si>
    <t>Pol7</t>
  </si>
  <si>
    <t>posuvný držák 50 mm, 2 ks, hloubka 100 mm</t>
  </si>
  <si>
    <t>-2068697100</t>
  </si>
  <si>
    <t>Pol8</t>
  </si>
  <si>
    <t>"U" lišta TH35-15</t>
  </si>
  <si>
    <t>-421488041</t>
  </si>
  <si>
    <t>Pol9</t>
  </si>
  <si>
    <t>zdroj pro napájení splachovačů pisoárů, 230 V AC / 12/24 V DC SELV</t>
  </si>
  <si>
    <t>1181919121</t>
  </si>
  <si>
    <t>Pol10</t>
  </si>
  <si>
    <t>monitor sítě CBS (adresovatelné podpěťové relé), 3x 230 V</t>
  </si>
  <si>
    <t>684658212</t>
  </si>
  <si>
    <t>Pol11</t>
  </si>
  <si>
    <t>síťový zdroj pro tablo přístupového systému, 12 V DC SELV, 0,25 A, IP20, DIN lišta</t>
  </si>
  <si>
    <t>899391251</t>
  </si>
  <si>
    <t>Pol12</t>
  </si>
  <si>
    <t>síťový zdroj pro el. zámek dveří, 12 V AC/DC SELV (dle el. zámku), 0,5 A, IP20, DIN lišta</t>
  </si>
  <si>
    <t>722539334</t>
  </si>
  <si>
    <t>Pol13</t>
  </si>
  <si>
    <t>jistič 1x 10 A, char. B, Icn=10 kA</t>
  </si>
  <si>
    <t>-1947585186</t>
  </si>
  <si>
    <t>Pol14</t>
  </si>
  <si>
    <t>jistič 1x 16 A, char. B, Icn=10 kA</t>
  </si>
  <si>
    <t>-30330613</t>
  </si>
  <si>
    <t>Pol15</t>
  </si>
  <si>
    <t>jistič 3x 20 A, char. B, Icn=10 kA</t>
  </si>
  <si>
    <t>-2081609502</t>
  </si>
  <si>
    <t>Pol16</t>
  </si>
  <si>
    <t>jistič 3x 25 A, char. B, Icn=10 kA</t>
  </si>
  <si>
    <t>-1777043107</t>
  </si>
  <si>
    <t>Pol17</t>
  </si>
  <si>
    <t>vypínač 3x 160 A, deionový</t>
  </si>
  <si>
    <t>885014793</t>
  </si>
  <si>
    <t>Pol18</t>
  </si>
  <si>
    <t>svodič přepětí, typ B+C, 4-p</t>
  </si>
  <si>
    <t>-201482673</t>
  </si>
  <si>
    <t>Pol19</t>
  </si>
  <si>
    <t>chránič proudový, 4x 25 A, I?n=30 mA, typ A-G</t>
  </si>
  <si>
    <t>1369412992</t>
  </si>
  <si>
    <t>Pol20</t>
  </si>
  <si>
    <t>relé podpěťové, kontrolující sled a výpadky fází, překročení hlídaného napětí, 3x 230 V AC</t>
  </si>
  <si>
    <t>-7883077</t>
  </si>
  <si>
    <t>Pol21</t>
  </si>
  <si>
    <t>svornice 4 řadová černá</t>
  </si>
  <si>
    <t>1400177999</t>
  </si>
  <si>
    <t>Pol22</t>
  </si>
  <si>
    <t>svornice 4 řadová sv. modrá</t>
  </si>
  <si>
    <t>-1157755553</t>
  </si>
  <si>
    <t>Pol23</t>
  </si>
  <si>
    <t>svornice 10 řadová černá</t>
  </si>
  <si>
    <t>-213152611</t>
  </si>
  <si>
    <t>Pol24</t>
  </si>
  <si>
    <t>můstek rozbočovací PE15</t>
  </si>
  <si>
    <t>2092827160</t>
  </si>
  <si>
    <t>Pol25</t>
  </si>
  <si>
    <t>můstek rozbočovací N15</t>
  </si>
  <si>
    <t>2062856879</t>
  </si>
  <si>
    <t>Pol26</t>
  </si>
  <si>
    <t>lišta propojovací, 3-pól, 16 mm2, délka 1 m</t>
  </si>
  <si>
    <t>-9707027</t>
  </si>
  <si>
    <t>165656630</t>
  </si>
  <si>
    <t>1632152980</t>
  </si>
  <si>
    <t>210 12-0486</t>
  </si>
  <si>
    <t>Montáž jističe 3f deionového, vestavných, do 300 A</t>
  </si>
  <si>
    <t>-1077523655</t>
  </si>
  <si>
    <t>210 12-1111</t>
  </si>
  <si>
    <t>Montáž proudového chrániče, 4-p, do 25 A, bez krytu</t>
  </si>
  <si>
    <t>-1674140734</t>
  </si>
  <si>
    <t>210 12-2001</t>
  </si>
  <si>
    <t>Montáž přepěťové ochrany, 1.stupeň, 1-p, do 35 kA</t>
  </si>
  <si>
    <t>-399635157</t>
  </si>
  <si>
    <t>210 14-0665</t>
  </si>
  <si>
    <t>Montáž zvonkového transformátoru</t>
  </si>
  <si>
    <t>1197721744</t>
  </si>
  <si>
    <t>210 15-0052</t>
  </si>
  <si>
    <t>Montáž relé pomocných, 3-pólových</t>
  </si>
  <si>
    <t>769268718</t>
  </si>
  <si>
    <t>210 19-0002</t>
  </si>
  <si>
    <t>Montáž rozvodnic oceloplechových nebo plastových do 50 kg</t>
  </si>
  <si>
    <t>1317107433</t>
  </si>
  <si>
    <t>210 19-2562-02</t>
  </si>
  <si>
    <t>Montáž svorkovnice N, PE, do 15 svorek</t>
  </si>
  <si>
    <t>-1982775828</t>
  </si>
  <si>
    <t>210 19-2572</t>
  </si>
  <si>
    <t>Montáž svorkovnice řadové do 6 mm2</t>
  </si>
  <si>
    <t>-1863069360</t>
  </si>
  <si>
    <t>210 19-2573</t>
  </si>
  <si>
    <t>Montáž svorkovnice řadové do 10 mm2</t>
  </si>
  <si>
    <t>-2041443365</t>
  </si>
  <si>
    <t>460 68-0485</t>
  </si>
  <si>
    <t>Vysekání kapes ve zdivu cihelném, plochy přes 0,25 m2 jakékoliv hloubky</t>
  </si>
  <si>
    <t>-959919641</t>
  </si>
  <si>
    <t>SI-03</t>
  </si>
  <si>
    <t>Rozvodnice R7</t>
  </si>
  <si>
    <t>Pol27</t>
  </si>
  <si>
    <t>rozvodnice na omítku, IP55, 57 modulů</t>
  </si>
  <si>
    <t>194649150</t>
  </si>
  <si>
    <t>-1950395036</t>
  </si>
  <si>
    <t>871565642</t>
  </si>
  <si>
    <t>-2013238725</t>
  </si>
  <si>
    <t>Pol28</t>
  </si>
  <si>
    <t>vypínač 3x 32 A</t>
  </si>
  <si>
    <t>1923697303</t>
  </si>
  <si>
    <t>Pol29</t>
  </si>
  <si>
    <t>oddělovací tlumivka svodičů přepětí, 500 V, 35 A</t>
  </si>
  <si>
    <t>1006809734</t>
  </si>
  <si>
    <t>Pol30</t>
  </si>
  <si>
    <t>svodič přepětí, typ C, 3-p+N, výměnný modul</t>
  </si>
  <si>
    <t>1591765426</t>
  </si>
  <si>
    <t>1451965712</t>
  </si>
  <si>
    <t>Pol31</t>
  </si>
  <si>
    <t>relé podpěťové, 6 - 30 V DC, 1x NO x NC</t>
  </si>
  <si>
    <t>-153880587</t>
  </si>
  <si>
    <t>Pol32</t>
  </si>
  <si>
    <t>zdroj napájecí 10 VA, 230 / 12 V, na lištu</t>
  </si>
  <si>
    <t>-89818684</t>
  </si>
  <si>
    <t>-591618495</t>
  </si>
  <si>
    <t>210 12-0400-08</t>
  </si>
  <si>
    <t>Montáž vypínače 3-pól., do 63 A, bez krytu</t>
  </si>
  <si>
    <t>-2075307963</t>
  </si>
  <si>
    <t>-1436364050</t>
  </si>
  <si>
    <t>-1013112576</t>
  </si>
  <si>
    <t>-1712891188</t>
  </si>
  <si>
    <t>210 12-2001-01</t>
  </si>
  <si>
    <t>Montáž oddělovacích tlumivek přepěťových ochran</t>
  </si>
  <si>
    <t>-171712838</t>
  </si>
  <si>
    <t>210 12-2011</t>
  </si>
  <si>
    <t>Montáž přepěťové ochrany, 2.stupeň, 1-p, jednodílných</t>
  </si>
  <si>
    <t>620804953</t>
  </si>
  <si>
    <t>-276352509</t>
  </si>
  <si>
    <t>210 17-0031</t>
  </si>
  <si>
    <t>Montáž 1f transformátoru nn, v krytu, do 200 VA</t>
  </si>
  <si>
    <t>-390666125</t>
  </si>
  <si>
    <t>210 19-0001</t>
  </si>
  <si>
    <t>Montáž rozvodnic oceloplechových nebo plastových do 20 kg</t>
  </si>
  <si>
    <t>2100763983</t>
  </si>
  <si>
    <t>SI-04</t>
  </si>
  <si>
    <t>Rozvodnice R8</t>
  </si>
  <si>
    <t>918462836</t>
  </si>
  <si>
    <t>Pol33</t>
  </si>
  <si>
    <t>rozvodnice pod omítku, IP30, 96 modulů, neprůhledná dvířka</t>
  </si>
  <si>
    <t>-744546381</t>
  </si>
  <si>
    <t>-1285766717</t>
  </si>
  <si>
    <t>-542925532</t>
  </si>
  <si>
    <t>-1085324416</t>
  </si>
  <si>
    <t>Pol34</t>
  </si>
  <si>
    <t>oddělovací tlumivka svodičů přepětí, 500 V, 16 A</t>
  </si>
  <si>
    <t>1804223284</t>
  </si>
  <si>
    <t>87627758</t>
  </si>
  <si>
    <t>Pol35</t>
  </si>
  <si>
    <t>svodič přepětí, typ D</t>
  </si>
  <si>
    <t>559086464</t>
  </si>
  <si>
    <t>-1115854816</t>
  </si>
  <si>
    <t>Pol36</t>
  </si>
  <si>
    <t>stykač 20 A, řazení k. 20, cívka 230 V</t>
  </si>
  <si>
    <t>1565450987</t>
  </si>
  <si>
    <t>Pol37</t>
  </si>
  <si>
    <t>stykač 25 A, řazení k. 40, cívka 230 V</t>
  </si>
  <si>
    <t>-1696880842</t>
  </si>
  <si>
    <t>866118002</t>
  </si>
  <si>
    <t>Pol38</t>
  </si>
  <si>
    <t>tlačítkový spínač 230 V, 25 A, ř.k. 11</t>
  </si>
  <si>
    <t>1017549797</t>
  </si>
  <si>
    <t>Pol39</t>
  </si>
  <si>
    <t>svornice 2,5 A řadová bílá</t>
  </si>
  <si>
    <t>-927659752</t>
  </si>
  <si>
    <t>Pol40</t>
  </si>
  <si>
    <t>svornice 4 řadová bílá</t>
  </si>
  <si>
    <t>-1796910199</t>
  </si>
  <si>
    <t>627200202</t>
  </si>
  <si>
    <t>210 12-0400-04</t>
  </si>
  <si>
    <t>Montáž vypínače 2-pól., do 25 A, bez krytu</t>
  </si>
  <si>
    <t>2076559442</t>
  </si>
  <si>
    <t>-1659235803</t>
  </si>
  <si>
    <t>-610808673</t>
  </si>
  <si>
    <t>-544993290</t>
  </si>
  <si>
    <t>240982698</t>
  </si>
  <si>
    <t>570555106</t>
  </si>
  <si>
    <t>210 12-2031</t>
  </si>
  <si>
    <t>Montáž přepěťové ochrany, 3.stupeň, 1-p, jednodílných, na DIN lištu</t>
  </si>
  <si>
    <t>1351509641</t>
  </si>
  <si>
    <t>210 13-0102</t>
  </si>
  <si>
    <t>Montáž spínacího zařízení (stykače, relé apod.) do rozvaděče, do 4 kontaktů, do 25 A</t>
  </si>
  <si>
    <t>1782342030</t>
  </si>
  <si>
    <t>210 13-0104</t>
  </si>
  <si>
    <t>Montáž spínacího zařízení (stykače, relé apod.) do rozvaděče, do 8 kontaktů, do 25 A</t>
  </si>
  <si>
    <t>-1362082236</t>
  </si>
  <si>
    <t>-1899180700</t>
  </si>
  <si>
    <t>-2063519081</t>
  </si>
  <si>
    <t>210 19-2571</t>
  </si>
  <si>
    <t>Montáž svorkovnice řadové do 2,5 mm2</t>
  </si>
  <si>
    <t>-1513861467</t>
  </si>
  <si>
    <t>-459044588</t>
  </si>
  <si>
    <t>1051716392</t>
  </si>
  <si>
    <t>SI-05</t>
  </si>
  <si>
    <t>Rozvodnice RZ</t>
  </si>
  <si>
    <t>Pol41</t>
  </si>
  <si>
    <t>skříň plechová, uzamykatelná, IP55, 400 x 500 x 210 (š x v x hl.), pro osazení rozvodnice RZ</t>
  </si>
  <si>
    <t>-1522955061</t>
  </si>
  <si>
    <t>Pol42</t>
  </si>
  <si>
    <t>rozvodnice na omítku, IP40, 28 modulů, neprůhledná dvířka</t>
  </si>
  <si>
    <t>-971823939</t>
  </si>
  <si>
    <t>Pol43</t>
  </si>
  <si>
    <t>jistič 1x 6 A, char. B, Icn=10 kA</t>
  </si>
  <si>
    <t>-425604038</t>
  </si>
  <si>
    <t>2105962674</t>
  </si>
  <si>
    <t>Pol44</t>
  </si>
  <si>
    <t>vypínač 1x 20 A</t>
  </si>
  <si>
    <t>1834304922</t>
  </si>
  <si>
    <t>-1416220123</t>
  </si>
  <si>
    <t>1404853510</t>
  </si>
  <si>
    <t>112121747</t>
  </si>
  <si>
    <t>-1094851901</t>
  </si>
  <si>
    <t>-983919808</t>
  </si>
  <si>
    <t>1348395139</t>
  </si>
  <si>
    <t>210653459</t>
  </si>
  <si>
    <t>SI-06</t>
  </si>
  <si>
    <t>Rozvodnice RPO7</t>
  </si>
  <si>
    <t>Pol45</t>
  </si>
  <si>
    <t>svodič bleskových proudů ST1+ST2+ST3 dle ČSN EN 61643- 21+A1,A2, D1,C2, 12 V, max. 1 A, 2 póly</t>
  </si>
  <si>
    <t>-1797367887</t>
  </si>
  <si>
    <t>Pol46</t>
  </si>
  <si>
    <t>svodič bleskových proudů ST1+ST2+ST3 dle ČSN EN 61643- 21+A1,A2, D1,C2, 24 V, max. 1 A, 2 póly</t>
  </si>
  <si>
    <t>1285708141</t>
  </si>
  <si>
    <t>Pol47</t>
  </si>
  <si>
    <t>rozvodnice na omítku, IP55, 9 modulů</t>
  </si>
  <si>
    <t>-1977229909</t>
  </si>
  <si>
    <t>Pol48</t>
  </si>
  <si>
    <t>můstek rozbočovací PE7</t>
  </si>
  <si>
    <t>-1905323373</t>
  </si>
  <si>
    <t>-1938441623</t>
  </si>
  <si>
    <t>-338909367</t>
  </si>
  <si>
    <t>-1675695736</t>
  </si>
  <si>
    <t>SI-07</t>
  </si>
  <si>
    <t>Hlavní rozvody</t>
  </si>
  <si>
    <t>Pol49</t>
  </si>
  <si>
    <t>rozvodnice zásuvková stěnová, IP44, 1x zásuvka 32 A / 400 V, 1x zásuvka 16 A / 400 V, 3x zásuvka 16 A / 400 V, zásuvky jištěny jističi a chráněny proudovým chráničem s reziduální vybavovacím proudem 30 mA splňující ochranu proudovým chráničem dle ČSN 33 2</t>
  </si>
  <si>
    <t>847091047</t>
  </si>
  <si>
    <t>Pol50</t>
  </si>
  <si>
    <t>skříň pro zásuvkový rozvaděč, 320 x 620 x 250 (š x v x hl.), IP44, uzamykatelná zámkem FAB</t>
  </si>
  <si>
    <t>117277602</t>
  </si>
  <si>
    <t>Pol51</t>
  </si>
  <si>
    <t>CYKY 3C x 1,5</t>
  </si>
  <si>
    <t>97353535</t>
  </si>
  <si>
    <t>Pol52</t>
  </si>
  <si>
    <t>CYKY 5C x 1,5</t>
  </si>
  <si>
    <t>1271218426</t>
  </si>
  <si>
    <t>Pol53</t>
  </si>
  <si>
    <t>CYKY 5C x 6</t>
  </si>
  <si>
    <t>1518555037</t>
  </si>
  <si>
    <t>Pol54</t>
  </si>
  <si>
    <t>CYKY 5C x 10</t>
  </si>
  <si>
    <t>-1077094491</t>
  </si>
  <si>
    <t>-366291429</t>
  </si>
  <si>
    <t>210 80-0105</t>
  </si>
  <si>
    <t>Montáž CYKY 3 x 1,5 pod omítku, ve stěně</t>
  </si>
  <si>
    <t>-272985152</t>
  </si>
  <si>
    <t>210 80-0112</t>
  </si>
  <si>
    <t>Montáž CYKY 4 x 6 pod omítku, ve stěně</t>
  </si>
  <si>
    <t>-20375267</t>
  </si>
  <si>
    <t>210 80-0113</t>
  </si>
  <si>
    <t>Montáž CYKY 4 x 10 pod omítku, ve stěně</t>
  </si>
  <si>
    <t>234635607</t>
  </si>
  <si>
    <t>210 80-0115</t>
  </si>
  <si>
    <t>Montáž CYKY 5 x 1,5 pod omítku, ve stěně</t>
  </si>
  <si>
    <t>281928566</t>
  </si>
  <si>
    <t>1999089971</t>
  </si>
  <si>
    <t>460 68-0581</t>
  </si>
  <si>
    <t>Vysekání rýh ve zdivu cihelném, hl. do 3 cm, šířka do 3 cm</t>
  </si>
  <si>
    <t>-436075516</t>
  </si>
  <si>
    <t>460 68-0592</t>
  </si>
  <si>
    <t>Vysekání rýh ve zdivu cihelném, hl. 3 - 5 cm, šířka do 5 cm</t>
  </si>
  <si>
    <t>76415538</t>
  </si>
  <si>
    <t>SI-08</t>
  </si>
  <si>
    <t>Elektroinstalační okruhy</t>
  </si>
  <si>
    <t>Pol55</t>
  </si>
  <si>
    <t>svítidlo zářivkové, přisazené, 230 V, do 100 W, IP43</t>
  </si>
  <si>
    <t>-1837570828</t>
  </si>
  <si>
    <t>Pol56</t>
  </si>
  <si>
    <t>svítidlo lineární, LED, přisazené, reflektor pro výšku do 8 m, 1280 x 295 x 85 (l x w x h), 56 W, 4360 lm s ochrannou mříží do sportovních prostor</t>
  </si>
  <si>
    <t>1888008401</t>
  </si>
  <si>
    <t>Pol57</t>
  </si>
  <si>
    <t>svítidlo lineární, LED, přisazené, reflektor pro výšku do 8 m, 1280 x 535 x 85 (l x w x h), 152 W, 16670 lm s ochrannou mříží do sportovních prostor</t>
  </si>
  <si>
    <t>1421842606</t>
  </si>
  <si>
    <t>Pol58</t>
  </si>
  <si>
    <t>svítidlo kruhové, zářivkové, zapuštěné, 2x 26 W, IP44</t>
  </si>
  <si>
    <t>38125963</t>
  </si>
  <si>
    <t>Pol59</t>
  </si>
  <si>
    <t>svítidlo kruhové, zářivkové, zapuštěné, 2x 26 W, IP20</t>
  </si>
  <si>
    <t>6455291</t>
  </si>
  <si>
    <t>Pol60</t>
  </si>
  <si>
    <t>svítidlo zářivkové, přisazené, 230 V, do 50 W, IP43</t>
  </si>
  <si>
    <t>624607729</t>
  </si>
  <si>
    <t>Pol61</t>
  </si>
  <si>
    <t>svítidlo nouzové pro centrální bateriový systém, zapuštěné, 230 V, 6 W, 500 lm, IP44</t>
  </si>
  <si>
    <t>455119854</t>
  </si>
  <si>
    <t>Pol62</t>
  </si>
  <si>
    <t>svítidlo nouzové pro centrální bateriový systém, přisazené, 230 V, 6 W, 500 lm, IP44</t>
  </si>
  <si>
    <t>1310046757</t>
  </si>
  <si>
    <t>Pol63</t>
  </si>
  <si>
    <t>žlab kabelový s integrovanou spojkou 50 x 62 mm</t>
  </si>
  <si>
    <t>2118850159</t>
  </si>
  <si>
    <t>Pol64</t>
  </si>
  <si>
    <t>šroub vratový + matice</t>
  </si>
  <si>
    <t>672926823</t>
  </si>
  <si>
    <t>Pol65</t>
  </si>
  <si>
    <t>T-kus kabelového žlabu</t>
  </si>
  <si>
    <t>1808129101</t>
  </si>
  <si>
    <t>Pol66</t>
  </si>
  <si>
    <t>oblouk 90° kabelového žlabu</t>
  </si>
  <si>
    <t>-1619603104</t>
  </si>
  <si>
    <t>Pol67</t>
  </si>
  <si>
    <t>relé časové, do krabice, 230 V, 2000 W odp. zátěže, 750 VA ind. zátěže, multifunkční</t>
  </si>
  <si>
    <t>-2072294915</t>
  </si>
  <si>
    <t>Pol68</t>
  </si>
  <si>
    <t>zásuvka 1x, 230 V, 16 A, IP20</t>
  </si>
  <si>
    <t>1922265030</t>
  </si>
  <si>
    <t>Pol69</t>
  </si>
  <si>
    <t>zásuvka 1x, 230 V, 16 A, IP20, se svodičem typu D</t>
  </si>
  <si>
    <t>2140230888</t>
  </si>
  <si>
    <t>Pol70</t>
  </si>
  <si>
    <t>zásuvka 2x, 230 V, 16 A, IP20, ochr. clonky, natočená horní zásuvka</t>
  </si>
  <si>
    <t>-167352800</t>
  </si>
  <si>
    <t>Pol71</t>
  </si>
  <si>
    <t>zásuvka 1x, 230 V, 16 A, IP20, s víčkem, ochranné clonky</t>
  </si>
  <si>
    <t>1421745356</t>
  </si>
  <si>
    <t>Pol72</t>
  </si>
  <si>
    <t>zásuvka 1x, 230 V, 16 A, IP20, s víčkem, určena na a do hořl. materiálů tř. reakce na oheň A1-F</t>
  </si>
  <si>
    <t>-296838193</t>
  </si>
  <si>
    <t>Pol73</t>
  </si>
  <si>
    <t>zásuvka 230 V, 16 A,  IP54</t>
  </si>
  <si>
    <t>-1115495126</t>
  </si>
  <si>
    <t>Pol74</t>
  </si>
  <si>
    <t>zásuvka 230 V, 16 A,  IP44, s víčkem, s clonkami, pod omítku</t>
  </si>
  <si>
    <t>-734582580</t>
  </si>
  <si>
    <t>Pol75</t>
  </si>
  <si>
    <t>spínač č. 1/0, 1/0So, 1/0So, 230 V, 10 A, IP20</t>
  </si>
  <si>
    <t>-1079153192</t>
  </si>
  <si>
    <t>Pol76</t>
  </si>
  <si>
    <t>spínač č. 5, 230 V, 10 A, IP20</t>
  </si>
  <si>
    <t>-1976444716</t>
  </si>
  <si>
    <t>Pol77</t>
  </si>
  <si>
    <t>spínač č. 6, 6So, 6S, 230 V, 10 A, IP20</t>
  </si>
  <si>
    <t>1822803072</t>
  </si>
  <si>
    <t>Pol78</t>
  </si>
  <si>
    <t>kryt spínače jednoduchý</t>
  </si>
  <si>
    <t>-1536206683</t>
  </si>
  <si>
    <t>Pol79</t>
  </si>
  <si>
    <t>kryt spínače dvojitý</t>
  </si>
  <si>
    <t>1880865870</t>
  </si>
  <si>
    <t>Pol80</t>
  </si>
  <si>
    <t>kryt spínače jednoduchý, určen na a do hořl. materiálů tř. reakce na oheň A1-F</t>
  </si>
  <si>
    <t>1681526646</t>
  </si>
  <si>
    <t>Pol81</t>
  </si>
  <si>
    <t>kryt spínače dvojitý, určen na a do hořl. materiálů tř. reakce na oheň A1-F</t>
  </si>
  <si>
    <t>-65212042</t>
  </si>
  <si>
    <t>Pol82</t>
  </si>
  <si>
    <t>spínač se snímačem pohybu, 1 relé, IP20, 230 V, 350 VA</t>
  </si>
  <si>
    <t>2078962013</t>
  </si>
  <si>
    <t>Pol83</t>
  </si>
  <si>
    <t>1053853940</t>
  </si>
  <si>
    <t>Pol84</t>
  </si>
  <si>
    <t>spínač se snímačem pohybu, 1 relé, IP23, 230 V, 2300 žárovky, 1750 W zářivky</t>
  </si>
  <si>
    <t>902130661</t>
  </si>
  <si>
    <t>Pol85</t>
  </si>
  <si>
    <t>regulátor osvětlení, manuální, IP20, pro stmívatelné analog. el. předřadníky (1-10V), konkrétní typ dle výrobce ovládaného osvětlení</t>
  </si>
  <si>
    <t>-909949811</t>
  </si>
  <si>
    <t>Pol86</t>
  </si>
  <si>
    <t>spínač č. 5, 230 V, 10 A, IP54</t>
  </si>
  <si>
    <t>-19726593</t>
  </si>
  <si>
    <t>Pol87</t>
  </si>
  <si>
    <t>snímač pohybový, IP44</t>
  </si>
  <si>
    <t>1440408868</t>
  </si>
  <si>
    <t>Pol88</t>
  </si>
  <si>
    <t>rámeček jednonásobný, IP44</t>
  </si>
  <si>
    <t>763233084</t>
  </si>
  <si>
    <t>Pol89</t>
  </si>
  <si>
    <t>relé univerzální pro pohybový snímač, 230 V, 10 A</t>
  </si>
  <si>
    <t>132004993</t>
  </si>
  <si>
    <t>Pol90</t>
  </si>
  <si>
    <t>spínač se snímačem pohybu, 1 relé, IP40 (IP54 s přístrojovou krabicí), 230 V, 2000 W žárovky, 400 W zářivky</t>
  </si>
  <si>
    <t>-2001010713</t>
  </si>
  <si>
    <t>Pol91</t>
  </si>
  <si>
    <t>přístrojová krabice pro spínač se snímačem pohybu, IP54</t>
  </si>
  <si>
    <t>-128188140</t>
  </si>
  <si>
    <t>Pol92</t>
  </si>
  <si>
    <t>modul kontrolní s alarmem, 15 - 28 V AC, 18 - 35 V DC</t>
  </si>
  <si>
    <t>1186170054</t>
  </si>
  <si>
    <t>Pol93</t>
  </si>
  <si>
    <t>transformátor, 230 V / 15 V, 2 VA, do krabice KU68</t>
  </si>
  <si>
    <t>-58740654</t>
  </si>
  <si>
    <t>Pol94</t>
  </si>
  <si>
    <t>rámeček vypínače, zásuvky, jednoduchý</t>
  </si>
  <si>
    <t>-340304798</t>
  </si>
  <si>
    <t>Pol95</t>
  </si>
  <si>
    <t>rámeček jednonásobný</t>
  </si>
  <si>
    <t>1409971171</t>
  </si>
  <si>
    <t>Pol96</t>
  </si>
  <si>
    <t>rámeček vypínače, zásuvky, jednoduchý, určen na a do hořl. materiálů tř. reakce na oheň A1-F</t>
  </si>
  <si>
    <t>-1087706237</t>
  </si>
  <si>
    <t>Pol97</t>
  </si>
  <si>
    <t>svorkovnice do krabice odbočné pr. 68</t>
  </si>
  <si>
    <t>-1402640076</t>
  </si>
  <si>
    <t>Pol98</t>
  </si>
  <si>
    <t>svorkovnice 5-pól. do krabice odbočné pr. 97</t>
  </si>
  <si>
    <t>-1622900112</t>
  </si>
  <si>
    <t>Pol99</t>
  </si>
  <si>
    <t>CYKY 2A x 1,5</t>
  </si>
  <si>
    <t>1097006808</t>
  </si>
  <si>
    <t>Pol100</t>
  </si>
  <si>
    <t>CYKY 2A x 2,5</t>
  </si>
  <si>
    <t>1713320013</t>
  </si>
  <si>
    <t>Pol101</t>
  </si>
  <si>
    <t>CYKY 3A x 1,5</t>
  </si>
  <si>
    <t>-1889820730</t>
  </si>
  <si>
    <t>-629848072</t>
  </si>
  <si>
    <t>Pol102</t>
  </si>
  <si>
    <t>CYKY 3C x 2,5</t>
  </si>
  <si>
    <t>-993566661</t>
  </si>
  <si>
    <t>Pol103</t>
  </si>
  <si>
    <t>CYKY 3C x 6</t>
  </si>
  <si>
    <t>-864098205</t>
  </si>
  <si>
    <t>Pol104</t>
  </si>
  <si>
    <t>CYKY 4C x 1,5</t>
  </si>
  <si>
    <t>480839608</t>
  </si>
  <si>
    <t>Pol105</t>
  </si>
  <si>
    <t>CYKY 4D x 1,5</t>
  </si>
  <si>
    <t>-517018334</t>
  </si>
  <si>
    <t>Pol106</t>
  </si>
  <si>
    <t>CYKY 5C x 2,5</t>
  </si>
  <si>
    <t>-2076499681</t>
  </si>
  <si>
    <t>Pol107</t>
  </si>
  <si>
    <t>CYKY 5C x 4</t>
  </si>
  <si>
    <t>-1090934591</t>
  </si>
  <si>
    <t>1990005882</t>
  </si>
  <si>
    <t>Pol108</t>
  </si>
  <si>
    <t>NHXH 3C x 1,5  (FE180, E60)</t>
  </si>
  <si>
    <t>-870877530</t>
  </si>
  <si>
    <t>Pol109</t>
  </si>
  <si>
    <t>NHXH 5C x 2,5  (FE180, E60)</t>
  </si>
  <si>
    <t>471179263</t>
  </si>
  <si>
    <t>Pol110</t>
  </si>
  <si>
    <t>UTP cat. 5e</t>
  </si>
  <si>
    <t>864197538</t>
  </si>
  <si>
    <t>Pol111</t>
  </si>
  <si>
    <t>krabice odbočná, průměr 68 mm, IP20</t>
  </si>
  <si>
    <t>-2040816777</t>
  </si>
  <si>
    <t>Pol112</t>
  </si>
  <si>
    <t>krabice odbočná, průměr 68 mm, IP20, s víčkem</t>
  </si>
  <si>
    <t>877394048</t>
  </si>
  <si>
    <t>Pol113</t>
  </si>
  <si>
    <t>krabice přístrojová, průměr 68 mm, IP20</t>
  </si>
  <si>
    <t>-514687154</t>
  </si>
  <si>
    <t>Pol114</t>
  </si>
  <si>
    <t>krabice odbočná, průměr 97 mm, IP20</t>
  </si>
  <si>
    <t>-809721393</t>
  </si>
  <si>
    <t>Pol115</t>
  </si>
  <si>
    <t>krabice univerzální, s víčkem, do dutých stěn, určena na a do hořl. materiálů tř. reakce na oheň A1-F</t>
  </si>
  <si>
    <t>-821368099</t>
  </si>
  <si>
    <t>Pol116</t>
  </si>
  <si>
    <t>krabice přístrojová, do dutých stěn, určena na a do hořl. materiálů tř. reakce na oheň A1-F</t>
  </si>
  <si>
    <t>-1522284828</t>
  </si>
  <si>
    <t>Pol117</t>
  </si>
  <si>
    <t>krabice odbočná, IP54, 85x85x40 mm, montáž na materiál st. hoř. A-C2, bez svork.</t>
  </si>
  <si>
    <t>1861245808</t>
  </si>
  <si>
    <t>Pol118</t>
  </si>
  <si>
    <t>krabice odbočná, IP54, 105x105x40 mm, montáž na materiál st. hoř. A-C2, bez svork.</t>
  </si>
  <si>
    <t>-1585928541</t>
  </si>
  <si>
    <t>Pol119</t>
  </si>
  <si>
    <t>krabice odbočná se svorkovnicí, 5 x 6 mm2, IP54, funkčnost v ohni E90</t>
  </si>
  <si>
    <t>601454386</t>
  </si>
  <si>
    <t>Pol120</t>
  </si>
  <si>
    <t>lišta elektroinstalační 40 x 40 mm, délka 2 m</t>
  </si>
  <si>
    <t>519165640</t>
  </si>
  <si>
    <t>Pol121</t>
  </si>
  <si>
    <t>lišta elektroinstalační 100 x 40 mm, délka 2 m</t>
  </si>
  <si>
    <t>366240775</t>
  </si>
  <si>
    <t>Pol122</t>
  </si>
  <si>
    <t>svít. stropní, přisazené 1x 36 W, IP40</t>
  </si>
  <si>
    <t>-567154998</t>
  </si>
  <si>
    <t>Pol123</t>
  </si>
  <si>
    <t>svít. stropní, zapuštěné 1x 36 W, IP20</t>
  </si>
  <si>
    <t>-1363975863</t>
  </si>
  <si>
    <t>Pol124</t>
  </si>
  <si>
    <t>svít. stropní, zapuštěné 2x 36 W, IP20</t>
  </si>
  <si>
    <t>-90515885</t>
  </si>
  <si>
    <t>Pol125</t>
  </si>
  <si>
    <t>657602924</t>
  </si>
  <si>
    <t>Pol126</t>
  </si>
  <si>
    <t>svít. stropní, přisazené 2x 36 W, IP65</t>
  </si>
  <si>
    <t>-689384568</t>
  </si>
  <si>
    <t>Pol127</t>
  </si>
  <si>
    <t>evakuační samolepící značka pro nouzová svítidla</t>
  </si>
  <si>
    <t>-1682912009</t>
  </si>
  <si>
    <t>Pol128</t>
  </si>
  <si>
    <t>vysoušeč rukou, 230 V, 16 A, IP44</t>
  </si>
  <si>
    <t>798072505</t>
  </si>
  <si>
    <t>006 01-1001</t>
  </si>
  <si>
    <t>Montáž kabelu, průměr do 10 mm, volně</t>
  </si>
  <si>
    <t>649745430</t>
  </si>
  <si>
    <t>010 01-9001</t>
  </si>
  <si>
    <t>Montáž vysoušeče rukou</t>
  </si>
  <si>
    <t>-1986469668</t>
  </si>
  <si>
    <t>210 01-0109</t>
  </si>
  <si>
    <t>Montáž lišty vkládací s víčkem, šířky 40-60 mm</t>
  </si>
  <si>
    <t>1014455533</t>
  </si>
  <si>
    <t>210 01-0111</t>
  </si>
  <si>
    <t>Montáž lišty vkládací s víčkem, šířky 80-120 mm</t>
  </si>
  <si>
    <t>892589867</t>
  </si>
  <si>
    <t>210 01-0301</t>
  </si>
  <si>
    <t>Montáž krabice KU68/1, KU68-1301, KP67, KP68/2</t>
  </si>
  <si>
    <t>-258083346</t>
  </si>
  <si>
    <t>210 01-0321</t>
  </si>
  <si>
    <t>Montáž krabice s víčkem a svork.KU68-1903, KR97</t>
  </si>
  <si>
    <t>-1109155846</t>
  </si>
  <si>
    <t>210 01-0351</t>
  </si>
  <si>
    <t>Montáž krabice Acidur pro vodiče, do 4 mm2</t>
  </si>
  <si>
    <t>-901537701</t>
  </si>
  <si>
    <t>210 02-0305</t>
  </si>
  <si>
    <t>Montáž žlabu Mars s víkem, 50-100 mm</t>
  </si>
  <si>
    <t>-1091948446</t>
  </si>
  <si>
    <t>210 02-0311</t>
  </si>
  <si>
    <t>Montáž žlabu Mars s víkem, 125-250 mm</t>
  </si>
  <si>
    <t>998845082</t>
  </si>
  <si>
    <t>210 10-0001</t>
  </si>
  <si>
    <t>Ukončení vodiče v rozvaděči nebo na přístroji, do 2,5 mm2</t>
  </si>
  <si>
    <t>392282620</t>
  </si>
  <si>
    <t>210 10-0096</t>
  </si>
  <si>
    <t>Ukončení vodiče na svorkovnici, do 2,5 mm2</t>
  </si>
  <si>
    <t>948436630</t>
  </si>
  <si>
    <t>210 11-0023</t>
  </si>
  <si>
    <t>Montáž přepínače nást., v exteriéru, č.5</t>
  </si>
  <si>
    <t>1584697950</t>
  </si>
  <si>
    <t>210 11-0041</t>
  </si>
  <si>
    <t>Montáž vypínače zapuštěného, č.1</t>
  </si>
  <si>
    <t>363794617</t>
  </si>
  <si>
    <t>210 11-0043</t>
  </si>
  <si>
    <t>Montáž přepínače zapuštěného, č.5</t>
  </si>
  <si>
    <t>1280315119</t>
  </si>
  <si>
    <t>210 11-0045</t>
  </si>
  <si>
    <t>Montáž přepínače zapuštěného, č.6</t>
  </si>
  <si>
    <t>1571847214</t>
  </si>
  <si>
    <t>210 11-0071</t>
  </si>
  <si>
    <t>Montáž vypínače zapuštěného, soumrakového (pohybového)</t>
  </si>
  <si>
    <t>-864941435</t>
  </si>
  <si>
    <t>210 11-0153-01</t>
  </si>
  <si>
    <t>Montáž regulátoru osvětlení, zapuštěného</t>
  </si>
  <si>
    <t>80321951</t>
  </si>
  <si>
    <t>210 11-1012</t>
  </si>
  <si>
    <t>Montáž zásuvky 1f zapuštěné, v interiéru do 16 A, dvojí zapojení</t>
  </si>
  <si>
    <t>168717881</t>
  </si>
  <si>
    <t>210 11-1121</t>
  </si>
  <si>
    <t>Montáž zásuvky 1f, IP44, do 16 A</t>
  </si>
  <si>
    <t>-1220675950</t>
  </si>
  <si>
    <t>210 13-0204</t>
  </si>
  <si>
    <t>Montáž el. zařízení do elektroinstalační krabice nebo rozvaděče, do 25 A, do 10 kontaktů</t>
  </si>
  <si>
    <t>-1749942834</t>
  </si>
  <si>
    <t>210 15-0171</t>
  </si>
  <si>
    <t>Montáž ventilátorového relé</t>
  </si>
  <si>
    <t>-896987422</t>
  </si>
  <si>
    <t>210 20-0030</t>
  </si>
  <si>
    <t>Montáž svítidla žár., int., nástěnné, přisazené, do 1 zdroje</t>
  </si>
  <si>
    <t>305323766</t>
  </si>
  <si>
    <t>210 20-0054</t>
  </si>
  <si>
    <t>Montáž svítidla žár., int., stropní, vestavné, do 1 zdroje</t>
  </si>
  <si>
    <t>-1197532028</t>
  </si>
  <si>
    <t>210 20-0055</t>
  </si>
  <si>
    <t>Montáž svítidla žár., int., stropní, vestavné, do 2 zdrojů</t>
  </si>
  <si>
    <t>-1767818910</t>
  </si>
  <si>
    <t>210 20-0070</t>
  </si>
  <si>
    <t>Montáž svítidla žár., ext., nástěnné, přisazené, do 1 zdroje s košem</t>
  </si>
  <si>
    <t>2078705745</t>
  </si>
  <si>
    <t>210 20-0075</t>
  </si>
  <si>
    <t>Montáž svítidla žár., int.-ext., stěnové, zapuštěné, do 1 zdroje s košem</t>
  </si>
  <si>
    <t>1142762544</t>
  </si>
  <si>
    <t>210 20-1015</t>
  </si>
  <si>
    <t>Montáž svítidla zářivk., int., stropní, přisazené, do 1 zdroje</t>
  </si>
  <si>
    <t>75132228</t>
  </si>
  <si>
    <t>210 20-1025</t>
  </si>
  <si>
    <t>Montáž svítidla zářivk., int., stropní, přisazené, do 2 zdrojů</t>
  </si>
  <si>
    <t>-1795785181</t>
  </si>
  <si>
    <t>210 20-1047</t>
  </si>
  <si>
    <t>Montáž svítidla zářivk., int., stropní, závěsné na trubkách, do 1 zdroje</t>
  </si>
  <si>
    <t>-402624001</t>
  </si>
  <si>
    <t>210 20-1060</t>
  </si>
  <si>
    <t>Montáž svítidla zářivk., int., stropní, vestavné, do 1 zdroje</t>
  </si>
  <si>
    <t>-808454258</t>
  </si>
  <si>
    <t>210 20-1062</t>
  </si>
  <si>
    <t>Montáž svítidla zářivk., int., stropní, vestavné, do 2 zdrojů</t>
  </si>
  <si>
    <t>1767671511</t>
  </si>
  <si>
    <t>210 20-1073</t>
  </si>
  <si>
    <t>Montáž svítidla zářivk., ext., stropní, přisazené, do 2 zdrojů</t>
  </si>
  <si>
    <t>-1783064332</t>
  </si>
  <si>
    <t>210 20-3003</t>
  </si>
  <si>
    <t>Montáž svítidla žár., int., stropní, přisazené, do 1 zdroje</t>
  </si>
  <si>
    <t>-120366596</t>
  </si>
  <si>
    <t>210 20-3851-01</t>
  </si>
  <si>
    <t>Montáž nosné lišty - reflektoru LED pásku, zapuštěné</t>
  </si>
  <si>
    <t>846510241</t>
  </si>
  <si>
    <t>210 20-3871-01</t>
  </si>
  <si>
    <t>Montáž LED pásku</t>
  </si>
  <si>
    <t>488053993</t>
  </si>
  <si>
    <t>210 80-0101</t>
  </si>
  <si>
    <t>Montáž CYKY 2 x 1,5 pod omítku, ve stěně</t>
  </si>
  <si>
    <t>534946351</t>
  </si>
  <si>
    <t>210 80-0102</t>
  </si>
  <si>
    <t>Montáž CYKY 2 x 2,5 pod omítku, ve stěně</t>
  </si>
  <si>
    <t>-652732130</t>
  </si>
  <si>
    <t>-786669132</t>
  </si>
  <si>
    <t>210 80-0106</t>
  </si>
  <si>
    <t>Montáž CYKY 3 x 2,5 pod omítku, ve stěně</t>
  </si>
  <si>
    <t>476103181</t>
  </si>
  <si>
    <t>210 80-0108</t>
  </si>
  <si>
    <t>Montáž CYKY 3 x 6 pod omítku, ve stěně</t>
  </si>
  <si>
    <t>-1445898881</t>
  </si>
  <si>
    <t>210 80-0109</t>
  </si>
  <si>
    <t>Montáž CYKY 4 x 1,5 pod omítku, ve stěně</t>
  </si>
  <si>
    <t>-652118053</t>
  </si>
  <si>
    <t>-266649102</t>
  </si>
  <si>
    <t>210 80-0116</t>
  </si>
  <si>
    <t>Montáž CYKY 5 x 2,5 pod omítku, ve stěně</t>
  </si>
  <si>
    <t>-303495954</t>
  </si>
  <si>
    <t>210 80-0117</t>
  </si>
  <si>
    <t>Montáž CYKY 5 x 4 pod omítku, ve stěně</t>
  </si>
  <si>
    <t>512877644</t>
  </si>
  <si>
    <t>460 68-0451</t>
  </si>
  <si>
    <t>Vysekání kapes ve zdivu cihelném, 7 x 7 x 5 cm</t>
  </si>
  <si>
    <t>1752823773</t>
  </si>
  <si>
    <t>460 68-0452</t>
  </si>
  <si>
    <t>Vysekání kapes ve zdivu cihelném, 10 x 10 x 8 cm</t>
  </si>
  <si>
    <t>1482847791</t>
  </si>
  <si>
    <t>460 68-0461</t>
  </si>
  <si>
    <t>Vysekání kapes ve zdivu cihelném, plochy do 0,10 m2 a hloubky do 15 cm</t>
  </si>
  <si>
    <t>-93224535</t>
  </si>
  <si>
    <t>978319875</t>
  </si>
  <si>
    <t>SI-10</t>
  </si>
  <si>
    <t>Ochranné pospojování</t>
  </si>
  <si>
    <t>Pol144</t>
  </si>
  <si>
    <t>lišta DIN 35 x 7,5 x 200</t>
  </si>
  <si>
    <t>363302656</t>
  </si>
  <si>
    <t>Pol145</t>
  </si>
  <si>
    <t>svorka ekvipotenciální</t>
  </si>
  <si>
    <t>1535494788</t>
  </si>
  <si>
    <t>Pol146</t>
  </si>
  <si>
    <t>svorka zemnící, na potrubí</t>
  </si>
  <si>
    <t>319748962</t>
  </si>
  <si>
    <t>Pol147</t>
  </si>
  <si>
    <t>pásek Cu pro svorku zemnící, na potrubí, 0,5 m</t>
  </si>
  <si>
    <t>-1041818845</t>
  </si>
  <si>
    <t>Pol148</t>
  </si>
  <si>
    <t>svorka zemnící, na vodovodní baterie</t>
  </si>
  <si>
    <t>1988801340</t>
  </si>
  <si>
    <t>Pol149</t>
  </si>
  <si>
    <t>H07V-U 4, zelenožlutý</t>
  </si>
  <si>
    <t>-2081353179</t>
  </si>
  <si>
    <t>Pol150</t>
  </si>
  <si>
    <t>H07V-U 6, zelenožlutý</t>
  </si>
  <si>
    <t>896233613</t>
  </si>
  <si>
    <t>Pol151</t>
  </si>
  <si>
    <t>H07V-U 16, zelenožlutý</t>
  </si>
  <si>
    <t>-1683360760</t>
  </si>
  <si>
    <t>Pol152</t>
  </si>
  <si>
    <t>krabice odbočná, vel. 250 mm, IP20</t>
  </si>
  <si>
    <t>1491158995</t>
  </si>
  <si>
    <t>Pol153</t>
  </si>
  <si>
    <t>krabice odbočná, IP66, 176x126x87 mm, tř. reakce na oheň A1-F</t>
  </si>
  <si>
    <t>739401499</t>
  </si>
  <si>
    <t>005 01-0001</t>
  </si>
  <si>
    <t>Montáž krabice, na povrch, rozměr do 300 x 200 x 120 mm</t>
  </si>
  <si>
    <t>-1491887820</t>
  </si>
  <si>
    <t>210 01-0324</t>
  </si>
  <si>
    <t>Montáž krabice KT250</t>
  </si>
  <si>
    <t>-2124744839</t>
  </si>
  <si>
    <t>210 19-2562-01</t>
  </si>
  <si>
    <t>Montáž svorkovnice ochranné, typ EPS</t>
  </si>
  <si>
    <t>-1946499167</t>
  </si>
  <si>
    <t>210 22-0321</t>
  </si>
  <si>
    <t>Montáž svorky Bernard se zhotovením pásku</t>
  </si>
  <si>
    <t>-1372806994</t>
  </si>
  <si>
    <t>210 22-0321-01</t>
  </si>
  <si>
    <t>Montáž svorky ZS 4 na vodovodní baterii</t>
  </si>
  <si>
    <t>-1082375921</t>
  </si>
  <si>
    <t>210 80-0546</t>
  </si>
  <si>
    <t>Montáž CY 4 pevně</t>
  </si>
  <si>
    <t>-1327488652</t>
  </si>
  <si>
    <t>210 80-0547</t>
  </si>
  <si>
    <t>Montáž CY 6 pevně</t>
  </si>
  <si>
    <t>-1778725179</t>
  </si>
  <si>
    <t>210 80-0549</t>
  </si>
  <si>
    <t>Montáž CY 16 pevně</t>
  </si>
  <si>
    <t>670091852</t>
  </si>
  <si>
    <t>81532918</t>
  </si>
  <si>
    <t>SI-11</t>
  </si>
  <si>
    <t>Pol154</t>
  </si>
  <si>
    <t>sádra 30 kg</t>
  </si>
  <si>
    <t>-1363068463</t>
  </si>
  <si>
    <t>Pol155</t>
  </si>
  <si>
    <t>protipožární pěna, EI 120, 325 ml</t>
  </si>
  <si>
    <t>-1692976654</t>
  </si>
  <si>
    <t>006 03-0101</t>
  </si>
  <si>
    <t>Použití protipožární pěny 325 ml</t>
  </si>
  <si>
    <t>-964287491</t>
  </si>
  <si>
    <t>SI-12</t>
  </si>
  <si>
    <t>Bleskosvod</t>
  </si>
  <si>
    <t>Pol156</t>
  </si>
  <si>
    <t>jímací stožár izolované jímací soustavy na ploché střechy, FeZn/nerez/GFK, celková délka 2,6 m, izolační délka 1,2 m</t>
  </si>
  <si>
    <t>-298362602</t>
  </si>
  <si>
    <t>Pol157</t>
  </si>
  <si>
    <t>podstavec betonový pro jímací tyče a stožáry, 17 kg, s klínem</t>
  </si>
  <si>
    <t>1632857524</t>
  </si>
  <si>
    <t>Pol158</t>
  </si>
  <si>
    <t>podložka plastová pod betonový podstavec</t>
  </si>
  <si>
    <t>533433572</t>
  </si>
  <si>
    <t>Pol159</t>
  </si>
  <si>
    <t>jímací tyč JT10, FeZn</t>
  </si>
  <si>
    <t>1104137509</t>
  </si>
  <si>
    <t>Pol160</t>
  </si>
  <si>
    <t>svorka k jímací tyči SJ 01</t>
  </si>
  <si>
    <t>-1238337571</t>
  </si>
  <si>
    <t>Pol161</t>
  </si>
  <si>
    <t>svorka spojovací SS</t>
  </si>
  <si>
    <t>-556939282</t>
  </si>
  <si>
    <t>Pol162</t>
  </si>
  <si>
    <t>svorka křížová SK</t>
  </si>
  <si>
    <t>-400912064</t>
  </si>
  <si>
    <t>Pol163</t>
  </si>
  <si>
    <t>svorka okapová SO</t>
  </si>
  <si>
    <t>366110400</t>
  </si>
  <si>
    <t>Pol164</t>
  </si>
  <si>
    <t>svorka zkušební SZ litina</t>
  </si>
  <si>
    <t>-707959180</t>
  </si>
  <si>
    <t>Pol165</t>
  </si>
  <si>
    <t>svorka zemnící, páska - páska, SR02</t>
  </si>
  <si>
    <t>1160105189</t>
  </si>
  <si>
    <t>Pol166</t>
  </si>
  <si>
    <t>svorka zemnící, páska - drát, SR03 litina</t>
  </si>
  <si>
    <t>-1274503401</t>
  </si>
  <si>
    <t>Pol167</t>
  </si>
  <si>
    <t>svorka univerzální se dvěma příložkami SU</t>
  </si>
  <si>
    <t>1503161749</t>
  </si>
  <si>
    <t>Pol168</t>
  </si>
  <si>
    <t>svorka univerzální s jednou příložkou SUA</t>
  </si>
  <si>
    <t>-1750248650</t>
  </si>
  <si>
    <t>Pol169</t>
  </si>
  <si>
    <t>svorka na okapové svody, bez pásku, ST</t>
  </si>
  <si>
    <t>552630115</t>
  </si>
  <si>
    <t>Pol170</t>
  </si>
  <si>
    <t>páska nerez pro svorku ST, 1m</t>
  </si>
  <si>
    <t>-1533241415</t>
  </si>
  <si>
    <t>Pol171</t>
  </si>
  <si>
    <t>svorka zamezující šíření plazivého povrchového výboje po povrchu vodiče VNI v oblasti koncovky a spojena s potenciálovým vyrovnáním, nerez</t>
  </si>
  <si>
    <t>589776300</t>
  </si>
  <si>
    <t>Pol172</t>
  </si>
  <si>
    <t>koncovka vodiče VNI, nerez, se smrštitelnou izolační bužírkou</t>
  </si>
  <si>
    <t>-695823789</t>
  </si>
  <si>
    <t>Pol173</t>
  </si>
  <si>
    <t>drát FeZn 8 mm</t>
  </si>
  <si>
    <t>771533393</t>
  </si>
  <si>
    <t>Pol142</t>
  </si>
  <si>
    <t>drát FeZn 10 mm</t>
  </si>
  <si>
    <t>-333350740</t>
  </si>
  <si>
    <t>Pol143</t>
  </si>
  <si>
    <t>páska zemnící FeZn 4x30 mm</t>
  </si>
  <si>
    <t>778483641</t>
  </si>
  <si>
    <t>Pol174</t>
  </si>
  <si>
    <t>vodič Cu, s VVN izolací, 3,5 m</t>
  </si>
  <si>
    <t>185687390</t>
  </si>
  <si>
    <t>Pol175</t>
  </si>
  <si>
    <t>vodič Cu, vnější průměr 20 mm, s VVN izolací zajišťující dostatečnou vzdálenost s?0,45 m (vzduch) dle ČSN 62 305 ed. 2, (přesná délka bude změřena na stavbě)</t>
  </si>
  <si>
    <t>-1188542421</t>
  </si>
  <si>
    <t>Pol176</t>
  </si>
  <si>
    <t>podpěra vedení do zdiva PV 03</t>
  </si>
  <si>
    <t>946497406</t>
  </si>
  <si>
    <t>Pol177</t>
  </si>
  <si>
    <t>držák ochranného úhelníku do zdi DUZ</t>
  </si>
  <si>
    <t>1745233740</t>
  </si>
  <si>
    <t>Pol178</t>
  </si>
  <si>
    <t>podstavec betonový pro jímací tyče pr. 16 mm, s klínem a s podložkou, 17,8 kg</t>
  </si>
  <si>
    <t>-514593722</t>
  </si>
  <si>
    <t>295</t>
  </si>
  <si>
    <t>Pol179</t>
  </si>
  <si>
    <t>podstavec betonový pro jímací tyče pr. 16 mm, se závitem</t>
  </si>
  <si>
    <t>-1508731470</t>
  </si>
  <si>
    <t>296</t>
  </si>
  <si>
    <t>Pol180</t>
  </si>
  <si>
    <t>podpěra izolovaného vodiče HVI do zdi</t>
  </si>
  <si>
    <t>-1261832554</t>
  </si>
  <si>
    <t>297</t>
  </si>
  <si>
    <t>Pol181</t>
  </si>
  <si>
    <t>podpěra vedení KF, na ploché střechy, plastová, nalepovací</t>
  </si>
  <si>
    <t>1415384363</t>
  </si>
  <si>
    <t>298</t>
  </si>
  <si>
    <t>Pol182</t>
  </si>
  <si>
    <t>podpěra vodiče s VVN izolací, na ploché střechy, betonová zátěž s montážní základnou, 4,9 kg</t>
  </si>
  <si>
    <t>-449896894</t>
  </si>
  <si>
    <t>299</t>
  </si>
  <si>
    <t>Pol183</t>
  </si>
  <si>
    <t>izolační tyč s držákem vodiče s VVN izolací pr. 20 mm, délka 500 mm</t>
  </si>
  <si>
    <t>1057239456</t>
  </si>
  <si>
    <t>300</t>
  </si>
  <si>
    <t>Pol184</t>
  </si>
  <si>
    <t>podpěra izolovaného vodiče CUI</t>
  </si>
  <si>
    <t>-1767571522</t>
  </si>
  <si>
    <t>301</t>
  </si>
  <si>
    <t>Pol185</t>
  </si>
  <si>
    <t>ochranný úhelník OU L 2000 mm</t>
  </si>
  <si>
    <t>-157731801</t>
  </si>
  <si>
    <t>302</t>
  </si>
  <si>
    <t>Pol186</t>
  </si>
  <si>
    <t>pásek Pb  200x100 mm</t>
  </si>
  <si>
    <t>1888614338</t>
  </si>
  <si>
    <t>303</t>
  </si>
  <si>
    <t>Pol187</t>
  </si>
  <si>
    <t>štítek označovací</t>
  </si>
  <si>
    <t>279256778</t>
  </si>
  <si>
    <t>304</t>
  </si>
  <si>
    <t>Pol188</t>
  </si>
  <si>
    <t>zemnící tyč ZT 1000 plná</t>
  </si>
  <si>
    <t>-1303961021</t>
  </si>
  <si>
    <t>305</t>
  </si>
  <si>
    <t>210 22-0020</t>
  </si>
  <si>
    <t>Montáž uzemňovacího vedení v zemi, páskou FeZn do 120 mm2</t>
  </si>
  <si>
    <t>309218874</t>
  </si>
  <si>
    <t>306</t>
  </si>
  <si>
    <t>210 22-0022</t>
  </si>
  <si>
    <t>Montáž uzemňovacího vedení v zemi, drátem FeZn do 10 mm</t>
  </si>
  <si>
    <t>1182874964</t>
  </si>
  <si>
    <t>307</t>
  </si>
  <si>
    <t>210 22-0101</t>
  </si>
  <si>
    <t>Montáž svodového vodiče s podpěrami, do 10 mm</t>
  </si>
  <si>
    <t>-1718760208</t>
  </si>
  <si>
    <t>308</t>
  </si>
  <si>
    <t>210 22-0121</t>
  </si>
  <si>
    <t>Montáž Pb vložek do podpěr, svorek</t>
  </si>
  <si>
    <t>1752955882</t>
  </si>
  <si>
    <t>309</t>
  </si>
  <si>
    <t>210 22-0231</t>
  </si>
  <si>
    <t>Montáž jímací tyče do 3 m, na stojan</t>
  </si>
  <si>
    <t>346861075</t>
  </si>
  <si>
    <t>310</t>
  </si>
  <si>
    <t>210 22-0301</t>
  </si>
  <si>
    <t>Montáž svorky se 2 šr., SS, SR 03</t>
  </si>
  <si>
    <t>1391552119</t>
  </si>
  <si>
    <t>311</t>
  </si>
  <si>
    <t>210 22-0302</t>
  </si>
  <si>
    <t>Montáž svorky nad 3 šr., ST, SJ, SK, SZ, SR 01, 02</t>
  </si>
  <si>
    <t>1213132392</t>
  </si>
  <si>
    <t>312</t>
  </si>
  <si>
    <t>210 22-0303</t>
  </si>
  <si>
    <t>Montáž svorky SO</t>
  </si>
  <si>
    <t>-1846360681</t>
  </si>
  <si>
    <t>313</t>
  </si>
  <si>
    <t>210 22-0361</t>
  </si>
  <si>
    <t>Montáž zemnící tyče do 2 m</t>
  </si>
  <si>
    <t>1283997724</t>
  </si>
  <si>
    <t>314</t>
  </si>
  <si>
    <t>210 22-0372</t>
  </si>
  <si>
    <t>Montáž ochranného úhelníku, trubky do zdiva</t>
  </si>
  <si>
    <t>-18474937</t>
  </si>
  <si>
    <t>315</t>
  </si>
  <si>
    <t>210 22-0401</t>
  </si>
  <si>
    <t>Montáž štítků k označení svodů</t>
  </si>
  <si>
    <t>2102632225</t>
  </si>
  <si>
    <t>316</t>
  </si>
  <si>
    <t>210 28-0223</t>
  </si>
  <si>
    <t>Měření zemního odporu zemnící sítě, délka pásku 200 - 500 m</t>
  </si>
  <si>
    <t>-424363479</t>
  </si>
  <si>
    <t>317</t>
  </si>
  <si>
    <t>460 20-0165</t>
  </si>
  <si>
    <t>Hloubění kabelové rýhy, ručně, š. 35 cm, hl. 80 cm, v hornině tř. 5</t>
  </si>
  <si>
    <t>786412379</t>
  </si>
  <si>
    <t>318</t>
  </si>
  <si>
    <t>460 56-0165</t>
  </si>
  <si>
    <t>Zásyp kabelové rýhy, ručně, š. 35 cm, hl. 80 cm, hornina tř. 5</t>
  </si>
  <si>
    <t>1120021592</t>
  </si>
  <si>
    <t>SI-13</t>
  </si>
  <si>
    <t>Revize</t>
  </si>
  <si>
    <t>319</t>
  </si>
  <si>
    <t>210 28-0002</t>
  </si>
  <si>
    <t>Prohlídka, zkoušení, měření a vyhotovení revizní zprávy pro montáže 0,1 - 0,5 mil. Kč</t>
  </si>
  <si>
    <t>395117385</t>
  </si>
  <si>
    <t>SO-12.6 - Elektroinstalace - slaboproud</t>
  </si>
  <si>
    <t>740-SL - Elektromontáže - slaboproud</t>
  </si>
  <si>
    <t xml:space="preserve">    SL-01 - Úprava stávající sítě elektronických komunikací CETIN a.s.</t>
  </si>
  <si>
    <t xml:space="preserve">    SL-02 - Strukturovaná kabeláž LAN</t>
  </si>
  <si>
    <t xml:space="preserve">    SL-03 - Přístupový systém</t>
  </si>
  <si>
    <t xml:space="preserve">    SL-04 - Školní rozhlas</t>
  </si>
  <si>
    <t xml:space="preserve">    SL-05 - Jednotný čas, zvonění</t>
  </si>
  <si>
    <t>740-SL</t>
  </si>
  <si>
    <t>Elektromontáže - slaboproud</t>
  </si>
  <si>
    <t>SL-01</t>
  </si>
  <si>
    <t>Úprava stávající sítě elektronických komunikací CETIN a.s.</t>
  </si>
  <si>
    <t>Pol136</t>
  </si>
  <si>
    <t>fólie výstražná, rudá, šířka 33 cm</t>
  </si>
  <si>
    <t>1721831092</t>
  </si>
  <si>
    <t>Pol141</t>
  </si>
  <si>
    <t>kabelová chránička, plastová, dělená, průměr 110/100 mm, délka 3 m, zátěž 750 N/20 cm, požární odolnost A1 - F</t>
  </si>
  <si>
    <t>-900343062</t>
  </si>
  <si>
    <t>210 01-0235</t>
  </si>
  <si>
    <t>Montáž ochr. trubky, plast., pevné, volně, 95 - 115 mm</t>
  </si>
  <si>
    <t>-534694727</t>
  </si>
  <si>
    <t>460 20-0185</t>
  </si>
  <si>
    <t>Hloubění kabelové rýhy, ručně, š. 35 cm, hl. 100 cm, v hornině tř. 5</t>
  </si>
  <si>
    <t>-1100256787</t>
  </si>
  <si>
    <t>460 56-0185</t>
  </si>
  <si>
    <t>Zásyp kabelové rýhy, ručně, š. 35 cm, hl. 100 cm, hornina tř. 5</t>
  </si>
  <si>
    <t>911025327</t>
  </si>
  <si>
    <t>SL-02</t>
  </si>
  <si>
    <t>Strukturovaná kabeláž LAN</t>
  </si>
  <si>
    <t>Pol189</t>
  </si>
  <si>
    <t>lišta DIN 35 x 7,5 x 100</t>
  </si>
  <si>
    <t>-1661733396</t>
  </si>
  <si>
    <t>432468730</t>
  </si>
  <si>
    <t>-1140568178</t>
  </si>
  <si>
    <t>Pol190</t>
  </si>
  <si>
    <t>UTP cat. 6</t>
  </si>
  <si>
    <t>-1038056365</t>
  </si>
  <si>
    <t>1935093353</t>
  </si>
  <si>
    <t>-358431063</t>
  </si>
  <si>
    <t>944556425</t>
  </si>
  <si>
    <t>Pol191</t>
  </si>
  <si>
    <t>krabice odbočná, vel. 100 mm, IP20</t>
  </si>
  <si>
    <t>117231442</t>
  </si>
  <si>
    <t>Pol192</t>
  </si>
  <si>
    <t>krabice odbočná, vel. 125 mm, IP20</t>
  </si>
  <si>
    <t>-688978841</t>
  </si>
  <si>
    <t>1001619233</t>
  </si>
  <si>
    <t>Pol193</t>
  </si>
  <si>
    <t>trubka oh., pr. 16 mm, do materiálu st. hořlavosti A-C3</t>
  </si>
  <si>
    <t>1078388693</t>
  </si>
  <si>
    <t>Pol194</t>
  </si>
  <si>
    <t>trubka oh., pr. 23 mm, do materiálu st. hořlavosti A-C3</t>
  </si>
  <si>
    <t>969937670</t>
  </si>
  <si>
    <t>Pol195</t>
  </si>
  <si>
    <t>trubka oh., pr. 29 mm, do materiálu st. hořlavosti A-C3</t>
  </si>
  <si>
    <t>-290496212</t>
  </si>
  <si>
    <t>Pol196</t>
  </si>
  <si>
    <t>zásuvka PC sítě, osmipólová, Cat. 6, nestíněná</t>
  </si>
  <si>
    <t>-1138715406</t>
  </si>
  <si>
    <t>Pol197</t>
  </si>
  <si>
    <t>maska nosná PC zásuvky, jednonásobná</t>
  </si>
  <si>
    <t>-272425868</t>
  </si>
  <si>
    <t>Pol198</t>
  </si>
  <si>
    <t>maska nosná PC zásuvky, dvojnásobná</t>
  </si>
  <si>
    <t>1332772798</t>
  </si>
  <si>
    <t>Pol199</t>
  </si>
  <si>
    <t>kryt PC zásuvky, s popisovým polem</t>
  </si>
  <si>
    <t>1243106855</t>
  </si>
  <si>
    <t>Pol200</t>
  </si>
  <si>
    <t>konektor RJ 45-8/8, nestíněný</t>
  </si>
  <si>
    <t>-620703748</t>
  </si>
  <si>
    <t>Pol201</t>
  </si>
  <si>
    <t>přepěťová ochrana SPD zkoušená pro tř. I,II,III, rozhraní LPZ 0 - LPZ 1 a vyšších, pro 1 port STK</t>
  </si>
  <si>
    <t>-1106973209</t>
  </si>
  <si>
    <t>Pol202</t>
  </si>
  <si>
    <t>kamera, stěnová, IP44, 12V, HD-SDI</t>
  </si>
  <si>
    <t>728229228</t>
  </si>
  <si>
    <t>210 01-0002</t>
  </si>
  <si>
    <t>Montáž trubky, plast. oh., pod omítku, 16 mm</t>
  </si>
  <si>
    <t>-21669873</t>
  </si>
  <si>
    <t>210 01-0003</t>
  </si>
  <si>
    <t>Montáž trubky, plast. oh., pod omítku, 23 mm</t>
  </si>
  <si>
    <t>-1893274115</t>
  </si>
  <si>
    <t>210 01-0004</t>
  </si>
  <si>
    <t>Montáž trubky, plast. oh., pod omítku, 29 mm</t>
  </si>
  <si>
    <t>-571178093</t>
  </si>
  <si>
    <t>1633295337</t>
  </si>
  <si>
    <t>210 01-0311</t>
  </si>
  <si>
    <t>Montáž krabice s víčkem KU68-1902, KO97</t>
  </si>
  <si>
    <t>823362149</t>
  </si>
  <si>
    <t>210 01-0313</t>
  </si>
  <si>
    <t>Montáž krabice s víčkem KO100, KO125</t>
  </si>
  <si>
    <t>670264834</t>
  </si>
  <si>
    <t>-1523299935</t>
  </si>
  <si>
    <t>397773092</t>
  </si>
  <si>
    <t>222 26-0401</t>
  </si>
  <si>
    <t>Montáž nástěnného 19" rozvaděče 4U-8U hl.do 450 mm</t>
  </si>
  <si>
    <t>1083311998</t>
  </si>
  <si>
    <t>222 28-0215</t>
  </si>
  <si>
    <t>Montáž kabelu UTP/FTP cat. 6 v trubce</t>
  </si>
  <si>
    <t>-244641069</t>
  </si>
  <si>
    <t>222 29-0005</t>
  </si>
  <si>
    <t>Montáž zásuvky 1xRJ45 UTP kat.6 pod omítku</t>
  </si>
  <si>
    <t>-925678390</t>
  </si>
  <si>
    <t>222 29-0007</t>
  </si>
  <si>
    <t>Montáž zásuvky 2xRJ45 UTP kat.6 pod omítku</t>
  </si>
  <si>
    <t>-190826744</t>
  </si>
  <si>
    <t>222 30-1101</t>
  </si>
  <si>
    <t>Montáž konektoru RJ45 na kabel UTP</t>
  </si>
  <si>
    <t>2105922114</t>
  </si>
  <si>
    <t>222 73-1206</t>
  </si>
  <si>
    <t>Montáž venkovní IP kompakt.kamery na úchytné body</t>
  </si>
  <si>
    <t>-1468468643</t>
  </si>
  <si>
    <t>-188928388</t>
  </si>
  <si>
    <t>-625040208</t>
  </si>
  <si>
    <t>460 68-0453</t>
  </si>
  <si>
    <t>Vysekání kapes ve zdivu cihelném, 15 x 15 x 10 cm</t>
  </si>
  <si>
    <t>-278723094</t>
  </si>
  <si>
    <t>-519273537</t>
  </si>
  <si>
    <t>460 68-0471</t>
  </si>
  <si>
    <t>Vysekání kapes ve zdivu cihelném, plochy 0,10 - 0,16 m2 a hloubky do 15 cm</t>
  </si>
  <si>
    <t>2081028810</t>
  </si>
  <si>
    <t>1889284643</t>
  </si>
  <si>
    <t>189222051</t>
  </si>
  <si>
    <t>SL-03</t>
  </si>
  <si>
    <t>Přístupový systém</t>
  </si>
  <si>
    <t>Pol203</t>
  </si>
  <si>
    <t>krabice pod omítku, 2 moduly</t>
  </si>
  <si>
    <t>237251495</t>
  </si>
  <si>
    <t>Pol204</t>
  </si>
  <si>
    <t>stříška tabla pro 2 moduly</t>
  </si>
  <si>
    <t>-217536486</t>
  </si>
  <si>
    <t>Pol205</t>
  </si>
  <si>
    <t>rám pro 2 moduly</t>
  </si>
  <si>
    <t>-571170891</t>
  </si>
  <si>
    <t>Pol206</t>
  </si>
  <si>
    <t>modul vrátného 2 tlačítka</t>
  </si>
  <si>
    <t>655443357</t>
  </si>
  <si>
    <t>Pol207</t>
  </si>
  <si>
    <t>modul bezdotykové čtečky RFID s operační jednotkou</t>
  </si>
  <si>
    <t>-644053814</t>
  </si>
  <si>
    <t>Pol208</t>
  </si>
  <si>
    <t>JYTY 2 x 1</t>
  </si>
  <si>
    <t>897207694</t>
  </si>
  <si>
    <t>Pol209</t>
  </si>
  <si>
    <t>JYTY 4 x 1</t>
  </si>
  <si>
    <t>203751252</t>
  </si>
  <si>
    <t>-69407897</t>
  </si>
  <si>
    <t>-162764867</t>
  </si>
  <si>
    <t>1374671252</t>
  </si>
  <si>
    <t>1226355543</t>
  </si>
  <si>
    <t>1086775345</t>
  </si>
  <si>
    <t>-1725480955</t>
  </si>
  <si>
    <t>Pol210</t>
  </si>
  <si>
    <t>přepěťová ochrana SPD zkoušená pro tř. I,II,III, rozhraní LPZ 0 - LPZ 1 a vyšších, 2-pólová</t>
  </si>
  <si>
    <t>846243763</t>
  </si>
  <si>
    <t>Pol211</t>
  </si>
  <si>
    <t>el. zámek</t>
  </si>
  <si>
    <t>-1119246898</t>
  </si>
  <si>
    <t>2133737480</t>
  </si>
  <si>
    <t>-2117578357</t>
  </si>
  <si>
    <t>1047804522</t>
  </si>
  <si>
    <t>210 14-0862</t>
  </si>
  <si>
    <t>Montáž zvonkového tabla vestavěného do 7 tl.</t>
  </si>
  <si>
    <t>-1683430678</t>
  </si>
  <si>
    <t>210 86-0201</t>
  </si>
  <si>
    <t>Montáž JYTY 2 x 1, volně</t>
  </si>
  <si>
    <t>1686278636</t>
  </si>
  <si>
    <t>210 86-0202</t>
  </si>
  <si>
    <t>Montáž JYTY 4 x 1, volně</t>
  </si>
  <si>
    <t>1951521485</t>
  </si>
  <si>
    <t>1148851427</t>
  </si>
  <si>
    <t>898200200</t>
  </si>
  <si>
    <t>222 32-3316</t>
  </si>
  <si>
    <t>Montáž elektrického otvírače</t>
  </si>
  <si>
    <t>-1877298392</t>
  </si>
  <si>
    <t>1653993574</t>
  </si>
  <si>
    <t>132543507</t>
  </si>
  <si>
    <t>251455779</t>
  </si>
  <si>
    <t>1374829675</t>
  </si>
  <si>
    <t>SL-04</t>
  </si>
  <si>
    <t>Školní rozhlas</t>
  </si>
  <si>
    <t>-272066827</t>
  </si>
  <si>
    <t>-1836993375</t>
  </si>
  <si>
    <t>828895540</t>
  </si>
  <si>
    <t>Pol212</t>
  </si>
  <si>
    <t>rozhlasová ústředna pro autonomní ozvučení tělocvičny, 2 line + 3 mic vstupy, 3 zóny, 180 W, přehrávač MP3</t>
  </si>
  <si>
    <t>847504038</t>
  </si>
  <si>
    <t>Pol213</t>
  </si>
  <si>
    <t>sloupová reprosoustava 40 W / 100 V, 96 dB, 140 – 15 000 Hz, výška 952 mm</t>
  </si>
  <si>
    <t>1430575054</t>
  </si>
  <si>
    <t>Pol214</t>
  </si>
  <si>
    <t>bezdrátový mikrofon ruční + náhlavní / klopový</t>
  </si>
  <si>
    <t>-611347765</t>
  </si>
  <si>
    <t>Pol215</t>
  </si>
  <si>
    <t>reproduktor směrový, přisazený, 20 W / 100 V, 94 dB, 100 – 16 000 Hz</t>
  </si>
  <si>
    <t>2078057676</t>
  </si>
  <si>
    <t>-1824336165</t>
  </si>
  <si>
    <t>Pol216</t>
  </si>
  <si>
    <t>kabel Cu 1 x 2 x 1,5, splňující B2ca s1, d0, FE180, P90-R, PH120-R dle příslušných ČSN</t>
  </si>
  <si>
    <t>1962311246</t>
  </si>
  <si>
    <t>Pol217</t>
  </si>
  <si>
    <t>kabel Cu 1 x 2 x 2,5, splňující B2ca s1, d0, FE180, P90-R, PH120-R dle příslušných ČSN</t>
  </si>
  <si>
    <t>1793602278</t>
  </si>
  <si>
    <t>-620460800</t>
  </si>
  <si>
    <t>-354443384</t>
  </si>
  <si>
    <t>Pol218</t>
  </si>
  <si>
    <t>příchytka ocelová, průměr kabelu 1x 12 mm, zinkování Sendzimir, požární odolnost P 90-R</t>
  </si>
  <si>
    <t>1814726218</t>
  </si>
  <si>
    <t>Pol219</t>
  </si>
  <si>
    <t>šroub do betonu 6,3 x 35 mm, pro ocelové příchytky požární odolnosti P 90-R</t>
  </si>
  <si>
    <t>1325209633</t>
  </si>
  <si>
    <t>Pol220</t>
  </si>
  <si>
    <t>reproduktor stropní, zapuštěný, 100 V, 6 W, IP20</t>
  </si>
  <si>
    <t>803821742</t>
  </si>
  <si>
    <t>Pol221</t>
  </si>
  <si>
    <t>regulátor hlasitosti 100 V, 10 W, IP20, s relé 24 V pro nucený odposlech</t>
  </si>
  <si>
    <t>-1733791429</t>
  </si>
  <si>
    <t>Pol222</t>
  </si>
  <si>
    <t>regulátor hlasitosti 100 V, 40 W, IP20, s relé 24 V pro nucený odposlech</t>
  </si>
  <si>
    <t>-1021039290</t>
  </si>
  <si>
    <t>Pol223</t>
  </si>
  <si>
    <t>regulátor hlasitosti 100 V, 60 W, IP20, s relé 24 V pro nucený odposlech</t>
  </si>
  <si>
    <t>1342150300</t>
  </si>
  <si>
    <t>-746954191</t>
  </si>
  <si>
    <t>-1873862134</t>
  </si>
  <si>
    <t>-1307159296</t>
  </si>
  <si>
    <t>1790323395</t>
  </si>
  <si>
    <t>-355664233</t>
  </si>
  <si>
    <t>222 37-0002</t>
  </si>
  <si>
    <t>Montáž rozhlasové ústředny domácího rozhlasu, 4 nezávislé zóny</t>
  </si>
  <si>
    <t>-1223532761</t>
  </si>
  <si>
    <t>222 37-0102</t>
  </si>
  <si>
    <t>Montáž reproduktoru stropního, zapuštěného, do 6 W</t>
  </si>
  <si>
    <t>-585697761</t>
  </si>
  <si>
    <t>222 37-0106</t>
  </si>
  <si>
    <t>Montáž reproduktoru směrového nebo tlakového, do 30 W</t>
  </si>
  <si>
    <t>-657059108</t>
  </si>
  <si>
    <t>222 37-0151</t>
  </si>
  <si>
    <t>Montáž regulátoru hlasitosti domácího rozhlasu, pod omítku</t>
  </si>
  <si>
    <t>1978282579</t>
  </si>
  <si>
    <t>222 37-0401</t>
  </si>
  <si>
    <t>Programování rozhlasové ústředny domácího rozhlasu, uvedení do provozu</t>
  </si>
  <si>
    <t>hod.</t>
  </si>
  <si>
    <t>-488273802</t>
  </si>
  <si>
    <t>222 37-0601</t>
  </si>
  <si>
    <t>Kontrolní měření domácího rozhlasu</t>
  </si>
  <si>
    <t>1227458385</t>
  </si>
  <si>
    <t>222 37-0605</t>
  </si>
  <si>
    <t>Měření rozhlasového zařízení a měření srozumitelnosti</t>
  </si>
  <si>
    <t>719019462</t>
  </si>
  <si>
    <t>-273834582</t>
  </si>
  <si>
    <t>-875625800</t>
  </si>
  <si>
    <t>-607983785</t>
  </si>
  <si>
    <t>SL-05</t>
  </si>
  <si>
    <t>Jednotný čas, zvonění</t>
  </si>
  <si>
    <t>Pol224</t>
  </si>
  <si>
    <t>výsledková světelná tabule, rozměry 200 x 150 x 7cm, velikost hlavních číslic 25cm, ovládání IR ovladačem</t>
  </si>
  <si>
    <t>2146860815</t>
  </si>
  <si>
    <t>-1985855136</t>
  </si>
  <si>
    <t>-575965172</t>
  </si>
  <si>
    <t>2050452973</t>
  </si>
  <si>
    <t>Pol225</t>
  </si>
  <si>
    <t>hodiny podružné, analogové, IP20</t>
  </si>
  <si>
    <t>452027315</t>
  </si>
  <si>
    <t>Pol226</t>
  </si>
  <si>
    <t>zvonek, IP20</t>
  </si>
  <si>
    <t>-326406792</t>
  </si>
  <si>
    <t>1532237911</t>
  </si>
  <si>
    <t>210 16-0711</t>
  </si>
  <si>
    <t>Montáž hodin elektrických</t>
  </si>
  <si>
    <t>-1497061852</t>
  </si>
  <si>
    <t>-22950285</t>
  </si>
  <si>
    <t>-1389948733</t>
  </si>
  <si>
    <t>222 32-3201</t>
  </si>
  <si>
    <t>Montáž zvonku 3 - 75 V, na úchytné body</t>
  </si>
  <si>
    <t>-1918475133</t>
  </si>
  <si>
    <t>492568367</t>
  </si>
  <si>
    <t>421802896</t>
  </si>
  <si>
    <t>SO-12.7 - Vzduchotechnika</t>
  </si>
  <si>
    <t xml:space="preserve">    751 - Vzduchotechnika</t>
  </si>
  <si>
    <t xml:space="preserve">      VZT-1 - Zařízení č. 1 - Větrání tělocvičny a sociálních zázemí</t>
  </si>
  <si>
    <t xml:space="preserve">      VZT-2 - Ostatní</t>
  </si>
  <si>
    <t>751</t>
  </si>
  <si>
    <t>VZT-1</t>
  </si>
  <si>
    <t>Zařízení č. 1 - Větrání tělocvičny a sociálních zázemí</t>
  </si>
  <si>
    <t>VZT-1.01</t>
  </si>
  <si>
    <t>Centrální vzduchotechnická jednotka. Přívodní část jednotky se skládá z filtrace, zpětného získávání tepla (rekuperátor), ohřívače, EC ventilátoru a uzavírací klapky na straně přívodu čerstvého vzduchu do jednotky. Odvodní část se skládá z filtrace, ZZT (</t>
  </si>
  <si>
    <t>-948754631</t>
  </si>
  <si>
    <t>VZT-1.02</t>
  </si>
  <si>
    <t>Protipožární klapka, odolnost dle požární zprávy (EI 30), mechanická, signalizace; rozměr ? 250mm</t>
  </si>
  <si>
    <t>438061743</t>
  </si>
  <si>
    <t>VZT-1.03</t>
  </si>
  <si>
    <t>Protipožární klapka, odolnost dle požární zprávy (EI 30), mechanická , signalizace; rozměr ? 630mm</t>
  </si>
  <si>
    <t>1733467713</t>
  </si>
  <si>
    <t>VZT-1.04</t>
  </si>
  <si>
    <t>Uzavírací klapka pro kruhové potrubí se servopohonem; netěsná; rozměr ? 250mm, servopohon on/off 230V</t>
  </si>
  <si>
    <t>143476965</t>
  </si>
  <si>
    <t>VZT-1.05</t>
  </si>
  <si>
    <t>Uzavírací klapka pro kruhové potrubí se servopohonem; netěsná; rozměr ? 630mm, servopohon on/off 230V</t>
  </si>
  <si>
    <t>130386180</t>
  </si>
  <si>
    <t>VZT-1.06</t>
  </si>
  <si>
    <t>Talířový ventil přívodní , kovový, Ř125mm, povrchová úprava dle zadání architekta</t>
  </si>
  <si>
    <t>-880380484</t>
  </si>
  <si>
    <t>VZT-1.07</t>
  </si>
  <si>
    <t>Talířový ventil odvodní, kovový, Ř125mm, povrchová úprava dle zadání architekta</t>
  </si>
  <si>
    <t>8508474</t>
  </si>
  <si>
    <t>VZT-1.08</t>
  </si>
  <si>
    <t>Přívodní vzduchotechnická dýza (tryska) s dlouhým dosahem s připojením na kruhové potrubí, mechanická, rozměr Ř160</t>
  </si>
  <si>
    <t>-576040138</t>
  </si>
  <si>
    <t>VZT-1.09</t>
  </si>
  <si>
    <t>Odvodní mřížka do kruhového potrubí, rozměr 325x125mm</t>
  </si>
  <si>
    <t>-1037632713</t>
  </si>
  <si>
    <t>VZT-1.10</t>
  </si>
  <si>
    <t>Čtverhranný tlumič hluku; rozměry 1600x400x1500mm; 10 kulis; přesný útlum viz příloha výpočtu tlumičů</t>
  </si>
  <si>
    <t>25350680</t>
  </si>
  <si>
    <t>VZT-1.11</t>
  </si>
  <si>
    <t>Čtverhranný tlumič hluku; rozměry 1600x400x1300mm; 9 kulis; přesný útlum viz příloha výpočtu tlumičů</t>
  </si>
  <si>
    <t>-1940064388</t>
  </si>
  <si>
    <t>VZT-1.12</t>
  </si>
  <si>
    <t>Kruhové SPIRO potrubí vč. tvarovek, Ř125mm</t>
  </si>
  <si>
    <t>-323841146</t>
  </si>
  <si>
    <t>VZT-1.13</t>
  </si>
  <si>
    <t>Kruhové SPIRO potrubí vč. tvarovek, Ř160mm</t>
  </si>
  <si>
    <t>40661607</t>
  </si>
  <si>
    <t>VZT-1.14</t>
  </si>
  <si>
    <t>Kruhové SPIRO potrubí vč. tvarovek, Ř200mm</t>
  </si>
  <si>
    <t>-2137108394</t>
  </si>
  <si>
    <t>VZT-1.15</t>
  </si>
  <si>
    <t>Kruhové SPIRO potrubí vč. tvarovek, Ř250mm</t>
  </si>
  <si>
    <t>-773694876</t>
  </si>
  <si>
    <t>VZT-1.16</t>
  </si>
  <si>
    <t>Kruhové SPIRO potrubí vč. tvarovek, Ř355mm</t>
  </si>
  <si>
    <t>-1858195069</t>
  </si>
  <si>
    <t>VZT-1.17</t>
  </si>
  <si>
    <t>Kruhové potrubí vč. tvarovek, Ř630mm</t>
  </si>
  <si>
    <t>316066029</t>
  </si>
  <si>
    <t>VZT-1.18</t>
  </si>
  <si>
    <t>Flexibilní potrubí s útlumem, Ř125mm, min. tl. izolace 20mm</t>
  </si>
  <si>
    <t>-1857254885</t>
  </si>
  <si>
    <t>VZT-1.19</t>
  </si>
  <si>
    <t>Čtverhranné potrubí vč. tvarovek, pozink.</t>
  </si>
  <si>
    <t>-276894417</t>
  </si>
  <si>
    <t>VZT-1.20</t>
  </si>
  <si>
    <t>Výfukový/nasávací koncový prvek, obsahuje ochranou mříž Ř900mm</t>
  </si>
  <si>
    <t>1354451065</t>
  </si>
  <si>
    <t>VZT-1.21</t>
  </si>
  <si>
    <t>Tepelná izolace, min. tl. izolace 20mm</t>
  </si>
  <si>
    <t>132994259</t>
  </si>
  <si>
    <t>VZT-1.22</t>
  </si>
  <si>
    <t>Tepelná izolace, min. tl. izolace 80mm</t>
  </si>
  <si>
    <t>1014387907</t>
  </si>
  <si>
    <t>VZT-1.23</t>
  </si>
  <si>
    <t>Tepelná izolace venkovního rozvodu VZT + oplechování, min. tl. izolace 100mm vč. revizních otvorů pro přístup k požárním a uzavíracím klapkám</t>
  </si>
  <si>
    <t>-192297649</t>
  </si>
  <si>
    <t>VZT-1.24</t>
  </si>
  <si>
    <t>Protipožární izolace, odolnost dle požární zprávy (EI 30)</t>
  </si>
  <si>
    <t>1662816337</t>
  </si>
  <si>
    <t>VZT-2</t>
  </si>
  <si>
    <t>VZT-2.01</t>
  </si>
  <si>
    <t>Montáž vzduchotechniky</t>
  </si>
  <si>
    <t>1620585269</t>
  </si>
  <si>
    <t>VZT-2.02</t>
  </si>
  <si>
    <t>Nastavení, měření, zaregulování, zkoušky, uvedení do provozu, zaškolení obsluhy</t>
  </si>
  <si>
    <t>2079839095</t>
  </si>
  <si>
    <t>VZT-2.03</t>
  </si>
  <si>
    <t>Izolační závěsy, ocelové pomocné konstrukce, kotvení potrubí</t>
  </si>
  <si>
    <t>-7287866</t>
  </si>
  <si>
    <t>VZT-2.04</t>
  </si>
  <si>
    <t>Doprava, přesun hmot a vedlejší náklady spojené s realizací</t>
  </si>
  <si>
    <t>752397054</t>
  </si>
  <si>
    <t>SO-14 - Oplocení</t>
  </si>
  <si>
    <t>348171RP2.24a</t>
  </si>
  <si>
    <t>Osazení oplocení z dílců kovových rámových, na ocelové sloupky do 15 st. sklonu svahu, výšky do 1,0 m</t>
  </si>
  <si>
    <t>915934668</t>
  </si>
  <si>
    <t>348171RP2.24b</t>
  </si>
  <si>
    <t>-267823604</t>
  </si>
  <si>
    <t>348171RZ2.09</t>
  </si>
  <si>
    <t>-1192654795</t>
  </si>
  <si>
    <t>348171RZ2.10</t>
  </si>
  <si>
    <t>1139178642</t>
  </si>
  <si>
    <t>348171RZ2.11</t>
  </si>
  <si>
    <t>664820732</t>
  </si>
  <si>
    <t>SO-101A - Asflat a vjezd z ulice Družstevní + parkoviště Kiss &amp; ride</t>
  </si>
  <si>
    <t xml:space="preserve">    5 - Komunikace pozemní</t>
  </si>
  <si>
    <t>113106123</t>
  </si>
  <si>
    <t>Rozebrání dlažeb a dílců komunikací pro pěší, vozovek a ploch s přemístěním hmot na skládku na vzdálenost do 3 m nebo s naložením na dopravní prostředek komunikací pro pěší s ložem z kameniva nebo živice a s výplní spár ze zámkové dlažby</t>
  </si>
  <si>
    <t>-1192753260</t>
  </si>
  <si>
    <t xml:space="preserve">Poznámka k souboru cen:_x000D_
1. Ceny jsou určeny pro rozebrání dlažeb a dílců včetně odstranění lože. 2. Ceny nelze použít pro rozebrání dlažeb uložených do betonového lože nebo do cementové malty, které se oceňují cenami -7130, -7131, -7132, -7170, -7171, -7172, -7230, -7231 a -7232 Odstranění podkladů nebo krytů z betonu prostého; pro volbu těchto cen je rozhodující tloušťka bourané dlažby včetně lože nebo podkladu. 3. U komunikací pro pěší a u vozovek a ploch menších než 50 m2 jsou ceny určeny pro ruční rozebrání, u vozovek a ploch větších než 50 m2 pro rozebrání strojní. 4. V cenách nejsou započteny náklady na popř. nutné očištění: a) dlažebních nebo mozaikových kostek, které se oceňuje cenami souboru cen 979 07-11 Očištění vybouraných dlažebních kostek části C01 tohoto ceníku, b) betonových, kameninových nebo kamenných desek nebo dlaždic, které se oceňuje cenami souboru cen 979 0 . - . . Očištění vybouraných obrubníků, krajníků, desek nebo dílců části C01 tohoto ceníku. 5. Přemístění vybourané dlažby včetně materiálu z lože a spár na vzdálenost přes 3 m se oceňuje cenami souborů cen 997 22-1 Vodorovná doprava suti a vybouraných hmot. </t>
  </si>
  <si>
    <t>"C5, D.2.1.2</t>
  </si>
  <si>
    <t>69,85</t>
  </si>
  <si>
    <t>113107222</t>
  </si>
  <si>
    <t>Odstranění podkladu pl přes 200 m2 z kameniva drceného tl 200 mm</t>
  </si>
  <si>
    <t>-1563823145</t>
  </si>
  <si>
    <t xml:space="preserve">Poznámka k souboru cen:_x000D_
1. Pro volbu cen z hlediska množství se uvažuje každá souvisle odstraňovaná plocha krytu nebo podkladu stejného druhu samostatně. Odstraňuje-li se několik vrstev vozovky najednou, jednotlivé vrstvy se oceňují každá samostatně. 2. U ploch menších než 50 m2 jsou ceny určeny pro ruční odstranění podkladu nebo krytu, u ploch větších než 50 m2 pro odstranění strojní. 3. Ceny a) –7111 až –7113, –7151 až -7153 a -7211 až -7213 lze použít i pro odstranění podkladů nebo krytů ze štěrkopísku, škváry, strusky nebo z mechanicky zpevněných zemin, b) –7121 až 7125, –7161 až -7165 a -7221 až -7225 lze použít i pro odstranění podkladů nebo krytů ze zemin stabilizovaných vápnem, c) –7130 až -7132, –7170 až -7172 a –7230 až -7232 lze použít i pro odstranění dlažeb uložených do betonového lože a dlažeb z mozaiky uložených do cementové malty nebo podkladu ze zemin stabilizovaných cementem. 4. Ceny lze použít i pro odstranění podkladů nebo krytů opatřených živičnými postřiky nebo nátěry. 5. Ceny odlišené podle tloušťky (např. do 100 mm, do 200 mm) jsou určeny vždy pro celou tloušťku jednotlivých konstrukcí. 6. V cenách nejsou započteny náklady na zarovnání styčných ploch betonových nebo živičných podkladů nebo krytů, které se oceňuje cenami souboru cen 919 73- Zarovnání styčné plochy části C 01 tohoto ceníku. Množství suti získané ze zarovnání styčných ploch podkladů nebo krytů se zvlášť nevykazuje. 7. Přemístění vybouraného materiálu na vzdálenost přes 3 m u cen –7111 až –7146 a přes 20 m u cen -7151 až –7246 se oceňuje cenami souborů cen 997 22-1 Vodorovná doprava suti. 8. Ceny -714 . , -718 . a –724 . nelze použít pro odstranění podkladu nebo krytu frézováním. </t>
  </si>
  <si>
    <t>"C5, D.2.3.2</t>
  </si>
  <si>
    <t>475,79-388,42</t>
  </si>
  <si>
    <t>113107242</t>
  </si>
  <si>
    <t>Odstranění podkladu pl přes 200 m2 živičných tl 100 mm</t>
  </si>
  <si>
    <t>1895785943</t>
  </si>
  <si>
    <t>113154123</t>
  </si>
  <si>
    <t>Frézování živičného podkladu nebo krytu s naložením na dopravní prostředek plochy do 500 m2 bez překážek v trase pruhu šířky přes 0,5 m do 1 m, tloušťky vrstvy 50 mm</t>
  </si>
  <si>
    <t>1050125467</t>
  </si>
  <si>
    <t xml:space="preserve">Poznámka k souboru cen:_x000D_
1. V cenách jsou započteny i náklady na: a) vodu pro chlazení zubů frézy, b) opotřebování frézovacích nástrojů, c) naložení odfrézovaného materiálu na dopravní prostředek. 2. V cenách nejsou započteny náklady na: a) nutné ruční odstranění (vybourání) živičného krytu kolem překážek, které se oceňují cenami souboru cen 113 10-7 Odstranění podkladů nebo krytů této části katalogu, b) očištění povrchu odfrézované plochy, které se oceňují cenami souboru cen 938 90-9 Odstranění bláta, prachu z povrchu podkladu nebo krytu části C01 tohoto katalogu. 3. Množství měrných jednotek pro rozpočet určí projekt. Drobné překážky, např. vpusti, uzávěry, sloupy (plochy do 2 m2) se z celkové frézované plochy neodečítají. 4. Tloušťku frézované vrstvy určí projekt a měří se tloušťka jednotlivých záběrů v mm. 5. Cena s překážkami je určena v případech, kdy: a) na 200 m2 frézované plochy se vyskytne v průměru více než jedna vpusť nebo vstup inženýrských sítí, popř. stožár, vstupní ostrůvek apod., b) jsou-li podél frézované plochy osazeny obrubníky s výškovým rozdílem horní plochy obrubníku od frézované plochy větší než 250 mm. 6. Překážkami se rozumějí obrubníky nebo krajníky, pokud výškový rozdíl horní plochy obrubníku od frézované plochy je větší než 250 mm, vpusti nebo vstupy inženýrských sítí, stožáry, nástupní a ochranné ostrůvky apod. </t>
  </si>
  <si>
    <t>388,42</t>
  </si>
  <si>
    <t>451317777</t>
  </si>
  <si>
    <t>Podklad nebo lože pod dlažbu (přídlažbu) v ploše vodorovné nebo ve sklonu do 1:5, tloušťky od 50 do 100 mm z betonu prostého</t>
  </si>
  <si>
    <t>969371243</t>
  </si>
  <si>
    <t xml:space="preserve">Poznámka k souboru cen:_x000D_
1. Ceny lze použít i pro podklad nebo lože pod dlažby silničních příkopů a kuželů. 2. Ceny nelze použít pro: a) lože rigolů dlážděných, které je započteno v cenách souborů cen 597 . 6- . 1 Rigol dlážděný, 597 17- . 1 Rigol krajnicový s kamennou obrubou a 597 16-1111 Rigol dlážděný z lomového kamene, b) podklad nebo lože pod dlažby (přídlažby) související s vodotečí, které se oceňují cenami části A 01 katalogu 832-1 Hráze a úpravy na tocích - úpravy toků a kanálů. 3. V cenách -7777 Podklad z prohozené zeminy, -9777 Příplatek za dalších 10 mm tloušťky z prohozené zeminy, -9779 Příplatek za sklon přes 1:5 z prohozené zeminy jsou započteny i náklady na prohození zeminy. 4. V cenách nejsou započteny náklady na: a) opatření zeminy a její přemístění k místu zabudování, které se oceňují podle ustanovení čl. 3111 Všeobecných podmínek části A 01 tohoto katalogu, b) úpravu pláně, která se oceňuje u silnic cenami části A 01, u dálnic cenami části A 02 katalogu 800-1 Zemní práce, c) odklizení odpadu po prohození zeminy, které se oceňuje cenami části A 01 katalogu 800-1 Zemní práce, d) svahování, které se oceňuje cenami části A 01 katalogu 800-1 Zemní práce. </t>
  </si>
  <si>
    <t>"D.2.1.2</t>
  </si>
  <si>
    <t>36,16 "zvýšený přechod pro chodce</t>
  </si>
  <si>
    <t>Komunikace pozemní</t>
  </si>
  <si>
    <t>564861111</t>
  </si>
  <si>
    <t>Podklad ze štěrkodrti ŠD s rozprostřením a zhutněním, po zhutnění tl. 200 mm</t>
  </si>
  <si>
    <t>-721968209</t>
  </si>
  <si>
    <t>63 "parkovací stání K+R</t>
  </si>
  <si>
    <t>573211111</t>
  </si>
  <si>
    <t>Postřik živičný spojovací bez posypu kamenivem z asfaltu silničního, v množství od 0,50 do 0,70 kg/m2</t>
  </si>
  <si>
    <t>-356324104</t>
  </si>
  <si>
    <t>577144111</t>
  </si>
  <si>
    <t>Asfaltový beton vrstva obrusná ACO 11 (ABS) s rozprostřením a se zhutněním z nemodifikovaného asfaltu v pruhu šířky do 3 m tř. I, po zhutnění tl. 50 mm</t>
  </si>
  <si>
    <t>1526619740</t>
  </si>
  <si>
    <t xml:space="preserve">Poznámka k souboru cen:_x000D_
1. ČSN EN 13108-1 připouští pro ACO 11 pouze tl. 35 až 50 mm. </t>
  </si>
  <si>
    <t>596211111</t>
  </si>
  <si>
    <t>Kladení zámkové dlažby komunikací pro pěší tl 60 mm skupiny A pl do 100 m2</t>
  </si>
  <si>
    <t>-2085223844</t>
  </si>
  <si>
    <t xml:space="preserve">Poznámka k souboru cen:_x000D_
1. Pro volbu cen dlažeb platí toto rozdělení: Skupina A: dlažby z prvků stejného tvaru, Skupina B: dlažby z prvků dvou a více tvarů nebo z obrazců o ploše jednotlivě do 100 m2, Skupina C: dlažby obloukovitých tvarů (oblouky, kruhy, apod.). 2. V cenách jsou započteny i náklady na dodání hmot pro lože a na dodání materiálu na výplň spár. 3. V cenách nejsou započteny náklady na dodání zámkové dlažby, které se oceňuje ve specifikaci; ztratné lze dohodnout u plochy a) do 100 m2 ve výši 3 %, b) přes 100 do 300 m2 ve výši 2 %, c) přes 300 m2 ve výši 1 %. 4. Část lože přesahující tloušťku 40 mm se oceňuje cenami souboru cen 451 . . -9 . Příplatek za každých dalších 10 mm tloušťky podkladu nebo lože. </t>
  </si>
  <si>
    <t>Poznámka k položce:
použije se stávající materiál</t>
  </si>
  <si>
    <t>69,85 "přeskládání dlažby</t>
  </si>
  <si>
    <t>592452P2.06</t>
  </si>
  <si>
    <t>dlažba pro nevidomé dle specifikace EXT.P2.06</t>
  </si>
  <si>
    <t>599342996</t>
  </si>
  <si>
    <t>596212210</t>
  </si>
  <si>
    <t>Kladení dlažby z betonových zámkových dlaždic pozemních komunikací s ložem z kameniva těženého nebo drceného tl. do 50 mm, s vyplněním spár, s dvojitým hutněním vibrováním a se smetením přebytečného materiálu na krajnici tl. 80 mm skupiny A, pro plochy do</t>
  </si>
  <si>
    <t>-856919131</t>
  </si>
  <si>
    <t xml:space="preserve">Poznámka k souboru cen:_x000D_
1. Pro volbu cen dlažeb platí toto rozdělení: Skupina A: dlažby z prvků stejného tvaru, Skupina B: dlažby z prvků dvou a více tvarů, nebo z obrazců o ploše jednotlivě do 100 m2, Skupina C: dlažby obloukovitých tvarů (oblouky, kruhy, apod.). 2. V cenách jsou započteny i náklady na dodání hmot pro lože a na dodání materiálu na výplň spár. 3. V cenách nejsou započteny náklady na dodání zámkové dlažby, které se oceňuje ve specifikaci; ztratné lze dohodnout u plochy a) do 100 m2 ve výši 3 %, b) přes 100 do 300 m2 ve výši 2 %, c) přes 300 m2 ve výši 1 %. 4. Část lože přesahující tloušťku 50 mm se oceňuje cenami souboru cen 451 ..-9 Příplatek za každých dalších 10 mm tloušťky podkladu nebo lože. </t>
  </si>
  <si>
    <t>-1187968754</t>
  </si>
  <si>
    <t>592453RP2.08</t>
  </si>
  <si>
    <t>dlažba dle specifikace EXT.P2.08</t>
  </si>
  <si>
    <t>405481102</t>
  </si>
  <si>
    <t>596212211</t>
  </si>
  <si>
    <t>Kladení dlažby z betonových zámkových dlaždic pozemních komunikací s ložem z kameniva těženého nebo drceného tl. do 50 mm, s vyplněním spár, s dvojitým hutněním vibrováním a se smetením přebytečného materiálu na krajnici tl. 80 mm skupiny A, pro plochy př</t>
  </si>
  <si>
    <t>-817610364</t>
  </si>
  <si>
    <t>592453RP2.09</t>
  </si>
  <si>
    <t>dlažba dle specifikace EXT.P2.09</t>
  </si>
  <si>
    <t>1518816685</t>
  </si>
  <si>
    <t>914111111</t>
  </si>
  <si>
    <t>Montáž svislé dopravní značky základní velikosti do 1 m2 objímkami na sloupky nebo konzoly</t>
  </si>
  <si>
    <t>24900633</t>
  </si>
  <si>
    <t xml:space="preserve">Poznámka k souboru cen:_x000D_
1. V cenách jsou započteny i náklady na montáž značek včetně upevňovacího materiálu na předem připravenou nosnou konstrukci (sloupek, konzolu, sloup). 2. V cenách nejsou započteny náklady na: a) dodání značek, tyto se oceňují ve specifikaci, b) na montáž a dodávku ocelových nosných konstrukcí – sloupků, konzol, tyto se oceňují cenami souboru cen 914 51 Montáž sloupku a 914 53 Montáž konzol a nástavců, c) nátěry, tyto se oceňují jako práce PSV příslušnými cenami katalogu 800-783 Nátěry, d) naložení a odklizení výkopku, tyto se oceňují cenami části A 01 katalogu 800-1 Zemní práce. 3. Ceny nelze použít pro osazení a montáž svislých dopravních značek: a) světelných, tyto se oceňují cenami katalogu 21 M Elektromontáže – silnoproud, b) upevněných na lanech, nebo speciálních konstrukcích nesoucích více značek, tyto se oceňují individuálně. </t>
  </si>
  <si>
    <t>404440440</t>
  </si>
  <si>
    <t>Výrobky a zabezpečovací prvky pro zařízení silniční značky dopravní svislé FeZn  plech FeZn AL     plech Al NK, 3M   povrchová úprava reflexní fólií tř.1 obdélníková značka A31a, A31b, A31c rozměr 400 x 1200 AL- 3M  reflexní tř.1</t>
  </si>
  <si>
    <t>1490436309</t>
  </si>
  <si>
    <t>914511111</t>
  </si>
  <si>
    <t>Montáž sloupku dopravních značek délky do 3,5 m do betonového základu</t>
  </si>
  <si>
    <t>964083927</t>
  </si>
  <si>
    <t xml:space="preserve">Poznámka k souboru cen:_x000D_
1. V cenách jsou započteny i náklady na: a) vykopání jamek s odhozem výkopku na vzdálenost do 3 m, b) osazení sloupku včetně montáže a dodávky plastového víčka, 2. V cenách -1111 jsou započteny i náklady na betonový základ. 3. V cenách -1112 jsou započteny i náklady na hliníkovou patku s betonovým základem. 4. V cenách nejsou započteny náklady na: a) dodání sloupku, tyto se oceňují ve specifikaci b) naložení a odklizení výkopku, tyto se oceňují cenami části A01 katalogu 800-1 Zemní práce. </t>
  </si>
  <si>
    <t>404452250</t>
  </si>
  <si>
    <t>Výrobky a zabezpečovací prvky pro zařízení silniční značky dopravní svislé sloupky Zn 60 - 350</t>
  </si>
  <si>
    <t>-1621774509</t>
  </si>
  <si>
    <t>915231112</t>
  </si>
  <si>
    <t>Vodorovné dopravní značení stříkaným plastem přechody pro chodce, šipky, symboly nápisy bílé retroreflexní</t>
  </si>
  <si>
    <t>2025515071</t>
  </si>
  <si>
    <t xml:space="preserve">Poznámka k souboru cen:_x000D_
1. Ceny jsou určeny pro dělicí čáry souvislé č. V 1a bílé, přerušované č. V 2a bílé, vodící č. V 4 bílé, souvislá č V12b žlutá, přerušovaná č. V12c žlutá 2. V cenách nejsou započteny náklady na: a) předznačení, tyto se oceňují cenami souboru cen 915 6.-11 Předznačení pro vodorovné značení, b) očištění vozovky, tyto se oceňují cenami souboru cen 938 90-9 . Odstranění bláta, prachu, nebo hlinitého nánosu s povrchu podkladu, nebo krytu části C 01 tohoto katalogu. 3. Množství měrných jednotek se u cen 912 21 a 915 22 určuje v m a u cen 915 23 v m2 stříkané plochy bez mezer. </t>
  </si>
  <si>
    <t>6*3,0*0,5 "zvýšený přechod pro chodce</t>
  </si>
  <si>
    <t>916241112</t>
  </si>
  <si>
    <t>Osazení obrubníku kamenného se zřízením lože, s vyplněním a zatřením spár cementovou maltou ležatého bez boční opěry, do lože z betonu prostého tř. C 12/15</t>
  </si>
  <si>
    <t>-2118220149</t>
  </si>
  <si>
    <t xml:space="preserve">Poznámka k souboru cen:_x000D_
1. Ceny -1211, -1212 a -1213 lze použít i pro osazení krajníků z kamene. 2. V cenách chodníkových obrubníků ležatých i stojatých jsou započteny pro osazení: a) do lože z kameniva těženého i náklady na dodání hmot pro lože tl. 80 až 100 mm, b) do lože z betonu prostého i náklady na dodání hmot pro lože tl. 80 až 100 mm; v cenách -1113 a -1213 též náklady na zřízení boční opěry. 3. Část lože z betonu prostého přesahující tl. 100 mm se oceňuje cenou 916 99-1121 Lože pod obrubníky, krajníky nebo obruby z dlažebních kostek. 4. V cenách nejsou započteny náklady na dodání obrubníků nebo krajníků, tyto se oceňují ve specifikaci. </t>
  </si>
  <si>
    <t>40,3</t>
  </si>
  <si>
    <t>592174P2.16</t>
  </si>
  <si>
    <t>obrubník betonový chodníkový dle specifikace EXP.P2.16</t>
  </si>
  <si>
    <t>1901067096</t>
  </si>
  <si>
    <t>997221551</t>
  </si>
  <si>
    <t>Vodorovná doprava suti bez naložení, ale se složením a s hrubým urovnáním ze sypkých materiálů, na vzdálenost do 1 km</t>
  </si>
  <si>
    <t>2047968691</t>
  </si>
  <si>
    <t xml:space="preserve">Poznámka k souboru cen:_x000D_
1. Ceny nelze použít pro vodorovnou dopravu suti po železnici, po vodě nebo neobvyklými dopravními prostředky. 2. Je-li na dopravní dráze pro vodorovnou dopravu suti překážka, pro kterou je nutno suť překládat z jednoho dopravního prostředku na druhý, oceňuje se tato doprava v každém úseku samostatně. 3. Ceny 997 22-155 jsou určeny pro sypký materiál, např. kamenivo a hmoty kamenitého charakteru stmelené vápnem, cementem nebo živicí. 4. Ceny 997 22-156 jsou určeny pro drobný kusový materiál (dlažební kostky, lomový kámen). </t>
  </si>
  <si>
    <t>997221845</t>
  </si>
  <si>
    <t>Poplatek za uložení stavebního odpadu na skládce (skládkovné) z asfaltových povrchů</t>
  </si>
  <si>
    <t>-59141003</t>
  </si>
  <si>
    <t xml:space="preserve">Poznámka k souboru cen:_x000D_
1. Ceny uvedené v souboru cen lze po dohodě upravit podle místních podmínek. 2. Uložení odpadů neuvedených v souboru cen se oceňuje individuálně. 3. V cenách je započítán poplatek za ukládání odpadu dle zákona 185/2001 Sb. 4. Případné drcení stavebního odpadu lze ocenit cenami souboru cen 997 00-60 Drcení stavebního odpadu z katalogu 800-6 Demolice objektů. </t>
  </si>
  <si>
    <t>998225111</t>
  </si>
  <si>
    <t>Přesun hmot pro komunikace s krytem z kameniva, monolitickým betonovým nebo živičným dopravní vzdálenost do 200 m jakékoliv délky objektu</t>
  </si>
  <si>
    <t>779854188</t>
  </si>
  <si>
    <t xml:space="preserve">Poznámka k souboru cen:_x000D_
1. Ceny lze použít i pro plochy letišť s krytem monolitickým betonovým nebo živičným. </t>
  </si>
  <si>
    <t>SO-101B - Manipulační plocha u jídelny + školní parkoviště</t>
  </si>
  <si>
    <t>1096186775</t>
  </si>
  <si>
    <t>341,68</t>
  </si>
  <si>
    <t>-801647713</t>
  </si>
  <si>
    <t>122201102</t>
  </si>
  <si>
    <t>Odkopávky a prokopávky nezapažené v hornině tř. 3 objem do 1000 m3</t>
  </si>
  <si>
    <t>2070139432</t>
  </si>
  <si>
    <t xml:space="preserve">Poznámka k souboru cen:_x000D_
1. Odkopávky a prokopávky v roubených prostorech se oceňují podle čl. 3116 Všeobec- ných podmínek tohoto katalogu. 2. Odkopávky a prokopávky ve stržích při lesnicko-technických melioracích (LTM) se oceňují cenami do 100 m3 pro jakýkoliv skutečný objem výkopu; ostatní odkopávky a prokopávky při LTM se oceňují při jakémkoliv objemu výkopu přes 100 m3 cenami přes 100 do 1 000 m3. 3. Ceny lze použít i pro vykopávky odpadových jam. 4. Ceny lze použít i pro sejmutí podorničí. Přitom se přihlíží k ustanovení čl. 3112 Všeobecných podmínek tohoto katalogu. </t>
  </si>
  <si>
    <t>"D.1.1.13</t>
  </si>
  <si>
    <t>870,46*0,2 "parkoviště komunikace</t>
  </si>
  <si>
    <t>557,53*0,2 "parkoviště stání</t>
  </si>
  <si>
    <t>124,8*0,2 "štěrkové pole</t>
  </si>
  <si>
    <t>-341,68*0,2 "odpočet demolovaných asfaltových ploch</t>
  </si>
  <si>
    <t>162301102</t>
  </si>
  <si>
    <t>Vodorovné přemístění výkopku nebo sypaniny po suchu na obvyklém dopravním prostředku, bez naložení výkopku, avšak se složením bez rozhrnutí z horniny tř. 1 až 4 na vzdálenost přes 500 do 1 000 m</t>
  </si>
  <si>
    <t>2051436011</t>
  </si>
  <si>
    <t xml:space="preserve">Poznámka k souboru cen:_x000D_
1. Ceny nelze použít, předepisuje-li projekt přemístit výkopek na místo nepřístupné obvyklým dopravním prostředkům; toto přemístění se oceňuje individuálně. 2. V cenách jsou započteny i náhrady za jízdu loženého vozidla v terénu ve výkopišti nebo na násypišti. 3. V cenách nejsou započteny náklady na rozhrnutí výkopku na násypišti; toto rozhrnutí se oceňuje cenami souboru cen 171 . 0- . . Uložení sypaniny do násypů a 171 20-1201Uložení sypaniny na skládky. 4. Je-li na dopravní dráze pro vodorovné přemístění nějaká překážka, pro kterou je nutno překládat výkopek z jednoho obvyklého dopravního prostředku na jiný obvyklý dopravní prostředek, oceňuje se toto lomené vodorovné přemístění výkopku v každém úseku samostatně příslušnou cenou tohoto souboru cen a překládání výkopku cenami souboru cen 167 10-3 . Nakládání neulehlého výkopku z hromad s ohledem na ustanovení pozn. číslo 5. 5. Přemísťuje-li se výkopek z dočasných skládek vzdálených do 50 m, neoceňuje se nakládání výkopku, i když se provádí. Toto ustanovení neplatí, vylučuje-li projekt použití dozeru. 6. V cenách vodorovného přemístění sypaniny nejsou započteny náklady na dodávku materiálu, tyto se oceňují ve specifikaci. </t>
  </si>
  <si>
    <t>171201201</t>
  </si>
  <si>
    <t>Uložení sypaniny na skládky</t>
  </si>
  <si>
    <t>589891992</t>
  </si>
  <si>
    <t xml:space="preserve">Poznámka k souboru cen:_x000D_
1. Cena -1201 je určena i pro: a) uložení výkopku nebo ornice na dočasné skládky předepsané projektem tak, že na 1 m2 projektem určené plochy této skládky připadá přes 2 m3 výkopku nebo ornice; v opačném případě se uložení neoceňuje. Množství výkopku nebo ornice připadající na 1 m2 skládky se určí jako podíl množství výkopku nebo ornice, měřeného v rostlém stavu a projektem určené plochy dočasné skládky; b) zasypání koryt vodotečí a prohlubní v terénu bez předepsaného zhutnění sypaniny; c) uložení výkopku pod vodou do prohlubní ve dně vodotečí nebo nádrží. 2. Cenu -1201 nelze použít pro uložení výkopku nebo ornice: a) při vykopávkách pro podzemní vedení podél hrany výkopu, z něhož byl výkopek získán, a to ani tehdy, jestliže se výkopek po vyhození z výkopu na povrch území ještě dále přemisťuje na hromady podél výkopu; b) na dočasné skládky, které nejsou předepsány projektem; c) na dočasné skládky předepsané projektem tak, že na 1 m2 projektem určené plochy této skládky připadají nejvýše 2 m3 výkopku nebo ornice (viz. též poznámku č. 1 a); d) na dočasné skládky, oceňuje-li se cenou 121 10-1101 Sejmutí ornice nebo lesní půdy do 50 m, nebo oceňuje-li se vodorovné přemístění výkopku do 20 m a 50 m cenami 162 20-1101, 162 20-1102, 162 20-1151 a 162 20-1152. V těchto případech se uložení výkopku nebo ornice na dočasnou skládku neoceňuje. e) na trvalé skládky s předepsaným zhutněním; toto uložení výkopku se oceňuje cenami souboru cen 171 . 0- . . Uložení sypaniny do násypů. 3. V ceně -1201 jsou započteny i náklady na rozprostření sypaniny ve vrstvách s hrubým urovnáním na skládce. 4. V ceně -1201 nejsou započteny náklady na získání skládek ani na poplatky za skládku. 5. Množství jednotek uložení výkopku (sypaniny) se určí v m3 uloženého výkopku (sypaniny),v rostlém stavu zpravidla ve výkopišti. 6. Cenu -1211 lze po dohodě upravit podle místních podmínek. </t>
  </si>
  <si>
    <t>171201211</t>
  </si>
  <si>
    <t>Uložení sypaniny poplatek za uložení sypaniny na skládce (skládkovné)</t>
  </si>
  <si>
    <t>-1423702101</t>
  </si>
  <si>
    <t>242,222*1,8 'Přepočtené koeficientem množství</t>
  </si>
  <si>
    <t>181111111</t>
  </si>
  <si>
    <t>Plošná úprava terénu v zemině tř. 1 až 4 s urovnáním povrchu bez doplnění ornice souvislé plochy do 500 m2 při nerovnostech terénu přes +/-50 do +/- 100 mm v rovině nebo na svahu do 1:5</t>
  </si>
  <si>
    <t>1499155113</t>
  </si>
  <si>
    <t xml:space="preserve">Poznámka k souboru cen:_x000D_
1. Ceny jsou určeny pro vyrovnání nerovností neupraveného rostlého nebo ulehlého terénu. 2. Ceny lze použít pro vyrovnání terénu při zakládání trávníku. 3. V cenách nejsou započteny náklady na hutnění, tyto náklady se oceňují cenami souboru cen 215 90-1.. Zhutnění podloží pod násypy z rostlé horniny tř. 1 až 4 katalogu 800-1 Zemní práce. 4. V cenách o sklonu svahu přes 1:1 jsou uvažovány podmínky pro svahy běžně schůdné; bez použití lezeckých technik. V případě použití lezeckých technik se tyto náklady oceňují individuálně. </t>
  </si>
  <si>
    <t>197,21 "zatravnění</t>
  </si>
  <si>
    <t>181411131</t>
  </si>
  <si>
    <t>Založení trávníku na půdě předem připravené plochy do 1000 m2 výsevem včetně utažení parkového v rovině nebo na svahu do 1:5</t>
  </si>
  <si>
    <t>-283510138</t>
  </si>
  <si>
    <t xml:space="preserve">Poznámka k souboru cen:_x000D_
1. V cenách jsou započteny i náklady na pokosení, naložení a odvoz odpadu do 20 km se složením. 2. V cenách -1161 až -1164 nejsou započteny i náklady na zatravňovací textilii. 3. V cenách nejsou započteny náklady na: a) přípravu půdy, b) travní semeno, tyto náklady se oceňují ve specifikaci, c) vypletí a zalévání; tyto práce se oceňují cenami části C02 souborů cen 185 80-42 Vypletí a 185 80-43 Zalití rostlin vodou, d) srovnání terénu, tyto práce se oceňují souborem cen 181 1.-..Plošná úprava terénu. 4. V cenách o sklonu svahu přes 1:1 jsou uvažovány podmínky pro svahy běžně schůdné; bez použití lezeckých technik. V případě použití lezeckých technik se tyto náklady oceňují individuálně. </t>
  </si>
  <si>
    <t>005724100</t>
  </si>
  <si>
    <t>Osiva pícnin směsi travní balení obvykle 25 kg parková</t>
  </si>
  <si>
    <t>1237535842</t>
  </si>
  <si>
    <t>197,21*0,015 'Přepočtené koeficientem množství</t>
  </si>
  <si>
    <t>181951101</t>
  </si>
  <si>
    <t>Úprava pláně vyrovnáním výškových rozdílů v hornině tř. 1 až 4 bez zhutnění</t>
  </si>
  <si>
    <t>309155411</t>
  </si>
  <si>
    <t xml:space="preserve">Poznámka k souboru cen:_x000D_
1. Ceny jsou určeny pro urovnání všech nově zřizovaných ploch (v zářezech i na násypech) vodorovných nebo ve sklonu do 1:5 pod zpevnění ploch jakéhokoliv druhu, pod humusování, (ne však pro plochy zásypu rýh pro podzemní vedení), drnování apod. a dále, předepíše-li projekt urovnání pláně z jiného důvodu. 2. Ceny nelze použít pro urovnání lavic (berem) šířky do 3 m přerušujících svahy, pro urovnání dna silničních a železničních příkopů pro jakoukoliv šířku dna; toto urovnání se oceňuje cenami souboru cen 182 .0-1 Svahování. 3. Urovnání ploch ve sklonu přes 1 : 5 se oceňuje cenami souboru cen 182 . 0-11 Svahování trvalých svahů do projektovaných profilů. 4. Náklady na urovnání dna a stěn při čištění příkopů pozemních komunikací jsou započteny v cenách souborů cen 938 90-2 . Čištění příkopů komunikací v suchu nebo ve vodě části A02 Zemní práce pro objekty oborů 821 až 828. 5. Míru zhutnění určuje projekt. Ceny se zhutněním jsou určeny pro jakoukoliv míru zhutnění. </t>
  </si>
  <si>
    <t>181951102</t>
  </si>
  <si>
    <t>Úprava pláně vyrovnáním výškových rozdílů v hornině tř. 1 až 4 se zhutněním</t>
  </si>
  <si>
    <t>-2040081620</t>
  </si>
  <si>
    <t>870,46 "parkoviště komunikace</t>
  </si>
  <si>
    <t>557,53 "parkoviště stání</t>
  </si>
  <si>
    <t>124,8 "štěrkové pole</t>
  </si>
  <si>
    <t>182303111</t>
  </si>
  <si>
    <t>Doplnění zeminy nebo substrátu na travnatých plochách tloušťky do 50 mm v rovině nebo na svahu do 1:5</t>
  </si>
  <si>
    <t>695522084</t>
  </si>
  <si>
    <t xml:space="preserve">Poznámka k souboru cen:_x000D_
1. V cenách jsou započteny i náklady na vodorovné přemístění na vzdálenost do 3 m. 2. V cenách nejsou započteny náklady na substrát. </t>
  </si>
  <si>
    <t>103715000</t>
  </si>
  <si>
    <t>Hnojiva humusová substrát pro trávníky A      VL</t>
  </si>
  <si>
    <t>-1479188753</t>
  </si>
  <si>
    <t>197,21*0,058 'Přepočtené koeficientem množství</t>
  </si>
  <si>
    <t>564551111</t>
  </si>
  <si>
    <t>Zřízení podsypu nebo podkladu ze sypaniny tl 150 mm</t>
  </si>
  <si>
    <t>547395116</t>
  </si>
  <si>
    <t xml:space="preserve">Poznámka k souboru cen:_x000D_
1. Ceny jsou určeny, jen předepíše-li projekt zřízení podsypu nebo podkladu ze sypaniny ze zemníku nebo z výkopku v trase. 2. V cenách nejsou započteny náklady na získání sypaniny a její přemístění k místu zabudování, které se oceňuje podle ustanovení čl. 3111 Všeobecných podmínek části části A 01 tohoto katalogu. </t>
  </si>
  <si>
    <t>464301210</t>
  </si>
  <si>
    <t>57190811R1</t>
  </si>
  <si>
    <t>Kryt vymývaným dekoračním kamenivem (kačírkem) tl 150 mm</t>
  </si>
  <si>
    <t>-406801077</t>
  </si>
  <si>
    <t>-905858769</t>
  </si>
  <si>
    <t>-1184817551</t>
  </si>
  <si>
    <t>-800634609</t>
  </si>
  <si>
    <t>916231213</t>
  </si>
  <si>
    <t>Osazení chodníkového obrubníku betonového stojatého s boční opěrou do lože z betonu prostého</t>
  </si>
  <si>
    <t>933423791</t>
  </si>
  <si>
    <t xml:space="preserve">Poznámka k souboru cen:_x000D_
1. V cenách chodníkových obrubníků ležatých i stojatých jsou započteny pro osazení a) do lože z kameniva těženého i náklady na dodání hmot pro lože tl. 80 až 100 mm, b) do lože z betonu prostého i náklady na dodání hmot pro lože tl. 80 až 100 mm; v cenách -1113 a -1213 též náklady na zřízení bočních opěr. 2. Část lože z betonu prostého přesahující tl. 100 mm se oceňuje cenou 916 99-1121 Lože pod obrubníky, krajníky nebo obruby z dlažebních kostek. 3. V cenách nejsou započteny náklady na dodání obrubníků, tyto se oceňují ve specifikaci. </t>
  </si>
  <si>
    <t>-79982416</t>
  </si>
  <si>
    <t>998223011</t>
  </si>
  <si>
    <t>Přesun hmot pro pozemní komunikace s krytem dlážděným</t>
  </si>
  <si>
    <t>133923306</t>
  </si>
  <si>
    <t>SO-102A - Pojížděný chodník Komenského</t>
  </si>
  <si>
    <t>265517566</t>
  </si>
  <si>
    <t>922,57</t>
  </si>
  <si>
    <t>1587530880</t>
  </si>
  <si>
    <t>122201101</t>
  </si>
  <si>
    <t>Odkopávky a prokopávky nezapažené s přehozením výkopku na vzdálenost do 3 m nebo s naložením na dopravní prostředek v hornině tř. 3 do 100 m3</t>
  </si>
  <si>
    <t>-1884309761</t>
  </si>
  <si>
    <t>"D.2.3.2</t>
  </si>
  <si>
    <t>1291,63-922,57</t>
  </si>
  <si>
    <t>1846096099</t>
  </si>
  <si>
    <t>925107680</t>
  </si>
  <si>
    <t>415306577</t>
  </si>
  <si>
    <t>369,06*1,8 'Přepočtené koeficientem množství</t>
  </si>
  <si>
    <t>1460652358</t>
  </si>
  <si>
    <t>419,89</t>
  </si>
  <si>
    <t>895756585</t>
  </si>
  <si>
    <t>-818603737</t>
  </si>
  <si>
    <t>419,89*0,015 'Přepočtené koeficientem množství</t>
  </si>
  <si>
    <t>-389358195</t>
  </si>
  <si>
    <t>-1930162747</t>
  </si>
  <si>
    <t>-587345235</t>
  </si>
  <si>
    <t>419,89*0,058 'Přepočtené koeficientem množství</t>
  </si>
  <si>
    <t>-434464140</t>
  </si>
  <si>
    <t>742,99 "pojížděný chodník v ul. Komenského</t>
  </si>
  <si>
    <t>116,25 "pojížděný areálový chodník</t>
  </si>
  <si>
    <t>596211112</t>
  </si>
  <si>
    <t>Kladení zámkové dlažby komunikací pro pěší tl 60 mm skupiny A pl do 300 m2</t>
  </si>
  <si>
    <t>1854047396</t>
  </si>
  <si>
    <t>9,64 "vstupní chodník školka</t>
  </si>
  <si>
    <t>5924530P2.01</t>
  </si>
  <si>
    <t>dlažba dle specifikace EXT.P2.01</t>
  </si>
  <si>
    <t>1360825518</t>
  </si>
  <si>
    <t>-903651358</t>
  </si>
  <si>
    <t>3+1,4 "pojížděný chodník v ul. Komenského</t>
  </si>
  <si>
    <t>-1916317020</t>
  </si>
  <si>
    <t>596212212</t>
  </si>
  <si>
    <t>Kladení zámkové dlažby pozemních komunikací tl 80 mm skupiny A pl do 300 m2</t>
  </si>
  <si>
    <t>-1148799898</t>
  </si>
  <si>
    <t>592453RP2.02</t>
  </si>
  <si>
    <t>dlažba dle specifikace EXT.P2.02</t>
  </si>
  <si>
    <t>-1448735169</t>
  </si>
  <si>
    <t>596212223</t>
  </si>
  <si>
    <t>Kladení zámkové dlažby pozemních komunikací tl 80 mm skupiny B pl přes 300 m2</t>
  </si>
  <si>
    <t>-2137635821</t>
  </si>
  <si>
    <t>592453RP2.13</t>
  </si>
  <si>
    <t>dlažba dle specifikace EXT.P2.13</t>
  </si>
  <si>
    <t>140151106</t>
  </si>
  <si>
    <t>206597334</t>
  </si>
  <si>
    <t>315 "pojížděný chodník v ul. Komenského</t>
  </si>
  <si>
    <t>592172RP2.15</t>
  </si>
  <si>
    <t>obrubník betonový parkový dle specifikace EXP.P2.15</t>
  </si>
  <si>
    <t>749307650</t>
  </si>
  <si>
    <t>1122649534</t>
  </si>
  <si>
    <t>-515048679</t>
  </si>
  <si>
    <t>-1653371247</t>
  </si>
  <si>
    <t>SO-102B - Navazující zpevněné plochy na chodník Komenského</t>
  </si>
  <si>
    <t>2097636584</t>
  </si>
  <si>
    <t>127,33*0,2 "pochozí chodník</t>
  </si>
  <si>
    <t>180,92*0,2 "mlatová plocha</t>
  </si>
  <si>
    <t>1528457381</t>
  </si>
  <si>
    <t>-956093152</t>
  </si>
  <si>
    <t>-1821093188</t>
  </si>
  <si>
    <t>61,65*1,8 'Přepočtené koeficientem množství</t>
  </si>
  <si>
    <t>819870804</t>
  </si>
  <si>
    <t>671,97</t>
  </si>
  <si>
    <t>-989690731</t>
  </si>
  <si>
    <t>-354819328</t>
  </si>
  <si>
    <t>671,97*0,015 'Přepočtené koeficientem množství</t>
  </si>
  <si>
    <t>-406330731</t>
  </si>
  <si>
    <t>588366371</t>
  </si>
  <si>
    <t>180,92</t>
  </si>
  <si>
    <t>127,33</t>
  </si>
  <si>
    <t>-270139415</t>
  </si>
  <si>
    <t>-831038955</t>
  </si>
  <si>
    <t>671,97*0,058 'Přepočtené koeficientem množství</t>
  </si>
  <si>
    <t>185803111</t>
  </si>
  <si>
    <t>Ošetření trávníku jednorázové v rovině nebo na svahu do 1:5</t>
  </si>
  <si>
    <t>174762245</t>
  </si>
  <si>
    <t xml:space="preserve">Poznámka k souboru cen:_x000D_
1. V cenách nejsou započteny náklady na : a) vypletí; tyto práce se oceňují cenami části C02 souboru cen 185 80-42 Vypletí, b) zalití; tyto práce se oceňují cenami části C02 souboru cen 185 80-43 Zalití rostlin vodou c) chemické odplevelení; tyto práce se oceňují cenami části A02 souboru cen 184 80-22 Chemické odplevelení trávníku, d) hnojení; tyto práce se oceňuji cenami části A02 souboru cen 184 85-11 Hnojení roztokem hnojiva nebo 185 80-21 Hnojení. 2. V cenách jsou započteny i náklady na pokosení se shrabáním, naložením shrabu na dopravní prostředek s odvezením do vzdálenosti 20 km a vyložením shrabu. 3. V cenách o sklonu svahu přes 1:1 jsou uvažovány podmínky pro svahy běžně schůdné; bez použití lezeckých technik. V případě použití lezeckých technik se tyto náklady oceňují individuálně. </t>
  </si>
  <si>
    <t>564851111</t>
  </si>
  <si>
    <t>Podklad ze štěrkodrtě ŠD tl 150 mm</t>
  </si>
  <si>
    <t>1217520563</t>
  </si>
  <si>
    <t>180,92 "mlatová plocha</t>
  </si>
  <si>
    <t>1819831221</t>
  </si>
  <si>
    <t>127,33 "chodník pochozí</t>
  </si>
  <si>
    <t>564952111</t>
  </si>
  <si>
    <t>Podklad z mechanicky zpevněného kameniva MZK tl 150 mm</t>
  </si>
  <si>
    <t>1221126609</t>
  </si>
  <si>
    <t xml:space="preserve">Poznámka k souboru cen:_x000D_
1. ČSN 73 6126-1 připouští pro MZK max. tl. 300 mm. 2. V cenách nejsou započteny náklady na: a) ochranu povrchu podkladu filtračním postřikem, který se oceňuje cenami souboru cen 573 11-11, b) spojovací postřk před pokládkou asfaltových směsí, který se oceňuje cenami sooboru cen 572 2.. </t>
  </si>
  <si>
    <t>73369123</t>
  </si>
  <si>
    <t>1403218636</t>
  </si>
  <si>
    <t>80416068</t>
  </si>
  <si>
    <t>165 "areálový chodník</t>
  </si>
  <si>
    <t>1185169144</t>
  </si>
  <si>
    <t>1739851674</t>
  </si>
  <si>
    <t>SO-103 - Zpevněné plochy vnitroareálové</t>
  </si>
  <si>
    <t>1739832323</t>
  </si>
  <si>
    <t>895,29</t>
  </si>
  <si>
    <t>94380588</t>
  </si>
  <si>
    <t>-112536986</t>
  </si>
  <si>
    <t>"D.2.4.2</t>
  </si>
  <si>
    <t>916,21*0,2 "pojížděný areálový chodník</t>
  </si>
  <si>
    <t>(358,81+164,93)*0,2 "areálový chodník</t>
  </si>
  <si>
    <t>211,85*0,2 "mlatová plocha</t>
  </si>
  <si>
    <t>395,43*0,2 "štěrkový trávník</t>
  </si>
  <si>
    <t>-895,29*0,2 "odpočet bouraných asfaltových ploch</t>
  </si>
  <si>
    <t>-418207976</t>
  </si>
  <si>
    <t>-989614003</t>
  </si>
  <si>
    <t>-1662459025</t>
  </si>
  <si>
    <t>230,388*1,8 'Přepočtené koeficientem množství</t>
  </si>
  <si>
    <t>1012985057</t>
  </si>
  <si>
    <t>815,91 "úprava okolního terénu</t>
  </si>
  <si>
    <t>551,64 "úprava okolního terénu</t>
  </si>
  <si>
    <t>395,43 "štěrkový trávník</t>
  </si>
  <si>
    <t>181411121</t>
  </si>
  <si>
    <t>Založení trávníku na půdě předem připravené plochy do 1000 m2 výsevem včetně utažení lučního v rovině nebo na svahu do 1:5</t>
  </si>
  <si>
    <t>-1849742083</t>
  </si>
  <si>
    <t>00572480R1</t>
  </si>
  <si>
    <t>osivo - Festuca Ovina</t>
  </si>
  <si>
    <t>-1439207571</t>
  </si>
  <si>
    <t>389,1*0,015 'Přepočtené koeficientem množství</t>
  </si>
  <si>
    <t>191772170</t>
  </si>
  <si>
    <t>-112627400</t>
  </si>
  <si>
    <t>1367,55*0,015 'Přepočtené koeficientem množství</t>
  </si>
  <si>
    <t>-688070354</t>
  </si>
  <si>
    <t>-398224322</t>
  </si>
  <si>
    <t>916,21 "pojížděný areálový chodník</t>
  </si>
  <si>
    <t>358,81 "areálový chodník</t>
  </si>
  <si>
    <t>211,85 "mlatová plocha</t>
  </si>
  <si>
    <t>-96249890</t>
  </si>
  <si>
    <t>302966313</t>
  </si>
  <si>
    <t>1367,55*0,058 'Přepočtené koeficientem množství</t>
  </si>
  <si>
    <t>206032819</t>
  </si>
  <si>
    <t>-1559467954</t>
  </si>
  <si>
    <t>564871111</t>
  </si>
  <si>
    <t>Podklad ze štěrkodrti ŠD s rozprostřením a zhutněním, po zhutnění tl. 250 mm</t>
  </si>
  <si>
    <t>-809548928</t>
  </si>
  <si>
    <t>-559405389</t>
  </si>
  <si>
    <t>596211113</t>
  </si>
  <si>
    <t>Kladení zámkové dlažby komunikací pro pěší tl 60 mm skupiny A pl přes 300 m2</t>
  </si>
  <si>
    <t>-1768134249</t>
  </si>
  <si>
    <t>89,38 "areálový chodník</t>
  </si>
  <si>
    <t>224,75 "areálový chodník</t>
  </si>
  <si>
    <t>44,68 "areálový chodník</t>
  </si>
  <si>
    <t>1114706302</t>
  </si>
  <si>
    <t>5924530P2.05</t>
  </si>
  <si>
    <t>dlažba dle specifikace EXT.P2.05</t>
  </si>
  <si>
    <t>561314655</t>
  </si>
  <si>
    <t>596212213</t>
  </si>
  <si>
    <t>Kladení zámkové dlažby pozemních komunikací tl 80 mm skupiny A pl přes 300 m2</t>
  </si>
  <si>
    <t>-730591339</t>
  </si>
  <si>
    <t>733,48 "pojížděný areálový chodník</t>
  </si>
  <si>
    <t>182,73 "pojížděný areálový chodník</t>
  </si>
  <si>
    <t>361132963</t>
  </si>
  <si>
    <t>596811222</t>
  </si>
  <si>
    <t>Kladení dlažby z betonových nebo kameninových dlaždic komunikací pro pěší s vyplněním spár a se smetením přebytečného materiálu na vzdálenost do 3 m s ložem z kameniva těženého tl. do 30 mm velikosti dlaždic přes 0,09 m2 do 0,25 m2, pro plochy přes 100 do 300 m2</t>
  </si>
  <si>
    <t>-234443829</t>
  </si>
  <si>
    <t xml:space="preserve">Poznámka k souboru cen:_x000D_
1. V cenách jsou započteny i náklady na dodání hmot pro lože a na dodání materiálu pro výplň spár. 2. V cenách nejsou započteny náklady na dodání dlaždic, které se oceňují ve specifikaci; ztratné lze dohodnout u plochy a) do 100 m2 ve výši 3 %, b) přes 100 do 300 m2 ve výši 2 %, c) přes 300 m2 ve výši 1 %. 3. Část lože přesahující tloušťku 30 mm se oceňuje cenami souboru cen 451 . . -9 . Příplatek za každých dalších 10 mm tloušťky podkladu nebo lože. </t>
  </si>
  <si>
    <t>101,48 "areálové komunikace pochozí</t>
  </si>
  <si>
    <t>63,45 "obslužná plocha u tělocvičny</t>
  </si>
  <si>
    <t>59245RP2.04</t>
  </si>
  <si>
    <t>dlažba dle specifikace EXT.P2.04</t>
  </si>
  <si>
    <t>-513721694</t>
  </si>
  <si>
    <t>1386270470</t>
  </si>
  <si>
    <t>533,3 "pojížděný areálový chodník + areálový chodník</t>
  </si>
  <si>
    <t>1422469596</t>
  </si>
  <si>
    <t>-1358456556</t>
  </si>
  <si>
    <t>767531111</t>
  </si>
  <si>
    <t>Montáž vstupních čistících zón z rohoží kovových nebo plastových</t>
  </si>
  <si>
    <t>420181847</t>
  </si>
  <si>
    <t xml:space="preserve">Poznámka k souboru cen:_x000D_
1. Cena -1111 je určena pro všechny typy rohoží kromě textilních, tj. hliníkové nebo plastové v kombinaci s různými typy kartáčů, kovové - škrabáky, pryžové, z vláken z plastických hmot, apod. 2. Textilní rohože se oceňují souborem cen 776 57-3 Montáž textilních čistících zón katalogu 800-776 Podlahy povlakové. </t>
  </si>
  <si>
    <t>2*2</t>
  </si>
  <si>
    <t>69752P2.17</t>
  </si>
  <si>
    <t>rohož vstupní dle specifikace EXT.P2.17</t>
  </si>
  <si>
    <t>-1123905178</t>
  </si>
  <si>
    <t>998767101</t>
  </si>
  <si>
    <t>Přesun hmot pro zámečnické konstrukce stanovený z hmotnosti přesunovaného materiálu vodorovná dopravní vzdálenost do 50 m v objektech výšky do 6 m</t>
  </si>
  <si>
    <t>-1168433192</t>
  </si>
  <si>
    <t xml:space="preserve">SO-301 - Dešťová kanalizace </t>
  </si>
  <si>
    <t>ZT-K-0 - PARKOVIŠTĚ SO.101B</t>
  </si>
  <si>
    <t>ZT-K-1 - LINIOVÉ ŽLABY A ODVOD DO TRATIVODŮ</t>
  </si>
  <si>
    <t>ZT-K-0</t>
  </si>
  <si>
    <t>PARKOVIŠTĚ SO.101B</t>
  </si>
  <si>
    <t>ZT-K-001</t>
  </si>
  <si>
    <t>odstranění stávajícího lapáku tuku</t>
  </si>
  <si>
    <t>-1935763034</t>
  </si>
  <si>
    <t>ZT-K-002</t>
  </si>
  <si>
    <t>lapák tuku NS=10, 2x poklop 600x900 mm včetně základové desky a obetonování</t>
  </si>
  <si>
    <t>-2044388923</t>
  </si>
  <si>
    <t>ZT-K-003</t>
  </si>
  <si>
    <t>napojení potrubí na stávající šachty</t>
  </si>
  <si>
    <t>1225982484</t>
  </si>
  <si>
    <t>ZT-K-004</t>
  </si>
  <si>
    <t>-1458966040</t>
  </si>
  <si>
    <t>ZT-K-005</t>
  </si>
  <si>
    <t>367258799</t>
  </si>
  <si>
    <t>ZT-K-006</t>
  </si>
  <si>
    <t>853500280</t>
  </si>
  <si>
    <t>ZT-K-007</t>
  </si>
  <si>
    <t>liniový žlab š.200 mm</t>
  </si>
  <si>
    <t>-104892834</t>
  </si>
  <si>
    <t>ZT-K-008</t>
  </si>
  <si>
    <t>1483834185</t>
  </si>
  <si>
    <t>ZT-K-009</t>
  </si>
  <si>
    <t>-503312740</t>
  </si>
  <si>
    <t>ZT-K-010</t>
  </si>
  <si>
    <t>-829725633</t>
  </si>
  <si>
    <t>ZT-K-011</t>
  </si>
  <si>
    <t>1472145639</t>
  </si>
  <si>
    <t>ZT-K-012</t>
  </si>
  <si>
    <t>1327344607</t>
  </si>
  <si>
    <t>ZT-K-013</t>
  </si>
  <si>
    <t>68707100</t>
  </si>
  <si>
    <t>ZT-K-014</t>
  </si>
  <si>
    <t>714252706</t>
  </si>
  <si>
    <t>ZT-K-015</t>
  </si>
  <si>
    <t>-1004075923</t>
  </si>
  <si>
    <t>ZT-K-016</t>
  </si>
  <si>
    <t>odlučovač lehkých kapalin NS=20, 2x pojezdový poklop 600x900 mm včetně základové desky a obetonování</t>
  </si>
  <si>
    <t>-1774348517</t>
  </si>
  <si>
    <t>ZT-K-017</t>
  </si>
  <si>
    <t>RŠD15-revizní šachta plastová DN 425, průtočné dno, teleskopický poklop D400, hloubka 2000 mm</t>
  </si>
  <si>
    <t>-1266227367</t>
  </si>
  <si>
    <t>ZT-K-018</t>
  </si>
  <si>
    <t>RŠD16 - plastová filtrační šachta DN 425 s filtračním košem a  pojistným přepadem, hloubka 2050 mm</t>
  </si>
  <si>
    <t>-189206196</t>
  </si>
  <si>
    <t>ZT-K-019</t>
  </si>
  <si>
    <t>RDŠ17 - revizní šachta DN 1000 betonová, tl. stěny 120 mm, horní skruž kónická, poklop D400 bez odvětrání, šachtové dno s plastovou výstelkou, hloubka 2730 mm</t>
  </si>
  <si>
    <t>1267086799</t>
  </si>
  <si>
    <t>ZT-K-020</t>
  </si>
  <si>
    <t>RDŠ18 - revizní šachta DN 1000 betonová, tl. stěny 120 mm, horní skruž kónická, poklop D400 bez odvětrání, šachtové dno s plastovou výstelkou, hloubka 2380 mm</t>
  </si>
  <si>
    <t>-579107207</t>
  </si>
  <si>
    <t>ZT-K-021</t>
  </si>
  <si>
    <t>drenážní virový regulátor odtoku</t>
  </si>
  <si>
    <t>926550092</t>
  </si>
  <si>
    <t>ZT-K-022</t>
  </si>
  <si>
    <t>-2013333865</t>
  </si>
  <si>
    <t>ZT-K-023</t>
  </si>
  <si>
    <t>-1746573693</t>
  </si>
  <si>
    <t>ZT-K-024</t>
  </si>
  <si>
    <t>-1481466986</t>
  </si>
  <si>
    <t>ZT-K-025</t>
  </si>
  <si>
    <t>-1169268831</t>
  </si>
  <si>
    <t>ZT-K-026</t>
  </si>
  <si>
    <t>-1033030749</t>
  </si>
  <si>
    <t>ZT-K-1</t>
  </si>
  <si>
    <t>LINIOVÉ ŽLABY A ODVOD DO TRATIVODŮ</t>
  </si>
  <si>
    <t>ZT-K-101</t>
  </si>
  <si>
    <t>liniový zapuštěný žlab š.150 mm</t>
  </si>
  <si>
    <t>-910715281</t>
  </si>
  <si>
    <t>ZT-K-102</t>
  </si>
  <si>
    <t>1003063269</t>
  </si>
  <si>
    <t>ZT-K-103</t>
  </si>
  <si>
    <t>-1922564163</t>
  </si>
  <si>
    <t>ZT-K-104</t>
  </si>
  <si>
    <t>743045862</t>
  </si>
  <si>
    <t>ZT-K-105</t>
  </si>
  <si>
    <t>1929206854</t>
  </si>
  <si>
    <t>ZT-K-106</t>
  </si>
  <si>
    <t>-1912872513</t>
  </si>
  <si>
    <t>ZT-K-107</t>
  </si>
  <si>
    <t>perforovaná trubka DN 150</t>
  </si>
  <si>
    <t>-1736075317</t>
  </si>
  <si>
    <t>ZT-K-108</t>
  </si>
  <si>
    <t>stěrk frakce 16/32</t>
  </si>
  <si>
    <t>773263016</t>
  </si>
  <si>
    <t>ZT-K-109</t>
  </si>
  <si>
    <t>pískový násyp</t>
  </si>
  <si>
    <t>665873325</t>
  </si>
  <si>
    <t>ZT-K-110</t>
  </si>
  <si>
    <t>netkaná geotextílie 300 g/ m2</t>
  </si>
  <si>
    <t>-395856967</t>
  </si>
  <si>
    <t>ZT-K-111</t>
  </si>
  <si>
    <t>zhutněný zásyp</t>
  </si>
  <si>
    <t>490599749</t>
  </si>
  <si>
    <t>ZT-K-112</t>
  </si>
  <si>
    <t>184319885</t>
  </si>
  <si>
    <t>ZT-K-113</t>
  </si>
  <si>
    <t>124748482</t>
  </si>
  <si>
    <t>ZT-K-114</t>
  </si>
  <si>
    <t>1291923075</t>
  </si>
  <si>
    <t>ZT-K-115</t>
  </si>
  <si>
    <t>-1721158300</t>
  </si>
  <si>
    <t>ZT-K-116</t>
  </si>
  <si>
    <t>-184313031</t>
  </si>
  <si>
    <t>ZT-K-117</t>
  </si>
  <si>
    <t>-770946098</t>
  </si>
  <si>
    <t>ZT-K-118</t>
  </si>
  <si>
    <t>131870008</t>
  </si>
  <si>
    <t>ZT-K-119</t>
  </si>
  <si>
    <t>-1773755078</t>
  </si>
  <si>
    <t>ZT-K-120</t>
  </si>
  <si>
    <t>-2000786757</t>
  </si>
  <si>
    <t>ZT-K-121</t>
  </si>
  <si>
    <t>619695198</t>
  </si>
  <si>
    <t>ZT-K-122</t>
  </si>
  <si>
    <t>-153277913</t>
  </si>
  <si>
    <t>ZT-K-123</t>
  </si>
  <si>
    <t>-855298858</t>
  </si>
  <si>
    <t>SO-302 - Splašková kanalizace (dílčí přípojka)</t>
  </si>
  <si>
    <t>ZT-K-4 - VÝMĚNA STÁVAJÍCÍ ČÁSTI JEDNOTNÉ KANALIZAČNÍ STOKY</t>
  </si>
  <si>
    <t>ZT-K-4</t>
  </si>
  <si>
    <t>VÝMĚNA STÁVAJÍCÍ ČÁSTI JEDNOTNÉ KANALIZAČNÍ STOKY</t>
  </si>
  <si>
    <t>ZT-K-401</t>
  </si>
  <si>
    <t>RDŠ10 - revizní šachta DN 1000 betonová, tl. stěny 120 mm, horní skruž kónická, poklop BEGU D400 bez odvětrání, šachtové dno s plastovou výstelkou, hloubka 2960 mm</t>
  </si>
  <si>
    <t>956847167</t>
  </si>
  <si>
    <t>ZT-K-402</t>
  </si>
  <si>
    <t>nová revizní šachta DN 1000 betonová, tl. stěny 120 mm, horní skruž kónická, poklop BEGU D400 bez odvětrání, šachtové dno s plastovou výstelkou, hloubka 1900 mm</t>
  </si>
  <si>
    <t>1099692458</t>
  </si>
  <si>
    <t>ZT-K-403</t>
  </si>
  <si>
    <t>napojení na stávající revizní šachtu RŠ 1 z I.etapy</t>
  </si>
  <si>
    <t>1702243797</t>
  </si>
  <si>
    <t>ZT-K-404</t>
  </si>
  <si>
    <t>-1080409756</t>
  </si>
  <si>
    <t>ZT-K-405</t>
  </si>
  <si>
    <t>profilované potrubí PP, SN 8</t>
  </si>
  <si>
    <t>1176365636</t>
  </si>
  <si>
    <t>ZT-K-406</t>
  </si>
  <si>
    <t>potrubí PP KG SN 8 DN 200</t>
  </si>
  <si>
    <t>1998102023</t>
  </si>
  <si>
    <t>ZT-K-407</t>
  </si>
  <si>
    <t>-2050972443</t>
  </si>
  <si>
    <t>ZT-K-408</t>
  </si>
  <si>
    <t>-1226174135</t>
  </si>
  <si>
    <t>ZT-K-409</t>
  </si>
  <si>
    <t>11460248</t>
  </si>
  <si>
    <t>ZT-K-410</t>
  </si>
  <si>
    <t>-436612358</t>
  </si>
  <si>
    <t>ZT-K-411</t>
  </si>
  <si>
    <t>podlahová vpusť DN 100 s ochranou proti zpětnému toku</t>
  </si>
  <si>
    <t>-912833936</t>
  </si>
  <si>
    <t>SO-303 - Vodovod (2x napojení pítka)</t>
  </si>
  <si>
    <t>ZTI-V-3 - PÍTKA</t>
  </si>
  <si>
    <t>ZTI-V-3</t>
  </si>
  <si>
    <t>PÍTKA</t>
  </si>
  <si>
    <t>V-3.001</t>
  </si>
  <si>
    <t>napojení na areálový vodovod pomocí navrtávacího pasu</t>
  </si>
  <si>
    <t>-1199350953</t>
  </si>
  <si>
    <t>V-3.002</t>
  </si>
  <si>
    <t>šoupátko se zemní soupravou</t>
  </si>
  <si>
    <t>639297541</t>
  </si>
  <si>
    <t>V-3.003</t>
  </si>
  <si>
    <t>potrubí z PE 100 SDR 11 d25</t>
  </si>
  <si>
    <t>1473913573</t>
  </si>
  <si>
    <t>V-3.004</t>
  </si>
  <si>
    <t>signalizační ochranná folie s identifikačním vodičem</t>
  </si>
  <si>
    <t>719479893</t>
  </si>
  <si>
    <t>V-3.005</t>
  </si>
  <si>
    <t>pítko</t>
  </si>
  <si>
    <t>-1357301160</t>
  </si>
  <si>
    <t>V-3.006</t>
  </si>
  <si>
    <t>1642282</t>
  </si>
  <si>
    <t>SO-304 - Elektro (zapojení závory u parkoviště)</t>
  </si>
  <si>
    <t>SI-09 - Elektroinstalace závor</t>
  </si>
  <si>
    <t>SI-09</t>
  </si>
  <si>
    <t>Elektroinstalace závor</t>
  </si>
  <si>
    <t>Pol129</t>
  </si>
  <si>
    <t>elektromechanická závora, délka 4 m (možnost zkrácení), 230 V, 1 A, IP44</t>
  </si>
  <si>
    <t>-190196613</t>
  </si>
  <si>
    <t>Pol130</t>
  </si>
  <si>
    <t>stříška tabla pro 1 modul</t>
  </si>
  <si>
    <t>1857332831</t>
  </si>
  <si>
    <t>Pol131</t>
  </si>
  <si>
    <t>rám pro 1 modul</t>
  </si>
  <si>
    <t>1643413522</t>
  </si>
  <si>
    <t>Pol132</t>
  </si>
  <si>
    <t>modul bezdotykové čtečky RFID, bez operační jednotky</t>
  </si>
  <si>
    <t>-233689203</t>
  </si>
  <si>
    <t>Pol133</t>
  </si>
  <si>
    <t>operační jednotka přístupového systému pro 2 čtečky RFID</t>
  </si>
  <si>
    <t>-1723058929</t>
  </si>
  <si>
    <t>614258551</t>
  </si>
  <si>
    <t>Pol134</t>
  </si>
  <si>
    <t>sloupek pro osazení RFID čtečky, výška nad terénem 1,2 m</t>
  </si>
  <si>
    <t>-2032802490</t>
  </si>
  <si>
    <t>Pol135</t>
  </si>
  <si>
    <t>písek pro kabelové lože</t>
  </si>
  <si>
    <t>290886588</t>
  </si>
  <si>
    <t>31555548</t>
  </si>
  <si>
    <t>Pol137</t>
  </si>
  <si>
    <t>písek do betonu</t>
  </si>
  <si>
    <t>-1340478878</t>
  </si>
  <si>
    <t>Pol138</t>
  </si>
  <si>
    <t>štěrk do betonu</t>
  </si>
  <si>
    <t>-2010271835</t>
  </si>
  <si>
    <t>Pol139</t>
  </si>
  <si>
    <t>cement CEM 32,5</t>
  </si>
  <si>
    <t>926144458</t>
  </si>
  <si>
    <t>-797747001</t>
  </si>
  <si>
    <t>1161400851</t>
  </si>
  <si>
    <t>-691391690</t>
  </si>
  <si>
    <t>2012841583</t>
  </si>
  <si>
    <t>-1636074699</t>
  </si>
  <si>
    <t>Pol140</t>
  </si>
  <si>
    <t>trubka oh., pr. 40 mm, dvouplášťová</t>
  </si>
  <si>
    <t>1562249854</t>
  </si>
  <si>
    <t>1092130414</t>
  </si>
  <si>
    <t>969153264</t>
  </si>
  <si>
    <t>1608834714</t>
  </si>
  <si>
    <t>807532347</t>
  </si>
  <si>
    <t>463895509</t>
  </si>
  <si>
    <t>-1727658577</t>
  </si>
  <si>
    <t>210 20-4002</t>
  </si>
  <si>
    <t>Montáž stožáru osvětlení, parkový, ocelový</t>
  </si>
  <si>
    <t>-1757390687</t>
  </si>
  <si>
    <t>972290429</t>
  </si>
  <si>
    <t>210 81-0005</t>
  </si>
  <si>
    <t>Montáž CYKY 3 x 1,5 volně</t>
  </si>
  <si>
    <t>-2076806152</t>
  </si>
  <si>
    <t>210 81-0006</t>
  </si>
  <si>
    <t>Montáž CYKY 3 x 2,5 volně</t>
  </si>
  <si>
    <t>57839394</t>
  </si>
  <si>
    <t>407249347</t>
  </si>
  <si>
    <t>460 07-0755</t>
  </si>
  <si>
    <t>Hloubení nezapažených jam ručně, v hornině tř. 5</t>
  </si>
  <si>
    <t>-1194149071</t>
  </si>
  <si>
    <t>460 08-0014</t>
  </si>
  <si>
    <t>Základ bez bednění z monolitického betonu tř. C 16/20</t>
  </si>
  <si>
    <t>-685672564</t>
  </si>
  <si>
    <t>460 20-0135</t>
  </si>
  <si>
    <t>Hloubění kabelové rýhy, ručně, š. 35 cm, hl. 50 cm, v hornině tř. 5</t>
  </si>
  <si>
    <t>-1607189800</t>
  </si>
  <si>
    <t>460 56-0135</t>
  </si>
  <si>
    <t>Zásyp kabelové rýhy, ručně, š. 35 cm, hl. 50 cm, hornina tř. 5</t>
  </si>
  <si>
    <t>1007912816</t>
  </si>
  <si>
    <t>460 60-0023</t>
  </si>
  <si>
    <t>Vodorovné přemístění horniny včetně složení, na vzdálenost 500 - 1000 m</t>
  </si>
  <si>
    <t>-1944244590</t>
  </si>
  <si>
    <t>460 68-0581-25</t>
  </si>
  <si>
    <t>1848891271</t>
  </si>
  <si>
    <t>SO-305 - Veřejné osvětlení</t>
  </si>
  <si>
    <t>VO-01 - Veřejné osvětlení</t>
  </si>
  <si>
    <t>VO-02 - Revize</t>
  </si>
  <si>
    <t>VO-01</t>
  </si>
  <si>
    <t>Pol227</t>
  </si>
  <si>
    <t>pojistka trubičková 2 A gG</t>
  </si>
  <si>
    <t>-1678356740</t>
  </si>
  <si>
    <t>Pol228</t>
  </si>
  <si>
    <t>svítidlo VO, LED, 13 W, 1456 lm, IP66</t>
  </si>
  <si>
    <t>-58365247</t>
  </si>
  <si>
    <t>Pol229</t>
  </si>
  <si>
    <t>svítidlo VO, LED, 17 W, 2023 lm, IP66</t>
  </si>
  <si>
    <t>2062872913</t>
  </si>
  <si>
    <t>Pol230</t>
  </si>
  <si>
    <t>svítidlo VO, LED, 17 W, 1972 lm, IP66</t>
  </si>
  <si>
    <t>-1900503968</t>
  </si>
  <si>
    <t>Pol231</t>
  </si>
  <si>
    <t>svítidlo přechodu pro chodce, LED, s asymetrickým reflektorem, 36 W, 3818 lm, IP66</t>
  </si>
  <si>
    <t>1159585653</t>
  </si>
  <si>
    <t>Pol232</t>
  </si>
  <si>
    <t>svítidlo VO na sloupu výšky 3,9 m nad teréném, LED, 14 W, 925 lm, IP65</t>
  </si>
  <si>
    <t>-1974463558</t>
  </si>
  <si>
    <t>Pol233</t>
  </si>
  <si>
    <t>svítidlo VO na sloupu výšky 3,9 m nad teréném, LED, 20 W, 1221 lm, IP65</t>
  </si>
  <si>
    <t>145661777</t>
  </si>
  <si>
    <t>Pol234</t>
  </si>
  <si>
    <t>svítidlo VO na sloupu výšky 3,9 m nad teréném, LED, 19 W, 2100 lm, IP65</t>
  </si>
  <si>
    <t>1730498843</t>
  </si>
  <si>
    <t>Pol235</t>
  </si>
  <si>
    <t>kabelový soubor pro spojení kabelů CYKY 4x 10 - 16 (lisovací spojky, smršťovací izolační trubice)</t>
  </si>
  <si>
    <t>-1251619001</t>
  </si>
  <si>
    <t>-1876505144</t>
  </si>
  <si>
    <t>-1223299210</t>
  </si>
  <si>
    <t>-1063851870</t>
  </si>
  <si>
    <t>-362662966</t>
  </si>
  <si>
    <t>-1895236437</t>
  </si>
  <si>
    <t>Pol236</t>
  </si>
  <si>
    <t>pojistka válcová 10 A, gG, PV 10</t>
  </si>
  <si>
    <t>1118402368</t>
  </si>
  <si>
    <t>Pol237</t>
  </si>
  <si>
    <t>pojistka válcová 16 A, gG, PV 10</t>
  </si>
  <si>
    <t>-1694760448</t>
  </si>
  <si>
    <t>Pol238</t>
  </si>
  <si>
    <t>odpínač válcových pojistek, 3-pól, velikost 10</t>
  </si>
  <si>
    <t>1283943302</t>
  </si>
  <si>
    <t>Pol239</t>
  </si>
  <si>
    <t>svorkovnice stožárová, 400 V, TN-S, pro 2 kabely, s poj. nosičem, průřez do 6 mm2</t>
  </si>
  <si>
    <t>2105619607</t>
  </si>
  <si>
    <t>Pol240</t>
  </si>
  <si>
    <t>svorkovnice stožárová, 400 V, TN-C, pro 2 kabely, s poj. nosičem, průřez do 10 mm2</t>
  </si>
  <si>
    <t>149332032</t>
  </si>
  <si>
    <t>Pol241</t>
  </si>
  <si>
    <t>svorkovnice stožárová, 400 V, TN-C, pro 2 kabely, s poj. nosičem, průřez do 16 mm2</t>
  </si>
  <si>
    <t>559961310</t>
  </si>
  <si>
    <t>Pol242</t>
  </si>
  <si>
    <t>svorkovnice stožárová, 400 V, TN-C, pro 3 kabely, s poj. nosičem, průřez do 10 mm2</t>
  </si>
  <si>
    <t>-1097209321</t>
  </si>
  <si>
    <t>Pol243</t>
  </si>
  <si>
    <t>svorkovnice stožárová, 400 V, TN-C, pro 3 kabely, s poj. nosičem, průřez do 16 mm2</t>
  </si>
  <si>
    <t>851292519</t>
  </si>
  <si>
    <t>Pol244</t>
  </si>
  <si>
    <t>svorkovnice stožárová, 400 V, TN-C, pro 3 kabely, s poj. nosičem, průřez do 35 mm2</t>
  </si>
  <si>
    <t>-229552825</t>
  </si>
  <si>
    <t>-399950434</t>
  </si>
  <si>
    <t>Pol245</t>
  </si>
  <si>
    <t>svorkovnice stožárová, 400 V, TN-S, pro 3 kabely, s poj. nosičem, průřez do 10 mm2</t>
  </si>
  <si>
    <t>378956727</t>
  </si>
  <si>
    <t>Pol246</t>
  </si>
  <si>
    <t>-1996792543</t>
  </si>
  <si>
    <t>Pol247</t>
  </si>
  <si>
    <t>718376268</t>
  </si>
  <si>
    <t>-4434275</t>
  </si>
  <si>
    <t>Pol248</t>
  </si>
  <si>
    <t>CYKY 3C x 4</t>
  </si>
  <si>
    <t>-1058507339</t>
  </si>
  <si>
    <t>Pol249</t>
  </si>
  <si>
    <t>CYKY 4B x 10</t>
  </si>
  <si>
    <t>-1974367486</t>
  </si>
  <si>
    <t>Pol250</t>
  </si>
  <si>
    <t>CYKY 4B x 16</t>
  </si>
  <si>
    <t>-2111670167</t>
  </si>
  <si>
    <t>-772895174</t>
  </si>
  <si>
    <t>-1060359555</t>
  </si>
  <si>
    <t>Pol251</t>
  </si>
  <si>
    <t>trubka oh., pr. 50 mm, dvouplášťová</t>
  </si>
  <si>
    <t>1325520142</t>
  </si>
  <si>
    <t>-1887339144</t>
  </si>
  <si>
    <t>Pol252</t>
  </si>
  <si>
    <t>stožár ocelový, bezpaticový, třístupňový, výška nad terénem 5,0 m</t>
  </si>
  <si>
    <t>-2090952515</t>
  </si>
  <si>
    <t>Pol253</t>
  </si>
  <si>
    <t>stožár ocelový, bezpaticový, třístupňový, výška nad terénem 5,5 m</t>
  </si>
  <si>
    <t>670527212</t>
  </si>
  <si>
    <t>Pol254</t>
  </si>
  <si>
    <t>výložník ocelový, 1-ramenný, sklon 4 st., délka 0,75 m</t>
  </si>
  <si>
    <t>-798749162</t>
  </si>
  <si>
    <t>Pol255</t>
  </si>
  <si>
    <t>výložník ocelový, 1-ramenný, sklon 4 st., délka 1,25 m</t>
  </si>
  <si>
    <t>-327756373</t>
  </si>
  <si>
    <t>Pol256</t>
  </si>
  <si>
    <t>výložník ocelový, 1-ramenný, sklon 4 st., délka 1,50 m</t>
  </si>
  <si>
    <t>-539197606</t>
  </si>
  <si>
    <t>Pol257</t>
  </si>
  <si>
    <t>výložník ocelový, 2-ramenný, sklon 4 st., délka 0,75 m</t>
  </si>
  <si>
    <t>550043660</t>
  </si>
  <si>
    <t>Pol258</t>
  </si>
  <si>
    <t>ochranná manžeta ocelového stožáru, plastová, průměr 133 mm</t>
  </si>
  <si>
    <t>435756061</t>
  </si>
  <si>
    <t>Pol259</t>
  </si>
  <si>
    <t>svorka připojovací SPb</t>
  </si>
  <si>
    <t>1495998987</t>
  </si>
  <si>
    <t>Pol260</t>
  </si>
  <si>
    <t>svorka křížová, s mezideskou SK+1</t>
  </si>
  <si>
    <t>2047711809</t>
  </si>
  <si>
    <t>1062495498</t>
  </si>
  <si>
    <t>554874410</t>
  </si>
  <si>
    <t>210 10-1233</t>
  </si>
  <si>
    <t>Propojení kabelů nebo vodičů venkovní smršťovací spojkou, průřez kabelu 4 x 10 - 16 mm2</t>
  </si>
  <si>
    <t>1524415998</t>
  </si>
  <si>
    <t>210 11-2705</t>
  </si>
  <si>
    <t>Montáž odpínače, s pojistkami, do 500 V, do 160 A</t>
  </si>
  <si>
    <t>972921137</t>
  </si>
  <si>
    <t>210 20-2013</t>
  </si>
  <si>
    <t>Montáž svítidla, ext., na výložník</t>
  </si>
  <si>
    <t>1398965971</t>
  </si>
  <si>
    <t>210 20-2036</t>
  </si>
  <si>
    <t>Montáž svítidla ext., na sloup</t>
  </si>
  <si>
    <t>-1489242484</t>
  </si>
  <si>
    <t>210 20-4011</t>
  </si>
  <si>
    <t>Montáž stožáru osvětlení, ocelový, samostatně stojící, do 12 m</t>
  </si>
  <si>
    <t>57171428</t>
  </si>
  <si>
    <t>210 20-4103</t>
  </si>
  <si>
    <t>Montáž výložníku osvětlení, jednoramenný, sloupový, do 35 kg</t>
  </si>
  <si>
    <t>-1949656815</t>
  </si>
  <si>
    <t>210 20-4105</t>
  </si>
  <si>
    <t>Montáž výložníku osvětlení, dvouramenný, sloupový, do 70 kg</t>
  </si>
  <si>
    <t>-303798553</t>
  </si>
  <si>
    <t>210 20-4202</t>
  </si>
  <si>
    <t>Montáž elektrovýzbroje stožáru osvětlení, 2 okruhy</t>
  </si>
  <si>
    <t>-565376164</t>
  </si>
  <si>
    <t>210 20-4203</t>
  </si>
  <si>
    <t>Montáž elektrovýzbroje stožáru osvětlení, 3 okruhy</t>
  </si>
  <si>
    <t>-2009839993</t>
  </si>
  <si>
    <t>210 20-4211</t>
  </si>
  <si>
    <t>Montáž spouštěcího zařízení s navijákem pro stožáry osvětlení do 12 m</t>
  </si>
  <si>
    <t>-75901807</t>
  </si>
  <si>
    <t>-2005368879</t>
  </si>
  <si>
    <t>-815793765</t>
  </si>
  <si>
    <t>-1654437357</t>
  </si>
  <si>
    <t>635388387</t>
  </si>
  <si>
    <t>210 81-0007</t>
  </si>
  <si>
    <t>Montáž CYKY 3 x 4 volně</t>
  </si>
  <si>
    <t>-91853211</t>
  </si>
  <si>
    <t>210 81-0013</t>
  </si>
  <si>
    <t>Montáž CYKY 4 x 10 volně</t>
  </si>
  <si>
    <t>-214423737</t>
  </si>
  <si>
    <t>210 81-0014</t>
  </si>
  <si>
    <t>Montáž CYKY 4 x 16 volně</t>
  </si>
  <si>
    <t>497325704</t>
  </si>
  <si>
    <t>210 81-0017</t>
  </si>
  <si>
    <t>Montáž CYKY 5 x 4 volně</t>
  </si>
  <si>
    <t>2145706622</t>
  </si>
  <si>
    <t>295530627</t>
  </si>
  <si>
    <t>-1366516874</t>
  </si>
  <si>
    <t>712484123</t>
  </si>
  <si>
    <t>-1614632199</t>
  </si>
  <si>
    <t>-775274286</t>
  </si>
  <si>
    <t>-1402026148</t>
  </si>
  <si>
    <t>-322540004</t>
  </si>
  <si>
    <t>VO-02</t>
  </si>
  <si>
    <t>-758667576</t>
  </si>
  <si>
    <t>SO-801 - Zahradnické práce</t>
  </si>
  <si>
    <t>EXT.M2.01</t>
  </si>
  <si>
    <t>Lavička dle specifikace EXT.M2.01</t>
  </si>
  <si>
    <t>-41189212</t>
  </si>
  <si>
    <t>EXT.M2.02</t>
  </si>
  <si>
    <t>Lavička malá dle specifikace EXT.M2.02</t>
  </si>
  <si>
    <t>-2065770233</t>
  </si>
  <si>
    <t>EXT.M2.03</t>
  </si>
  <si>
    <t>Kolostav dle specifikace EXT.M2.03</t>
  </si>
  <si>
    <t>1618752726</t>
  </si>
  <si>
    <t>EXT.M2.04</t>
  </si>
  <si>
    <t>Joše dle specifikace EXT.M2.04</t>
  </si>
  <si>
    <t>-1885751262</t>
  </si>
  <si>
    <t>EXT.Z2.01</t>
  </si>
  <si>
    <t>Zahradnické práce - strom dle specifikace EXT.Z2.01</t>
  </si>
  <si>
    <t>-1843126483</t>
  </si>
  <si>
    <t>EXT.Z2.02</t>
  </si>
  <si>
    <t>Zahradnické práce - údržba dle specifikace EXT.Z2.02</t>
  </si>
  <si>
    <t>-234784775</t>
  </si>
  <si>
    <t>EXT.Z2.03</t>
  </si>
  <si>
    <t>Zahradnické práce - ochrana sítí dle specifikace EXT.Z2.03</t>
  </si>
  <si>
    <t>526617626</t>
  </si>
  <si>
    <t>VRN - Vedlejší rozpočtové náklady</t>
  </si>
  <si>
    <t xml:space="preserve">    VRN3 - Zařízení staveniště</t>
  </si>
  <si>
    <t xml:space="preserve">    VRN4 - Inženýrská činnost</t>
  </si>
  <si>
    <t>VRN3</t>
  </si>
  <si>
    <t>Zařízení staveniště</t>
  </si>
  <si>
    <t>030001000</t>
  </si>
  <si>
    <t>Základní rozdělení průvodních činností a nákladů zařízení staveniště</t>
  </si>
  <si>
    <t>Kč</t>
  </si>
  <si>
    <t>1024</t>
  </si>
  <si>
    <t>30818083</t>
  </si>
  <si>
    <t>VRN4</t>
  </si>
  <si>
    <t>Inženýrská činnost</t>
  </si>
  <si>
    <t>040001000</t>
  </si>
  <si>
    <t>Základní rozdělení průvodních činností a nákladů inženýrská činnost</t>
  </si>
  <si>
    <t>1492156142</t>
  </si>
  <si>
    <t>1) Rekapitulace stavby</t>
  </si>
  <si>
    <t>2) Rekapitulace objektů stavby a soupisů prací</t>
  </si>
  <si>
    <t>/</t>
  </si>
  <si>
    <t>1) Krycí list soupisu</t>
  </si>
  <si>
    <t>2) Rekapitulace</t>
  </si>
  <si>
    <t>3) Soupis prací</t>
  </si>
  <si>
    <t>Rekapitulace stavby</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</si>
  <si>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</si>
  <si>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</si>
  <si>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</si>
  <si>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</si>
  <si>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family val="2"/>
        <charset val="238"/>
      </rPr>
      <t xml:space="preserve">Rekapitulace stavby </t>
    </r>
    <r>
      <rPr>
        <sz val="9"/>
        <rFont val="Trebuchet MS"/>
        <family val="2"/>
        <charset val="238"/>
      </rPr>
      <t>obsahuje sestavu Rekapitulace stavby a Rekapitulace objektů stavby a soupisů prací.</t>
    </r>
  </si>
  <si>
    <r>
      <t xml:space="preserve">V sestavě </t>
    </r>
    <r>
      <rPr>
        <b/>
        <sz val="9"/>
        <rFont val="Trebuchet MS"/>
        <family val="2"/>
        <charset val="238"/>
      </rPr>
      <t>Rekapitulace stavby</t>
    </r>
    <r>
      <rPr>
        <sz val="9"/>
        <rFont val="Trebuchet MS"/>
        <family val="2"/>
        <charset val="238"/>
      </rPr>
      <t xml:space="preserve"> jsou uvedeny informace identifikující předmět veřejné zakázky na stavební práce, KSO, CC-CZ, CZ-CPV, CZ-CPA a rekapitulaci </t>
    </r>
  </si>
  <si>
    <t>celkové nabídkové ceny uchazeče.</t>
  </si>
  <si>
    <r>
      <t xml:space="preserve">V sestavě </t>
    </r>
    <r>
      <rPr>
        <b/>
        <sz val="9"/>
        <rFont val="Trebuchet MS"/>
        <family val="2"/>
        <charset val="238"/>
      </rPr>
      <t>Rekapitulace objektů stavby a soupisů prací</t>
    </r>
    <r>
      <rPr>
        <sz val="9"/>
        <rFont val="Trebuchet MS"/>
        <family val="2"/>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</si>
  <si>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</si>
  <si>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</si>
  <si>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</si>
  <si>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</si>
  <si>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</si>
  <si>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</si>
  <si>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</si>
  <si>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</si>
  <si>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</si>
  <si>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Soupis prací pro daný typ objektu</t>
  </si>
  <si>
    <r>
      <rPr>
        <i/>
        <sz val="9"/>
        <rFont val="Trebuchet MS"/>
        <family val="2"/>
        <charset val="238"/>
      </rPr>
      <t xml:space="preserve">Soupis prací </t>
    </r>
    <r>
      <rPr>
        <sz val="9"/>
        <rFont val="Trebuchet MS"/>
        <family val="2"/>
        <charset val="238"/>
      </rPr>
      <t>pro jednotlivé objekty obsahuje sestavy Krycí list soupisu, Rekapitulace členění soupisu prací, Soupis prací. Za soupis prací může být považován</t>
    </r>
  </si>
  <si>
    <t>i objekt stavby v případě, že neobsahuje podřízenou zakázku.</t>
  </si>
  <si>
    <r>
      <rPr>
        <b/>
        <sz val="9"/>
        <rFont val="Trebuchet MS"/>
        <family val="2"/>
        <charset val="238"/>
      </rPr>
      <t>Krycí list soupisu</t>
    </r>
    <r>
      <rPr>
        <sz val="9"/>
        <rFont val="Trebuchet MS"/>
        <family val="2"/>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</si>
  <si>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</si>
  <si>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family val="2"/>
        <charset val="238"/>
      </rPr>
      <t>Rekapitulace členění soupisu prací</t>
    </r>
    <r>
      <rPr>
        <sz val="9"/>
        <rFont val="Trebuchet MS"/>
        <family val="2"/>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</si>
  <si>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</si>
  <si>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family val="2"/>
        <charset val="238"/>
      </rPr>
      <t xml:space="preserve">Soupis prací </t>
    </r>
    <r>
      <rPr>
        <sz val="9"/>
        <rFont val="Trebuchet MS"/>
        <family val="2"/>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</si>
  <si>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</si>
  <si>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</si>
  <si>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</si>
  <si>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</si>
  <si>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</si>
  <si>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</si>
  <si>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</si>
  <si>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</si>
  <si>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</si>
  <si>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</si>
  <si>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</si>
  <si>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</si>
  <si>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</si>
  <si>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</si>
  <si>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</si>
  <si>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</si>
  <si>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</si>
  <si>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</si>
  <si>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</si>
  <si>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</si>
  <si>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</si>
  <si>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</si>
  <si>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</si>
  <si>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</si>
  <si>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</si>
  <si>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</si>
  <si>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</si>
  <si>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</si>
  <si>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musí být všechna tato pole vyplněna nenulovými kladnými číslicemi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</si>
  <si>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</si>
  <si>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</si>
  <si>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</si>
  <si>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</si>
  <si>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je v tomto případě povinen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</si>
  <si>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</si>
  <si>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Není však přípustné, aby obě pole - J.materiál, J.Montáž byly u jedné položky vyplněny nulou.</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</si>
  <si>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</si>
  <si>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</si>
  <si>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</si>
  <si>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</si>
  <si>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</si>
  <si>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</si>
  <si>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</si>
  <si>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</si>
  <si>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</si>
  <si>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</si>
  <si>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</si>
  <si>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</si>
  <si>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</si>
  <si>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</si>
  <si>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</si>
  <si>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</si>
  <si>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</si>
  <si>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</si>
  <si>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</si>
  <si>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</si>
  <si>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</si>
  <si>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</si>
  <si>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</si>
  <si>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</si>
  <si>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</si>
  <si>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</si>
  <si>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</si>
  <si>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</si>
  <si>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</si>
  <si>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</si>
  <si>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</si>
  <si>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</si>
  <si>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</si>
  <si>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</si>
  <si>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</si>
  <si>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</si>
  <si>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</si>
  <si>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</si>
  <si>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</si>
  <si>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</si>
  <si>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</si>
  <si>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</si>
  <si>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</si>
  <si>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</si>
  <si>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</si>
  <si>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</si>
  <si>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</si>
  <si>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</si>
  <si>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</si>
  <si>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</si>
  <si>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</si>
  <si>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</si>
  <si>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</si>
  <si>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</si>
  <si>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</si>
  <si>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</si>
  <si>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</si>
  <si>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</si>
  <si>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</si>
  <si>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</si>
  <si>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</si>
  <si>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</si>
  <si>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</si>
  <si>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</si>
  <si>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</si>
  <si>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</si>
  <si>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</si>
  <si>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</si>
  <si>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</si>
  <si>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</si>
  <si>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</si>
  <si>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</si>
  <si>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</si>
  <si>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</si>
  <si>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</si>
  <si>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</si>
  <si>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</si>
  <si>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</si>
  <si>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</si>
  <si>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</si>
  <si>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</si>
  <si>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</si>
  <si>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</si>
  <si>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</si>
  <si>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</si>
  <si>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</si>
  <si>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</si>
  <si>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</si>
  <si>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</si>
  <si>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</si>
  <si>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</si>
  <si>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</si>
  <si>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</si>
  <si>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</si>
  <si>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</si>
  <si>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</si>
  <si>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</si>
  <si>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</si>
  <si>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</si>
  <si>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</si>
  <si>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</si>
  <si>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</si>
  <si>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</si>
  <si>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</si>
  <si>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</si>
  <si>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</si>
  <si>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</si>
  <si>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</si>
  <si>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</si>
  <si>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</si>
  <si>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</si>
  <si>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</si>
  <si>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</si>
  <si>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</si>
  <si>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Ostatní náklady</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</si>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</sst>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3">
    <font>
      <sz val="8"/>
      <name val="Trebuchet MS"/>
      <family val="2"/>
    </font>
    <font>
      <sz val="8"/>
      <color rgb="FF969696"/>
      <name val="Trebuchet MS"/>
      <family val="2"/>
      <charset val="238"/>
    </font>
    <font>
      <sz val="9"/>
      <name val="Trebuchet MS"/>
      <family val="2"/>
      <charset val="238"/>
    </font>
    <font>
      <b/>
      <sz val="12"/>
      <name val="Trebuchet MS"/>
      <family val="2"/>
      <charset val="238"/>
    </font>
    <font>
      <sz val="11"/>
      <name val="Trebuchet MS"/>
      <family val="2"/>
      <charset val="238"/>
    </font>
    <font>
      <sz val="10"/>
      <name val="Trebuchet MS"/>
      <family val="2"/>
      <charset val="238"/>
    </font>
    <font>
      <sz val="12"/>
      <color rgb="FF003366"/>
      <name val="Trebuchet MS"/>
      <family val="2"/>
      <charset val="238"/>
    </font>
    <font>
      <sz val="10"/>
      <color rgb="FF003366"/>
      <name val="Trebuchet MS"/>
      <family val="2"/>
      <charset val="238"/>
    </font>
    <font>
      <sz val="8"/>
      <color rgb="FF003366"/>
      <name val="Trebuchet MS"/>
      <family val="2"/>
      <charset val="238"/>
    </font>
    <font>
      <sz val="8"/>
      <color rgb="FF800080"/>
      <name val="Trebuchet MS"/>
      <family val="2"/>
      <charset val="238"/>
    </font>
    <font>
      <sz val="8"/>
      <color rgb="FF505050"/>
      <name val="Trebuchet MS"/>
      <family val="2"/>
      <charset val="238"/>
    </font>
    <font>
      <sz val="8"/>
      <color rgb="FF0000A8"/>
      <name val="Trebuchet MS"/>
      <family val="2"/>
      <charset val="238"/>
    </font>
    <font>
      <sz val="8"/>
      <color rgb="FFFF0000"/>
      <name val="Trebuchet MS"/>
      <family val="2"/>
      <charset val="238"/>
    </font>
    <font>
      <sz val="8"/>
      <color rgb="FFFAE682"/>
      <name val="Trebuchet MS"/>
      <family val="2"/>
      <charset val="238"/>
    </font>
    <font>
      <b/>
      <sz val="16"/>
      <name val="Trebuchet MS"/>
      <family val="2"/>
      <charset val="238"/>
    </font>
    <font>
      <sz val="8"/>
      <color rgb="FF3366FF"/>
      <name val="Trebuchet MS"/>
      <family val="2"/>
      <charset val="238"/>
    </font>
    <font>
      <b/>
      <sz val="12"/>
      <color rgb="FF969696"/>
      <name val="Trebuchet MS"/>
      <family val="2"/>
      <charset val="238"/>
    </font>
    <font>
      <sz val="9"/>
      <color rgb="FF969696"/>
      <name val="Trebuchet MS"/>
      <family val="2"/>
      <charset val="238"/>
    </font>
    <font>
      <b/>
      <sz val="8"/>
      <color rgb="FF969696"/>
      <name val="Trebuchet MS"/>
      <family val="2"/>
      <charset val="238"/>
    </font>
    <font>
      <b/>
      <sz val="10"/>
      <name val="Trebuchet MS"/>
      <family val="2"/>
      <charset val="238"/>
    </font>
    <font>
      <b/>
      <sz val="9"/>
      <name val="Trebuchet MS"/>
      <family val="2"/>
      <charset val="238"/>
    </font>
    <font>
      <sz val="12"/>
      <color rgb="FF969696"/>
      <name val="Trebuchet MS"/>
      <family val="2"/>
      <charset val="238"/>
    </font>
    <font>
      <b/>
      <sz val="12"/>
      <color rgb="FF960000"/>
      <name val="Trebuchet MS"/>
      <family val="2"/>
      <charset val="238"/>
    </font>
    <font>
      <sz val="12"/>
      <name val="Trebuchet MS"/>
      <family val="2"/>
      <charset val="238"/>
    </font>
    <font>
      <b/>
      <sz val="11"/>
      <color rgb="FF003366"/>
      <name val="Trebuchet MS"/>
      <family val="2"/>
      <charset val="238"/>
    </font>
    <font>
      <sz val="11"/>
      <color rgb="FF003366"/>
      <name val="Trebuchet MS"/>
      <family val="2"/>
      <charset val="238"/>
    </font>
    <font>
      <b/>
      <sz val="11"/>
      <name val="Trebuchet MS"/>
      <family val="2"/>
      <charset val="238"/>
    </font>
    <font>
      <sz val="11"/>
      <color rgb="FF969696"/>
      <name val="Trebuchet MS"/>
      <family val="2"/>
      <charset val="238"/>
    </font>
    <font>
      <b/>
      <sz val="10"/>
      <color rgb="FF003366"/>
      <name val="Trebuchet MS"/>
      <family val="2"/>
      <charset val="238"/>
    </font>
    <font>
      <sz val="10"/>
      <color rgb="FF969696"/>
      <name val="Trebuchet MS"/>
      <family val="2"/>
      <charset val="238"/>
    </font>
    <font>
      <b/>
      <sz val="12"/>
      <color rgb="FF800000"/>
      <name val="Trebuchet MS"/>
      <family val="2"/>
      <charset val="238"/>
    </font>
    <font>
      <sz val="9"/>
      <color rgb="FF000000"/>
      <name val="Trebuchet MS"/>
      <family val="2"/>
      <charset val="238"/>
    </font>
    <font>
      <sz val="8"/>
      <color rgb="FF960000"/>
      <name val="Trebuchet MS"/>
      <family val="2"/>
      <charset val="238"/>
    </font>
    <font>
      <b/>
      <sz val="8"/>
      <name val="Trebuchet MS"/>
      <family val="2"/>
      <charset val="238"/>
    </font>
    <font>
      <sz val="7"/>
      <color rgb="FF969696"/>
      <name val="Trebuchet MS"/>
      <family val="2"/>
      <charset val="238"/>
    </font>
    <font>
      <i/>
      <sz val="7"/>
      <color rgb="FF969696"/>
      <name val="Trebuchet MS"/>
      <family val="2"/>
      <charset val="238"/>
    </font>
    <font>
      <sz val="8"/>
      <color rgb="FF800080"/>
      <name val="Trebuchet MS"/>
      <family val="2"/>
      <charset val="238"/>
    </font>
    <font>
      <sz val="8"/>
      <color rgb="FFFF0000"/>
      <name val="Trebuchet MS"/>
      <family val="2"/>
      <charset val="238"/>
    </font>
    <font>
      <i/>
      <sz val="8"/>
      <color rgb="FF0000FF"/>
      <name val="Trebuchet MS"/>
      <family val="2"/>
      <charset val="238"/>
    </font>
    <font>
      <u/>
      <sz val="8"/>
      <color theme="10"/>
      <name val="Trebuchet MS"/>
      <family val="2"/>
    </font>
    <font>
      <sz val="18"/>
      <color theme="10"/>
      <name val="Wingdings 2"/>
      <family val="1"/>
      <charset val="2"/>
    </font>
    <font>
      <sz val="10"/>
      <color rgb="FF960000"/>
      <name val="Trebuchet MS"/>
      <family val="2"/>
    </font>
    <font>
      <sz val="10"/>
      <name val="Trebuchet MS"/>
      <family val="2"/>
    </font>
    <font>
      <u/>
      <sz val="10"/>
      <color theme="10"/>
      <name val="Trebuchet MS"/>
      <family val="2"/>
    </font>
    <font>
      <sz val="8"/>
      <name val="Trebuchet MS"/>
      <family val="2"/>
      <charset val="238"/>
    </font>
    <font>
      <sz val="8"/>
      <name val="Trebuchet MS"/>
      <family val="2"/>
      <charset val="238"/>
    </font>
    <font>
      <b/>
      <sz val="16"/>
      <name val="Trebuchet MS"/>
      <family val="2"/>
      <charset val="238"/>
    </font>
    <font>
      <b/>
      <sz val="11"/>
      <name val="Trebuchet MS"/>
      <family val="2"/>
      <charset val="238"/>
    </font>
    <font>
      <sz val="9"/>
      <name val="Trebuchet MS"/>
      <family val="2"/>
      <charset val="238"/>
    </font>
    <font>
      <i/>
      <sz val="9"/>
      <name val="Trebuchet MS"/>
      <family val="2"/>
      <charset val="238"/>
    </font>
    <font>
      <b/>
      <sz val="9"/>
      <name val="Trebuchet MS"/>
      <family val="2"/>
      <charset val="238"/>
    </font>
    <font>
      <sz val="10"/>
      <name val="Trebuchet MS"/>
      <family val="2"/>
      <charset val="238"/>
    </font>
    <font>
      <sz val="11"/>
      <name val="Trebuchet MS"/>
      <family val="2"/>
      <charset val="238"/>
    </font>
  </fonts>
  <fills count="6">
    <fill>
      <patternFill patternType="none"/>
    </fill>
    <fill>
      <patternFill patternType="gray125"/>
    </fill>
    <fill>
      <patternFill patternType="solid">
        <fgColor rgb="FFFAE682"/>
      </patternFill>
    </fill>
    <fill>
      <patternFill patternType="solid">
        <fgColor rgb="FFFFFFCC"/>
      </patternFill>
    </fill>
    <fill>
      <patternFill patternType="solid">
        <fgColor rgb="FFBEBEBE"/>
      </patternFill>
    </fill>
    <fill>
      <patternFill patternType="solid">
        <fgColor rgb="FFD2D2D2"/>
      </patternFill>
    </fill>
  </fills>
  <borders count="36">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right style="thin">
        <color rgb="FF000000"/>
      </right>
      <top style="hair">
        <color rgb="FF969696"/>
      </top>
      <bottom/>
      <diagonal/>
    </border>
    <border>
      <left/>
      <right style="thin">
        <color rgb="FF000000"/>
      </right>
      <top style="hair">
        <color rgb="FF000000"/>
      </top>
      <bottom style="hair">
        <color rgb="FF000000"/>
      </bottom>
      <diagonal/>
    </border>
    <border>
      <left style="hair">
        <color rgb="FF969696"/>
      </left>
      <right style="hair">
        <color rgb="FF969696"/>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0" fontId="39" fillId="0" borderId="0" applyNumberFormat="0" applyFill="0" applyBorder="0" applyAlignment="0" applyProtection="0">
      <alignment vertical="top"/>
      <protection locked="0"/>
    </xf>
    <xf numFmtId="0" fontId="44" fillId="0" borderId="0" applyAlignment="0">
      <alignment vertical="top" wrapText="1"/>
      <protection locked="0"/>
    </xf>
  </cellStyleXfs>
  <cellXfs count="429">
    <xf numFmtId="0" fontId="0" fillId="0" borderId="0" xfId="0"/>
    <xf numFmtId="0" fontId="0" fillId="0" borderId="0" xfId="0" applyFont="1"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Font="1"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Font="1"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2" borderId="0" xfId="0" applyFont="1" applyFill="1" applyAlignment="1">
      <alignment horizontal="left" vertical="center"/>
    </xf>
    <xf numFmtId="0" fontId="0" fillId="2" borderId="0" xfId="0" applyFill="1"/>
    <xf numFmtId="0" fontId="13" fillId="0" borderId="0" xfId="0" applyFont="1" applyAlignment="1">
      <alignment horizontal="left" vertical="center"/>
    </xf>
    <xf numFmtId="0" fontId="0" fillId="0" borderId="0" xfId="0" applyFont="1" applyAlignment="1">
      <alignment horizontal="left" vertical="center"/>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0" xfId="0" applyBorder="1" applyProtection="1"/>
    <xf numFmtId="0" fontId="14" fillId="0" borderId="0" xfId="0" applyFont="1" applyBorder="1" applyAlignment="1" applyProtection="1">
      <alignment horizontal="left" vertical="center"/>
    </xf>
    <xf numFmtId="0" fontId="0" fillId="0" borderId="5" xfId="0" applyBorder="1" applyProtection="1"/>
    <xf numFmtId="0" fontId="15" fillId="0" borderId="0" xfId="0" applyFont="1" applyAlignment="1">
      <alignment horizontal="left" vertical="center"/>
    </xf>
    <xf numFmtId="0" fontId="16" fillId="0" borderId="0" xfId="0" applyFont="1" applyAlignment="1">
      <alignment horizontal="left" vertical="center"/>
    </xf>
    <xf numFmtId="0" fontId="17" fillId="0" borderId="0" xfId="0" applyFont="1" applyBorder="1" applyAlignment="1" applyProtection="1">
      <alignment horizontal="left" vertical="top"/>
    </xf>
    <xf numFmtId="0" fontId="2" fillId="0" borderId="0" xfId="0" applyFont="1" applyBorder="1" applyAlignment="1" applyProtection="1">
      <alignment horizontal="left" vertical="center"/>
    </xf>
    <xf numFmtId="0" fontId="3" fillId="0" borderId="0" xfId="0" applyFont="1" applyBorder="1" applyAlignment="1" applyProtection="1">
      <alignment horizontal="left" vertical="top"/>
    </xf>
    <xf numFmtId="0" fontId="17" fillId="0" borderId="0" xfId="0" applyFont="1" applyBorder="1" applyAlignment="1" applyProtection="1">
      <alignment horizontal="left" vertical="center"/>
    </xf>
    <xf numFmtId="0" fontId="2" fillId="3" borderId="0" xfId="0" applyFont="1" applyFill="1" applyBorder="1" applyAlignment="1" applyProtection="1">
      <alignment horizontal="left" vertical="center"/>
      <protection locked="0"/>
    </xf>
    <xf numFmtId="49" fontId="2" fillId="3" borderId="0" xfId="0" applyNumberFormat="1" applyFont="1" applyFill="1" applyBorder="1" applyAlignment="1" applyProtection="1">
      <alignment horizontal="left" vertical="center"/>
      <protection locked="0"/>
    </xf>
    <xf numFmtId="0" fontId="0" fillId="0" borderId="6" xfId="0" applyBorder="1" applyProtection="1"/>
    <xf numFmtId="0" fontId="0" fillId="0" borderId="4" xfId="0" applyFont="1" applyBorder="1" applyAlignment="1" applyProtection="1">
      <alignment vertical="center"/>
    </xf>
    <xf numFmtId="0" fontId="0" fillId="0" borderId="0" xfId="0" applyFont="1" applyBorder="1" applyAlignment="1" applyProtection="1">
      <alignment vertical="center"/>
    </xf>
    <xf numFmtId="0" fontId="19" fillId="0" borderId="7" xfId="0" applyFont="1" applyBorder="1" applyAlignment="1" applyProtection="1">
      <alignment horizontal="left" vertical="center"/>
    </xf>
    <xf numFmtId="0" fontId="0" fillId="0" borderId="7" xfId="0" applyFont="1" applyBorder="1" applyAlignment="1" applyProtection="1">
      <alignment vertical="center"/>
    </xf>
    <xf numFmtId="0" fontId="0" fillId="0" borderId="5" xfId="0" applyFont="1" applyBorder="1" applyAlignment="1" applyProtection="1">
      <alignment vertical="center"/>
    </xf>
    <xf numFmtId="0" fontId="1" fillId="0" borderId="0" xfId="0" applyFont="1" applyBorder="1" applyAlignment="1" applyProtection="1">
      <alignment horizontal="right" vertical="center"/>
    </xf>
    <xf numFmtId="0" fontId="1" fillId="0" borderId="4" xfId="0" applyFont="1" applyBorder="1" applyAlignment="1" applyProtection="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left" vertical="center"/>
    </xf>
    <xf numFmtId="0" fontId="1" fillId="0" borderId="5" xfId="0" applyFont="1" applyBorder="1" applyAlignment="1" applyProtection="1">
      <alignment vertical="center"/>
    </xf>
    <xf numFmtId="0" fontId="0" fillId="4" borderId="0" xfId="0" applyFont="1" applyFill="1" applyBorder="1" applyAlignment="1" applyProtection="1">
      <alignment vertical="center"/>
    </xf>
    <xf numFmtId="0" fontId="3" fillId="4" borderId="8" xfId="0" applyFont="1" applyFill="1" applyBorder="1" applyAlignment="1" applyProtection="1">
      <alignment horizontal="left" vertical="center"/>
    </xf>
    <xf numFmtId="0" fontId="0" fillId="4" borderId="9" xfId="0" applyFont="1" applyFill="1" applyBorder="1" applyAlignment="1" applyProtection="1">
      <alignment vertical="center"/>
    </xf>
    <xf numFmtId="0" fontId="3" fillId="4" borderId="9" xfId="0" applyFont="1" applyFill="1" applyBorder="1" applyAlignment="1" applyProtection="1">
      <alignment horizontal="center" vertical="center"/>
    </xf>
    <xf numFmtId="0" fontId="0" fillId="4" borderId="5" xfId="0" applyFont="1" applyFill="1" applyBorder="1" applyAlignment="1" applyProtection="1">
      <alignment vertical="center"/>
    </xf>
    <xf numFmtId="0" fontId="0" fillId="0" borderId="11"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0" fillId="0" borderId="4" xfId="0" applyFont="1" applyBorder="1" applyAlignment="1">
      <alignment vertical="center"/>
    </xf>
    <xf numFmtId="0" fontId="14" fillId="0" borderId="0" xfId="0" applyFont="1" applyAlignment="1" applyProtection="1">
      <alignment horizontal="left" vertical="center"/>
    </xf>
    <xf numFmtId="0" fontId="0" fillId="0" borderId="0" xfId="0" applyFont="1" applyAlignment="1" applyProtection="1">
      <alignment vertical="center"/>
    </xf>
    <xf numFmtId="0" fontId="2" fillId="0" borderId="4" xfId="0" applyFont="1" applyBorder="1" applyAlignment="1" applyProtection="1">
      <alignment vertical="center"/>
    </xf>
    <xf numFmtId="0" fontId="17" fillId="0" borderId="0" xfId="0" applyFont="1" applyAlignment="1" applyProtection="1">
      <alignment horizontal="lef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4" xfId="0" applyFont="1" applyBorder="1" applyAlignment="1">
      <alignment vertical="center"/>
    </xf>
    <xf numFmtId="0" fontId="20"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15" xfId="0" applyFont="1" applyBorder="1" applyAlignment="1">
      <alignment vertical="center"/>
    </xf>
    <xf numFmtId="0" fontId="0" fillId="0" borderId="16" xfId="0" applyFont="1" applyBorder="1" applyAlignment="1">
      <alignment vertical="center"/>
    </xf>
    <xf numFmtId="0" fontId="0" fillId="0" borderId="0" xfId="0" applyFont="1" applyBorder="1" applyAlignment="1">
      <alignment vertical="center"/>
    </xf>
    <xf numFmtId="0" fontId="0" fillId="0" borderId="18" xfId="0" applyFont="1" applyBorder="1" applyAlignment="1">
      <alignment vertical="center"/>
    </xf>
    <xf numFmtId="0" fontId="0" fillId="0" borderId="17" xfId="0" applyFont="1" applyBorder="1" applyAlignment="1" applyProtection="1">
      <alignment vertical="center"/>
    </xf>
    <xf numFmtId="0" fontId="0" fillId="0" borderId="18" xfId="0" applyFont="1" applyBorder="1" applyAlignment="1" applyProtection="1">
      <alignment vertical="center"/>
    </xf>
    <xf numFmtId="0" fontId="0" fillId="5" borderId="9" xfId="0" applyFont="1" applyFill="1" applyBorder="1" applyAlignment="1" applyProtection="1">
      <alignment vertical="center"/>
    </xf>
    <xf numFmtId="0" fontId="2" fillId="5" borderId="10" xfId="0" applyFont="1" applyFill="1" applyBorder="1" applyAlignment="1" applyProtection="1">
      <alignment horizontal="center" vertical="center"/>
    </xf>
    <xf numFmtId="0" fontId="17" fillId="0" borderId="19" xfId="0" applyFont="1" applyBorder="1" applyAlignment="1" applyProtection="1">
      <alignment horizontal="center" vertical="center" wrapText="1"/>
    </xf>
    <xf numFmtId="0" fontId="17" fillId="0" borderId="20"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0" fillId="0" borderId="14" xfId="0" applyFont="1" applyBorder="1" applyAlignment="1" applyProtection="1">
      <alignment vertical="center"/>
    </xf>
    <xf numFmtId="0" fontId="0" fillId="0" borderId="15" xfId="0" applyFont="1" applyBorder="1" applyAlignment="1" applyProtection="1">
      <alignment vertical="center"/>
    </xf>
    <xf numFmtId="0" fontId="0" fillId="0" borderId="16" xfId="0" applyFont="1" applyBorder="1" applyAlignment="1" applyProtection="1">
      <alignment vertical="center"/>
    </xf>
    <xf numFmtId="0" fontId="22" fillId="0" borderId="0" xfId="0" applyFont="1" applyAlignment="1" applyProtection="1">
      <alignment horizontal="left" vertical="center"/>
    </xf>
    <xf numFmtId="0" fontId="22" fillId="0" borderId="0" xfId="0" applyFont="1" applyAlignment="1" applyProtection="1">
      <alignment vertical="center"/>
    </xf>
    <xf numFmtId="0" fontId="3" fillId="0" borderId="0" xfId="0" applyFont="1" applyAlignment="1" applyProtection="1">
      <alignment horizontal="center" vertical="center"/>
    </xf>
    <xf numFmtId="4" fontId="21" fillId="0" borderId="17"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8" xfId="0" applyNumberFormat="1" applyFont="1" applyBorder="1" applyAlignment="1" applyProtection="1">
      <alignment vertical="center"/>
    </xf>
    <xf numFmtId="0" fontId="3" fillId="0" borderId="0" xfId="0" applyFont="1" applyAlignment="1">
      <alignment horizontal="left" vertical="center"/>
    </xf>
    <xf numFmtId="0" fontId="23" fillId="0" borderId="0" xfId="0" applyFont="1" applyAlignment="1">
      <alignment horizontal="left" vertical="center"/>
    </xf>
    <xf numFmtId="0" fontId="4" fillId="0" borderId="4" xfId="0" applyFont="1" applyBorder="1" applyAlignment="1" applyProtection="1">
      <alignment vertical="center"/>
    </xf>
    <xf numFmtId="0" fontId="24" fillId="0" borderId="0" xfId="0" applyFont="1" applyAlignment="1" applyProtection="1">
      <alignment vertical="center"/>
    </xf>
    <xf numFmtId="0" fontId="25" fillId="0" borderId="0" xfId="0" applyFont="1" applyAlignment="1" applyProtection="1">
      <alignment vertical="center"/>
    </xf>
    <xf numFmtId="0" fontId="26" fillId="0" borderId="0" xfId="0" applyFont="1" applyAlignment="1" applyProtection="1">
      <alignment horizontal="center" vertical="center"/>
    </xf>
    <xf numFmtId="0" fontId="4" fillId="0" borderId="4" xfId="0" applyFont="1" applyBorder="1" applyAlignment="1">
      <alignment vertical="center"/>
    </xf>
    <xf numFmtId="4" fontId="27" fillId="0" borderId="17" xfId="0" applyNumberFormat="1" applyFont="1" applyBorder="1" applyAlignment="1" applyProtection="1">
      <alignment vertical="center"/>
    </xf>
    <xf numFmtId="4" fontId="27" fillId="0" borderId="0" xfId="0" applyNumberFormat="1" applyFont="1" applyBorder="1" applyAlignment="1" applyProtection="1">
      <alignment vertical="center"/>
    </xf>
    <xf numFmtId="166" fontId="27" fillId="0" borderId="0" xfId="0" applyNumberFormat="1" applyFont="1" applyBorder="1" applyAlignment="1" applyProtection="1">
      <alignment vertical="center"/>
    </xf>
    <xf numFmtId="4" fontId="27" fillId="0" borderId="18" xfId="0" applyNumberFormat="1" applyFont="1" applyBorder="1" applyAlignment="1" applyProtection="1">
      <alignment vertical="center"/>
    </xf>
    <xf numFmtId="0" fontId="4" fillId="0" borderId="0" xfId="0" applyFont="1" applyAlignment="1">
      <alignment horizontal="left" vertical="center"/>
    </xf>
    <xf numFmtId="0" fontId="5" fillId="0" borderId="4" xfId="0" applyFont="1" applyBorder="1" applyAlignment="1" applyProtection="1">
      <alignment vertical="center"/>
    </xf>
    <xf numFmtId="0" fontId="7" fillId="0" borderId="0" xfId="0" applyFont="1" applyAlignment="1" applyProtection="1">
      <alignment vertical="center"/>
    </xf>
    <xf numFmtId="0" fontId="5" fillId="0" borderId="0" xfId="0" applyFont="1" applyAlignment="1" applyProtection="1">
      <alignment horizontal="center" vertical="center"/>
    </xf>
    <xf numFmtId="0" fontId="5" fillId="0" borderId="4" xfId="0" applyFont="1" applyBorder="1" applyAlignment="1">
      <alignment vertical="center"/>
    </xf>
    <xf numFmtId="4" fontId="29" fillId="0" borderId="17"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8" xfId="0" applyNumberFormat="1" applyFont="1" applyBorder="1" applyAlignment="1" applyProtection="1">
      <alignment vertical="center"/>
    </xf>
    <xf numFmtId="0" fontId="5" fillId="0" borderId="0" xfId="0" applyFont="1" applyAlignment="1">
      <alignment horizontal="left" vertical="center"/>
    </xf>
    <xf numFmtId="4" fontId="27" fillId="0" borderId="22" xfId="0" applyNumberFormat="1" applyFont="1" applyBorder="1" applyAlignment="1" applyProtection="1">
      <alignment vertical="center"/>
    </xf>
    <xf numFmtId="4" fontId="27" fillId="0" borderId="23" xfId="0" applyNumberFormat="1" applyFont="1" applyBorder="1" applyAlignment="1" applyProtection="1">
      <alignment vertical="center"/>
    </xf>
    <xf numFmtId="166" fontId="27" fillId="0" borderId="23" xfId="0" applyNumberFormat="1" applyFont="1" applyBorder="1" applyAlignment="1" applyProtection="1">
      <alignment vertical="center"/>
    </xf>
    <xf numFmtId="4" fontId="27" fillId="0" borderId="24" xfId="0" applyNumberFormat="1" applyFont="1" applyBorder="1" applyAlignment="1" applyProtection="1">
      <alignment vertical="center"/>
    </xf>
    <xf numFmtId="0" fontId="0" fillId="0" borderId="0" xfId="0" applyProtection="1">
      <protection locked="0"/>
    </xf>
    <xf numFmtId="0" fontId="0" fillId="0" borderId="2" xfId="0" applyBorder="1" applyProtection="1">
      <protection locked="0"/>
    </xf>
    <xf numFmtId="0" fontId="0" fillId="0" borderId="0" xfId="0" applyBorder="1" applyProtection="1">
      <protection locked="0"/>
    </xf>
    <xf numFmtId="0" fontId="0" fillId="0" borderId="0" xfId="0" applyFont="1" applyBorder="1" applyAlignment="1" applyProtection="1">
      <alignment vertical="center"/>
      <protection locked="0"/>
    </xf>
    <xf numFmtId="0" fontId="17" fillId="0" borderId="0" xfId="0" applyFont="1" applyBorder="1" applyAlignment="1" applyProtection="1">
      <alignment horizontal="left" vertical="center"/>
      <protection locked="0"/>
    </xf>
    <xf numFmtId="165" fontId="2" fillId="0" borderId="0" xfId="0" applyNumberFormat="1" applyFont="1" applyBorder="1" applyAlignment="1" applyProtection="1">
      <alignment horizontal="left" vertical="center"/>
    </xf>
    <xf numFmtId="0" fontId="0" fillId="0" borderId="4" xfId="0" applyFont="1" applyBorder="1" applyAlignment="1" applyProtection="1">
      <alignment vertical="center" wrapText="1"/>
    </xf>
    <xf numFmtId="0" fontId="0" fillId="0" borderId="0" xfId="0" applyFont="1" applyBorder="1" applyAlignment="1" applyProtection="1">
      <alignment vertical="center" wrapText="1"/>
    </xf>
    <xf numFmtId="0" fontId="0" fillId="0" borderId="0" xfId="0" applyFont="1" applyBorder="1" applyAlignment="1" applyProtection="1">
      <alignment vertical="center" wrapText="1"/>
      <protection locked="0"/>
    </xf>
    <xf numFmtId="0" fontId="0" fillId="0" borderId="5" xfId="0" applyFont="1" applyBorder="1" applyAlignment="1" applyProtection="1">
      <alignment vertical="center" wrapText="1"/>
    </xf>
    <xf numFmtId="0" fontId="0" fillId="0" borderId="15" xfId="0" applyFont="1" applyBorder="1" applyAlignment="1" applyProtection="1">
      <alignment vertical="center"/>
      <protection locked="0"/>
    </xf>
    <xf numFmtId="0" fontId="0" fillId="0" borderId="25" xfId="0" applyFont="1" applyBorder="1" applyAlignment="1" applyProtection="1">
      <alignment vertical="center"/>
    </xf>
    <xf numFmtId="0" fontId="19" fillId="0" borderId="0" xfId="0" applyFont="1" applyBorder="1" applyAlignment="1" applyProtection="1">
      <alignment horizontal="left" vertical="center"/>
    </xf>
    <xf numFmtId="4" fontId="22" fillId="0" borderId="0" xfId="0" applyNumberFormat="1" applyFont="1" applyBorder="1" applyAlignment="1" applyProtection="1">
      <alignment vertical="center"/>
    </xf>
    <xf numFmtId="0" fontId="1" fillId="0" borderId="0" xfId="0" applyFont="1" applyBorder="1" applyAlignment="1" applyProtection="1">
      <alignment horizontal="right" vertical="center"/>
      <protection locked="0"/>
    </xf>
    <xf numFmtId="4" fontId="1" fillId="0" borderId="0" xfId="0" applyNumberFormat="1" applyFont="1" applyBorder="1" applyAlignment="1" applyProtection="1">
      <alignment vertical="center"/>
    </xf>
    <xf numFmtId="164" fontId="1" fillId="0" borderId="0" xfId="0" applyNumberFormat="1" applyFont="1" applyBorder="1" applyAlignment="1" applyProtection="1">
      <alignment horizontal="right" vertical="center"/>
      <protection locked="0"/>
    </xf>
    <xf numFmtId="0" fontId="0" fillId="5" borderId="0" xfId="0" applyFont="1" applyFill="1" applyBorder="1" applyAlignment="1" applyProtection="1">
      <alignment vertical="center"/>
    </xf>
    <xf numFmtId="0" fontId="3" fillId="5" borderId="8" xfId="0" applyFont="1" applyFill="1" applyBorder="1" applyAlignment="1" applyProtection="1">
      <alignment horizontal="left" vertical="center"/>
    </xf>
    <xf numFmtId="0" fontId="3" fillId="5" borderId="9" xfId="0" applyFont="1" applyFill="1" applyBorder="1" applyAlignment="1" applyProtection="1">
      <alignment horizontal="right" vertical="center"/>
    </xf>
    <xf numFmtId="0" fontId="3" fillId="5" borderId="9" xfId="0" applyFont="1" applyFill="1" applyBorder="1" applyAlignment="1" applyProtection="1">
      <alignment horizontal="center" vertical="center"/>
    </xf>
    <xf numFmtId="0" fontId="0" fillId="5" borderId="9" xfId="0" applyFont="1" applyFill="1" applyBorder="1" applyAlignment="1" applyProtection="1">
      <alignment vertical="center"/>
      <protection locked="0"/>
    </xf>
    <xf numFmtId="4" fontId="3" fillId="5" borderId="9" xfId="0" applyNumberFormat="1" applyFont="1" applyFill="1" applyBorder="1" applyAlignment="1" applyProtection="1">
      <alignment vertical="center"/>
    </xf>
    <xf numFmtId="0" fontId="0" fillId="5" borderId="26" xfId="0" applyFont="1" applyFill="1" applyBorder="1" applyAlignment="1" applyProtection="1">
      <alignment vertical="center"/>
    </xf>
    <xf numFmtId="0" fontId="0" fillId="0" borderId="12" xfId="0" applyFont="1" applyBorder="1" applyAlignment="1" applyProtection="1">
      <alignment vertical="center"/>
      <protection locked="0"/>
    </xf>
    <xf numFmtId="0" fontId="0" fillId="0" borderId="1" xfId="0" applyFont="1" applyBorder="1" applyAlignment="1">
      <alignment vertical="center"/>
    </xf>
    <xf numFmtId="0" fontId="0" fillId="0" borderId="2" xfId="0" applyFont="1" applyBorder="1" applyAlignment="1">
      <alignment vertical="center"/>
    </xf>
    <xf numFmtId="0" fontId="0" fillId="0" borderId="2" xfId="0" applyFont="1" applyBorder="1" applyAlignment="1" applyProtection="1">
      <alignment vertical="center"/>
      <protection locked="0"/>
    </xf>
    <xf numFmtId="0" fontId="0" fillId="0" borderId="3" xfId="0" applyFont="1" applyBorder="1" applyAlignment="1">
      <alignment vertical="center"/>
    </xf>
    <xf numFmtId="0" fontId="2" fillId="5" borderId="0" xfId="0" applyFont="1" applyFill="1" applyBorder="1" applyAlignment="1" applyProtection="1">
      <alignment horizontal="left" vertical="center"/>
    </xf>
    <xf numFmtId="0" fontId="0" fillId="5" borderId="0" xfId="0" applyFont="1" applyFill="1" applyBorder="1" applyAlignment="1" applyProtection="1">
      <alignment vertical="center"/>
      <protection locked="0"/>
    </xf>
    <xf numFmtId="0" fontId="2" fillId="5" borderId="0" xfId="0" applyFont="1" applyFill="1" applyBorder="1" applyAlignment="1" applyProtection="1">
      <alignment horizontal="right" vertical="center"/>
    </xf>
    <xf numFmtId="0" fontId="0" fillId="5" borderId="5" xfId="0" applyFont="1" applyFill="1" applyBorder="1" applyAlignment="1" applyProtection="1">
      <alignment vertical="center"/>
    </xf>
    <xf numFmtId="0" fontId="30" fillId="0" borderId="0" xfId="0" applyFont="1" applyBorder="1" applyAlignment="1" applyProtection="1">
      <alignment horizontal="left" vertical="center"/>
    </xf>
    <xf numFmtId="0" fontId="6" fillId="0" borderId="4" xfId="0" applyFont="1" applyBorder="1" applyAlignment="1" applyProtection="1">
      <alignment vertical="center"/>
    </xf>
    <xf numFmtId="0" fontId="6" fillId="0" borderId="0" xfId="0" applyFont="1" applyBorder="1" applyAlignment="1" applyProtection="1">
      <alignment vertical="center"/>
    </xf>
    <xf numFmtId="0" fontId="6" fillId="0" borderId="23" xfId="0" applyFont="1" applyBorder="1" applyAlignment="1" applyProtection="1">
      <alignment horizontal="left" vertical="center"/>
    </xf>
    <xf numFmtId="0" fontId="6" fillId="0" borderId="23" xfId="0" applyFont="1" applyBorder="1" applyAlignment="1" applyProtection="1">
      <alignment vertical="center"/>
    </xf>
    <xf numFmtId="0" fontId="6" fillId="0" borderId="23" xfId="0" applyFont="1" applyBorder="1" applyAlignment="1" applyProtection="1">
      <alignment vertical="center"/>
      <protection locked="0"/>
    </xf>
    <xf numFmtId="4" fontId="6" fillId="0" borderId="23" xfId="0" applyNumberFormat="1" applyFont="1" applyBorder="1" applyAlignment="1" applyProtection="1">
      <alignment vertical="center"/>
    </xf>
    <xf numFmtId="0" fontId="6" fillId="0" borderId="5" xfId="0" applyFont="1" applyBorder="1" applyAlignment="1" applyProtection="1">
      <alignment vertical="center"/>
    </xf>
    <xf numFmtId="0" fontId="7" fillId="0" borderId="4" xfId="0" applyFont="1" applyBorder="1" applyAlignment="1" applyProtection="1">
      <alignment vertical="center"/>
    </xf>
    <xf numFmtId="0" fontId="7" fillId="0" borderId="0" xfId="0" applyFont="1" applyBorder="1" applyAlignment="1" applyProtection="1">
      <alignment vertical="center"/>
    </xf>
    <xf numFmtId="0" fontId="7" fillId="0" borderId="23" xfId="0" applyFont="1" applyBorder="1" applyAlignment="1" applyProtection="1">
      <alignment horizontal="left" vertical="center"/>
    </xf>
    <xf numFmtId="0" fontId="7" fillId="0" borderId="23" xfId="0" applyFont="1" applyBorder="1" applyAlignment="1" applyProtection="1">
      <alignment vertical="center"/>
    </xf>
    <xf numFmtId="0" fontId="7" fillId="0" borderId="23" xfId="0" applyFont="1" applyBorder="1" applyAlignment="1" applyProtection="1">
      <alignment vertical="center"/>
      <protection locked="0"/>
    </xf>
    <xf numFmtId="4" fontId="7" fillId="0" borderId="23" xfId="0" applyNumberFormat="1" applyFont="1" applyBorder="1" applyAlignment="1" applyProtection="1">
      <alignment vertical="center"/>
    </xf>
    <xf numFmtId="0" fontId="7" fillId="0" borderId="5" xfId="0" applyFont="1" applyBorder="1" applyAlignment="1" applyProtection="1">
      <alignment vertical="center"/>
    </xf>
    <xf numFmtId="0" fontId="0" fillId="0" borderId="0" xfId="0" applyFont="1" applyAlignment="1" applyProtection="1">
      <alignment vertical="center"/>
      <protection locked="0"/>
    </xf>
    <xf numFmtId="0" fontId="2" fillId="0" borderId="0" xfId="0" applyFont="1" applyAlignment="1" applyProtection="1">
      <alignment horizontal="left" vertical="center"/>
    </xf>
    <xf numFmtId="0" fontId="17" fillId="0" borderId="0" xfId="0" applyFont="1" applyAlignment="1" applyProtection="1">
      <alignment horizontal="left" vertical="center"/>
      <protection locked="0"/>
    </xf>
    <xf numFmtId="0" fontId="0" fillId="0" borderId="4" xfId="0" applyFont="1" applyBorder="1" applyAlignment="1" applyProtection="1">
      <alignment horizontal="center" vertical="center" wrapText="1"/>
    </xf>
    <xf numFmtId="0" fontId="2" fillId="5" borderId="19" xfId="0" applyFont="1" applyFill="1" applyBorder="1" applyAlignment="1" applyProtection="1">
      <alignment horizontal="center" vertical="center" wrapText="1"/>
    </xf>
    <xf numFmtId="0" fontId="2" fillId="5" borderId="20" xfId="0" applyFont="1" applyFill="1" applyBorder="1" applyAlignment="1" applyProtection="1">
      <alignment horizontal="center" vertical="center" wrapText="1"/>
    </xf>
    <xf numFmtId="0" fontId="31" fillId="5" borderId="20" xfId="0" applyFont="1" applyFill="1" applyBorder="1" applyAlignment="1" applyProtection="1">
      <alignment horizontal="center" vertical="center" wrapText="1"/>
      <protection locked="0"/>
    </xf>
    <xf numFmtId="0" fontId="2" fillId="5" borderId="21" xfId="0" applyFont="1" applyFill="1" applyBorder="1" applyAlignment="1" applyProtection="1">
      <alignment horizontal="center" vertical="center" wrapText="1"/>
    </xf>
    <xf numFmtId="0" fontId="0" fillId="0" borderId="4" xfId="0" applyFont="1" applyBorder="1" applyAlignment="1">
      <alignment horizontal="center" vertical="center" wrapText="1"/>
    </xf>
    <xf numFmtId="4" fontId="22" fillId="0" borderId="0" xfId="0" applyNumberFormat="1" applyFont="1" applyAlignment="1" applyProtection="1"/>
    <xf numFmtId="166" fontId="32" fillId="0" borderId="15" xfId="0" applyNumberFormat="1" applyFont="1" applyBorder="1" applyAlignment="1" applyProtection="1"/>
    <xf numFmtId="166" fontId="32" fillId="0" borderId="16" xfId="0" applyNumberFormat="1" applyFont="1" applyBorder="1" applyAlignment="1" applyProtection="1"/>
    <xf numFmtId="4" fontId="33"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7"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8"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8" fillId="0" borderId="0" xfId="0" applyFont="1" applyBorder="1" applyAlignment="1" applyProtection="1">
      <alignment horizontal="left"/>
    </xf>
    <xf numFmtId="0" fontId="7" fillId="0" borderId="0" xfId="0" applyFont="1" applyBorder="1" applyAlignment="1" applyProtection="1">
      <alignment horizontal="left"/>
    </xf>
    <xf numFmtId="4" fontId="7" fillId="0" borderId="0" xfId="0" applyNumberFormat="1" applyFont="1" applyBorder="1" applyAlignment="1" applyProtection="1"/>
    <xf numFmtId="0" fontId="0" fillId="0" borderId="27" xfId="0" applyFont="1" applyBorder="1" applyAlignment="1" applyProtection="1">
      <alignment horizontal="center" vertical="center"/>
    </xf>
    <xf numFmtId="49" fontId="0" fillId="0" borderId="27" xfId="0" applyNumberFormat="1" applyFont="1" applyBorder="1" applyAlignment="1" applyProtection="1">
      <alignment horizontal="left" vertical="center" wrapText="1"/>
    </xf>
    <xf numFmtId="0" fontId="0" fillId="0" borderId="27" xfId="0" applyFont="1" applyBorder="1" applyAlignment="1" applyProtection="1">
      <alignment horizontal="left" vertical="center" wrapText="1"/>
    </xf>
    <xf numFmtId="0" fontId="0" fillId="0" borderId="27" xfId="0" applyFont="1" applyBorder="1" applyAlignment="1" applyProtection="1">
      <alignment horizontal="center" vertical="center" wrapText="1"/>
    </xf>
    <xf numFmtId="167" fontId="0" fillId="0" borderId="27" xfId="0" applyNumberFormat="1" applyFont="1" applyBorder="1" applyAlignment="1" applyProtection="1">
      <alignment vertical="center"/>
    </xf>
    <xf numFmtId="4" fontId="0" fillId="3" borderId="27" xfId="0" applyNumberFormat="1" applyFont="1" applyFill="1" applyBorder="1" applyAlignment="1" applyProtection="1">
      <alignment vertical="center"/>
      <protection locked="0"/>
    </xf>
    <xf numFmtId="4" fontId="0" fillId="0" borderId="27" xfId="0" applyNumberFormat="1" applyFont="1" applyBorder="1" applyAlignment="1" applyProtection="1">
      <alignment vertical="center"/>
    </xf>
    <xf numFmtId="0" fontId="1" fillId="3" borderId="27" xfId="0" applyFont="1" applyFill="1" applyBorder="1" applyAlignment="1" applyProtection="1">
      <alignment horizontal="left" vertical="center"/>
      <protection locked="0"/>
    </xf>
    <xf numFmtId="0" fontId="1" fillId="0" borderId="0" xfId="0" applyFont="1" applyBorder="1" applyAlignment="1" applyProtection="1">
      <alignment horizontal="center" vertical="center"/>
    </xf>
    <xf numFmtId="166" fontId="1" fillId="0" borderId="0" xfId="0" applyNumberFormat="1" applyFont="1" applyBorder="1" applyAlignment="1" applyProtection="1">
      <alignment vertical="center"/>
    </xf>
    <xf numFmtId="166" fontId="1" fillId="0" borderId="18" xfId="0" applyNumberFormat="1" applyFont="1" applyBorder="1" applyAlignment="1" applyProtection="1">
      <alignment vertical="center"/>
    </xf>
    <xf numFmtId="4" fontId="0" fillId="0" borderId="0" xfId="0" applyNumberFormat="1" applyFont="1" applyAlignment="1">
      <alignment vertical="center"/>
    </xf>
    <xf numFmtId="0" fontId="34" fillId="0" borderId="0" xfId="0" applyFont="1" applyAlignment="1" applyProtection="1">
      <alignment horizontal="left" vertical="center"/>
    </xf>
    <xf numFmtId="0" fontId="35" fillId="0" borderId="0" xfId="0" applyFont="1" applyAlignment="1" applyProtection="1">
      <alignment vertical="center" wrapText="1"/>
    </xf>
    <xf numFmtId="0" fontId="9" fillId="0" borderId="4" xfId="0" applyFont="1" applyBorder="1" applyAlignment="1" applyProtection="1">
      <alignment vertical="center"/>
    </xf>
    <xf numFmtId="0" fontId="9" fillId="0" borderId="0" xfId="0" applyFont="1" applyAlignment="1" applyProtection="1">
      <alignment vertical="center"/>
    </xf>
    <xf numFmtId="0" fontId="36" fillId="0" borderId="0" xfId="0" applyFont="1" applyAlignment="1" applyProtection="1">
      <alignment horizontal="left" vertical="center"/>
    </xf>
    <xf numFmtId="0" fontId="36" fillId="0" borderId="0" xfId="0" applyFont="1" applyAlignment="1" applyProtection="1">
      <alignment horizontal="left" vertical="center" wrapText="1"/>
    </xf>
    <xf numFmtId="0" fontId="9" fillId="0" borderId="0" xfId="0" applyFont="1" applyAlignment="1" applyProtection="1">
      <alignment horizontal="left" vertical="center"/>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7" xfId="0" applyFont="1" applyBorder="1" applyAlignment="1" applyProtection="1">
      <alignment vertical="center"/>
    </xf>
    <xf numFmtId="0" fontId="9" fillId="0" borderId="0" xfId="0" applyFont="1" applyBorder="1" applyAlignment="1" applyProtection="1">
      <alignment vertical="center"/>
    </xf>
    <xf numFmtId="0" fontId="9" fillId="0" borderId="18"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7" xfId="0" applyFont="1" applyBorder="1" applyAlignment="1" applyProtection="1">
      <alignment vertical="center"/>
    </xf>
    <xf numFmtId="0" fontId="10" fillId="0" borderId="0" xfId="0" applyFont="1" applyBorder="1" applyAlignment="1" applyProtection="1">
      <alignment vertical="center"/>
    </xf>
    <xf numFmtId="0" fontId="10" fillId="0" borderId="18"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7" xfId="0" applyFont="1" applyBorder="1" applyAlignment="1" applyProtection="1">
      <alignment vertical="center"/>
    </xf>
    <xf numFmtId="0" fontId="11" fillId="0" borderId="0" xfId="0" applyFont="1" applyBorder="1" applyAlignment="1" applyProtection="1">
      <alignment vertical="center"/>
    </xf>
    <xf numFmtId="0" fontId="11" fillId="0" borderId="18" xfId="0" applyFont="1" applyBorder="1" applyAlignment="1" applyProtection="1">
      <alignment vertical="center"/>
    </xf>
    <xf numFmtId="0" fontId="11" fillId="0" borderId="0" xfId="0" applyFont="1" applyAlignment="1">
      <alignment horizontal="left"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37" fillId="0" borderId="0" xfId="0" applyFont="1" applyAlignment="1" applyProtection="1">
      <alignment horizontal="left" vertical="center"/>
    </xf>
    <xf numFmtId="0" fontId="37"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7" xfId="0" applyFont="1" applyBorder="1" applyAlignment="1" applyProtection="1">
      <alignment vertical="center"/>
    </xf>
    <xf numFmtId="0" fontId="12" fillId="0" borderId="0" xfId="0" applyFont="1" applyBorder="1" applyAlignment="1" applyProtection="1">
      <alignment vertical="center"/>
    </xf>
    <xf numFmtId="0" fontId="12" fillId="0" borderId="18" xfId="0" applyFont="1" applyBorder="1" applyAlignment="1" applyProtection="1">
      <alignment vertical="center"/>
    </xf>
    <xf numFmtId="0" fontId="12" fillId="0" borderId="0" xfId="0" applyFont="1" applyAlignment="1">
      <alignment horizontal="left" vertical="center"/>
    </xf>
    <xf numFmtId="0" fontId="34" fillId="0" borderId="0" xfId="0" applyFont="1" applyBorder="1" applyAlignment="1" applyProtection="1">
      <alignment horizontal="left" vertical="center"/>
    </xf>
    <xf numFmtId="0" fontId="37" fillId="0" borderId="0" xfId="0" applyFont="1" applyBorder="1" applyAlignment="1" applyProtection="1">
      <alignment horizontal="left" vertical="center"/>
    </xf>
    <xf numFmtId="0" fontId="37" fillId="0" borderId="0" xfId="0" applyFont="1" applyBorder="1" applyAlignment="1" applyProtection="1">
      <alignment horizontal="left" vertical="center" wrapText="1"/>
    </xf>
    <xf numFmtId="167" fontId="12" fillId="0" borderId="0" xfId="0" applyNumberFormat="1" applyFont="1" applyBorder="1" applyAlignment="1" applyProtection="1">
      <alignment vertical="center"/>
    </xf>
    <xf numFmtId="0" fontId="1" fillId="0" borderId="23" xfId="0" applyFont="1" applyBorder="1" applyAlignment="1" applyProtection="1">
      <alignment horizontal="center" vertical="center"/>
    </xf>
    <xf numFmtId="0" fontId="0" fillId="0" borderId="23" xfId="0" applyFont="1" applyBorder="1" applyAlignment="1" applyProtection="1">
      <alignment vertical="center"/>
    </xf>
    <xf numFmtId="166" fontId="1" fillId="0" borderId="23" xfId="0" applyNumberFormat="1" applyFont="1" applyBorder="1" applyAlignment="1" applyProtection="1">
      <alignment vertical="center"/>
    </xf>
    <xf numFmtId="166" fontId="1" fillId="0" borderId="24" xfId="0" applyNumberFormat="1" applyFont="1" applyBorder="1" applyAlignment="1" applyProtection="1">
      <alignment vertical="center"/>
    </xf>
    <xf numFmtId="0" fontId="35" fillId="0" borderId="0" xfId="0" applyFont="1" applyAlignment="1" applyProtection="1">
      <alignment vertical="top" wrapText="1"/>
    </xf>
    <xf numFmtId="0" fontId="38" fillId="0" borderId="27" xfId="0" applyFont="1" applyBorder="1" applyAlignment="1" applyProtection="1">
      <alignment horizontal="center" vertical="center"/>
    </xf>
    <xf numFmtId="49" fontId="38" fillId="0" borderId="27" xfId="0" applyNumberFormat="1" applyFont="1" applyBorder="1" applyAlignment="1" applyProtection="1">
      <alignment horizontal="left" vertical="center" wrapText="1"/>
    </xf>
    <xf numFmtId="0" fontId="38" fillId="0" borderId="27" xfId="0" applyFont="1" applyBorder="1" applyAlignment="1" applyProtection="1">
      <alignment horizontal="left" vertical="center" wrapText="1"/>
    </xf>
    <xf numFmtId="0" fontId="38" fillId="0" borderId="27" xfId="0" applyFont="1" applyBorder="1" applyAlignment="1" applyProtection="1">
      <alignment horizontal="center" vertical="center" wrapText="1"/>
    </xf>
    <xf numFmtId="167" fontId="38" fillId="0" borderId="27" xfId="0" applyNumberFormat="1" applyFont="1" applyBorder="1" applyAlignment="1" applyProtection="1">
      <alignment vertical="center"/>
    </xf>
    <xf numFmtId="4" fontId="38" fillId="3" borderId="27" xfId="0" applyNumberFormat="1" applyFont="1" applyFill="1" applyBorder="1" applyAlignment="1" applyProtection="1">
      <alignment vertical="center"/>
      <protection locked="0"/>
    </xf>
    <xf numFmtId="4" fontId="38" fillId="0" borderId="27" xfId="0" applyNumberFormat="1" applyFont="1" applyBorder="1" applyAlignment="1" applyProtection="1">
      <alignment vertical="center"/>
    </xf>
    <xf numFmtId="0" fontId="38" fillId="0" borderId="4" xfId="0" applyFont="1" applyBorder="1" applyAlignment="1">
      <alignment vertical="center"/>
    </xf>
    <xf numFmtId="0" fontId="38" fillId="3" borderId="27" xfId="0" applyFont="1" applyFill="1" applyBorder="1" applyAlignment="1" applyProtection="1">
      <alignment horizontal="left" vertical="center"/>
      <protection locked="0"/>
    </xf>
    <xf numFmtId="0" fontId="38" fillId="0" borderId="0" xfId="0" applyFont="1" applyBorder="1" applyAlignment="1" applyProtection="1">
      <alignment horizontal="center" vertical="center"/>
    </xf>
    <xf numFmtId="0" fontId="10" fillId="0" borderId="0" xfId="0" applyFont="1" applyBorder="1" applyAlignment="1" applyProtection="1">
      <alignment horizontal="left" vertical="center" wrapText="1"/>
    </xf>
    <xf numFmtId="167" fontId="10" fillId="0" borderId="0" xfId="0" applyNumberFormat="1" applyFont="1" applyBorder="1" applyAlignment="1" applyProtection="1">
      <alignment vertical="center"/>
    </xf>
    <xf numFmtId="0" fontId="35" fillId="0" borderId="0" xfId="0" applyFont="1" applyBorder="1" applyAlignment="1" applyProtection="1">
      <alignment vertical="center" wrapText="1"/>
    </xf>
    <xf numFmtId="0" fontId="12" fillId="0" borderId="22" xfId="0" applyFont="1" applyBorder="1" applyAlignment="1" applyProtection="1">
      <alignment vertical="center"/>
    </xf>
    <xf numFmtId="0" fontId="12" fillId="0" borderId="23" xfId="0" applyFont="1" applyBorder="1" applyAlignment="1" applyProtection="1">
      <alignment vertical="center"/>
    </xf>
    <xf numFmtId="0" fontId="12" fillId="0" borderId="24" xfId="0" applyFont="1" applyBorder="1" applyAlignment="1" applyProtection="1">
      <alignment vertical="center"/>
    </xf>
    <xf numFmtId="0" fontId="0" fillId="0" borderId="22" xfId="0" applyFont="1" applyBorder="1" applyAlignment="1" applyProtection="1">
      <alignment vertical="center"/>
    </xf>
    <xf numFmtId="0" fontId="0" fillId="0" borderId="24" xfId="0" applyFont="1" applyBorder="1" applyAlignment="1" applyProtection="1">
      <alignment vertical="center"/>
    </xf>
    <xf numFmtId="0" fontId="0" fillId="0" borderId="0" xfId="0" applyProtection="1"/>
    <xf numFmtId="0" fontId="0" fillId="0" borderId="4" xfId="0" applyBorder="1"/>
    <xf numFmtId="0" fontId="10" fillId="0" borderId="0" xfId="0" applyFont="1" applyBorder="1" applyAlignment="1" applyProtection="1">
      <alignment horizontal="left" vertical="center"/>
    </xf>
    <xf numFmtId="0" fontId="6" fillId="0" borderId="0" xfId="0" applyFont="1" applyBorder="1" applyAlignment="1" applyProtection="1">
      <alignment horizontal="left"/>
    </xf>
    <xf numFmtId="4" fontId="6" fillId="0" borderId="0" xfId="0" applyNumberFormat="1" applyFont="1" applyBorder="1" applyAlignment="1" applyProtection="1"/>
    <xf numFmtId="0" fontId="7" fillId="0" borderId="0" xfId="0" applyFont="1" applyAlignment="1" applyProtection="1">
      <alignment horizontal="left"/>
    </xf>
    <xf numFmtId="4" fontId="7" fillId="0" borderId="0" xfId="0" applyNumberFormat="1" applyFont="1" applyAlignment="1" applyProtection="1"/>
    <xf numFmtId="0" fontId="39" fillId="2" borderId="0" xfId="1" applyFill="1" applyAlignment="1" applyProtection="1"/>
    <xf numFmtId="0" fontId="40" fillId="0" borderId="0" xfId="1" applyFont="1" applyAlignment="1" applyProtection="1">
      <alignment horizontal="center" vertical="center"/>
    </xf>
    <xf numFmtId="0" fontId="41" fillId="2" borderId="0" xfId="0" applyFont="1" applyFill="1" applyAlignment="1">
      <alignment horizontal="left" vertical="center"/>
    </xf>
    <xf numFmtId="0" fontId="42" fillId="2" borderId="0" xfId="0" applyFont="1" applyFill="1" applyAlignment="1">
      <alignment vertical="center"/>
    </xf>
    <xf numFmtId="0" fontId="43" fillId="2" borderId="0" xfId="1" applyFont="1" applyFill="1" applyAlignment="1" applyProtection="1">
      <alignment vertical="center"/>
    </xf>
    <xf numFmtId="0" fontId="13" fillId="2" borderId="0" xfId="0" applyFont="1" applyFill="1" applyAlignment="1" applyProtection="1">
      <alignment horizontal="left" vertical="center"/>
    </xf>
    <xf numFmtId="0" fontId="42" fillId="2" borderId="0" xfId="0" applyFont="1" applyFill="1" applyAlignment="1" applyProtection="1">
      <alignment vertical="center"/>
    </xf>
    <xf numFmtId="0" fontId="41" fillId="2" borderId="0" xfId="0" applyFont="1" applyFill="1" applyAlignment="1" applyProtection="1">
      <alignment horizontal="left" vertical="center"/>
    </xf>
    <xf numFmtId="0" fontId="42" fillId="2" borderId="0" xfId="0" applyFont="1" applyFill="1" applyAlignment="1" applyProtection="1">
      <alignment vertical="center"/>
      <protection locked="0"/>
    </xf>
    <xf numFmtId="0" fontId="44" fillId="0" borderId="0" xfId="2" applyAlignment="1">
      <alignment vertical="top"/>
      <protection locked="0"/>
    </xf>
    <xf numFmtId="0" fontId="45" fillId="0" borderId="28" xfId="2" applyFont="1" applyBorder="1" applyAlignment="1">
      <alignment vertical="center" wrapText="1"/>
      <protection locked="0"/>
    </xf>
    <xf numFmtId="0" fontId="45" fillId="0" borderId="29" xfId="2" applyFont="1" applyBorder="1" applyAlignment="1">
      <alignment vertical="center" wrapText="1"/>
      <protection locked="0"/>
    </xf>
    <xf numFmtId="0" fontId="45" fillId="0" borderId="30" xfId="2" applyFont="1" applyBorder="1" applyAlignment="1">
      <alignment vertical="center" wrapText="1"/>
      <protection locked="0"/>
    </xf>
    <xf numFmtId="0" fontId="45" fillId="0" borderId="31" xfId="2" applyFont="1" applyBorder="1" applyAlignment="1">
      <alignment horizontal="center" vertical="center" wrapText="1"/>
      <protection locked="0"/>
    </xf>
    <xf numFmtId="0" fontId="45" fillId="0" borderId="32" xfId="2" applyFont="1" applyBorder="1" applyAlignment="1">
      <alignment horizontal="center" vertical="center" wrapText="1"/>
      <protection locked="0"/>
    </xf>
    <xf numFmtId="0" fontId="44" fillId="0" borderId="0" xfId="2" applyAlignment="1">
      <alignment horizontal="center" vertical="center"/>
      <protection locked="0"/>
    </xf>
    <xf numFmtId="0" fontId="45" fillId="0" borderId="31" xfId="2" applyFont="1" applyBorder="1" applyAlignment="1">
      <alignment vertical="center" wrapText="1"/>
      <protection locked="0"/>
    </xf>
    <xf numFmtId="0" fontId="45" fillId="0" borderId="32" xfId="2" applyFont="1" applyBorder="1" applyAlignment="1">
      <alignment vertical="center" wrapText="1"/>
      <protection locked="0"/>
    </xf>
    <xf numFmtId="0" fontId="47" fillId="0" borderId="0" xfId="2" applyFont="1" applyBorder="1" applyAlignment="1">
      <alignment horizontal="left" vertical="center" wrapText="1"/>
      <protection locked="0"/>
    </xf>
    <xf numFmtId="0" fontId="48" fillId="0" borderId="31" xfId="2" applyFont="1" applyBorder="1" applyAlignment="1">
      <alignment vertical="center" wrapText="1"/>
      <protection locked="0"/>
    </xf>
    <xf numFmtId="0" fontId="48" fillId="0" borderId="0" xfId="2" applyFont="1" applyBorder="1" applyAlignment="1">
      <alignment horizontal="left" vertical="center" wrapText="1"/>
      <protection locked="0"/>
    </xf>
    <xf numFmtId="0" fontId="48" fillId="0" borderId="0" xfId="2" applyFont="1" applyBorder="1" applyAlignment="1">
      <alignment vertical="center" wrapText="1"/>
      <protection locked="0"/>
    </xf>
    <xf numFmtId="0" fontId="48" fillId="0" borderId="0" xfId="2" applyFont="1" applyBorder="1" applyAlignment="1">
      <alignment vertical="center"/>
      <protection locked="0"/>
    </xf>
    <xf numFmtId="0" fontId="48" fillId="0" borderId="0" xfId="2" applyFont="1" applyBorder="1" applyAlignment="1">
      <alignment horizontal="left" vertical="center"/>
      <protection locked="0"/>
    </xf>
    <xf numFmtId="49" fontId="48" fillId="0" borderId="0" xfId="2" applyNumberFormat="1" applyFont="1" applyBorder="1" applyAlignment="1">
      <alignment vertical="center" wrapText="1"/>
      <protection locked="0"/>
    </xf>
    <xf numFmtId="0" fontId="45" fillId="0" borderId="34" xfId="2" applyFont="1" applyBorder="1" applyAlignment="1">
      <alignment vertical="center" wrapText="1"/>
      <protection locked="0"/>
    </xf>
    <xf numFmtId="0" fontId="51" fillId="0" borderId="33" xfId="2" applyFont="1" applyBorder="1" applyAlignment="1">
      <alignment vertical="center" wrapText="1"/>
      <protection locked="0"/>
    </xf>
    <xf numFmtId="0" fontId="45" fillId="0" borderId="35" xfId="2" applyFont="1" applyBorder="1" applyAlignment="1">
      <alignment vertical="center" wrapText="1"/>
      <protection locked="0"/>
    </xf>
    <xf numFmtId="0" fontId="45" fillId="0" borderId="0" xfId="2" applyFont="1" applyBorder="1" applyAlignment="1">
      <alignment vertical="top"/>
      <protection locked="0"/>
    </xf>
    <xf numFmtId="0" fontId="45" fillId="0" borderId="0" xfId="2" applyFont="1" applyAlignment="1">
      <alignment vertical="top"/>
      <protection locked="0"/>
    </xf>
    <xf numFmtId="0" fontId="45" fillId="0" borderId="28" xfId="2" applyFont="1" applyBorder="1" applyAlignment="1">
      <alignment horizontal="left" vertical="center"/>
      <protection locked="0"/>
    </xf>
    <xf numFmtId="0" fontId="45" fillId="0" borderId="29" xfId="2" applyFont="1" applyBorder="1" applyAlignment="1">
      <alignment horizontal="left" vertical="center"/>
      <protection locked="0"/>
    </xf>
    <xf numFmtId="0" fontId="45" fillId="0" borderId="30" xfId="2" applyFont="1" applyBorder="1" applyAlignment="1">
      <alignment horizontal="left" vertical="center"/>
      <protection locked="0"/>
    </xf>
    <xf numFmtId="0" fontId="45" fillId="0" borderId="31" xfId="2" applyFont="1" applyBorder="1" applyAlignment="1">
      <alignment horizontal="left" vertical="center"/>
      <protection locked="0"/>
    </xf>
    <xf numFmtId="0" fontId="45" fillId="0" borderId="32" xfId="2" applyFont="1" applyBorder="1" applyAlignment="1">
      <alignment horizontal="left" vertical="center"/>
      <protection locked="0"/>
    </xf>
    <xf numFmtId="0" fontId="47" fillId="0" borderId="0" xfId="2" applyFont="1" applyBorder="1" applyAlignment="1">
      <alignment horizontal="left" vertical="center"/>
      <protection locked="0"/>
    </xf>
    <xf numFmtId="0" fontId="52" fillId="0" borderId="0" xfId="2" applyFont="1" applyAlignment="1">
      <alignment horizontal="left" vertical="center"/>
      <protection locked="0"/>
    </xf>
    <xf numFmtId="0" fontId="47" fillId="0" borderId="33" xfId="2" applyFont="1" applyBorder="1" applyAlignment="1">
      <alignment horizontal="left" vertical="center"/>
      <protection locked="0"/>
    </xf>
    <xf numFmtId="0" fontId="47" fillId="0" borderId="33" xfId="2" applyFont="1" applyBorder="1" applyAlignment="1">
      <alignment horizontal="center" vertical="center"/>
      <protection locked="0"/>
    </xf>
    <xf numFmtId="0" fontId="52" fillId="0" borderId="33" xfId="2" applyFont="1" applyBorder="1" applyAlignment="1">
      <alignment horizontal="left" vertical="center"/>
      <protection locked="0"/>
    </xf>
    <xf numFmtId="0" fontId="50" fillId="0" borderId="0" xfId="2" applyFont="1" applyBorder="1" applyAlignment="1">
      <alignment horizontal="left" vertical="center"/>
      <protection locked="0"/>
    </xf>
    <xf numFmtId="0" fontId="48" fillId="0" borderId="0" xfId="2" applyFont="1" applyAlignment="1">
      <alignment horizontal="left" vertical="center"/>
      <protection locked="0"/>
    </xf>
    <xf numFmtId="0" fontId="48" fillId="0" borderId="0" xfId="2" applyFont="1" applyBorder="1" applyAlignment="1">
      <alignment horizontal="center" vertical="center"/>
      <protection locked="0"/>
    </xf>
    <xf numFmtId="0" fontId="48" fillId="0" borderId="31" xfId="2" applyFont="1" applyBorder="1" applyAlignment="1">
      <alignment horizontal="left" vertical="center"/>
      <protection locked="0"/>
    </xf>
    <xf numFmtId="0" fontId="48" fillId="0" borderId="0" xfId="2" applyFont="1" applyFill="1" applyBorder="1" applyAlignment="1">
      <alignment horizontal="left" vertical="center"/>
      <protection locked="0"/>
    </xf>
    <xf numFmtId="0" fontId="48" fillId="0" borderId="0" xfId="2" applyFont="1" applyFill="1" applyBorder="1" applyAlignment="1">
      <alignment horizontal="center" vertical="center"/>
      <protection locked="0"/>
    </xf>
    <xf numFmtId="0" fontId="45" fillId="0" borderId="34" xfId="2" applyFont="1" applyBorder="1" applyAlignment="1">
      <alignment horizontal="left" vertical="center"/>
      <protection locked="0"/>
    </xf>
    <xf numFmtId="0" fontId="51" fillId="0" borderId="33" xfId="2" applyFont="1" applyBorder="1" applyAlignment="1">
      <alignment horizontal="left" vertical="center"/>
      <protection locked="0"/>
    </xf>
    <xf numFmtId="0" fontId="45" fillId="0" borderId="35" xfId="2" applyFont="1" applyBorder="1" applyAlignment="1">
      <alignment horizontal="left" vertical="center"/>
      <protection locked="0"/>
    </xf>
    <xf numFmtId="0" fontId="45" fillId="0" borderId="0" xfId="2" applyFont="1" applyBorder="1" applyAlignment="1">
      <alignment horizontal="left" vertical="center"/>
      <protection locked="0"/>
    </xf>
    <xf numFmtId="0" fontId="51" fillId="0" borderId="0" xfId="2" applyFont="1" applyBorder="1" applyAlignment="1">
      <alignment horizontal="left" vertical="center"/>
      <protection locked="0"/>
    </xf>
    <xf numFmtId="0" fontId="52" fillId="0" borderId="0" xfId="2" applyFont="1" applyBorder="1" applyAlignment="1">
      <alignment horizontal="left" vertical="center"/>
      <protection locked="0"/>
    </xf>
    <xf numFmtId="0" fontId="48" fillId="0" borderId="33" xfId="2" applyFont="1" applyBorder="1" applyAlignment="1">
      <alignment horizontal="left" vertical="center"/>
      <protection locked="0"/>
    </xf>
    <xf numFmtId="0" fontId="45" fillId="0" borderId="0" xfId="2" applyFont="1" applyBorder="1" applyAlignment="1">
      <alignment horizontal="left" vertical="center" wrapText="1"/>
      <protection locked="0"/>
    </xf>
    <xf numFmtId="0" fontId="48" fillId="0" borderId="0" xfId="2" applyFont="1" applyBorder="1" applyAlignment="1">
      <alignment horizontal="center" vertical="center" wrapText="1"/>
      <protection locked="0"/>
    </xf>
    <xf numFmtId="0" fontId="45" fillId="0" borderId="28" xfId="2" applyFont="1" applyBorder="1" applyAlignment="1">
      <alignment horizontal="left" vertical="center" wrapText="1"/>
      <protection locked="0"/>
    </xf>
    <xf numFmtId="0" fontId="45" fillId="0" borderId="29" xfId="2" applyFont="1" applyBorder="1" applyAlignment="1">
      <alignment horizontal="left" vertical="center" wrapText="1"/>
      <protection locked="0"/>
    </xf>
    <xf numFmtId="0" fontId="45" fillId="0" borderId="30" xfId="2" applyFont="1" applyBorder="1" applyAlignment="1">
      <alignment horizontal="left" vertical="center" wrapText="1"/>
      <protection locked="0"/>
    </xf>
    <xf numFmtId="0" fontId="45" fillId="0" borderId="31" xfId="2" applyFont="1" applyBorder="1" applyAlignment="1">
      <alignment horizontal="left" vertical="center" wrapText="1"/>
      <protection locked="0"/>
    </xf>
    <xf numFmtId="0" fontId="45" fillId="0" borderId="32" xfId="2" applyFont="1" applyBorder="1" applyAlignment="1">
      <alignment horizontal="left" vertical="center" wrapText="1"/>
      <protection locked="0"/>
    </xf>
    <xf numFmtId="0" fontId="52" fillId="0" borderId="31" xfId="2" applyFont="1" applyBorder="1" applyAlignment="1">
      <alignment horizontal="left" vertical="center" wrapText="1"/>
      <protection locked="0"/>
    </xf>
    <xf numFmtId="0" fontId="52" fillId="0" borderId="32" xfId="2" applyFont="1" applyBorder="1" applyAlignment="1">
      <alignment horizontal="left" vertical="center" wrapText="1"/>
      <protection locked="0"/>
    </xf>
    <xf numFmtId="0" fontId="48" fillId="0" borderId="31" xfId="2" applyFont="1" applyBorder="1" applyAlignment="1">
      <alignment horizontal="left" vertical="center" wrapText="1"/>
      <protection locked="0"/>
    </xf>
    <xf numFmtId="0" fontId="48" fillId="0" borderId="32" xfId="2" applyFont="1" applyBorder="1" applyAlignment="1">
      <alignment horizontal="left" vertical="center" wrapText="1"/>
      <protection locked="0"/>
    </xf>
    <xf numFmtId="0" fontId="48" fillId="0" borderId="32" xfId="2" applyFont="1" applyBorder="1" applyAlignment="1">
      <alignment horizontal="left" vertical="center"/>
      <protection locked="0"/>
    </xf>
    <xf numFmtId="0" fontId="48" fillId="0" borderId="34" xfId="2" applyFont="1" applyBorder="1" applyAlignment="1">
      <alignment horizontal="left" vertical="center" wrapText="1"/>
      <protection locked="0"/>
    </xf>
    <xf numFmtId="0" fontId="48" fillId="0" borderId="33" xfId="2" applyFont="1" applyBorder="1" applyAlignment="1">
      <alignment horizontal="left" vertical="center" wrapText="1"/>
      <protection locked="0"/>
    </xf>
    <xf numFmtId="0" fontId="48" fillId="0" borderId="35" xfId="2" applyFont="1" applyBorder="1" applyAlignment="1">
      <alignment horizontal="left" vertical="center" wrapText="1"/>
      <protection locked="0"/>
    </xf>
    <xf numFmtId="0" fontId="48" fillId="0" borderId="0" xfId="2" applyFont="1" applyBorder="1" applyAlignment="1">
      <alignment horizontal="left" vertical="top"/>
      <protection locked="0"/>
    </xf>
    <xf numFmtId="0" fontId="48" fillId="0" borderId="0" xfId="2" applyFont="1" applyBorder="1" applyAlignment="1">
      <alignment horizontal="center" vertical="top"/>
      <protection locked="0"/>
    </xf>
    <xf numFmtId="0" fontId="48" fillId="0" borderId="34" xfId="2" applyFont="1" applyBorder="1" applyAlignment="1">
      <alignment horizontal="left" vertical="center"/>
      <protection locked="0"/>
    </xf>
    <xf numFmtId="0" fontId="48" fillId="0" borderId="35" xfId="2" applyFont="1" applyBorder="1" applyAlignment="1">
      <alignment horizontal="left" vertical="center"/>
      <protection locked="0"/>
    </xf>
    <xf numFmtId="0" fontId="52" fillId="0" borderId="0" xfId="2" applyFont="1" applyAlignment="1">
      <alignment vertical="center"/>
      <protection locked="0"/>
    </xf>
    <xf numFmtId="0" fontId="47" fillId="0" borderId="0" xfId="2" applyFont="1" applyBorder="1" applyAlignment="1">
      <alignment vertical="center"/>
      <protection locked="0"/>
    </xf>
    <xf numFmtId="0" fontId="52" fillId="0" borderId="33" xfId="2" applyFont="1" applyBorder="1" applyAlignment="1">
      <alignment vertical="center"/>
      <protection locked="0"/>
    </xf>
    <xf numFmtId="0" fontId="47" fillId="0" borderId="33" xfId="2" applyFont="1" applyBorder="1" applyAlignment="1">
      <alignment vertical="center"/>
      <protection locked="0"/>
    </xf>
    <xf numFmtId="0" fontId="44" fillId="0" borderId="0" xfId="2" applyBorder="1" applyAlignment="1">
      <alignment vertical="top"/>
      <protection locked="0"/>
    </xf>
    <xf numFmtId="49" fontId="48" fillId="0" borderId="0" xfId="2" applyNumberFormat="1" applyFont="1" applyBorder="1" applyAlignment="1">
      <alignment horizontal="left" vertical="center"/>
      <protection locked="0"/>
    </xf>
    <xf numFmtId="0" fontId="44" fillId="0" borderId="33" xfId="2" applyBorder="1" applyAlignment="1">
      <alignment vertical="top"/>
      <protection locked="0"/>
    </xf>
    <xf numFmtId="0" fontId="47" fillId="0" borderId="33" xfId="2" applyFont="1" applyBorder="1" applyAlignment="1">
      <alignment horizontal="left"/>
      <protection locked="0"/>
    </xf>
    <xf numFmtId="0" fontId="52" fillId="0" borderId="33" xfId="2" applyFont="1" applyBorder="1" applyAlignment="1">
      <protection locked="0"/>
    </xf>
    <xf numFmtId="0" fontId="45" fillId="0" borderId="31" xfId="2" applyFont="1" applyBorder="1" applyAlignment="1">
      <alignment vertical="top"/>
      <protection locked="0"/>
    </xf>
    <xf numFmtId="0" fontId="45" fillId="0" borderId="32" xfId="2" applyFont="1" applyBorder="1" applyAlignment="1">
      <alignment vertical="top"/>
      <protection locked="0"/>
    </xf>
    <xf numFmtId="0" fontId="45" fillId="0" borderId="0" xfId="2" applyFont="1" applyBorder="1" applyAlignment="1">
      <alignment horizontal="center" vertical="center"/>
      <protection locked="0"/>
    </xf>
    <xf numFmtId="0" fontId="45" fillId="0" borderId="0" xfId="2" applyFont="1" applyBorder="1" applyAlignment="1">
      <alignment horizontal="left" vertical="top"/>
      <protection locked="0"/>
    </xf>
    <xf numFmtId="0" fontId="45" fillId="0" borderId="34" xfId="2" applyFont="1" applyBorder="1" applyAlignment="1">
      <alignment vertical="top"/>
      <protection locked="0"/>
    </xf>
    <xf numFmtId="0" fontId="45" fillId="0" borderId="33" xfId="2" applyFont="1" applyBorder="1" applyAlignment="1">
      <alignment vertical="top"/>
      <protection locked="0"/>
    </xf>
    <xf numFmtId="0" fontId="45" fillId="0" borderId="35" xfId="2" applyFont="1" applyBorder="1" applyAlignment="1">
      <alignment vertical="top"/>
      <protection locked="0"/>
    </xf>
    <xf numFmtId="0" fontId="0" fillId="0" borderId="0" xfId="0"/>
    <xf numFmtId="4" fontId="25" fillId="0" borderId="0" xfId="0" applyNumberFormat="1" applyFont="1" applyAlignment="1" applyProtection="1">
      <alignment vertical="center"/>
    </xf>
    <xf numFmtId="0" fontId="25" fillId="0" borderId="0" xfId="0" applyFont="1" applyAlignment="1" applyProtection="1">
      <alignment vertical="center"/>
    </xf>
    <xf numFmtId="0" fontId="24" fillId="0" borderId="0" xfId="0" applyFont="1" applyAlignment="1" applyProtection="1">
      <alignment horizontal="left" vertical="center" wrapText="1"/>
    </xf>
    <xf numFmtId="4" fontId="22" fillId="0" borderId="0" xfId="0" applyNumberFormat="1" applyFont="1" applyAlignment="1" applyProtection="1">
      <alignment horizontal="right" vertical="center"/>
    </xf>
    <xf numFmtId="4" fontId="22" fillId="0" borderId="0" xfId="0" applyNumberFormat="1" applyFont="1" applyAlignment="1" applyProtection="1">
      <alignment vertical="center"/>
    </xf>
    <xf numFmtId="4" fontId="7" fillId="0" borderId="0" xfId="0" applyNumberFormat="1" applyFont="1" applyAlignment="1" applyProtection="1">
      <alignment vertical="center"/>
    </xf>
    <xf numFmtId="0" fontId="7" fillId="0" borderId="0" xfId="0" applyFont="1" applyAlignment="1" applyProtection="1">
      <alignment vertical="center"/>
    </xf>
    <xf numFmtId="0" fontId="28" fillId="0" borderId="0" xfId="0" applyFont="1" applyAlignment="1" applyProtection="1">
      <alignment horizontal="left" vertical="center" wrapText="1"/>
    </xf>
    <xf numFmtId="4" fontId="25" fillId="0" borderId="0" xfId="0" applyNumberFormat="1" applyFont="1" applyAlignment="1" applyProtection="1">
      <alignment horizontal="right" vertical="center"/>
    </xf>
    <xf numFmtId="0" fontId="3" fillId="4" borderId="9" xfId="0" applyFont="1" applyFill="1" applyBorder="1" applyAlignment="1" applyProtection="1">
      <alignment horizontal="left" vertical="center"/>
    </xf>
    <xf numFmtId="0" fontId="0" fillId="4" borderId="9" xfId="0" applyFont="1" applyFill="1" applyBorder="1" applyAlignment="1" applyProtection="1">
      <alignment vertical="center"/>
    </xf>
    <xf numFmtId="4" fontId="3" fillId="4" borderId="9" xfId="0" applyNumberFormat="1" applyFont="1" applyFill="1" applyBorder="1" applyAlignment="1" applyProtection="1">
      <alignment vertical="center"/>
    </xf>
    <xf numFmtId="0" fontId="0" fillId="4" borderId="10" xfId="0" applyFont="1" applyFill="1" applyBorder="1" applyAlignment="1" applyProtection="1">
      <alignmen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165" fontId="2" fillId="0" borderId="0" xfId="0" applyNumberFormat="1" applyFont="1" applyAlignment="1" applyProtection="1">
      <alignment horizontal="left" vertical="center"/>
    </xf>
    <xf numFmtId="0" fontId="0" fillId="0" borderId="0" xfId="0" applyFont="1" applyAlignment="1" applyProtection="1">
      <alignment vertical="center"/>
    </xf>
    <xf numFmtId="0" fontId="2" fillId="0" borderId="0" xfId="0" applyFont="1" applyAlignment="1" applyProtection="1">
      <alignment vertical="center"/>
    </xf>
    <xf numFmtId="0" fontId="21" fillId="0" borderId="14" xfId="0" applyFont="1" applyBorder="1" applyAlignment="1">
      <alignment horizontal="center" vertical="center"/>
    </xf>
    <xf numFmtId="0" fontId="0" fillId="0" borderId="15" xfId="0" applyFont="1" applyBorder="1" applyAlignment="1">
      <alignment vertical="center"/>
    </xf>
    <xf numFmtId="0" fontId="0" fillId="0" borderId="17" xfId="0" applyFont="1" applyBorder="1" applyAlignment="1">
      <alignment vertical="center"/>
    </xf>
    <xf numFmtId="0" fontId="0" fillId="0" borderId="0" xfId="0" applyFont="1" applyBorder="1" applyAlignment="1">
      <alignment vertical="center"/>
    </xf>
    <xf numFmtId="0" fontId="0" fillId="0" borderId="17" xfId="0" applyFont="1" applyBorder="1" applyAlignment="1" applyProtection="1">
      <alignment vertical="center"/>
    </xf>
    <xf numFmtId="0" fontId="0" fillId="0" borderId="0" xfId="0" applyFont="1" applyBorder="1" applyAlignment="1" applyProtection="1">
      <alignment vertical="center"/>
    </xf>
    <xf numFmtId="0" fontId="2" fillId="5" borderId="8" xfId="0" applyFont="1" applyFill="1" applyBorder="1" applyAlignment="1" applyProtection="1">
      <alignment horizontal="center" vertical="center"/>
    </xf>
    <xf numFmtId="0" fontId="0" fillId="5" borderId="9" xfId="0" applyFont="1" applyFill="1" applyBorder="1" applyAlignment="1" applyProtection="1">
      <alignment vertical="center"/>
    </xf>
    <xf numFmtId="0" fontId="2" fillId="5" borderId="9" xfId="0" applyFont="1" applyFill="1" applyBorder="1" applyAlignment="1" applyProtection="1">
      <alignment horizontal="center" vertical="center"/>
    </xf>
    <xf numFmtId="0" fontId="2" fillId="5" borderId="9" xfId="0" applyFont="1" applyFill="1" applyBorder="1" applyAlignment="1" applyProtection="1">
      <alignment horizontal="right" vertical="center"/>
    </xf>
    <xf numFmtId="0" fontId="18" fillId="0" borderId="0" xfId="0" applyFont="1" applyAlignment="1">
      <alignment horizontal="left" vertical="top" wrapText="1"/>
    </xf>
    <xf numFmtId="0" fontId="0" fillId="0" borderId="0" xfId="0" applyFont="1" applyAlignment="1">
      <alignment vertical="center"/>
    </xf>
    <xf numFmtId="0" fontId="1" fillId="0" borderId="0" xfId="0" applyFont="1" applyAlignment="1">
      <alignment vertical="center"/>
    </xf>
    <xf numFmtId="0" fontId="2" fillId="0" borderId="0" xfId="0" applyFont="1" applyBorder="1" applyAlignment="1" applyProtection="1">
      <alignment horizontal="left" vertical="center"/>
    </xf>
    <xf numFmtId="0" fontId="0" fillId="0" borderId="0" xfId="0" applyBorder="1" applyProtection="1"/>
    <xf numFmtId="0" fontId="3" fillId="0" borderId="0" xfId="0" applyFont="1" applyBorder="1" applyAlignment="1" applyProtection="1">
      <alignment horizontal="left" vertical="top" wrapText="1"/>
    </xf>
    <xf numFmtId="49" fontId="2" fillId="3" borderId="0" xfId="0" applyNumberFormat="1" applyFont="1" applyFill="1" applyBorder="1" applyAlignment="1" applyProtection="1">
      <alignment horizontal="left" vertical="center"/>
      <protection locked="0"/>
    </xf>
    <xf numFmtId="0" fontId="2" fillId="0" borderId="0" xfId="0" applyFont="1" applyBorder="1" applyAlignment="1" applyProtection="1">
      <alignment horizontal="left" vertical="center" wrapText="1"/>
    </xf>
    <xf numFmtId="4" fontId="19" fillId="0" borderId="7" xfId="0" applyNumberFormat="1" applyFont="1" applyBorder="1" applyAlignment="1" applyProtection="1">
      <alignment vertical="center"/>
    </xf>
    <xf numFmtId="0" fontId="0" fillId="0" borderId="7" xfId="0" applyFont="1" applyBorder="1" applyAlignment="1" applyProtection="1">
      <alignment vertical="center"/>
    </xf>
    <xf numFmtId="0" fontId="1" fillId="0" borderId="0" xfId="0" applyFont="1" applyBorder="1" applyAlignment="1" applyProtection="1">
      <alignment horizontal="right" vertical="center"/>
    </xf>
    <xf numFmtId="164" fontId="1" fillId="0" borderId="0" xfId="0" applyNumberFormat="1" applyFont="1" applyBorder="1" applyAlignment="1" applyProtection="1">
      <alignment horizontal="center" vertical="center"/>
    </xf>
    <xf numFmtId="0" fontId="1" fillId="0" borderId="0" xfId="0" applyFont="1" applyBorder="1" applyAlignment="1" applyProtection="1">
      <alignment vertical="center"/>
    </xf>
    <xf numFmtId="4" fontId="18" fillId="0" borderId="0" xfId="0" applyNumberFormat="1" applyFont="1" applyBorder="1" applyAlignment="1" applyProtection="1">
      <alignment vertical="center"/>
    </xf>
    <xf numFmtId="0" fontId="17" fillId="0" borderId="0" xfId="0" applyFont="1" applyAlignment="1" applyProtection="1">
      <alignment horizontal="left" vertical="center" wrapText="1"/>
    </xf>
    <xf numFmtId="0" fontId="43" fillId="2" borderId="0" xfId="1" applyFont="1" applyFill="1" applyAlignment="1" applyProtection="1">
      <alignment vertical="center"/>
    </xf>
    <xf numFmtId="0" fontId="17" fillId="0" borderId="0" xfId="0" applyFont="1" applyBorder="1" applyAlignment="1" applyProtection="1">
      <alignment horizontal="left" vertical="center" wrapText="1"/>
    </xf>
    <xf numFmtId="0" fontId="3" fillId="0" borderId="0" xfId="0" applyFont="1" applyBorder="1" applyAlignment="1" applyProtection="1">
      <alignment horizontal="left" vertical="center" wrapText="1"/>
    </xf>
    <xf numFmtId="0" fontId="0" fillId="0" borderId="0" xfId="0" applyFont="1" applyBorder="1" applyAlignment="1" applyProtection="1">
      <alignment vertical="center" wrapText="1"/>
    </xf>
    <xf numFmtId="0" fontId="48" fillId="0" borderId="0" xfId="2" applyFont="1" applyBorder="1" applyAlignment="1">
      <alignment horizontal="left" vertical="top"/>
      <protection locked="0"/>
    </xf>
    <xf numFmtId="0" fontId="48" fillId="0" borderId="0" xfId="2" applyFont="1" applyBorder="1" applyAlignment="1">
      <alignment horizontal="left" vertical="center"/>
      <protection locked="0"/>
    </xf>
    <xf numFmtId="0" fontId="46" fillId="0" borderId="0" xfId="2" applyFont="1" applyBorder="1" applyAlignment="1">
      <alignment horizontal="center" vertical="center" wrapText="1"/>
      <protection locked="0"/>
    </xf>
    <xf numFmtId="0" fontId="47" fillId="0" borderId="33" xfId="2" applyFont="1" applyBorder="1" applyAlignment="1">
      <alignment horizontal="left"/>
      <protection locked="0"/>
    </xf>
    <xf numFmtId="0" fontId="48" fillId="0" borderId="0" xfId="2" applyFont="1" applyBorder="1" applyAlignment="1">
      <alignment horizontal="left" vertical="center" wrapText="1"/>
      <protection locked="0"/>
    </xf>
    <xf numFmtId="0" fontId="46" fillId="0" borderId="0" xfId="2" applyFont="1" applyBorder="1" applyAlignment="1">
      <alignment horizontal="center" vertical="center"/>
      <protection locked="0"/>
    </xf>
    <xf numFmtId="49" fontId="48" fillId="0" borderId="0" xfId="2" applyNumberFormat="1" applyFont="1" applyBorder="1" applyAlignment="1">
      <alignment horizontal="left" vertical="center" wrapText="1"/>
      <protection locked="0"/>
    </xf>
    <xf numFmtId="0" fontId="47" fillId="0" borderId="33" xfId="2" applyFont="1" applyBorder="1" applyAlignment="1">
      <alignment horizontal="left" wrapText="1"/>
      <protection locked="0"/>
    </xf>
  </cellXfs>
  <cellStyles count="3">
    <cellStyle name="Hypertextový odkaz" xfId="1" builtinId="8"/>
    <cellStyle name="normální" xfId="0" builtinId="0" customBuiltin="1"/>
    <cellStyle name="normální 2" xfId="2"/>
  </cellStyles>
  <dxfs count="0"/>
  <tableStyle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file:///C:\KROSplusData\System\Temp\radEF7F1.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file:///C:\KROSplusData\System\Temp\rad6C705.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file:///C:\KROSplusData\System\Temp\rad745AE.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file:///C:\KROSplusData\System\Temp\rad9454E.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file:///C:\KROSplusData\System\Temp\rad7FB63.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file:///C:\KROSplusData\System\Temp\rad0E1CE.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file:///C:\KROSplusData\System\Temp\rad8A631.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file:///C:\KROSplusData\System\Temp\rad3FD12.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file:///C:\KROSplusData\System\Temp\radF8B83.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file:///C:\KROSplusData\System\Temp\radE1DB3.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file:///C:\KROSplusData\System\Temp\radFE834.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file:///C:\KROSplusData\System\Temp\radF8772.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0.xml.rels><?xml version="1.0" encoding="UTF-8" standalone="yes"?>
<Relationships xmlns="http://schemas.openxmlformats.org/package/2006/relationships"><Relationship Id="rId3" Type="http://schemas.openxmlformats.org/officeDocument/2006/relationships/image" Target="file:///C:\KROSplusData\System\Temp\rad21CD0.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file:///C:\KROSplusData\System\Temp\rad0298F.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file:///C:\KROSplusData\System\Temp\rad99770.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file:///C:\KROSplusData\System\Temp\rad95226.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file:///C:\KROSplusData\System\Temp\rad3D395.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file:///C:\KROSplusData\System\Temp\radB7992.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file:///C:\KROSplusData\System\Temp\rad73BC3.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file:///C:\KROSplusData\System\Temp\radF9EC2.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file:///C:\KROSplusData\System\Temp\rad7832D.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file:///C:\KROSplusData\System\Temp\radDE5B0.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file:///C:\KROSplusData\System\Temp\rad14580.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7.xml.rels><?xml version="1.0" encoding="UTF-8" standalone="yes"?>
<Relationships xmlns="http://schemas.openxmlformats.org/package/2006/relationships"><Relationship Id="rId3" Type="http://schemas.openxmlformats.org/officeDocument/2006/relationships/image" Target="file:///C:\KROSplusData\System\Temp\rad51E71.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file:///C:\KROSplusData\System\Temp\radA75F2.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file:///C:\KROSplusData\System\Temp\rad547D4.tmp" TargetMode="Externa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266700</xdr:colOff>
      <xdr:row>1</xdr:row>
      <xdr:rowOff>0</xdr:rowOff>
    </xdr:to>
    <xdr:pic>
      <xdr:nvPicPr>
        <xdr:cNvPr id="2" name="radEF7F1.tmp" descr="C:\KROSplusData\System\Temp\radEF7F1.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66700" cy="266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6C705.tmp" descr="C:\KROSplusData\System\Temp\rad6C705.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745AE.tmp" descr="C:\KROSplusData\System\Temp\rad745AE.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9454E.tmp" descr="C:\KROSplusData\System\Temp\rad9454E.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7FB63.tmp" descr="C:\KROSplusData\System\Temp\rad7FB63.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0E1CE.tmp" descr="C:\KROSplusData\System\Temp\rad0E1CE.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8A631.tmp" descr="C:\KROSplusData\System\Temp\rad8A631.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3FD12.tmp" descr="C:\KROSplusData\System\Temp\rad3FD12.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F8B83.tmp" descr="C:\KROSplusData\System\Temp\radF8B83.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E1DB3.tmp" descr="C:\KROSplusData\System\Temp\radE1DB3.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FE834.tmp" descr="C:\KROSplusData\System\Temp\radFE834.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F8772.tmp" descr="C:\KROSplusData\System\Temp\radF8772.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21CD0.tmp" descr="C:\KROSplusData\System\Temp\rad21CD0.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0298F.tmp" descr="C:\KROSplusData\System\Temp\rad0298F.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99770.tmp" descr="C:\KROSplusData\System\Temp\rad99770.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95226.tmp" descr="C:\KROSplusData\System\Temp\rad95226.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3D395.tmp" descr="C:\KROSplusData\System\Temp\rad3D395.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B7992.tmp" descr="C:\KROSplusData\System\Temp\radB7992.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73BC3.tmp" descr="C:\KROSplusData\System\Temp\rad73BC3.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F9EC2.tmp" descr="C:\KROSplusData\System\Temp\radF9EC2.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7832D.tmp" descr="C:\KROSplusData\System\Temp\rad7832D.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DE5B0.tmp" descr="C:\KROSplusData\System\Temp\radDE5B0.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14580.tmp" descr="C:\KROSplusData\System\Temp\rad14580.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51E71.tmp" descr="C:\KROSplusData\System\Temp\rad51E71.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A75F2.tmp" descr="C:\KROSplusData\System\Temp\radA75F2.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274320</xdr:colOff>
      <xdr:row>1</xdr:row>
      <xdr:rowOff>0</xdr:rowOff>
    </xdr:to>
    <xdr:pic>
      <xdr:nvPicPr>
        <xdr:cNvPr id="2" name="rad547D4.tmp" descr="C:\KROSplusData\System\Temp\rad547D4.tmp">
          <a:hlinkClick xmlns:r="http://schemas.openxmlformats.org/officeDocument/2006/relationships" r:id="rId1" tooltip="http://www.pro-rozpocty.cz/software-a-data/kros-4-ocenovani-a-rizeni-stavebni-vyroby/"/>
        </xdr:cNvPr>
        <xdr:cNvPicPr>
          <a:picLocks/>
        </xdr:cNvPicPr>
      </xdr:nvPicPr>
      <xdr:blipFill>
        <a:blip xmlns:r="http://schemas.openxmlformats.org/officeDocument/2006/relationships" r:embed="rId2" r:link="rId3" cstate="print"/>
        <a:stretch>
          <a:fillRect/>
        </a:stretch>
      </xdr:blipFill>
      <xdr:spPr>
        <a:xfrm>
          <a:off x="0" y="0"/>
          <a:ext cx="274320" cy="2743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CM79"/>
  <sheetViews>
    <sheetView showGridLines="0" tabSelected="1" workbookViewId="0">
      <pane ySplit="1" topLeftCell="A2" activePane="bottomLeft" state="frozen"/>
      <selection pane="bottomLeft" activeCell="A2" sqref="A2"/>
    </sheetView>
  </sheetViews>
  <sheetFormatPr defaultRowHeight="12"/>
  <cols>
    <col min="1" max="1" width="7.140625" customWidth="1"/>
    <col min="2" max="2" width="1.42578125" customWidth="1"/>
    <col min="3" max="3" width="3.5703125" customWidth="1"/>
    <col min="4" max="11" width="2.28515625" customWidth="1"/>
    <col min="12" max="12" width="3.7109375" customWidth="1"/>
    <col min="13" max="32" width="2.28515625" customWidth="1"/>
    <col min="33" max="33" width="4.7109375" customWidth="1"/>
    <col min="34" max="34" width="2.85546875" customWidth="1"/>
    <col min="35" max="35" width="27.140625" customWidth="1"/>
    <col min="36" max="37" width="2.140625" customWidth="1"/>
    <col min="38" max="38" width="7.140625" customWidth="1"/>
    <col min="39" max="39" width="2.85546875" customWidth="1"/>
    <col min="40" max="40" width="13.7109375" customWidth="1"/>
    <col min="41" max="41" width="6.42578125" customWidth="1"/>
    <col min="42" max="42" width="3.5703125" customWidth="1"/>
    <col min="43" max="43" width="13.42578125" customWidth="1"/>
    <col min="44" max="44" width="11.7109375" customWidth="1"/>
    <col min="45" max="47" width="22.140625" hidden="1" customWidth="1"/>
    <col min="48" max="52" width="18.5703125" hidden="1" customWidth="1"/>
    <col min="53" max="53" width="16.42578125" hidden="1" customWidth="1"/>
    <col min="54" max="54" width="21.42578125" hidden="1" customWidth="1"/>
    <col min="55" max="56" width="16.42578125" hidden="1" customWidth="1"/>
    <col min="57" max="57" width="57" customWidth="1"/>
    <col min="71" max="91" width="9.140625" hidden="1"/>
  </cols>
  <sheetData>
    <row r="1" spans="1:74" ht="21.3" customHeight="1">
      <c r="A1" s="290" t="s">
        <v>0</v>
      </c>
      <c r="B1" s="291"/>
      <c r="C1" s="291"/>
      <c r="D1" s="292" t="s">
        <v>1</v>
      </c>
      <c r="E1" s="291"/>
      <c r="F1" s="291"/>
      <c r="G1" s="291"/>
      <c r="H1" s="291"/>
      <c r="I1" s="291"/>
      <c r="J1" s="291"/>
      <c r="K1" s="289" t="s">
        <v>5520</v>
      </c>
      <c r="L1" s="289"/>
      <c r="M1" s="289"/>
      <c r="N1" s="289"/>
      <c r="O1" s="289"/>
      <c r="P1" s="289"/>
      <c r="Q1" s="289"/>
      <c r="R1" s="289"/>
      <c r="S1" s="289"/>
      <c r="T1" s="291"/>
      <c r="U1" s="291"/>
      <c r="V1" s="291"/>
      <c r="W1" s="289" t="s">
        <v>5521</v>
      </c>
      <c r="X1" s="289"/>
      <c r="Y1" s="289"/>
      <c r="Z1" s="289"/>
      <c r="AA1" s="289"/>
      <c r="AB1" s="289"/>
      <c r="AC1" s="289"/>
      <c r="AD1" s="289"/>
      <c r="AE1" s="289"/>
      <c r="AF1" s="289"/>
      <c r="AG1" s="289"/>
      <c r="AH1" s="289"/>
      <c r="AI1" s="285"/>
      <c r="AJ1" s="17"/>
      <c r="AK1" s="17"/>
      <c r="AL1" s="17"/>
      <c r="AM1" s="17"/>
      <c r="AN1" s="17"/>
      <c r="AO1" s="17"/>
      <c r="AP1" s="17"/>
      <c r="AQ1" s="17"/>
      <c r="AR1" s="17"/>
      <c r="AS1" s="17"/>
      <c r="AT1" s="17"/>
      <c r="AU1" s="17"/>
      <c r="AV1" s="17"/>
      <c r="AW1" s="17"/>
      <c r="AX1" s="17"/>
      <c r="AY1" s="17"/>
      <c r="AZ1" s="17"/>
      <c r="BA1" s="16" t="s">
        <v>2</v>
      </c>
      <c r="BB1" s="16" t="s">
        <v>3</v>
      </c>
      <c r="BC1" s="17"/>
      <c r="BD1" s="17"/>
      <c r="BE1" s="17"/>
      <c r="BF1" s="17"/>
      <c r="BG1" s="17"/>
      <c r="BH1" s="17"/>
      <c r="BI1" s="17"/>
      <c r="BJ1" s="17"/>
      <c r="BK1" s="17"/>
      <c r="BL1" s="17"/>
      <c r="BM1" s="17"/>
      <c r="BN1" s="17"/>
      <c r="BO1" s="17"/>
      <c r="BP1" s="17"/>
      <c r="BQ1" s="17"/>
      <c r="BR1" s="17"/>
      <c r="BT1" s="18" t="s">
        <v>4</v>
      </c>
      <c r="BU1" s="18" t="s">
        <v>4</v>
      </c>
      <c r="BV1" s="18" t="s">
        <v>5</v>
      </c>
    </row>
    <row r="2" spans="1:74" ht="36.9" customHeight="1">
      <c r="AR2" s="373"/>
      <c r="AS2" s="373"/>
      <c r="AT2" s="373"/>
      <c r="AU2" s="373"/>
      <c r="AV2" s="373"/>
      <c r="AW2" s="373"/>
      <c r="AX2" s="373"/>
      <c r="AY2" s="373"/>
      <c r="AZ2" s="373"/>
      <c r="BA2" s="373"/>
      <c r="BB2" s="373"/>
      <c r="BC2" s="373"/>
      <c r="BD2" s="373"/>
      <c r="BE2" s="373"/>
      <c r="BS2" s="19" t="s">
        <v>6</v>
      </c>
      <c r="BT2" s="19" t="s">
        <v>7</v>
      </c>
    </row>
    <row r="3" spans="1:74" ht="6.9"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2"/>
      <c r="BS3" s="19" t="s">
        <v>6</v>
      </c>
      <c r="BT3" s="19" t="s">
        <v>8</v>
      </c>
    </row>
    <row r="4" spans="1:74" ht="36.9" customHeight="1">
      <c r="B4" s="23"/>
      <c r="C4" s="24"/>
      <c r="D4" s="25" t="s">
        <v>9</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6"/>
      <c r="AS4" s="27" t="s">
        <v>10</v>
      </c>
      <c r="BE4" s="28" t="s">
        <v>11</v>
      </c>
      <c r="BS4" s="19" t="s">
        <v>12</v>
      </c>
    </row>
    <row r="5" spans="1:74" ht="14.4" customHeight="1">
      <c r="B5" s="23"/>
      <c r="C5" s="24"/>
      <c r="D5" s="29" t="s">
        <v>13</v>
      </c>
      <c r="E5" s="24"/>
      <c r="F5" s="24"/>
      <c r="G5" s="24"/>
      <c r="H5" s="24"/>
      <c r="I5" s="24"/>
      <c r="J5" s="24"/>
      <c r="K5" s="405" t="s">
        <v>14</v>
      </c>
      <c r="L5" s="406"/>
      <c r="M5" s="406"/>
      <c r="N5" s="406"/>
      <c r="O5" s="406"/>
      <c r="P5" s="406"/>
      <c r="Q5" s="406"/>
      <c r="R5" s="406"/>
      <c r="S5" s="406"/>
      <c r="T5" s="406"/>
      <c r="U5" s="406"/>
      <c r="V5" s="406"/>
      <c r="W5" s="406"/>
      <c r="X5" s="406"/>
      <c r="Y5" s="406"/>
      <c r="Z5" s="406"/>
      <c r="AA5" s="406"/>
      <c r="AB5" s="406"/>
      <c r="AC5" s="406"/>
      <c r="AD5" s="406"/>
      <c r="AE5" s="406"/>
      <c r="AF5" s="406"/>
      <c r="AG5" s="406"/>
      <c r="AH5" s="406"/>
      <c r="AI5" s="406"/>
      <c r="AJ5" s="406"/>
      <c r="AK5" s="406"/>
      <c r="AL5" s="406"/>
      <c r="AM5" s="406"/>
      <c r="AN5" s="406"/>
      <c r="AO5" s="406"/>
      <c r="AP5" s="24"/>
      <c r="AQ5" s="26"/>
      <c r="BE5" s="402" t="s">
        <v>15</v>
      </c>
      <c r="BS5" s="19" t="s">
        <v>6</v>
      </c>
    </row>
    <row r="6" spans="1:74" ht="36.9" customHeight="1">
      <c r="B6" s="23"/>
      <c r="C6" s="24"/>
      <c r="D6" s="31" t="s">
        <v>16</v>
      </c>
      <c r="E6" s="24"/>
      <c r="F6" s="24"/>
      <c r="G6" s="24"/>
      <c r="H6" s="24"/>
      <c r="I6" s="24"/>
      <c r="J6" s="24"/>
      <c r="K6" s="407" t="s">
        <v>17</v>
      </c>
      <c r="L6" s="406"/>
      <c r="M6" s="406"/>
      <c r="N6" s="406"/>
      <c r="O6" s="406"/>
      <c r="P6" s="406"/>
      <c r="Q6" s="406"/>
      <c r="R6" s="406"/>
      <c r="S6" s="406"/>
      <c r="T6" s="406"/>
      <c r="U6" s="406"/>
      <c r="V6" s="406"/>
      <c r="W6" s="406"/>
      <c r="X6" s="406"/>
      <c r="Y6" s="406"/>
      <c r="Z6" s="406"/>
      <c r="AA6" s="406"/>
      <c r="AB6" s="406"/>
      <c r="AC6" s="406"/>
      <c r="AD6" s="406"/>
      <c r="AE6" s="406"/>
      <c r="AF6" s="406"/>
      <c r="AG6" s="406"/>
      <c r="AH6" s="406"/>
      <c r="AI6" s="406"/>
      <c r="AJ6" s="406"/>
      <c r="AK6" s="406"/>
      <c r="AL6" s="406"/>
      <c r="AM6" s="406"/>
      <c r="AN6" s="406"/>
      <c r="AO6" s="406"/>
      <c r="AP6" s="24"/>
      <c r="AQ6" s="26"/>
      <c r="BE6" s="373"/>
      <c r="BS6" s="19" t="s">
        <v>18</v>
      </c>
    </row>
    <row r="7" spans="1:74" ht="14.4" customHeight="1">
      <c r="B7" s="23"/>
      <c r="C7" s="24"/>
      <c r="D7" s="32" t="s">
        <v>19</v>
      </c>
      <c r="E7" s="24"/>
      <c r="F7" s="24"/>
      <c r="G7" s="24"/>
      <c r="H7" s="24"/>
      <c r="I7" s="24"/>
      <c r="J7" s="24"/>
      <c r="K7" s="30" t="s">
        <v>20</v>
      </c>
      <c r="L7" s="24"/>
      <c r="M7" s="24"/>
      <c r="N7" s="24"/>
      <c r="O7" s="24"/>
      <c r="P7" s="24"/>
      <c r="Q7" s="24"/>
      <c r="R7" s="24"/>
      <c r="S7" s="24"/>
      <c r="T7" s="24"/>
      <c r="U7" s="24"/>
      <c r="V7" s="24"/>
      <c r="W7" s="24"/>
      <c r="X7" s="24"/>
      <c r="Y7" s="24"/>
      <c r="Z7" s="24"/>
      <c r="AA7" s="24"/>
      <c r="AB7" s="24"/>
      <c r="AC7" s="24"/>
      <c r="AD7" s="24"/>
      <c r="AE7" s="24"/>
      <c r="AF7" s="24"/>
      <c r="AG7" s="24"/>
      <c r="AH7" s="24"/>
      <c r="AI7" s="24"/>
      <c r="AJ7" s="24"/>
      <c r="AK7" s="32" t="s">
        <v>21</v>
      </c>
      <c r="AL7" s="24"/>
      <c r="AM7" s="24"/>
      <c r="AN7" s="30" t="s">
        <v>22</v>
      </c>
      <c r="AO7" s="24"/>
      <c r="AP7" s="24"/>
      <c r="AQ7" s="26"/>
      <c r="BE7" s="373"/>
      <c r="BS7" s="19" t="s">
        <v>23</v>
      </c>
    </row>
    <row r="8" spans="1:74" ht="14.4" customHeight="1">
      <c r="B8" s="23"/>
      <c r="C8" s="24"/>
      <c r="D8" s="32" t="s">
        <v>24</v>
      </c>
      <c r="E8" s="24"/>
      <c r="F8" s="24"/>
      <c r="G8" s="24"/>
      <c r="H8" s="24"/>
      <c r="I8" s="24"/>
      <c r="J8" s="24"/>
      <c r="K8" s="30" t="s">
        <v>25</v>
      </c>
      <c r="L8" s="24"/>
      <c r="M8" s="24"/>
      <c r="N8" s="24"/>
      <c r="O8" s="24"/>
      <c r="P8" s="24"/>
      <c r="Q8" s="24"/>
      <c r="R8" s="24"/>
      <c r="S8" s="24"/>
      <c r="T8" s="24"/>
      <c r="U8" s="24"/>
      <c r="V8" s="24"/>
      <c r="W8" s="24"/>
      <c r="X8" s="24"/>
      <c r="Y8" s="24"/>
      <c r="Z8" s="24"/>
      <c r="AA8" s="24"/>
      <c r="AB8" s="24"/>
      <c r="AC8" s="24"/>
      <c r="AD8" s="24"/>
      <c r="AE8" s="24"/>
      <c r="AF8" s="24"/>
      <c r="AG8" s="24"/>
      <c r="AH8" s="24"/>
      <c r="AI8" s="24"/>
      <c r="AJ8" s="24"/>
      <c r="AK8" s="32" t="s">
        <v>26</v>
      </c>
      <c r="AL8" s="24"/>
      <c r="AM8" s="24"/>
      <c r="AN8" s="33" t="s">
        <v>27</v>
      </c>
      <c r="AO8" s="24"/>
      <c r="AP8" s="24"/>
      <c r="AQ8" s="26"/>
      <c r="BE8" s="373"/>
      <c r="BS8" s="19" t="s">
        <v>28</v>
      </c>
    </row>
    <row r="9" spans="1:74" ht="14.4" customHeight="1">
      <c r="B9" s="23"/>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6"/>
      <c r="BE9" s="373"/>
      <c r="BS9" s="19" t="s">
        <v>29</v>
      </c>
    </row>
    <row r="10" spans="1:74" ht="14.4" customHeight="1">
      <c r="B10" s="23"/>
      <c r="C10" s="24"/>
      <c r="D10" s="32" t="s">
        <v>30</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32" t="s">
        <v>31</v>
      </c>
      <c r="AL10" s="24"/>
      <c r="AM10" s="24"/>
      <c r="AN10" s="30" t="s">
        <v>22</v>
      </c>
      <c r="AO10" s="24"/>
      <c r="AP10" s="24"/>
      <c r="AQ10" s="26"/>
      <c r="BE10" s="373"/>
      <c r="BS10" s="19" t="s">
        <v>18</v>
      </c>
    </row>
    <row r="11" spans="1:74" ht="18.45" customHeight="1">
      <c r="B11" s="23"/>
      <c r="C11" s="24"/>
      <c r="D11" s="24"/>
      <c r="E11" s="30" t="s">
        <v>32</v>
      </c>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32" t="s">
        <v>33</v>
      </c>
      <c r="AL11" s="24"/>
      <c r="AM11" s="24"/>
      <c r="AN11" s="30" t="s">
        <v>22</v>
      </c>
      <c r="AO11" s="24"/>
      <c r="AP11" s="24"/>
      <c r="AQ11" s="26"/>
      <c r="BE11" s="373"/>
      <c r="BS11" s="19" t="s">
        <v>18</v>
      </c>
    </row>
    <row r="12" spans="1:74" ht="6.9" customHeight="1">
      <c r="B12" s="23"/>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6"/>
      <c r="BE12" s="373"/>
      <c r="BS12" s="19" t="s">
        <v>18</v>
      </c>
    </row>
    <row r="13" spans="1:74" ht="14.4" customHeight="1">
      <c r="B13" s="23"/>
      <c r="C13" s="24"/>
      <c r="D13" s="32" t="s">
        <v>34</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32" t="s">
        <v>31</v>
      </c>
      <c r="AL13" s="24"/>
      <c r="AM13" s="24"/>
      <c r="AN13" s="34" t="s">
        <v>35</v>
      </c>
      <c r="AO13" s="24"/>
      <c r="AP13" s="24"/>
      <c r="AQ13" s="26"/>
      <c r="BE13" s="373"/>
      <c r="BS13" s="19" t="s">
        <v>18</v>
      </c>
    </row>
    <row r="14" spans="1:74" ht="13.2">
      <c r="B14" s="23"/>
      <c r="C14" s="24"/>
      <c r="D14" s="24"/>
      <c r="E14" s="408" t="s">
        <v>35</v>
      </c>
      <c r="F14" s="406"/>
      <c r="G14" s="406"/>
      <c r="H14" s="406"/>
      <c r="I14" s="406"/>
      <c r="J14" s="406"/>
      <c r="K14" s="406"/>
      <c r="L14" s="406"/>
      <c r="M14" s="406"/>
      <c r="N14" s="406"/>
      <c r="O14" s="406"/>
      <c r="P14" s="406"/>
      <c r="Q14" s="406"/>
      <c r="R14" s="406"/>
      <c r="S14" s="406"/>
      <c r="T14" s="406"/>
      <c r="U14" s="406"/>
      <c r="V14" s="406"/>
      <c r="W14" s="406"/>
      <c r="X14" s="406"/>
      <c r="Y14" s="406"/>
      <c r="Z14" s="406"/>
      <c r="AA14" s="406"/>
      <c r="AB14" s="406"/>
      <c r="AC14" s="406"/>
      <c r="AD14" s="406"/>
      <c r="AE14" s="406"/>
      <c r="AF14" s="406"/>
      <c r="AG14" s="406"/>
      <c r="AH14" s="406"/>
      <c r="AI14" s="406"/>
      <c r="AJ14" s="406"/>
      <c r="AK14" s="32" t="s">
        <v>33</v>
      </c>
      <c r="AL14" s="24"/>
      <c r="AM14" s="24"/>
      <c r="AN14" s="34" t="s">
        <v>35</v>
      </c>
      <c r="AO14" s="24"/>
      <c r="AP14" s="24"/>
      <c r="AQ14" s="26"/>
      <c r="BE14" s="373"/>
      <c r="BS14" s="19" t="s">
        <v>18</v>
      </c>
    </row>
    <row r="15" spans="1:74" ht="6.9" customHeight="1">
      <c r="B15" s="23"/>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6"/>
      <c r="BE15" s="373"/>
      <c r="BS15" s="19" t="s">
        <v>4</v>
      </c>
    </row>
    <row r="16" spans="1:74" ht="14.4" customHeight="1">
      <c r="B16" s="23"/>
      <c r="C16" s="24"/>
      <c r="D16" s="32" t="s">
        <v>36</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32" t="s">
        <v>31</v>
      </c>
      <c r="AL16" s="24"/>
      <c r="AM16" s="24"/>
      <c r="AN16" s="30" t="s">
        <v>22</v>
      </c>
      <c r="AO16" s="24"/>
      <c r="AP16" s="24"/>
      <c r="AQ16" s="26"/>
      <c r="BE16" s="373"/>
      <c r="BS16" s="19" t="s">
        <v>4</v>
      </c>
    </row>
    <row r="17" spans="2:71" ht="18.45" customHeight="1">
      <c r="B17" s="23"/>
      <c r="C17" s="24"/>
      <c r="D17" s="24"/>
      <c r="E17" s="30" t="s">
        <v>37</v>
      </c>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32" t="s">
        <v>33</v>
      </c>
      <c r="AL17" s="24"/>
      <c r="AM17" s="24"/>
      <c r="AN17" s="30" t="s">
        <v>22</v>
      </c>
      <c r="AO17" s="24"/>
      <c r="AP17" s="24"/>
      <c r="AQ17" s="26"/>
      <c r="BE17" s="373"/>
      <c r="BS17" s="19" t="s">
        <v>38</v>
      </c>
    </row>
    <row r="18" spans="2:71" ht="6.9" customHeight="1">
      <c r="B18" s="23"/>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6"/>
      <c r="BE18" s="373"/>
      <c r="BS18" s="19" t="s">
        <v>6</v>
      </c>
    </row>
    <row r="19" spans="2:71" ht="14.4" customHeight="1">
      <c r="B19" s="23"/>
      <c r="C19" s="24"/>
      <c r="D19" s="32" t="s">
        <v>39</v>
      </c>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6"/>
      <c r="BE19" s="373"/>
      <c r="BS19" s="19" t="s">
        <v>6</v>
      </c>
    </row>
    <row r="20" spans="2:71" ht="94.2" customHeight="1">
      <c r="B20" s="23"/>
      <c r="C20" s="24"/>
      <c r="D20" s="24"/>
      <c r="E20" s="409" t="s">
        <v>40</v>
      </c>
      <c r="F20" s="406"/>
      <c r="G20" s="406"/>
      <c r="H20" s="406"/>
      <c r="I20" s="406"/>
      <c r="J20" s="406"/>
      <c r="K20" s="406"/>
      <c r="L20" s="406"/>
      <c r="M20" s="406"/>
      <c r="N20" s="406"/>
      <c r="O20" s="406"/>
      <c r="P20" s="406"/>
      <c r="Q20" s="406"/>
      <c r="R20" s="406"/>
      <c r="S20" s="406"/>
      <c r="T20" s="406"/>
      <c r="U20" s="406"/>
      <c r="V20" s="406"/>
      <c r="W20" s="406"/>
      <c r="X20" s="406"/>
      <c r="Y20" s="406"/>
      <c r="Z20" s="406"/>
      <c r="AA20" s="406"/>
      <c r="AB20" s="406"/>
      <c r="AC20" s="406"/>
      <c r="AD20" s="406"/>
      <c r="AE20" s="406"/>
      <c r="AF20" s="406"/>
      <c r="AG20" s="406"/>
      <c r="AH20" s="406"/>
      <c r="AI20" s="406"/>
      <c r="AJ20" s="406"/>
      <c r="AK20" s="406"/>
      <c r="AL20" s="406"/>
      <c r="AM20" s="406"/>
      <c r="AN20" s="406"/>
      <c r="AO20" s="24"/>
      <c r="AP20" s="24"/>
      <c r="AQ20" s="26"/>
      <c r="BE20" s="373"/>
      <c r="BS20" s="19" t="s">
        <v>4</v>
      </c>
    </row>
    <row r="21" spans="2:71" ht="6.9" customHeight="1">
      <c r="B21" s="23"/>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6"/>
      <c r="BE21" s="373"/>
    </row>
    <row r="22" spans="2:71" ht="6.9" customHeight="1">
      <c r="B22" s="23"/>
      <c r="C22" s="24"/>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24"/>
      <c r="AQ22" s="26"/>
      <c r="BE22" s="373"/>
    </row>
    <row r="23" spans="2:71" s="1" customFormat="1" ht="25.95" customHeight="1">
      <c r="B23" s="36"/>
      <c r="C23" s="37"/>
      <c r="D23" s="38" t="s">
        <v>41</v>
      </c>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410">
        <f>ROUND(AG51,2)</f>
        <v>0</v>
      </c>
      <c r="AL23" s="411"/>
      <c r="AM23" s="411"/>
      <c r="AN23" s="411"/>
      <c r="AO23" s="411"/>
      <c r="AP23" s="37"/>
      <c r="AQ23" s="40"/>
      <c r="BE23" s="403"/>
    </row>
    <row r="24" spans="2:71" s="1" customFormat="1" ht="6.9" customHeight="1">
      <c r="B24" s="36"/>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40"/>
      <c r="BE24" s="403"/>
    </row>
    <row r="25" spans="2:71" s="1" customFormat="1">
      <c r="B25" s="36"/>
      <c r="C25" s="37"/>
      <c r="D25" s="37"/>
      <c r="E25" s="37"/>
      <c r="F25" s="37"/>
      <c r="G25" s="37"/>
      <c r="H25" s="37"/>
      <c r="I25" s="37"/>
      <c r="J25" s="37"/>
      <c r="K25" s="37"/>
      <c r="L25" s="412" t="s">
        <v>42</v>
      </c>
      <c r="M25" s="397"/>
      <c r="N25" s="397"/>
      <c r="O25" s="397"/>
      <c r="P25" s="37"/>
      <c r="Q25" s="37"/>
      <c r="R25" s="37"/>
      <c r="S25" s="37"/>
      <c r="T25" s="37"/>
      <c r="U25" s="37"/>
      <c r="V25" s="37"/>
      <c r="W25" s="412" t="s">
        <v>43</v>
      </c>
      <c r="X25" s="397"/>
      <c r="Y25" s="397"/>
      <c r="Z25" s="397"/>
      <c r="AA25" s="397"/>
      <c r="AB25" s="397"/>
      <c r="AC25" s="397"/>
      <c r="AD25" s="397"/>
      <c r="AE25" s="397"/>
      <c r="AF25" s="37"/>
      <c r="AG25" s="37"/>
      <c r="AH25" s="37"/>
      <c r="AI25" s="37"/>
      <c r="AJ25" s="37"/>
      <c r="AK25" s="412" t="s">
        <v>44</v>
      </c>
      <c r="AL25" s="397"/>
      <c r="AM25" s="397"/>
      <c r="AN25" s="397"/>
      <c r="AO25" s="397"/>
      <c r="AP25" s="37"/>
      <c r="AQ25" s="40"/>
      <c r="BE25" s="403"/>
    </row>
    <row r="26" spans="2:71" s="2" customFormat="1" ht="14.4" customHeight="1">
      <c r="B26" s="42"/>
      <c r="C26" s="43"/>
      <c r="D26" s="44" t="s">
        <v>45</v>
      </c>
      <c r="E26" s="43"/>
      <c r="F26" s="44" t="s">
        <v>46</v>
      </c>
      <c r="G26" s="43"/>
      <c r="H26" s="43"/>
      <c r="I26" s="43"/>
      <c r="J26" s="43"/>
      <c r="K26" s="43"/>
      <c r="L26" s="413">
        <v>0.21</v>
      </c>
      <c r="M26" s="414"/>
      <c r="N26" s="414"/>
      <c r="O26" s="414"/>
      <c r="P26" s="43"/>
      <c r="Q26" s="43"/>
      <c r="R26" s="43"/>
      <c r="S26" s="43"/>
      <c r="T26" s="43"/>
      <c r="U26" s="43"/>
      <c r="V26" s="43"/>
      <c r="W26" s="415">
        <f>ROUND(AZ51,2)</f>
        <v>0</v>
      </c>
      <c r="X26" s="414"/>
      <c r="Y26" s="414"/>
      <c r="Z26" s="414"/>
      <c r="AA26" s="414"/>
      <c r="AB26" s="414"/>
      <c r="AC26" s="414"/>
      <c r="AD26" s="414"/>
      <c r="AE26" s="414"/>
      <c r="AF26" s="43"/>
      <c r="AG26" s="43"/>
      <c r="AH26" s="43"/>
      <c r="AI26" s="43"/>
      <c r="AJ26" s="43"/>
      <c r="AK26" s="415">
        <f>ROUND(AV51,2)</f>
        <v>0</v>
      </c>
      <c r="AL26" s="414"/>
      <c r="AM26" s="414"/>
      <c r="AN26" s="414"/>
      <c r="AO26" s="414"/>
      <c r="AP26" s="43"/>
      <c r="AQ26" s="45"/>
      <c r="BE26" s="404"/>
    </row>
    <row r="27" spans="2:71" s="2" customFormat="1" ht="14.4" customHeight="1">
      <c r="B27" s="42"/>
      <c r="C27" s="43"/>
      <c r="D27" s="43"/>
      <c r="E27" s="43"/>
      <c r="F27" s="44" t="s">
        <v>47</v>
      </c>
      <c r="G27" s="43"/>
      <c r="H27" s="43"/>
      <c r="I27" s="43"/>
      <c r="J27" s="43"/>
      <c r="K27" s="43"/>
      <c r="L27" s="413">
        <v>0.15</v>
      </c>
      <c r="M27" s="414"/>
      <c r="N27" s="414"/>
      <c r="O27" s="414"/>
      <c r="P27" s="43"/>
      <c r="Q27" s="43"/>
      <c r="R27" s="43"/>
      <c r="S27" s="43"/>
      <c r="T27" s="43"/>
      <c r="U27" s="43"/>
      <c r="V27" s="43"/>
      <c r="W27" s="415">
        <f>ROUND(BA51,2)</f>
        <v>0</v>
      </c>
      <c r="X27" s="414"/>
      <c r="Y27" s="414"/>
      <c r="Z27" s="414"/>
      <c r="AA27" s="414"/>
      <c r="AB27" s="414"/>
      <c r="AC27" s="414"/>
      <c r="AD27" s="414"/>
      <c r="AE27" s="414"/>
      <c r="AF27" s="43"/>
      <c r="AG27" s="43"/>
      <c r="AH27" s="43"/>
      <c r="AI27" s="43"/>
      <c r="AJ27" s="43"/>
      <c r="AK27" s="415">
        <f>ROUND(AW51,2)</f>
        <v>0</v>
      </c>
      <c r="AL27" s="414"/>
      <c r="AM27" s="414"/>
      <c r="AN27" s="414"/>
      <c r="AO27" s="414"/>
      <c r="AP27" s="43"/>
      <c r="AQ27" s="45"/>
      <c r="BE27" s="404"/>
    </row>
    <row r="28" spans="2:71" s="2" customFormat="1" ht="14.4" hidden="1" customHeight="1">
      <c r="B28" s="42"/>
      <c r="C28" s="43"/>
      <c r="D28" s="43"/>
      <c r="E28" s="43"/>
      <c r="F28" s="44" t="s">
        <v>48</v>
      </c>
      <c r="G28" s="43"/>
      <c r="H28" s="43"/>
      <c r="I28" s="43"/>
      <c r="J28" s="43"/>
      <c r="K28" s="43"/>
      <c r="L28" s="413">
        <v>0.21</v>
      </c>
      <c r="M28" s="414"/>
      <c r="N28" s="414"/>
      <c r="O28" s="414"/>
      <c r="P28" s="43"/>
      <c r="Q28" s="43"/>
      <c r="R28" s="43"/>
      <c r="S28" s="43"/>
      <c r="T28" s="43"/>
      <c r="U28" s="43"/>
      <c r="V28" s="43"/>
      <c r="W28" s="415">
        <f>ROUND(BB51,2)</f>
        <v>0</v>
      </c>
      <c r="X28" s="414"/>
      <c r="Y28" s="414"/>
      <c r="Z28" s="414"/>
      <c r="AA28" s="414"/>
      <c r="AB28" s="414"/>
      <c r="AC28" s="414"/>
      <c r="AD28" s="414"/>
      <c r="AE28" s="414"/>
      <c r="AF28" s="43"/>
      <c r="AG28" s="43"/>
      <c r="AH28" s="43"/>
      <c r="AI28" s="43"/>
      <c r="AJ28" s="43"/>
      <c r="AK28" s="415">
        <v>0</v>
      </c>
      <c r="AL28" s="414"/>
      <c r="AM28" s="414"/>
      <c r="AN28" s="414"/>
      <c r="AO28" s="414"/>
      <c r="AP28" s="43"/>
      <c r="AQ28" s="45"/>
      <c r="BE28" s="404"/>
    </row>
    <row r="29" spans="2:71" s="2" customFormat="1" ht="14.4" hidden="1" customHeight="1">
      <c r="B29" s="42"/>
      <c r="C29" s="43"/>
      <c r="D29" s="43"/>
      <c r="E29" s="43"/>
      <c r="F29" s="44" t="s">
        <v>49</v>
      </c>
      <c r="G29" s="43"/>
      <c r="H29" s="43"/>
      <c r="I29" s="43"/>
      <c r="J29" s="43"/>
      <c r="K29" s="43"/>
      <c r="L29" s="413">
        <v>0.15</v>
      </c>
      <c r="M29" s="414"/>
      <c r="N29" s="414"/>
      <c r="O29" s="414"/>
      <c r="P29" s="43"/>
      <c r="Q29" s="43"/>
      <c r="R29" s="43"/>
      <c r="S29" s="43"/>
      <c r="T29" s="43"/>
      <c r="U29" s="43"/>
      <c r="V29" s="43"/>
      <c r="W29" s="415">
        <f>ROUND(BC51,2)</f>
        <v>0</v>
      </c>
      <c r="X29" s="414"/>
      <c r="Y29" s="414"/>
      <c r="Z29" s="414"/>
      <c r="AA29" s="414"/>
      <c r="AB29" s="414"/>
      <c r="AC29" s="414"/>
      <c r="AD29" s="414"/>
      <c r="AE29" s="414"/>
      <c r="AF29" s="43"/>
      <c r="AG29" s="43"/>
      <c r="AH29" s="43"/>
      <c r="AI29" s="43"/>
      <c r="AJ29" s="43"/>
      <c r="AK29" s="415">
        <v>0</v>
      </c>
      <c r="AL29" s="414"/>
      <c r="AM29" s="414"/>
      <c r="AN29" s="414"/>
      <c r="AO29" s="414"/>
      <c r="AP29" s="43"/>
      <c r="AQ29" s="45"/>
      <c r="BE29" s="404"/>
    </row>
    <row r="30" spans="2:71" s="2" customFormat="1" ht="14.4" hidden="1" customHeight="1">
      <c r="B30" s="42"/>
      <c r="C30" s="43"/>
      <c r="D30" s="43"/>
      <c r="E30" s="43"/>
      <c r="F30" s="44" t="s">
        <v>50</v>
      </c>
      <c r="G30" s="43"/>
      <c r="H30" s="43"/>
      <c r="I30" s="43"/>
      <c r="J30" s="43"/>
      <c r="K30" s="43"/>
      <c r="L30" s="413">
        <v>0</v>
      </c>
      <c r="M30" s="414"/>
      <c r="N30" s="414"/>
      <c r="O30" s="414"/>
      <c r="P30" s="43"/>
      <c r="Q30" s="43"/>
      <c r="R30" s="43"/>
      <c r="S30" s="43"/>
      <c r="T30" s="43"/>
      <c r="U30" s="43"/>
      <c r="V30" s="43"/>
      <c r="W30" s="415">
        <f>ROUND(BD51,2)</f>
        <v>0</v>
      </c>
      <c r="X30" s="414"/>
      <c r="Y30" s="414"/>
      <c r="Z30" s="414"/>
      <c r="AA30" s="414"/>
      <c r="AB30" s="414"/>
      <c r="AC30" s="414"/>
      <c r="AD30" s="414"/>
      <c r="AE30" s="414"/>
      <c r="AF30" s="43"/>
      <c r="AG30" s="43"/>
      <c r="AH30" s="43"/>
      <c r="AI30" s="43"/>
      <c r="AJ30" s="43"/>
      <c r="AK30" s="415">
        <v>0</v>
      </c>
      <c r="AL30" s="414"/>
      <c r="AM30" s="414"/>
      <c r="AN30" s="414"/>
      <c r="AO30" s="414"/>
      <c r="AP30" s="43"/>
      <c r="AQ30" s="45"/>
      <c r="BE30" s="404"/>
    </row>
    <row r="31" spans="2:71" s="1" customFormat="1" ht="6.9" customHeight="1">
      <c r="B31" s="36"/>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40"/>
      <c r="BE31" s="403"/>
    </row>
    <row r="32" spans="2:71" s="1" customFormat="1" ht="25.95" customHeight="1">
      <c r="B32" s="36"/>
      <c r="C32" s="46"/>
      <c r="D32" s="47" t="s">
        <v>51</v>
      </c>
      <c r="E32" s="48"/>
      <c r="F32" s="48"/>
      <c r="G32" s="48"/>
      <c r="H32" s="48"/>
      <c r="I32" s="48"/>
      <c r="J32" s="48"/>
      <c r="K32" s="48"/>
      <c r="L32" s="48"/>
      <c r="M32" s="48"/>
      <c r="N32" s="48"/>
      <c r="O32" s="48"/>
      <c r="P32" s="48"/>
      <c r="Q32" s="48"/>
      <c r="R32" s="48"/>
      <c r="S32" s="48"/>
      <c r="T32" s="49" t="s">
        <v>52</v>
      </c>
      <c r="U32" s="48"/>
      <c r="V32" s="48"/>
      <c r="W32" s="48"/>
      <c r="X32" s="383" t="s">
        <v>53</v>
      </c>
      <c r="Y32" s="384"/>
      <c r="Z32" s="384"/>
      <c r="AA32" s="384"/>
      <c r="AB32" s="384"/>
      <c r="AC32" s="48"/>
      <c r="AD32" s="48"/>
      <c r="AE32" s="48"/>
      <c r="AF32" s="48"/>
      <c r="AG32" s="48"/>
      <c r="AH32" s="48"/>
      <c r="AI32" s="48"/>
      <c r="AJ32" s="48"/>
      <c r="AK32" s="385">
        <f>SUM(AK23:AK30)</f>
        <v>0</v>
      </c>
      <c r="AL32" s="384"/>
      <c r="AM32" s="384"/>
      <c r="AN32" s="384"/>
      <c r="AO32" s="386"/>
      <c r="AP32" s="46"/>
      <c r="AQ32" s="50"/>
      <c r="BE32" s="403"/>
    </row>
    <row r="33" spans="2:56" s="1" customFormat="1" ht="6.9" customHeight="1">
      <c r="B33" s="36"/>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40"/>
    </row>
    <row r="34" spans="2:56" s="1" customFormat="1" ht="6.9" customHeight="1">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3"/>
    </row>
    <row r="38" spans="2:56" s="1" customFormat="1" ht="6.9" customHeight="1">
      <c r="B38" s="54"/>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6"/>
    </row>
    <row r="39" spans="2:56" s="1" customFormat="1" ht="36.9" customHeight="1">
      <c r="B39" s="36"/>
      <c r="C39" s="57" t="s">
        <v>54</v>
      </c>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6"/>
    </row>
    <row r="40" spans="2:56" s="1" customFormat="1" ht="6.9" customHeight="1">
      <c r="B40" s="36"/>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6"/>
    </row>
    <row r="41" spans="2:56" s="3" customFormat="1" ht="14.4" customHeight="1">
      <c r="B41" s="59"/>
      <c r="C41" s="60" t="s">
        <v>13</v>
      </c>
      <c r="D41" s="61"/>
      <c r="E41" s="61"/>
      <c r="F41" s="61"/>
      <c r="G41" s="61"/>
      <c r="H41" s="61"/>
      <c r="I41" s="61"/>
      <c r="J41" s="61"/>
      <c r="K41" s="61"/>
      <c r="L41" s="61" t="str">
        <f>K5</f>
        <v>ZSTYN</v>
      </c>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2"/>
    </row>
    <row r="42" spans="2:56" s="4" customFormat="1" ht="36.9" customHeight="1">
      <c r="B42" s="63"/>
      <c r="C42" s="64" t="s">
        <v>16</v>
      </c>
      <c r="D42" s="65"/>
      <c r="E42" s="65"/>
      <c r="F42" s="65"/>
      <c r="G42" s="65"/>
      <c r="H42" s="65"/>
      <c r="I42" s="65"/>
      <c r="J42" s="65"/>
      <c r="K42" s="65"/>
      <c r="L42" s="387" t="str">
        <f>K6</f>
        <v>Přístavba a tělocvična ZŠ Týnec - II. etapa</v>
      </c>
      <c r="M42" s="388"/>
      <c r="N42" s="388"/>
      <c r="O42" s="388"/>
      <c r="P42" s="388"/>
      <c r="Q42" s="388"/>
      <c r="R42" s="388"/>
      <c r="S42" s="388"/>
      <c r="T42" s="388"/>
      <c r="U42" s="388"/>
      <c r="V42" s="388"/>
      <c r="W42" s="388"/>
      <c r="X42" s="388"/>
      <c r="Y42" s="388"/>
      <c r="Z42" s="388"/>
      <c r="AA42" s="388"/>
      <c r="AB42" s="388"/>
      <c r="AC42" s="388"/>
      <c r="AD42" s="388"/>
      <c r="AE42" s="388"/>
      <c r="AF42" s="388"/>
      <c r="AG42" s="388"/>
      <c r="AH42" s="388"/>
      <c r="AI42" s="388"/>
      <c r="AJ42" s="388"/>
      <c r="AK42" s="388"/>
      <c r="AL42" s="388"/>
      <c r="AM42" s="388"/>
      <c r="AN42" s="388"/>
      <c r="AO42" s="388"/>
      <c r="AP42" s="65"/>
      <c r="AQ42" s="65"/>
      <c r="AR42" s="66"/>
    </row>
    <row r="43" spans="2:56" s="1" customFormat="1" ht="6.9" customHeight="1">
      <c r="B43" s="36"/>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6"/>
    </row>
    <row r="44" spans="2:56" s="1" customFormat="1" ht="13.2">
      <c r="B44" s="36"/>
      <c r="C44" s="60" t="s">
        <v>24</v>
      </c>
      <c r="D44" s="58"/>
      <c r="E44" s="58"/>
      <c r="F44" s="58"/>
      <c r="G44" s="58"/>
      <c r="H44" s="58"/>
      <c r="I44" s="58"/>
      <c r="J44" s="58"/>
      <c r="K44" s="58"/>
      <c r="L44" s="67" t="str">
        <f>IF(K8="","",K8)</f>
        <v>K Náklí 404, 257 41 Týnec nad Sázavou</v>
      </c>
      <c r="M44" s="58"/>
      <c r="N44" s="58"/>
      <c r="O44" s="58"/>
      <c r="P44" s="58"/>
      <c r="Q44" s="58"/>
      <c r="R44" s="58"/>
      <c r="S44" s="58"/>
      <c r="T44" s="58"/>
      <c r="U44" s="58"/>
      <c r="V44" s="58"/>
      <c r="W44" s="58"/>
      <c r="X44" s="58"/>
      <c r="Y44" s="58"/>
      <c r="Z44" s="58"/>
      <c r="AA44" s="58"/>
      <c r="AB44" s="58"/>
      <c r="AC44" s="58"/>
      <c r="AD44" s="58"/>
      <c r="AE44" s="58"/>
      <c r="AF44" s="58"/>
      <c r="AG44" s="58"/>
      <c r="AH44" s="58"/>
      <c r="AI44" s="60" t="s">
        <v>26</v>
      </c>
      <c r="AJ44" s="58"/>
      <c r="AK44" s="58"/>
      <c r="AL44" s="58"/>
      <c r="AM44" s="389" t="str">
        <f>IF(AN8= "","",AN8)</f>
        <v>4.1.2017</v>
      </c>
      <c r="AN44" s="390"/>
      <c r="AO44" s="58"/>
      <c r="AP44" s="58"/>
      <c r="AQ44" s="58"/>
      <c r="AR44" s="56"/>
    </row>
    <row r="45" spans="2:56" s="1" customFormat="1" ht="6.9" customHeight="1">
      <c r="B45" s="36"/>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6"/>
    </row>
    <row r="46" spans="2:56" s="1" customFormat="1" ht="13.2">
      <c r="B46" s="36"/>
      <c r="C46" s="60" t="s">
        <v>30</v>
      </c>
      <c r="D46" s="58"/>
      <c r="E46" s="58"/>
      <c r="F46" s="58"/>
      <c r="G46" s="58"/>
      <c r="H46" s="58"/>
      <c r="I46" s="58"/>
      <c r="J46" s="58"/>
      <c r="K46" s="58"/>
      <c r="L46" s="61" t="str">
        <f>IF(E11= "","",E11)</f>
        <v>Město Týnec nad Sázavou</v>
      </c>
      <c r="M46" s="58"/>
      <c r="N46" s="58"/>
      <c r="O46" s="58"/>
      <c r="P46" s="58"/>
      <c r="Q46" s="58"/>
      <c r="R46" s="58"/>
      <c r="S46" s="58"/>
      <c r="T46" s="58"/>
      <c r="U46" s="58"/>
      <c r="V46" s="58"/>
      <c r="W46" s="58"/>
      <c r="X46" s="58"/>
      <c r="Y46" s="58"/>
      <c r="Z46" s="58"/>
      <c r="AA46" s="58"/>
      <c r="AB46" s="58"/>
      <c r="AC46" s="58"/>
      <c r="AD46" s="58"/>
      <c r="AE46" s="58"/>
      <c r="AF46" s="58"/>
      <c r="AG46" s="58"/>
      <c r="AH46" s="58"/>
      <c r="AI46" s="60" t="s">
        <v>36</v>
      </c>
      <c r="AJ46" s="58"/>
      <c r="AK46" s="58"/>
      <c r="AL46" s="58"/>
      <c r="AM46" s="391" t="str">
        <f>IF(E17="","",E17)</f>
        <v>Sladký &amp; Partners s.r.o., projektový atelier</v>
      </c>
      <c r="AN46" s="390"/>
      <c r="AO46" s="390"/>
      <c r="AP46" s="390"/>
      <c r="AQ46" s="58"/>
      <c r="AR46" s="56"/>
      <c r="AS46" s="392" t="s">
        <v>55</v>
      </c>
      <c r="AT46" s="393"/>
      <c r="AU46" s="69"/>
      <c r="AV46" s="69"/>
      <c r="AW46" s="69"/>
      <c r="AX46" s="69"/>
      <c r="AY46" s="69"/>
      <c r="AZ46" s="69"/>
      <c r="BA46" s="69"/>
      <c r="BB46" s="69"/>
      <c r="BC46" s="69"/>
      <c r="BD46" s="70"/>
    </row>
    <row r="47" spans="2:56" s="1" customFormat="1" ht="13.2">
      <c r="B47" s="36"/>
      <c r="C47" s="60" t="s">
        <v>34</v>
      </c>
      <c r="D47" s="58"/>
      <c r="E47" s="58"/>
      <c r="F47" s="58"/>
      <c r="G47" s="58"/>
      <c r="H47" s="58"/>
      <c r="I47" s="58"/>
      <c r="J47" s="58"/>
      <c r="K47" s="58"/>
      <c r="L47" s="61" t="str">
        <f>IF(E14= "Vyplň údaj","",E14)</f>
        <v/>
      </c>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6"/>
      <c r="AS47" s="394"/>
      <c r="AT47" s="395"/>
      <c r="AU47" s="71"/>
      <c r="AV47" s="71"/>
      <c r="AW47" s="71"/>
      <c r="AX47" s="71"/>
      <c r="AY47" s="71"/>
      <c r="AZ47" s="71"/>
      <c r="BA47" s="71"/>
      <c r="BB47" s="71"/>
      <c r="BC47" s="71"/>
      <c r="BD47" s="72"/>
    </row>
    <row r="48" spans="2:56" s="1" customFormat="1" ht="10.8" customHeight="1">
      <c r="B48" s="36"/>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6"/>
      <c r="AS48" s="396"/>
      <c r="AT48" s="397"/>
      <c r="AU48" s="37"/>
      <c r="AV48" s="37"/>
      <c r="AW48" s="37"/>
      <c r="AX48" s="37"/>
      <c r="AY48" s="37"/>
      <c r="AZ48" s="37"/>
      <c r="BA48" s="37"/>
      <c r="BB48" s="37"/>
      <c r="BC48" s="37"/>
      <c r="BD48" s="74"/>
    </row>
    <row r="49" spans="1:91" s="1" customFormat="1" ht="29.25" customHeight="1">
      <c r="B49" s="36"/>
      <c r="C49" s="398" t="s">
        <v>56</v>
      </c>
      <c r="D49" s="399"/>
      <c r="E49" s="399"/>
      <c r="F49" s="399"/>
      <c r="G49" s="399"/>
      <c r="H49" s="75"/>
      <c r="I49" s="400" t="s">
        <v>57</v>
      </c>
      <c r="J49" s="399"/>
      <c r="K49" s="399"/>
      <c r="L49" s="399"/>
      <c r="M49" s="399"/>
      <c r="N49" s="399"/>
      <c r="O49" s="399"/>
      <c r="P49" s="399"/>
      <c r="Q49" s="399"/>
      <c r="R49" s="399"/>
      <c r="S49" s="399"/>
      <c r="T49" s="399"/>
      <c r="U49" s="399"/>
      <c r="V49" s="399"/>
      <c r="W49" s="399"/>
      <c r="X49" s="399"/>
      <c r="Y49" s="399"/>
      <c r="Z49" s="399"/>
      <c r="AA49" s="399"/>
      <c r="AB49" s="399"/>
      <c r="AC49" s="399"/>
      <c r="AD49" s="399"/>
      <c r="AE49" s="399"/>
      <c r="AF49" s="399"/>
      <c r="AG49" s="401" t="s">
        <v>58</v>
      </c>
      <c r="AH49" s="399"/>
      <c r="AI49" s="399"/>
      <c r="AJ49" s="399"/>
      <c r="AK49" s="399"/>
      <c r="AL49" s="399"/>
      <c r="AM49" s="399"/>
      <c r="AN49" s="400" t="s">
        <v>59</v>
      </c>
      <c r="AO49" s="399"/>
      <c r="AP49" s="399"/>
      <c r="AQ49" s="76" t="s">
        <v>60</v>
      </c>
      <c r="AR49" s="56"/>
      <c r="AS49" s="77" t="s">
        <v>61</v>
      </c>
      <c r="AT49" s="78" t="s">
        <v>62</v>
      </c>
      <c r="AU49" s="78" t="s">
        <v>63</v>
      </c>
      <c r="AV49" s="78" t="s">
        <v>64</v>
      </c>
      <c r="AW49" s="78" t="s">
        <v>65</v>
      </c>
      <c r="AX49" s="78" t="s">
        <v>66</v>
      </c>
      <c r="AY49" s="78" t="s">
        <v>67</v>
      </c>
      <c r="AZ49" s="78" t="s">
        <v>68</v>
      </c>
      <c r="BA49" s="78" t="s">
        <v>69</v>
      </c>
      <c r="BB49" s="78" t="s">
        <v>70</v>
      </c>
      <c r="BC49" s="78" t="s">
        <v>71</v>
      </c>
      <c r="BD49" s="79" t="s">
        <v>72</v>
      </c>
    </row>
    <row r="50" spans="1:91" s="1" customFormat="1" ht="10.8" customHeight="1">
      <c r="B50" s="36"/>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c r="AR50" s="56"/>
      <c r="AS50" s="80"/>
      <c r="AT50" s="81"/>
      <c r="AU50" s="81"/>
      <c r="AV50" s="81"/>
      <c r="AW50" s="81"/>
      <c r="AX50" s="81"/>
      <c r="AY50" s="81"/>
      <c r="AZ50" s="81"/>
      <c r="BA50" s="81"/>
      <c r="BB50" s="81"/>
      <c r="BC50" s="81"/>
      <c r="BD50" s="82"/>
    </row>
    <row r="51" spans="1:91" s="4" customFormat="1" ht="32.4" customHeight="1">
      <c r="B51" s="63"/>
      <c r="C51" s="83" t="s">
        <v>73</v>
      </c>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377">
        <f>ROUND(AG52+SUM(AG53:AG57)+SUM(AG65:AG77),2)</f>
        <v>0</v>
      </c>
      <c r="AH51" s="377"/>
      <c r="AI51" s="377"/>
      <c r="AJ51" s="377"/>
      <c r="AK51" s="377"/>
      <c r="AL51" s="377"/>
      <c r="AM51" s="377"/>
      <c r="AN51" s="378">
        <f t="shared" ref="AN51:AN77" si="0">SUM(AG51,AT51)</f>
        <v>0</v>
      </c>
      <c r="AO51" s="378"/>
      <c r="AP51" s="378"/>
      <c r="AQ51" s="85" t="s">
        <v>22</v>
      </c>
      <c r="AR51" s="66"/>
      <c r="AS51" s="86">
        <f>ROUND(AS52+SUM(AS53:AS57)+SUM(AS65:AS77),2)</f>
        <v>0</v>
      </c>
      <c r="AT51" s="87">
        <f t="shared" ref="AT51:AT77" si="1">ROUND(SUM(AV51:AW51),2)</f>
        <v>0</v>
      </c>
      <c r="AU51" s="88">
        <f>ROUND(AU52+SUM(AU53:AU57)+SUM(AU65:AU77),5)</f>
        <v>0</v>
      </c>
      <c r="AV51" s="87">
        <f>ROUND(AZ51*L26,2)</f>
        <v>0</v>
      </c>
      <c r="AW51" s="87">
        <f>ROUND(BA51*L27,2)</f>
        <v>0</v>
      </c>
      <c r="AX51" s="87">
        <f>ROUND(BB51*L26,2)</f>
        <v>0</v>
      </c>
      <c r="AY51" s="87">
        <f>ROUND(BC51*L27,2)</f>
        <v>0</v>
      </c>
      <c r="AZ51" s="87">
        <f>ROUND(AZ52+SUM(AZ53:AZ57)+SUM(AZ65:AZ77),2)</f>
        <v>0</v>
      </c>
      <c r="BA51" s="87">
        <f>ROUND(BA52+SUM(BA53:BA57)+SUM(BA65:BA77),2)</f>
        <v>0</v>
      </c>
      <c r="BB51" s="87">
        <f>ROUND(BB52+SUM(BB53:BB57)+SUM(BB65:BB77),2)</f>
        <v>0</v>
      </c>
      <c r="BC51" s="87">
        <f>ROUND(BC52+SUM(BC53:BC57)+SUM(BC65:BC77),2)</f>
        <v>0</v>
      </c>
      <c r="BD51" s="89">
        <f>ROUND(BD52+SUM(BD53:BD57)+SUM(BD65:BD77),2)</f>
        <v>0</v>
      </c>
      <c r="BS51" s="90" t="s">
        <v>74</v>
      </c>
      <c r="BT51" s="90" t="s">
        <v>75</v>
      </c>
      <c r="BU51" s="91" t="s">
        <v>76</v>
      </c>
      <c r="BV51" s="90" t="s">
        <v>77</v>
      </c>
      <c r="BW51" s="90" t="s">
        <v>5</v>
      </c>
      <c r="BX51" s="90" t="s">
        <v>78</v>
      </c>
      <c r="CL51" s="90" t="s">
        <v>20</v>
      </c>
    </row>
    <row r="52" spans="1:91" s="5" customFormat="1" ht="34.799999999999997" customHeight="1">
      <c r="A52" s="286" t="s">
        <v>5522</v>
      </c>
      <c r="B52" s="92"/>
      <c r="C52" s="93"/>
      <c r="D52" s="376" t="s">
        <v>79</v>
      </c>
      <c r="E52" s="375"/>
      <c r="F52" s="375"/>
      <c r="G52" s="375"/>
      <c r="H52" s="375"/>
      <c r="I52" s="94"/>
      <c r="J52" s="376" t="s">
        <v>80</v>
      </c>
      <c r="K52" s="375"/>
      <c r="L52" s="375"/>
      <c r="M52" s="375"/>
      <c r="N52" s="375"/>
      <c r="O52" s="375"/>
      <c r="P52" s="375"/>
      <c r="Q52" s="375"/>
      <c r="R52" s="375"/>
      <c r="S52" s="375"/>
      <c r="T52" s="375"/>
      <c r="U52" s="375"/>
      <c r="V52" s="375"/>
      <c r="W52" s="375"/>
      <c r="X52" s="375"/>
      <c r="Y52" s="375"/>
      <c r="Z52" s="375"/>
      <c r="AA52" s="375"/>
      <c r="AB52" s="375"/>
      <c r="AC52" s="375"/>
      <c r="AD52" s="375"/>
      <c r="AE52" s="375"/>
      <c r="AF52" s="375"/>
      <c r="AG52" s="374">
        <f>'SO-01 - Vložení dvou nový...'!J27</f>
        <v>0</v>
      </c>
      <c r="AH52" s="375"/>
      <c r="AI52" s="375"/>
      <c r="AJ52" s="375"/>
      <c r="AK52" s="375"/>
      <c r="AL52" s="375"/>
      <c r="AM52" s="375"/>
      <c r="AN52" s="374">
        <f t="shared" si="0"/>
        <v>0</v>
      </c>
      <c r="AO52" s="375"/>
      <c r="AP52" s="375"/>
      <c r="AQ52" s="95" t="s">
        <v>81</v>
      </c>
      <c r="AR52" s="96"/>
      <c r="AS52" s="97">
        <v>0</v>
      </c>
      <c r="AT52" s="98">
        <f t="shared" si="1"/>
        <v>0</v>
      </c>
      <c r="AU52" s="99">
        <f>'SO-01 - Vložení dvou nový...'!P86</f>
        <v>0</v>
      </c>
      <c r="AV52" s="98">
        <f>'SO-01 - Vložení dvou nový...'!J30</f>
        <v>0</v>
      </c>
      <c r="AW52" s="98">
        <f>'SO-01 - Vložení dvou nový...'!J31</f>
        <v>0</v>
      </c>
      <c r="AX52" s="98">
        <f>'SO-01 - Vložení dvou nový...'!J32</f>
        <v>0</v>
      </c>
      <c r="AY52" s="98">
        <f>'SO-01 - Vložení dvou nový...'!J33</f>
        <v>0</v>
      </c>
      <c r="AZ52" s="98">
        <f>'SO-01 - Vložení dvou nový...'!F30</f>
        <v>0</v>
      </c>
      <c r="BA52" s="98">
        <f>'SO-01 - Vložení dvou nový...'!F31</f>
        <v>0</v>
      </c>
      <c r="BB52" s="98">
        <f>'SO-01 - Vložení dvou nový...'!F32</f>
        <v>0</v>
      </c>
      <c r="BC52" s="98">
        <f>'SO-01 - Vložení dvou nový...'!F33</f>
        <v>0</v>
      </c>
      <c r="BD52" s="100">
        <f>'SO-01 - Vložení dvou nový...'!F34</f>
        <v>0</v>
      </c>
      <c r="BT52" s="101" t="s">
        <v>23</v>
      </c>
      <c r="BV52" s="101" t="s">
        <v>77</v>
      </c>
      <c r="BW52" s="101" t="s">
        <v>82</v>
      </c>
      <c r="BX52" s="101" t="s">
        <v>5</v>
      </c>
      <c r="CL52" s="101" t="s">
        <v>22</v>
      </c>
      <c r="CM52" s="101" t="s">
        <v>83</v>
      </c>
    </row>
    <row r="53" spans="1:91" s="5" customFormat="1" ht="20.399999999999999" customHeight="1">
      <c r="A53" s="286" t="s">
        <v>5522</v>
      </c>
      <c r="B53" s="92"/>
      <c r="C53" s="93"/>
      <c r="D53" s="376" t="s">
        <v>84</v>
      </c>
      <c r="E53" s="375"/>
      <c r="F53" s="375"/>
      <c r="G53" s="375"/>
      <c r="H53" s="375"/>
      <c r="I53" s="94"/>
      <c r="J53" s="376" t="s">
        <v>85</v>
      </c>
      <c r="K53" s="375"/>
      <c r="L53" s="375"/>
      <c r="M53" s="375"/>
      <c r="N53" s="375"/>
      <c r="O53" s="375"/>
      <c r="P53" s="375"/>
      <c r="Q53" s="375"/>
      <c r="R53" s="375"/>
      <c r="S53" s="375"/>
      <c r="T53" s="375"/>
      <c r="U53" s="375"/>
      <c r="V53" s="375"/>
      <c r="W53" s="375"/>
      <c r="X53" s="375"/>
      <c r="Y53" s="375"/>
      <c r="Z53" s="375"/>
      <c r="AA53" s="375"/>
      <c r="AB53" s="375"/>
      <c r="AC53" s="375"/>
      <c r="AD53" s="375"/>
      <c r="AE53" s="375"/>
      <c r="AF53" s="375"/>
      <c r="AG53" s="374">
        <f>'SO-03 - Úprava stávajícíc...'!J27</f>
        <v>0</v>
      </c>
      <c r="AH53" s="375"/>
      <c r="AI53" s="375"/>
      <c r="AJ53" s="375"/>
      <c r="AK53" s="375"/>
      <c r="AL53" s="375"/>
      <c r="AM53" s="375"/>
      <c r="AN53" s="374">
        <f t="shared" si="0"/>
        <v>0</v>
      </c>
      <c r="AO53" s="375"/>
      <c r="AP53" s="375"/>
      <c r="AQ53" s="95" t="s">
        <v>81</v>
      </c>
      <c r="AR53" s="96"/>
      <c r="AS53" s="97">
        <v>0</v>
      </c>
      <c r="AT53" s="98">
        <f t="shared" si="1"/>
        <v>0</v>
      </c>
      <c r="AU53" s="99">
        <f>'SO-03 - Úprava stávajícíc...'!P97</f>
        <v>0</v>
      </c>
      <c r="AV53" s="98">
        <f>'SO-03 - Úprava stávajícíc...'!J30</f>
        <v>0</v>
      </c>
      <c r="AW53" s="98">
        <f>'SO-03 - Úprava stávajícíc...'!J31</f>
        <v>0</v>
      </c>
      <c r="AX53" s="98">
        <f>'SO-03 - Úprava stávajícíc...'!J32</f>
        <v>0</v>
      </c>
      <c r="AY53" s="98">
        <f>'SO-03 - Úprava stávajícíc...'!J33</f>
        <v>0</v>
      </c>
      <c r="AZ53" s="98">
        <f>'SO-03 - Úprava stávajícíc...'!F30</f>
        <v>0</v>
      </c>
      <c r="BA53" s="98">
        <f>'SO-03 - Úprava stávajícíc...'!F31</f>
        <v>0</v>
      </c>
      <c r="BB53" s="98">
        <f>'SO-03 - Úprava stávajícíc...'!F32</f>
        <v>0</v>
      </c>
      <c r="BC53" s="98">
        <f>'SO-03 - Úprava stávajícíc...'!F33</f>
        <v>0</v>
      </c>
      <c r="BD53" s="100">
        <f>'SO-03 - Úprava stávajícíc...'!F34</f>
        <v>0</v>
      </c>
      <c r="BT53" s="101" t="s">
        <v>23</v>
      </c>
      <c r="BV53" s="101" t="s">
        <v>77</v>
      </c>
      <c r="BW53" s="101" t="s">
        <v>86</v>
      </c>
      <c r="BX53" s="101" t="s">
        <v>5</v>
      </c>
      <c r="CL53" s="101" t="s">
        <v>22</v>
      </c>
      <c r="CM53" s="101" t="s">
        <v>83</v>
      </c>
    </row>
    <row r="54" spans="1:91" s="5" customFormat="1" ht="20.399999999999999" customHeight="1">
      <c r="A54" s="286" t="s">
        <v>5522</v>
      </c>
      <c r="B54" s="92"/>
      <c r="C54" s="93"/>
      <c r="D54" s="376" t="s">
        <v>87</v>
      </c>
      <c r="E54" s="375"/>
      <c r="F54" s="375"/>
      <c r="G54" s="375"/>
      <c r="H54" s="375"/>
      <c r="I54" s="94"/>
      <c r="J54" s="376" t="s">
        <v>88</v>
      </c>
      <c r="K54" s="375"/>
      <c r="L54" s="375"/>
      <c r="M54" s="375"/>
      <c r="N54" s="375"/>
      <c r="O54" s="375"/>
      <c r="P54" s="375"/>
      <c r="Q54" s="375"/>
      <c r="R54" s="375"/>
      <c r="S54" s="375"/>
      <c r="T54" s="375"/>
      <c r="U54" s="375"/>
      <c r="V54" s="375"/>
      <c r="W54" s="375"/>
      <c r="X54" s="375"/>
      <c r="Y54" s="375"/>
      <c r="Z54" s="375"/>
      <c r="AA54" s="375"/>
      <c r="AB54" s="375"/>
      <c r="AC54" s="375"/>
      <c r="AD54" s="375"/>
      <c r="AE54" s="375"/>
      <c r="AF54" s="375"/>
      <c r="AG54" s="374">
        <f>'SO-04 - Vstup do tělocvičny'!J27</f>
        <v>0</v>
      </c>
      <c r="AH54" s="375"/>
      <c r="AI54" s="375"/>
      <c r="AJ54" s="375"/>
      <c r="AK54" s="375"/>
      <c r="AL54" s="375"/>
      <c r="AM54" s="375"/>
      <c r="AN54" s="374">
        <f t="shared" si="0"/>
        <v>0</v>
      </c>
      <c r="AO54" s="375"/>
      <c r="AP54" s="375"/>
      <c r="AQ54" s="95" t="s">
        <v>81</v>
      </c>
      <c r="AR54" s="96"/>
      <c r="AS54" s="97">
        <v>0</v>
      </c>
      <c r="AT54" s="98">
        <f t="shared" si="1"/>
        <v>0</v>
      </c>
      <c r="AU54" s="99">
        <f>'SO-04 - Vstup do tělocvičny'!P85</f>
        <v>0</v>
      </c>
      <c r="AV54" s="98">
        <f>'SO-04 - Vstup do tělocvičny'!J30</f>
        <v>0</v>
      </c>
      <c r="AW54" s="98">
        <f>'SO-04 - Vstup do tělocvičny'!J31</f>
        <v>0</v>
      </c>
      <c r="AX54" s="98">
        <f>'SO-04 - Vstup do tělocvičny'!J32</f>
        <v>0</v>
      </c>
      <c r="AY54" s="98">
        <f>'SO-04 - Vstup do tělocvičny'!J33</f>
        <v>0</v>
      </c>
      <c r="AZ54" s="98">
        <f>'SO-04 - Vstup do tělocvičny'!F30</f>
        <v>0</v>
      </c>
      <c r="BA54" s="98">
        <f>'SO-04 - Vstup do tělocvičny'!F31</f>
        <v>0</v>
      </c>
      <c r="BB54" s="98">
        <f>'SO-04 - Vstup do tělocvičny'!F32</f>
        <v>0</v>
      </c>
      <c r="BC54" s="98">
        <f>'SO-04 - Vstup do tělocvičny'!F33</f>
        <v>0</v>
      </c>
      <c r="BD54" s="100">
        <f>'SO-04 - Vstup do tělocvičny'!F34</f>
        <v>0</v>
      </c>
      <c r="BT54" s="101" t="s">
        <v>23</v>
      </c>
      <c r="BV54" s="101" t="s">
        <v>77</v>
      </c>
      <c r="BW54" s="101" t="s">
        <v>89</v>
      </c>
      <c r="BX54" s="101" t="s">
        <v>5</v>
      </c>
      <c r="CL54" s="101" t="s">
        <v>22</v>
      </c>
      <c r="CM54" s="101" t="s">
        <v>83</v>
      </c>
    </row>
    <row r="55" spans="1:91" s="5" customFormat="1" ht="20.399999999999999" customHeight="1">
      <c r="A55" s="286" t="s">
        <v>5522</v>
      </c>
      <c r="B55" s="92"/>
      <c r="C55" s="93"/>
      <c r="D55" s="376" t="s">
        <v>90</v>
      </c>
      <c r="E55" s="375"/>
      <c r="F55" s="375"/>
      <c r="G55" s="375"/>
      <c r="H55" s="375"/>
      <c r="I55" s="94"/>
      <c r="J55" s="376" t="s">
        <v>91</v>
      </c>
      <c r="K55" s="375"/>
      <c r="L55" s="375"/>
      <c r="M55" s="375"/>
      <c r="N55" s="375"/>
      <c r="O55" s="375"/>
      <c r="P55" s="375"/>
      <c r="Q55" s="375"/>
      <c r="R55" s="375"/>
      <c r="S55" s="375"/>
      <c r="T55" s="375"/>
      <c r="U55" s="375"/>
      <c r="V55" s="375"/>
      <c r="W55" s="375"/>
      <c r="X55" s="375"/>
      <c r="Y55" s="375"/>
      <c r="Z55" s="375"/>
      <c r="AA55" s="375"/>
      <c r="AB55" s="375"/>
      <c r="AC55" s="375"/>
      <c r="AD55" s="375"/>
      <c r="AE55" s="375"/>
      <c r="AF55" s="375"/>
      <c r="AG55" s="374">
        <f>'SOD-03 - Oplocení areálu ...'!J27</f>
        <v>0</v>
      </c>
      <c r="AH55" s="375"/>
      <c r="AI55" s="375"/>
      <c r="AJ55" s="375"/>
      <c r="AK55" s="375"/>
      <c r="AL55" s="375"/>
      <c r="AM55" s="375"/>
      <c r="AN55" s="374">
        <f t="shared" si="0"/>
        <v>0</v>
      </c>
      <c r="AO55" s="375"/>
      <c r="AP55" s="375"/>
      <c r="AQ55" s="95" t="s">
        <v>81</v>
      </c>
      <c r="AR55" s="96"/>
      <c r="AS55" s="97">
        <v>0</v>
      </c>
      <c r="AT55" s="98">
        <f t="shared" si="1"/>
        <v>0</v>
      </c>
      <c r="AU55" s="99">
        <f>'SOD-03 - Oplocení areálu ...'!P79</f>
        <v>0</v>
      </c>
      <c r="AV55" s="98">
        <f>'SOD-03 - Oplocení areálu ...'!J30</f>
        <v>0</v>
      </c>
      <c r="AW55" s="98">
        <f>'SOD-03 - Oplocení areálu ...'!J31</f>
        <v>0</v>
      </c>
      <c r="AX55" s="98">
        <f>'SOD-03 - Oplocení areálu ...'!J32</f>
        <v>0</v>
      </c>
      <c r="AY55" s="98">
        <f>'SOD-03 - Oplocení areálu ...'!J33</f>
        <v>0</v>
      </c>
      <c r="AZ55" s="98">
        <f>'SOD-03 - Oplocení areálu ...'!F30</f>
        <v>0</v>
      </c>
      <c r="BA55" s="98">
        <f>'SOD-03 - Oplocení areálu ...'!F31</f>
        <v>0</v>
      </c>
      <c r="BB55" s="98">
        <f>'SOD-03 - Oplocení areálu ...'!F32</f>
        <v>0</v>
      </c>
      <c r="BC55" s="98">
        <f>'SOD-03 - Oplocení areálu ...'!F33</f>
        <v>0</v>
      </c>
      <c r="BD55" s="100">
        <f>'SOD-03 - Oplocení areálu ...'!F34</f>
        <v>0</v>
      </c>
      <c r="BT55" s="101" t="s">
        <v>23</v>
      </c>
      <c r="BV55" s="101" t="s">
        <v>77</v>
      </c>
      <c r="BW55" s="101" t="s">
        <v>92</v>
      </c>
      <c r="BX55" s="101" t="s">
        <v>5</v>
      </c>
      <c r="CL55" s="101" t="s">
        <v>22</v>
      </c>
      <c r="CM55" s="101" t="s">
        <v>83</v>
      </c>
    </row>
    <row r="56" spans="1:91" s="5" customFormat="1" ht="20.399999999999999" customHeight="1">
      <c r="A56" s="286" t="s">
        <v>5522</v>
      </c>
      <c r="B56" s="92"/>
      <c r="C56" s="93"/>
      <c r="D56" s="376" t="s">
        <v>93</v>
      </c>
      <c r="E56" s="375"/>
      <c r="F56" s="375"/>
      <c r="G56" s="375"/>
      <c r="H56" s="375"/>
      <c r="I56" s="94"/>
      <c r="J56" s="376" t="s">
        <v>94</v>
      </c>
      <c r="K56" s="375"/>
      <c r="L56" s="375"/>
      <c r="M56" s="375"/>
      <c r="N56" s="375"/>
      <c r="O56" s="375"/>
      <c r="P56" s="375"/>
      <c r="Q56" s="375"/>
      <c r="R56" s="375"/>
      <c r="S56" s="375"/>
      <c r="T56" s="375"/>
      <c r="U56" s="375"/>
      <c r="V56" s="375"/>
      <c r="W56" s="375"/>
      <c r="X56" s="375"/>
      <c r="Y56" s="375"/>
      <c r="Z56" s="375"/>
      <c r="AA56" s="375"/>
      <c r="AB56" s="375"/>
      <c r="AC56" s="375"/>
      <c r="AD56" s="375"/>
      <c r="AE56" s="375"/>
      <c r="AF56" s="375"/>
      <c r="AG56" s="374">
        <f>'SOD-06 - Přemístění herní...'!J27</f>
        <v>0</v>
      </c>
      <c r="AH56" s="375"/>
      <c r="AI56" s="375"/>
      <c r="AJ56" s="375"/>
      <c r="AK56" s="375"/>
      <c r="AL56" s="375"/>
      <c r="AM56" s="375"/>
      <c r="AN56" s="374">
        <f t="shared" si="0"/>
        <v>0</v>
      </c>
      <c r="AO56" s="375"/>
      <c r="AP56" s="375"/>
      <c r="AQ56" s="95" t="s">
        <v>81</v>
      </c>
      <c r="AR56" s="96"/>
      <c r="AS56" s="97">
        <v>0</v>
      </c>
      <c r="AT56" s="98">
        <f t="shared" si="1"/>
        <v>0</v>
      </c>
      <c r="AU56" s="99">
        <f>'SOD-06 - Přemístění herní...'!P78</f>
        <v>0</v>
      </c>
      <c r="AV56" s="98">
        <f>'SOD-06 - Přemístění herní...'!J30</f>
        <v>0</v>
      </c>
      <c r="AW56" s="98">
        <f>'SOD-06 - Přemístění herní...'!J31</f>
        <v>0</v>
      </c>
      <c r="AX56" s="98">
        <f>'SOD-06 - Přemístění herní...'!J32</f>
        <v>0</v>
      </c>
      <c r="AY56" s="98">
        <f>'SOD-06 - Přemístění herní...'!J33</f>
        <v>0</v>
      </c>
      <c r="AZ56" s="98">
        <f>'SOD-06 - Přemístění herní...'!F30</f>
        <v>0</v>
      </c>
      <c r="BA56" s="98">
        <f>'SOD-06 - Přemístění herní...'!F31</f>
        <v>0</v>
      </c>
      <c r="BB56" s="98">
        <f>'SOD-06 - Přemístění herní...'!F32</f>
        <v>0</v>
      </c>
      <c r="BC56" s="98">
        <f>'SOD-06 - Přemístění herní...'!F33</f>
        <v>0</v>
      </c>
      <c r="BD56" s="100">
        <f>'SOD-06 - Přemístění herní...'!F34</f>
        <v>0</v>
      </c>
      <c r="BT56" s="101" t="s">
        <v>23</v>
      </c>
      <c r="BV56" s="101" t="s">
        <v>77</v>
      </c>
      <c r="BW56" s="101" t="s">
        <v>95</v>
      </c>
      <c r="BX56" s="101" t="s">
        <v>5</v>
      </c>
      <c r="CL56" s="101" t="s">
        <v>22</v>
      </c>
      <c r="CM56" s="101" t="s">
        <v>83</v>
      </c>
    </row>
    <row r="57" spans="1:91" s="5" customFormat="1" ht="20.399999999999999" customHeight="1">
      <c r="B57" s="92"/>
      <c r="C57" s="93"/>
      <c r="D57" s="376" t="s">
        <v>96</v>
      </c>
      <c r="E57" s="375"/>
      <c r="F57" s="375"/>
      <c r="G57" s="375"/>
      <c r="H57" s="375"/>
      <c r="I57" s="94"/>
      <c r="J57" s="376" t="s">
        <v>97</v>
      </c>
      <c r="K57" s="375"/>
      <c r="L57" s="375"/>
      <c r="M57" s="375"/>
      <c r="N57" s="375"/>
      <c r="O57" s="375"/>
      <c r="P57" s="375"/>
      <c r="Q57" s="375"/>
      <c r="R57" s="375"/>
      <c r="S57" s="375"/>
      <c r="T57" s="375"/>
      <c r="U57" s="375"/>
      <c r="V57" s="375"/>
      <c r="W57" s="375"/>
      <c r="X57" s="375"/>
      <c r="Y57" s="375"/>
      <c r="Z57" s="375"/>
      <c r="AA57" s="375"/>
      <c r="AB57" s="375"/>
      <c r="AC57" s="375"/>
      <c r="AD57" s="375"/>
      <c r="AE57" s="375"/>
      <c r="AF57" s="375"/>
      <c r="AG57" s="382">
        <f>ROUND(SUM(AG58:AG64),2)</f>
        <v>0</v>
      </c>
      <c r="AH57" s="375"/>
      <c r="AI57" s="375"/>
      <c r="AJ57" s="375"/>
      <c r="AK57" s="375"/>
      <c r="AL57" s="375"/>
      <c r="AM57" s="375"/>
      <c r="AN57" s="374">
        <f t="shared" si="0"/>
        <v>0</v>
      </c>
      <c r="AO57" s="375"/>
      <c r="AP57" s="375"/>
      <c r="AQ57" s="95" t="s">
        <v>81</v>
      </c>
      <c r="AR57" s="96"/>
      <c r="AS57" s="97">
        <f>ROUND(SUM(AS58:AS64),2)</f>
        <v>0</v>
      </c>
      <c r="AT57" s="98">
        <f t="shared" si="1"/>
        <v>0</v>
      </c>
      <c r="AU57" s="99">
        <f>ROUND(SUM(AU58:AU64),5)</f>
        <v>0</v>
      </c>
      <c r="AV57" s="98">
        <f>ROUND(AZ57*L26,2)</f>
        <v>0</v>
      </c>
      <c r="AW57" s="98">
        <f>ROUND(BA57*L27,2)</f>
        <v>0</v>
      </c>
      <c r="AX57" s="98">
        <f>ROUND(BB57*L26,2)</f>
        <v>0</v>
      </c>
      <c r="AY57" s="98">
        <f>ROUND(BC57*L27,2)</f>
        <v>0</v>
      </c>
      <c r="AZ57" s="98">
        <f>ROUND(SUM(AZ58:AZ64),2)</f>
        <v>0</v>
      </c>
      <c r="BA57" s="98">
        <f>ROUND(SUM(BA58:BA64),2)</f>
        <v>0</v>
      </c>
      <c r="BB57" s="98">
        <f>ROUND(SUM(BB58:BB64),2)</f>
        <v>0</v>
      </c>
      <c r="BC57" s="98">
        <f>ROUND(SUM(BC58:BC64),2)</f>
        <v>0</v>
      </c>
      <c r="BD57" s="100">
        <f>ROUND(SUM(BD58:BD64),2)</f>
        <v>0</v>
      </c>
      <c r="BS57" s="101" t="s">
        <v>74</v>
      </c>
      <c r="BT57" s="101" t="s">
        <v>23</v>
      </c>
      <c r="BU57" s="101" t="s">
        <v>76</v>
      </c>
      <c r="BV57" s="101" t="s">
        <v>77</v>
      </c>
      <c r="BW57" s="101" t="s">
        <v>98</v>
      </c>
      <c r="BX57" s="101" t="s">
        <v>5</v>
      </c>
      <c r="CL57" s="101" t="s">
        <v>22</v>
      </c>
      <c r="CM57" s="101" t="s">
        <v>83</v>
      </c>
    </row>
    <row r="58" spans="1:91" s="6" customFormat="1" ht="20.399999999999999" customHeight="1">
      <c r="A58" s="286" t="s">
        <v>5522</v>
      </c>
      <c r="B58" s="102"/>
      <c r="C58" s="103"/>
      <c r="D58" s="103"/>
      <c r="E58" s="381" t="s">
        <v>99</v>
      </c>
      <c r="F58" s="380"/>
      <c r="G58" s="380"/>
      <c r="H58" s="380"/>
      <c r="I58" s="380"/>
      <c r="J58" s="103"/>
      <c r="K58" s="381" t="s">
        <v>100</v>
      </c>
      <c r="L58" s="380"/>
      <c r="M58" s="380"/>
      <c r="N58" s="380"/>
      <c r="O58" s="380"/>
      <c r="P58" s="380"/>
      <c r="Q58" s="380"/>
      <c r="R58" s="380"/>
      <c r="S58" s="380"/>
      <c r="T58" s="380"/>
      <c r="U58" s="380"/>
      <c r="V58" s="380"/>
      <c r="W58" s="380"/>
      <c r="X58" s="380"/>
      <c r="Y58" s="380"/>
      <c r="Z58" s="380"/>
      <c r="AA58" s="380"/>
      <c r="AB58" s="380"/>
      <c r="AC58" s="380"/>
      <c r="AD58" s="380"/>
      <c r="AE58" s="380"/>
      <c r="AF58" s="380"/>
      <c r="AG58" s="379">
        <f>'SO-12.1 - Stavební práce'!J29</f>
        <v>0</v>
      </c>
      <c r="AH58" s="380"/>
      <c r="AI58" s="380"/>
      <c r="AJ58" s="380"/>
      <c r="AK58" s="380"/>
      <c r="AL58" s="380"/>
      <c r="AM58" s="380"/>
      <c r="AN58" s="379">
        <f t="shared" si="0"/>
        <v>0</v>
      </c>
      <c r="AO58" s="380"/>
      <c r="AP58" s="380"/>
      <c r="AQ58" s="104" t="s">
        <v>101</v>
      </c>
      <c r="AR58" s="105"/>
      <c r="AS58" s="106">
        <v>0</v>
      </c>
      <c r="AT58" s="107">
        <f t="shared" si="1"/>
        <v>0</v>
      </c>
      <c r="AU58" s="108">
        <f>'SO-12.1 - Stavební práce'!P105</f>
        <v>0</v>
      </c>
      <c r="AV58" s="107">
        <f>'SO-12.1 - Stavební práce'!J32</f>
        <v>0</v>
      </c>
      <c r="AW58" s="107">
        <f>'SO-12.1 - Stavební práce'!J33</f>
        <v>0</v>
      </c>
      <c r="AX58" s="107">
        <f>'SO-12.1 - Stavební práce'!J34</f>
        <v>0</v>
      </c>
      <c r="AY58" s="107">
        <f>'SO-12.1 - Stavební práce'!J35</f>
        <v>0</v>
      </c>
      <c r="AZ58" s="107">
        <f>'SO-12.1 - Stavební práce'!F32</f>
        <v>0</v>
      </c>
      <c r="BA58" s="107">
        <f>'SO-12.1 - Stavební práce'!F33</f>
        <v>0</v>
      </c>
      <c r="BB58" s="107">
        <f>'SO-12.1 - Stavební práce'!F34</f>
        <v>0</v>
      </c>
      <c r="BC58" s="107">
        <f>'SO-12.1 - Stavební práce'!F35</f>
        <v>0</v>
      </c>
      <c r="BD58" s="109">
        <f>'SO-12.1 - Stavební práce'!F36</f>
        <v>0</v>
      </c>
      <c r="BT58" s="110" t="s">
        <v>83</v>
      </c>
      <c r="BV58" s="110" t="s">
        <v>77</v>
      </c>
      <c r="BW58" s="110" t="s">
        <v>102</v>
      </c>
      <c r="BX58" s="110" t="s">
        <v>98</v>
      </c>
      <c r="CL58" s="110" t="s">
        <v>22</v>
      </c>
    </row>
    <row r="59" spans="1:91" s="6" customFormat="1" ht="20.399999999999999" customHeight="1">
      <c r="A59" s="286" t="s">
        <v>5522</v>
      </c>
      <c r="B59" s="102"/>
      <c r="C59" s="103"/>
      <c r="D59" s="103"/>
      <c r="E59" s="381" t="s">
        <v>103</v>
      </c>
      <c r="F59" s="380"/>
      <c r="G59" s="380"/>
      <c r="H59" s="380"/>
      <c r="I59" s="380"/>
      <c r="J59" s="103"/>
      <c r="K59" s="381" t="s">
        <v>104</v>
      </c>
      <c r="L59" s="380"/>
      <c r="M59" s="380"/>
      <c r="N59" s="380"/>
      <c r="O59" s="380"/>
      <c r="P59" s="380"/>
      <c r="Q59" s="380"/>
      <c r="R59" s="380"/>
      <c r="S59" s="380"/>
      <c r="T59" s="380"/>
      <c r="U59" s="380"/>
      <c r="V59" s="380"/>
      <c r="W59" s="380"/>
      <c r="X59" s="380"/>
      <c r="Y59" s="380"/>
      <c r="Z59" s="380"/>
      <c r="AA59" s="380"/>
      <c r="AB59" s="380"/>
      <c r="AC59" s="380"/>
      <c r="AD59" s="380"/>
      <c r="AE59" s="380"/>
      <c r="AF59" s="380"/>
      <c r="AG59" s="379">
        <f>'SO-12.2 - Kanalizace'!J29</f>
        <v>0</v>
      </c>
      <c r="AH59" s="380"/>
      <c r="AI59" s="380"/>
      <c r="AJ59" s="380"/>
      <c r="AK59" s="380"/>
      <c r="AL59" s="380"/>
      <c r="AM59" s="380"/>
      <c r="AN59" s="379">
        <f t="shared" si="0"/>
        <v>0</v>
      </c>
      <c r="AO59" s="380"/>
      <c r="AP59" s="380"/>
      <c r="AQ59" s="104" t="s">
        <v>101</v>
      </c>
      <c r="AR59" s="105"/>
      <c r="AS59" s="106">
        <v>0</v>
      </c>
      <c r="AT59" s="107">
        <f t="shared" si="1"/>
        <v>0</v>
      </c>
      <c r="AU59" s="108">
        <f>'SO-12.2 - Kanalizace'!P87</f>
        <v>0</v>
      </c>
      <c r="AV59" s="107">
        <f>'SO-12.2 - Kanalizace'!J32</f>
        <v>0</v>
      </c>
      <c r="AW59" s="107">
        <f>'SO-12.2 - Kanalizace'!J33</f>
        <v>0</v>
      </c>
      <c r="AX59" s="107">
        <f>'SO-12.2 - Kanalizace'!J34</f>
        <v>0</v>
      </c>
      <c r="AY59" s="107">
        <f>'SO-12.2 - Kanalizace'!J35</f>
        <v>0</v>
      </c>
      <c r="AZ59" s="107">
        <f>'SO-12.2 - Kanalizace'!F32</f>
        <v>0</v>
      </c>
      <c r="BA59" s="107">
        <f>'SO-12.2 - Kanalizace'!F33</f>
        <v>0</v>
      </c>
      <c r="BB59" s="107">
        <f>'SO-12.2 - Kanalizace'!F34</f>
        <v>0</v>
      </c>
      <c r="BC59" s="107">
        <f>'SO-12.2 - Kanalizace'!F35</f>
        <v>0</v>
      </c>
      <c r="BD59" s="109">
        <f>'SO-12.2 - Kanalizace'!F36</f>
        <v>0</v>
      </c>
      <c r="BT59" s="110" t="s">
        <v>83</v>
      </c>
      <c r="BV59" s="110" t="s">
        <v>77</v>
      </c>
      <c r="BW59" s="110" t="s">
        <v>105</v>
      </c>
      <c r="BX59" s="110" t="s">
        <v>98</v>
      </c>
      <c r="CL59" s="110" t="s">
        <v>22</v>
      </c>
    </row>
    <row r="60" spans="1:91" s="6" customFormat="1" ht="20.399999999999999" customHeight="1">
      <c r="A60" s="286" t="s">
        <v>5522</v>
      </c>
      <c r="B60" s="102"/>
      <c r="C60" s="103"/>
      <c r="D60" s="103"/>
      <c r="E60" s="381" t="s">
        <v>106</v>
      </c>
      <c r="F60" s="380"/>
      <c r="G60" s="380"/>
      <c r="H60" s="380"/>
      <c r="I60" s="380"/>
      <c r="J60" s="103"/>
      <c r="K60" s="381" t="s">
        <v>107</v>
      </c>
      <c r="L60" s="380"/>
      <c r="M60" s="380"/>
      <c r="N60" s="380"/>
      <c r="O60" s="380"/>
      <c r="P60" s="380"/>
      <c r="Q60" s="380"/>
      <c r="R60" s="380"/>
      <c r="S60" s="380"/>
      <c r="T60" s="380"/>
      <c r="U60" s="380"/>
      <c r="V60" s="380"/>
      <c r="W60" s="380"/>
      <c r="X60" s="380"/>
      <c r="Y60" s="380"/>
      <c r="Z60" s="380"/>
      <c r="AA60" s="380"/>
      <c r="AB60" s="380"/>
      <c r="AC60" s="380"/>
      <c r="AD60" s="380"/>
      <c r="AE60" s="380"/>
      <c r="AF60" s="380"/>
      <c r="AG60" s="379">
        <f>'SO-12.3 - Vodovod'!J29</f>
        <v>0</v>
      </c>
      <c r="AH60" s="380"/>
      <c r="AI60" s="380"/>
      <c r="AJ60" s="380"/>
      <c r="AK60" s="380"/>
      <c r="AL60" s="380"/>
      <c r="AM60" s="380"/>
      <c r="AN60" s="379">
        <f t="shared" si="0"/>
        <v>0</v>
      </c>
      <c r="AO60" s="380"/>
      <c r="AP60" s="380"/>
      <c r="AQ60" s="104" t="s">
        <v>101</v>
      </c>
      <c r="AR60" s="105"/>
      <c r="AS60" s="106">
        <v>0</v>
      </c>
      <c r="AT60" s="107">
        <f t="shared" si="1"/>
        <v>0</v>
      </c>
      <c r="AU60" s="108">
        <f>'SO-12.3 - Vodovod'!P93</f>
        <v>0</v>
      </c>
      <c r="AV60" s="107">
        <f>'SO-12.3 - Vodovod'!J32</f>
        <v>0</v>
      </c>
      <c r="AW60" s="107">
        <f>'SO-12.3 - Vodovod'!J33</f>
        <v>0</v>
      </c>
      <c r="AX60" s="107">
        <f>'SO-12.3 - Vodovod'!J34</f>
        <v>0</v>
      </c>
      <c r="AY60" s="107">
        <f>'SO-12.3 - Vodovod'!J35</f>
        <v>0</v>
      </c>
      <c r="AZ60" s="107">
        <f>'SO-12.3 - Vodovod'!F32</f>
        <v>0</v>
      </c>
      <c r="BA60" s="107">
        <f>'SO-12.3 - Vodovod'!F33</f>
        <v>0</v>
      </c>
      <c r="BB60" s="107">
        <f>'SO-12.3 - Vodovod'!F34</f>
        <v>0</v>
      </c>
      <c r="BC60" s="107">
        <f>'SO-12.3 - Vodovod'!F35</f>
        <v>0</v>
      </c>
      <c r="BD60" s="109">
        <f>'SO-12.3 - Vodovod'!F36</f>
        <v>0</v>
      </c>
      <c r="BT60" s="110" t="s">
        <v>83</v>
      </c>
      <c r="BV60" s="110" t="s">
        <v>77</v>
      </c>
      <c r="BW60" s="110" t="s">
        <v>108</v>
      </c>
      <c r="BX60" s="110" t="s">
        <v>98</v>
      </c>
      <c r="CL60" s="110" t="s">
        <v>22</v>
      </c>
    </row>
    <row r="61" spans="1:91" s="6" customFormat="1" ht="20.399999999999999" customHeight="1">
      <c r="A61" s="286" t="s">
        <v>5522</v>
      </c>
      <c r="B61" s="102"/>
      <c r="C61" s="103"/>
      <c r="D61" s="103"/>
      <c r="E61" s="381" t="s">
        <v>109</v>
      </c>
      <c r="F61" s="380"/>
      <c r="G61" s="380"/>
      <c r="H61" s="380"/>
      <c r="I61" s="380"/>
      <c r="J61" s="103"/>
      <c r="K61" s="381" t="s">
        <v>110</v>
      </c>
      <c r="L61" s="380"/>
      <c r="M61" s="380"/>
      <c r="N61" s="380"/>
      <c r="O61" s="380"/>
      <c r="P61" s="380"/>
      <c r="Q61" s="380"/>
      <c r="R61" s="380"/>
      <c r="S61" s="380"/>
      <c r="T61" s="380"/>
      <c r="U61" s="380"/>
      <c r="V61" s="380"/>
      <c r="W61" s="380"/>
      <c r="X61" s="380"/>
      <c r="Y61" s="380"/>
      <c r="Z61" s="380"/>
      <c r="AA61" s="380"/>
      <c r="AB61" s="380"/>
      <c r="AC61" s="380"/>
      <c r="AD61" s="380"/>
      <c r="AE61" s="380"/>
      <c r="AF61" s="380"/>
      <c r="AG61" s="379">
        <f>'SO-12.4 - Vytápění'!J29</f>
        <v>0</v>
      </c>
      <c r="AH61" s="380"/>
      <c r="AI61" s="380"/>
      <c r="AJ61" s="380"/>
      <c r="AK61" s="380"/>
      <c r="AL61" s="380"/>
      <c r="AM61" s="380"/>
      <c r="AN61" s="379">
        <f t="shared" si="0"/>
        <v>0</v>
      </c>
      <c r="AO61" s="380"/>
      <c r="AP61" s="380"/>
      <c r="AQ61" s="104" t="s">
        <v>101</v>
      </c>
      <c r="AR61" s="105"/>
      <c r="AS61" s="106">
        <v>0</v>
      </c>
      <c r="AT61" s="107">
        <f t="shared" si="1"/>
        <v>0</v>
      </c>
      <c r="AU61" s="108">
        <f>'SO-12.4 - Vytápění'!P90</f>
        <v>0</v>
      </c>
      <c r="AV61" s="107">
        <f>'SO-12.4 - Vytápění'!J32</f>
        <v>0</v>
      </c>
      <c r="AW61" s="107">
        <f>'SO-12.4 - Vytápění'!J33</f>
        <v>0</v>
      </c>
      <c r="AX61" s="107">
        <f>'SO-12.4 - Vytápění'!J34</f>
        <v>0</v>
      </c>
      <c r="AY61" s="107">
        <f>'SO-12.4 - Vytápění'!J35</f>
        <v>0</v>
      </c>
      <c r="AZ61" s="107">
        <f>'SO-12.4 - Vytápění'!F32</f>
        <v>0</v>
      </c>
      <c r="BA61" s="107">
        <f>'SO-12.4 - Vytápění'!F33</f>
        <v>0</v>
      </c>
      <c r="BB61" s="107">
        <f>'SO-12.4 - Vytápění'!F34</f>
        <v>0</v>
      </c>
      <c r="BC61" s="107">
        <f>'SO-12.4 - Vytápění'!F35</f>
        <v>0</v>
      </c>
      <c r="BD61" s="109">
        <f>'SO-12.4 - Vytápění'!F36</f>
        <v>0</v>
      </c>
      <c r="BT61" s="110" t="s">
        <v>83</v>
      </c>
      <c r="BV61" s="110" t="s">
        <v>77</v>
      </c>
      <c r="BW61" s="110" t="s">
        <v>111</v>
      </c>
      <c r="BX61" s="110" t="s">
        <v>98</v>
      </c>
      <c r="CL61" s="110" t="s">
        <v>22</v>
      </c>
    </row>
    <row r="62" spans="1:91" s="6" customFormat="1" ht="20.399999999999999" customHeight="1">
      <c r="A62" s="286" t="s">
        <v>5522</v>
      </c>
      <c r="B62" s="102"/>
      <c r="C62" s="103"/>
      <c r="D62" s="103"/>
      <c r="E62" s="381" t="s">
        <v>112</v>
      </c>
      <c r="F62" s="380"/>
      <c r="G62" s="380"/>
      <c r="H62" s="380"/>
      <c r="I62" s="380"/>
      <c r="J62" s="103"/>
      <c r="K62" s="381" t="s">
        <v>113</v>
      </c>
      <c r="L62" s="380"/>
      <c r="M62" s="380"/>
      <c r="N62" s="380"/>
      <c r="O62" s="380"/>
      <c r="P62" s="380"/>
      <c r="Q62" s="380"/>
      <c r="R62" s="380"/>
      <c r="S62" s="380"/>
      <c r="T62" s="380"/>
      <c r="U62" s="380"/>
      <c r="V62" s="380"/>
      <c r="W62" s="380"/>
      <c r="X62" s="380"/>
      <c r="Y62" s="380"/>
      <c r="Z62" s="380"/>
      <c r="AA62" s="380"/>
      <c r="AB62" s="380"/>
      <c r="AC62" s="380"/>
      <c r="AD62" s="380"/>
      <c r="AE62" s="380"/>
      <c r="AF62" s="380"/>
      <c r="AG62" s="379">
        <f>'SO-12.5 - Elektroinstalac...'!J29</f>
        <v>0</v>
      </c>
      <c r="AH62" s="380"/>
      <c r="AI62" s="380"/>
      <c r="AJ62" s="380"/>
      <c r="AK62" s="380"/>
      <c r="AL62" s="380"/>
      <c r="AM62" s="380"/>
      <c r="AN62" s="379">
        <f t="shared" si="0"/>
        <v>0</v>
      </c>
      <c r="AO62" s="380"/>
      <c r="AP62" s="380"/>
      <c r="AQ62" s="104" t="s">
        <v>101</v>
      </c>
      <c r="AR62" s="105"/>
      <c r="AS62" s="106">
        <v>0</v>
      </c>
      <c r="AT62" s="107">
        <f t="shared" si="1"/>
        <v>0</v>
      </c>
      <c r="AU62" s="108">
        <f>'SO-12.5 - Elektroinstalac...'!P96</f>
        <v>0</v>
      </c>
      <c r="AV62" s="107">
        <f>'SO-12.5 - Elektroinstalac...'!J32</f>
        <v>0</v>
      </c>
      <c r="AW62" s="107">
        <f>'SO-12.5 - Elektroinstalac...'!J33</f>
        <v>0</v>
      </c>
      <c r="AX62" s="107">
        <f>'SO-12.5 - Elektroinstalac...'!J34</f>
        <v>0</v>
      </c>
      <c r="AY62" s="107">
        <f>'SO-12.5 - Elektroinstalac...'!J35</f>
        <v>0</v>
      </c>
      <c r="AZ62" s="107">
        <f>'SO-12.5 - Elektroinstalac...'!F32</f>
        <v>0</v>
      </c>
      <c r="BA62" s="107">
        <f>'SO-12.5 - Elektroinstalac...'!F33</f>
        <v>0</v>
      </c>
      <c r="BB62" s="107">
        <f>'SO-12.5 - Elektroinstalac...'!F34</f>
        <v>0</v>
      </c>
      <c r="BC62" s="107">
        <f>'SO-12.5 - Elektroinstalac...'!F35</f>
        <v>0</v>
      </c>
      <c r="BD62" s="109">
        <f>'SO-12.5 - Elektroinstalac...'!F36</f>
        <v>0</v>
      </c>
      <c r="BT62" s="110" t="s">
        <v>83</v>
      </c>
      <c r="BV62" s="110" t="s">
        <v>77</v>
      </c>
      <c r="BW62" s="110" t="s">
        <v>114</v>
      </c>
      <c r="BX62" s="110" t="s">
        <v>98</v>
      </c>
      <c r="CL62" s="110" t="s">
        <v>22</v>
      </c>
    </row>
    <row r="63" spans="1:91" s="6" customFormat="1" ht="20.399999999999999" customHeight="1">
      <c r="A63" s="286" t="s">
        <v>5522</v>
      </c>
      <c r="B63" s="102"/>
      <c r="C63" s="103"/>
      <c r="D63" s="103"/>
      <c r="E63" s="381" t="s">
        <v>115</v>
      </c>
      <c r="F63" s="380"/>
      <c r="G63" s="380"/>
      <c r="H63" s="380"/>
      <c r="I63" s="380"/>
      <c r="J63" s="103"/>
      <c r="K63" s="381" t="s">
        <v>116</v>
      </c>
      <c r="L63" s="380"/>
      <c r="M63" s="380"/>
      <c r="N63" s="380"/>
      <c r="O63" s="380"/>
      <c r="P63" s="380"/>
      <c r="Q63" s="380"/>
      <c r="R63" s="380"/>
      <c r="S63" s="380"/>
      <c r="T63" s="380"/>
      <c r="U63" s="380"/>
      <c r="V63" s="380"/>
      <c r="W63" s="380"/>
      <c r="X63" s="380"/>
      <c r="Y63" s="380"/>
      <c r="Z63" s="380"/>
      <c r="AA63" s="380"/>
      <c r="AB63" s="380"/>
      <c r="AC63" s="380"/>
      <c r="AD63" s="380"/>
      <c r="AE63" s="380"/>
      <c r="AF63" s="380"/>
      <c r="AG63" s="379">
        <f>'SO-12.6 - Elektroinstalac...'!J29</f>
        <v>0</v>
      </c>
      <c r="AH63" s="380"/>
      <c r="AI63" s="380"/>
      <c r="AJ63" s="380"/>
      <c r="AK63" s="380"/>
      <c r="AL63" s="380"/>
      <c r="AM63" s="380"/>
      <c r="AN63" s="379">
        <f t="shared" si="0"/>
        <v>0</v>
      </c>
      <c r="AO63" s="380"/>
      <c r="AP63" s="380"/>
      <c r="AQ63" s="104" t="s">
        <v>101</v>
      </c>
      <c r="AR63" s="105"/>
      <c r="AS63" s="106">
        <v>0</v>
      </c>
      <c r="AT63" s="107">
        <f t="shared" si="1"/>
        <v>0</v>
      </c>
      <c r="AU63" s="108">
        <f>'SO-12.6 - Elektroinstalac...'!P88</f>
        <v>0</v>
      </c>
      <c r="AV63" s="107">
        <f>'SO-12.6 - Elektroinstalac...'!J32</f>
        <v>0</v>
      </c>
      <c r="AW63" s="107">
        <f>'SO-12.6 - Elektroinstalac...'!J33</f>
        <v>0</v>
      </c>
      <c r="AX63" s="107">
        <f>'SO-12.6 - Elektroinstalac...'!J34</f>
        <v>0</v>
      </c>
      <c r="AY63" s="107">
        <f>'SO-12.6 - Elektroinstalac...'!J35</f>
        <v>0</v>
      </c>
      <c r="AZ63" s="107">
        <f>'SO-12.6 - Elektroinstalac...'!F32</f>
        <v>0</v>
      </c>
      <c r="BA63" s="107">
        <f>'SO-12.6 - Elektroinstalac...'!F33</f>
        <v>0</v>
      </c>
      <c r="BB63" s="107">
        <f>'SO-12.6 - Elektroinstalac...'!F34</f>
        <v>0</v>
      </c>
      <c r="BC63" s="107">
        <f>'SO-12.6 - Elektroinstalac...'!F35</f>
        <v>0</v>
      </c>
      <c r="BD63" s="109">
        <f>'SO-12.6 - Elektroinstalac...'!F36</f>
        <v>0</v>
      </c>
      <c r="BT63" s="110" t="s">
        <v>83</v>
      </c>
      <c r="BV63" s="110" t="s">
        <v>77</v>
      </c>
      <c r="BW63" s="110" t="s">
        <v>117</v>
      </c>
      <c r="BX63" s="110" t="s">
        <v>98</v>
      </c>
      <c r="CL63" s="110" t="s">
        <v>22</v>
      </c>
    </row>
    <row r="64" spans="1:91" s="6" customFormat="1" ht="20.399999999999999" customHeight="1">
      <c r="A64" s="286" t="s">
        <v>5522</v>
      </c>
      <c r="B64" s="102"/>
      <c r="C64" s="103"/>
      <c r="D64" s="103"/>
      <c r="E64" s="381" t="s">
        <v>118</v>
      </c>
      <c r="F64" s="380"/>
      <c r="G64" s="380"/>
      <c r="H64" s="380"/>
      <c r="I64" s="380"/>
      <c r="J64" s="103"/>
      <c r="K64" s="381" t="s">
        <v>119</v>
      </c>
      <c r="L64" s="380"/>
      <c r="M64" s="380"/>
      <c r="N64" s="380"/>
      <c r="O64" s="380"/>
      <c r="P64" s="380"/>
      <c r="Q64" s="380"/>
      <c r="R64" s="380"/>
      <c r="S64" s="380"/>
      <c r="T64" s="380"/>
      <c r="U64" s="380"/>
      <c r="V64" s="380"/>
      <c r="W64" s="380"/>
      <c r="X64" s="380"/>
      <c r="Y64" s="380"/>
      <c r="Z64" s="380"/>
      <c r="AA64" s="380"/>
      <c r="AB64" s="380"/>
      <c r="AC64" s="380"/>
      <c r="AD64" s="380"/>
      <c r="AE64" s="380"/>
      <c r="AF64" s="380"/>
      <c r="AG64" s="379">
        <f>'SO-12.7 - Vzduchotechnika'!J29</f>
        <v>0</v>
      </c>
      <c r="AH64" s="380"/>
      <c r="AI64" s="380"/>
      <c r="AJ64" s="380"/>
      <c r="AK64" s="380"/>
      <c r="AL64" s="380"/>
      <c r="AM64" s="380"/>
      <c r="AN64" s="379">
        <f t="shared" si="0"/>
        <v>0</v>
      </c>
      <c r="AO64" s="380"/>
      <c r="AP64" s="380"/>
      <c r="AQ64" s="104" t="s">
        <v>101</v>
      </c>
      <c r="AR64" s="105"/>
      <c r="AS64" s="106">
        <v>0</v>
      </c>
      <c r="AT64" s="107">
        <f t="shared" si="1"/>
        <v>0</v>
      </c>
      <c r="AU64" s="108">
        <f>'SO-12.7 - Vzduchotechnika'!P86</f>
        <v>0</v>
      </c>
      <c r="AV64" s="107">
        <f>'SO-12.7 - Vzduchotechnika'!J32</f>
        <v>0</v>
      </c>
      <c r="AW64" s="107">
        <f>'SO-12.7 - Vzduchotechnika'!J33</f>
        <v>0</v>
      </c>
      <c r="AX64" s="107">
        <f>'SO-12.7 - Vzduchotechnika'!J34</f>
        <v>0</v>
      </c>
      <c r="AY64" s="107">
        <f>'SO-12.7 - Vzduchotechnika'!J35</f>
        <v>0</v>
      </c>
      <c r="AZ64" s="107">
        <f>'SO-12.7 - Vzduchotechnika'!F32</f>
        <v>0</v>
      </c>
      <c r="BA64" s="107">
        <f>'SO-12.7 - Vzduchotechnika'!F33</f>
        <v>0</v>
      </c>
      <c r="BB64" s="107">
        <f>'SO-12.7 - Vzduchotechnika'!F34</f>
        <v>0</v>
      </c>
      <c r="BC64" s="107">
        <f>'SO-12.7 - Vzduchotechnika'!F35</f>
        <v>0</v>
      </c>
      <c r="BD64" s="109">
        <f>'SO-12.7 - Vzduchotechnika'!F36</f>
        <v>0</v>
      </c>
      <c r="BT64" s="110" t="s">
        <v>83</v>
      </c>
      <c r="BV64" s="110" t="s">
        <v>77</v>
      </c>
      <c r="BW64" s="110" t="s">
        <v>120</v>
      </c>
      <c r="BX64" s="110" t="s">
        <v>98</v>
      </c>
      <c r="CL64" s="110" t="s">
        <v>22</v>
      </c>
    </row>
    <row r="65" spans="1:91" s="5" customFormat="1" ht="20.399999999999999" customHeight="1">
      <c r="A65" s="286" t="s">
        <v>5522</v>
      </c>
      <c r="B65" s="92"/>
      <c r="C65" s="93"/>
      <c r="D65" s="376" t="s">
        <v>121</v>
      </c>
      <c r="E65" s="375"/>
      <c r="F65" s="375"/>
      <c r="G65" s="375"/>
      <c r="H65" s="375"/>
      <c r="I65" s="94"/>
      <c r="J65" s="376" t="s">
        <v>122</v>
      </c>
      <c r="K65" s="375"/>
      <c r="L65" s="375"/>
      <c r="M65" s="375"/>
      <c r="N65" s="375"/>
      <c r="O65" s="375"/>
      <c r="P65" s="375"/>
      <c r="Q65" s="375"/>
      <c r="R65" s="375"/>
      <c r="S65" s="375"/>
      <c r="T65" s="375"/>
      <c r="U65" s="375"/>
      <c r="V65" s="375"/>
      <c r="W65" s="375"/>
      <c r="X65" s="375"/>
      <c r="Y65" s="375"/>
      <c r="Z65" s="375"/>
      <c r="AA65" s="375"/>
      <c r="AB65" s="375"/>
      <c r="AC65" s="375"/>
      <c r="AD65" s="375"/>
      <c r="AE65" s="375"/>
      <c r="AF65" s="375"/>
      <c r="AG65" s="374">
        <f>'SO-14 - Oplocení'!J27</f>
        <v>0</v>
      </c>
      <c r="AH65" s="375"/>
      <c r="AI65" s="375"/>
      <c r="AJ65" s="375"/>
      <c r="AK65" s="375"/>
      <c r="AL65" s="375"/>
      <c r="AM65" s="375"/>
      <c r="AN65" s="374">
        <f t="shared" si="0"/>
        <v>0</v>
      </c>
      <c r="AO65" s="375"/>
      <c r="AP65" s="375"/>
      <c r="AQ65" s="95" t="s">
        <v>81</v>
      </c>
      <c r="AR65" s="96"/>
      <c r="AS65" s="97">
        <v>0</v>
      </c>
      <c r="AT65" s="98">
        <f t="shared" si="1"/>
        <v>0</v>
      </c>
      <c r="AU65" s="99">
        <f>'SO-14 - Oplocení'!P78</f>
        <v>0</v>
      </c>
      <c r="AV65" s="98">
        <f>'SO-14 - Oplocení'!J30</f>
        <v>0</v>
      </c>
      <c r="AW65" s="98">
        <f>'SO-14 - Oplocení'!J31</f>
        <v>0</v>
      </c>
      <c r="AX65" s="98">
        <f>'SO-14 - Oplocení'!J32</f>
        <v>0</v>
      </c>
      <c r="AY65" s="98">
        <f>'SO-14 - Oplocení'!J33</f>
        <v>0</v>
      </c>
      <c r="AZ65" s="98">
        <f>'SO-14 - Oplocení'!F30</f>
        <v>0</v>
      </c>
      <c r="BA65" s="98">
        <f>'SO-14 - Oplocení'!F31</f>
        <v>0</v>
      </c>
      <c r="BB65" s="98">
        <f>'SO-14 - Oplocení'!F32</f>
        <v>0</v>
      </c>
      <c r="BC65" s="98">
        <f>'SO-14 - Oplocení'!F33</f>
        <v>0</v>
      </c>
      <c r="BD65" s="100">
        <f>'SO-14 - Oplocení'!F34</f>
        <v>0</v>
      </c>
      <c r="BT65" s="101" t="s">
        <v>23</v>
      </c>
      <c r="BV65" s="101" t="s">
        <v>77</v>
      </c>
      <c r="BW65" s="101" t="s">
        <v>123</v>
      </c>
      <c r="BX65" s="101" t="s">
        <v>5</v>
      </c>
      <c r="CL65" s="101" t="s">
        <v>22</v>
      </c>
      <c r="CM65" s="101" t="s">
        <v>83</v>
      </c>
    </row>
    <row r="66" spans="1:91" s="5" customFormat="1" ht="34.799999999999997" customHeight="1">
      <c r="A66" s="286" t="s">
        <v>5522</v>
      </c>
      <c r="B66" s="92"/>
      <c r="C66" s="93"/>
      <c r="D66" s="376" t="s">
        <v>124</v>
      </c>
      <c r="E66" s="375"/>
      <c r="F66" s="375"/>
      <c r="G66" s="375"/>
      <c r="H66" s="375"/>
      <c r="I66" s="94"/>
      <c r="J66" s="376" t="s">
        <v>125</v>
      </c>
      <c r="K66" s="375"/>
      <c r="L66" s="375"/>
      <c r="M66" s="375"/>
      <c r="N66" s="375"/>
      <c r="O66" s="375"/>
      <c r="P66" s="375"/>
      <c r="Q66" s="375"/>
      <c r="R66" s="375"/>
      <c r="S66" s="375"/>
      <c r="T66" s="375"/>
      <c r="U66" s="375"/>
      <c r="V66" s="375"/>
      <c r="W66" s="375"/>
      <c r="X66" s="375"/>
      <c r="Y66" s="375"/>
      <c r="Z66" s="375"/>
      <c r="AA66" s="375"/>
      <c r="AB66" s="375"/>
      <c r="AC66" s="375"/>
      <c r="AD66" s="375"/>
      <c r="AE66" s="375"/>
      <c r="AF66" s="375"/>
      <c r="AG66" s="374">
        <f>'SO-101A - Asflat a vjezd ...'!J27</f>
        <v>0</v>
      </c>
      <c r="AH66" s="375"/>
      <c r="AI66" s="375"/>
      <c r="AJ66" s="375"/>
      <c r="AK66" s="375"/>
      <c r="AL66" s="375"/>
      <c r="AM66" s="375"/>
      <c r="AN66" s="374">
        <f t="shared" si="0"/>
        <v>0</v>
      </c>
      <c r="AO66" s="375"/>
      <c r="AP66" s="375"/>
      <c r="AQ66" s="95" t="s">
        <v>81</v>
      </c>
      <c r="AR66" s="96"/>
      <c r="AS66" s="97">
        <v>0</v>
      </c>
      <c r="AT66" s="98">
        <f t="shared" si="1"/>
        <v>0</v>
      </c>
      <c r="AU66" s="99">
        <f>'SO-101A - Asflat a vjezd ...'!P83</f>
        <v>0</v>
      </c>
      <c r="AV66" s="98">
        <f>'SO-101A - Asflat a vjezd ...'!J30</f>
        <v>0</v>
      </c>
      <c r="AW66" s="98">
        <f>'SO-101A - Asflat a vjezd ...'!J31</f>
        <v>0</v>
      </c>
      <c r="AX66" s="98">
        <f>'SO-101A - Asflat a vjezd ...'!J32</f>
        <v>0</v>
      </c>
      <c r="AY66" s="98">
        <f>'SO-101A - Asflat a vjezd ...'!J33</f>
        <v>0</v>
      </c>
      <c r="AZ66" s="98">
        <f>'SO-101A - Asflat a vjezd ...'!F30</f>
        <v>0</v>
      </c>
      <c r="BA66" s="98">
        <f>'SO-101A - Asflat a vjezd ...'!F31</f>
        <v>0</v>
      </c>
      <c r="BB66" s="98">
        <f>'SO-101A - Asflat a vjezd ...'!F32</f>
        <v>0</v>
      </c>
      <c r="BC66" s="98">
        <f>'SO-101A - Asflat a vjezd ...'!F33</f>
        <v>0</v>
      </c>
      <c r="BD66" s="100">
        <f>'SO-101A - Asflat a vjezd ...'!F34</f>
        <v>0</v>
      </c>
      <c r="BT66" s="101" t="s">
        <v>23</v>
      </c>
      <c r="BV66" s="101" t="s">
        <v>77</v>
      </c>
      <c r="BW66" s="101" t="s">
        <v>126</v>
      </c>
      <c r="BX66" s="101" t="s">
        <v>5</v>
      </c>
      <c r="CL66" s="101" t="s">
        <v>22</v>
      </c>
      <c r="CM66" s="101" t="s">
        <v>83</v>
      </c>
    </row>
    <row r="67" spans="1:91" s="5" customFormat="1" ht="34.799999999999997" customHeight="1">
      <c r="A67" s="286" t="s">
        <v>5522</v>
      </c>
      <c r="B67" s="92"/>
      <c r="C67" s="93"/>
      <c r="D67" s="376" t="s">
        <v>127</v>
      </c>
      <c r="E67" s="375"/>
      <c r="F67" s="375"/>
      <c r="G67" s="375"/>
      <c r="H67" s="375"/>
      <c r="I67" s="94"/>
      <c r="J67" s="376" t="s">
        <v>128</v>
      </c>
      <c r="K67" s="375"/>
      <c r="L67" s="375"/>
      <c r="M67" s="375"/>
      <c r="N67" s="375"/>
      <c r="O67" s="375"/>
      <c r="P67" s="375"/>
      <c r="Q67" s="375"/>
      <c r="R67" s="375"/>
      <c r="S67" s="375"/>
      <c r="T67" s="375"/>
      <c r="U67" s="375"/>
      <c r="V67" s="375"/>
      <c r="W67" s="375"/>
      <c r="X67" s="375"/>
      <c r="Y67" s="375"/>
      <c r="Z67" s="375"/>
      <c r="AA67" s="375"/>
      <c r="AB67" s="375"/>
      <c r="AC67" s="375"/>
      <c r="AD67" s="375"/>
      <c r="AE67" s="375"/>
      <c r="AF67" s="375"/>
      <c r="AG67" s="374">
        <f>'SO-101B - Manipulační plo...'!J27</f>
        <v>0</v>
      </c>
      <c r="AH67" s="375"/>
      <c r="AI67" s="375"/>
      <c r="AJ67" s="375"/>
      <c r="AK67" s="375"/>
      <c r="AL67" s="375"/>
      <c r="AM67" s="375"/>
      <c r="AN67" s="374">
        <f t="shared" si="0"/>
        <v>0</v>
      </c>
      <c r="AO67" s="375"/>
      <c r="AP67" s="375"/>
      <c r="AQ67" s="95" t="s">
        <v>81</v>
      </c>
      <c r="AR67" s="96"/>
      <c r="AS67" s="97">
        <v>0</v>
      </c>
      <c r="AT67" s="98">
        <f t="shared" si="1"/>
        <v>0</v>
      </c>
      <c r="AU67" s="99">
        <f>'SO-101B - Manipulační plo...'!P81</f>
        <v>0</v>
      </c>
      <c r="AV67" s="98">
        <f>'SO-101B - Manipulační plo...'!J30</f>
        <v>0</v>
      </c>
      <c r="AW67" s="98">
        <f>'SO-101B - Manipulační plo...'!J31</f>
        <v>0</v>
      </c>
      <c r="AX67" s="98">
        <f>'SO-101B - Manipulační plo...'!J32</f>
        <v>0</v>
      </c>
      <c r="AY67" s="98">
        <f>'SO-101B - Manipulační plo...'!J33</f>
        <v>0</v>
      </c>
      <c r="AZ67" s="98">
        <f>'SO-101B - Manipulační plo...'!F30</f>
        <v>0</v>
      </c>
      <c r="BA67" s="98">
        <f>'SO-101B - Manipulační plo...'!F31</f>
        <v>0</v>
      </c>
      <c r="BB67" s="98">
        <f>'SO-101B - Manipulační plo...'!F32</f>
        <v>0</v>
      </c>
      <c r="BC67" s="98">
        <f>'SO-101B - Manipulační plo...'!F33</f>
        <v>0</v>
      </c>
      <c r="BD67" s="100">
        <f>'SO-101B - Manipulační plo...'!F34</f>
        <v>0</v>
      </c>
      <c r="BT67" s="101" t="s">
        <v>23</v>
      </c>
      <c r="BV67" s="101" t="s">
        <v>77</v>
      </c>
      <c r="BW67" s="101" t="s">
        <v>129</v>
      </c>
      <c r="BX67" s="101" t="s">
        <v>5</v>
      </c>
      <c r="CL67" s="101" t="s">
        <v>22</v>
      </c>
      <c r="CM67" s="101" t="s">
        <v>83</v>
      </c>
    </row>
    <row r="68" spans="1:91" s="5" customFormat="1" ht="34.799999999999997" customHeight="1">
      <c r="A68" s="286" t="s">
        <v>5522</v>
      </c>
      <c r="B68" s="92"/>
      <c r="C68" s="93"/>
      <c r="D68" s="376" t="s">
        <v>130</v>
      </c>
      <c r="E68" s="375"/>
      <c r="F68" s="375"/>
      <c r="G68" s="375"/>
      <c r="H68" s="375"/>
      <c r="I68" s="94"/>
      <c r="J68" s="376" t="s">
        <v>131</v>
      </c>
      <c r="K68" s="375"/>
      <c r="L68" s="375"/>
      <c r="M68" s="375"/>
      <c r="N68" s="375"/>
      <c r="O68" s="375"/>
      <c r="P68" s="375"/>
      <c r="Q68" s="375"/>
      <c r="R68" s="375"/>
      <c r="S68" s="375"/>
      <c r="T68" s="375"/>
      <c r="U68" s="375"/>
      <c r="V68" s="375"/>
      <c r="W68" s="375"/>
      <c r="X68" s="375"/>
      <c r="Y68" s="375"/>
      <c r="Z68" s="375"/>
      <c r="AA68" s="375"/>
      <c r="AB68" s="375"/>
      <c r="AC68" s="375"/>
      <c r="AD68" s="375"/>
      <c r="AE68" s="375"/>
      <c r="AF68" s="375"/>
      <c r="AG68" s="374">
        <f>'SO-102A - Pojížděný chodn...'!J27</f>
        <v>0</v>
      </c>
      <c r="AH68" s="375"/>
      <c r="AI68" s="375"/>
      <c r="AJ68" s="375"/>
      <c r="AK68" s="375"/>
      <c r="AL68" s="375"/>
      <c r="AM68" s="375"/>
      <c r="AN68" s="374">
        <f t="shared" si="0"/>
        <v>0</v>
      </c>
      <c r="AO68" s="375"/>
      <c r="AP68" s="375"/>
      <c r="AQ68" s="95" t="s">
        <v>81</v>
      </c>
      <c r="AR68" s="96"/>
      <c r="AS68" s="97">
        <v>0</v>
      </c>
      <c r="AT68" s="98">
        <f t="shared" si="1"/>
        <v>0</v>
      </c>
      <c r="AU68" s="99">
        <f>'SO-102A - Pojížděný chodn...'!P82</f>
        <v>0</v>
      </c>
      <c r="AV68" s="98">
        <f>'SO-102A - Pojížděný chodn...'!J30</f>
        <v>0</v>
      </c>
      <c r="AW68" s="98">
        <f>'SO-102A - Pojížděný chodn...'!J31</f>
        <v>0</v>
      </c>
      <c r="AX68" s="98">
        <f>'SO-102A - Pojížděný chodn...'!J32</f>
        <v>0</v>
      </c>
      <c r="AY68" s="98">
        <f>'SO-102A - Pojížděný chodn...'!J33</f>
        <v>0</v>
      </c>
      <c r="AZ68" s="98">
        <f>'SO-102A - Pojížděný chodn...'!F30</f>
        <v>0</v>
      </c>
      <c r="BA68" s="98">
        <f>'SO-102A - Pojížděný chodn...'!F31</f>
        <v>0</v>
      </c>
      <c r="BB68" s="98">
        <f>'SO-102A - Pojížděný chodn...'!F32</f>
        <v>0</v>
      </c>
      <c r="BC68" s="98">
        <f>'SO-102A - Pojížděný chodn...'!F33</f>
        <v>0</v>
      </c>
      <c r="BD68" s="100">
        <f>'SO-102A - Pojížděný chodn...'!F34</f>
        <v>0</v>
      </c>
      <c r="BT68" s="101" t="s">
        <v>23</v>
      </c>
      <c r="BV68" s="101" t="s">
        <v>77</v>
      </c>
      <c r="BW68" s="101" t="s">
        <v>132</v>
      </c>
      <c r="BX68" s="101" t="s">
        <v>5</v>
      </c>
      <c r="CL68" s="101" t="s">
        <v>22</v>
      </c>
      <c r="CM68" s="101" t="s">
        <v>83</v>
      </c>
    </row>
    <row r="69" spans="1:91" s="5" customFormat="1" ht="34.799999999999997" customHeight="1">
      <c r="A69" s="286" t="s">
        <v>5522</v>
      </c>
      <c r="B69" s="92"/>
      <c r="C69" s="93"/>
      <c r="D69" s="376" t="s">
        <v>133</v>
      </c>
      <c r="E69" s="375"/>
      <c r="F69" s="375"/>
      <c r="G69" s="375"/>
      <c r="H69" s="375"/>
      <c r="I69" s="94"/>
      <c r="J69" s="376" t="s">
        <v>134</v>
      </c>
      <c r="K69" s="375"/>
      <c r="L69" s="375"/>
      <c r="M69" s="375"/>
      <c r="N69" s="375"/>
      <c r="O69" s="375"/>
      <c r="P69" s="375"/>
      <c r="Q69" s="375"/>
      <c r="R69" s="375"/>
      <c r="S69" s="375"/>
      <c r="T69" s="375"/>
      <c r="U69" s="375"/>
      <c r="V69" s="375"/>
      <c r="W69" s="375"/>
      <c r="X69" s="375"/>
      <c r="Y69" s="375"/>
      <c r="Z69" s="375"/>
      <c r="AA69" s="375"/>
      <c r="AB69" s="375"/>
      <c r="AC69" s="375"/>
      <c r="AD69" s="375"/>
      <c r="AE69" s="375"/>
      <c r="AF69" s="375"/>
      <c r="AG69" s="374">
        <f>'SO-102B - Navazující zpev...'!J27</f>
        <v>0</v>
      </c>
      <c r="AH69" s="375"/>
      <c r="AI69" s="375"/>
      <c r="AJ69" s="375"/>
      <c r="AK69" s="375"/>
      <c r="AL69" s="375"/>
      <c r="AM69" s="375"/>
      <c r="AN69" s="374">
        <f t="shared" si="0"/>
        <v>0</v>
      </c>
      <c r="AO69" s="375"/>
      <c r="AP69" s="375"/>
      <c r="AQ69" s="95" t="s">
        <v>81</v>
      </c>
      <c r="AR69" s="96"/>
      <c r="AS69" s="97">
        <v>0</v>
      </c>
      <c r="AT69" s="98">
        <f t="shared" si="1"/>
        <v>0</v>
      </c>
      <c r="AU69" s="99">
        <f>'SO-102B - Navazující zpev...'!P81</f>
        <v>0</v>
      </c>
      <c r="AV69" s="98">
        <f>'SO-102B - Navazující zpev...'!J30</f>
        <v>0</v>
      </c>
      <c r="AW69" s="98">
        <f>'SO-102B - Navazující zpev...'!J31</f>
        <v>0</v>
      </c>
      <c r="AX69" s="98">
        <f>'SO-102B - Navazující zpev...'!J32</f>
        <v>0</v>
      </c>
      <c r="AY69" s="98">
        <f>'SO-102B - Navazující zpev...'!J33</f>
        <v>0</v>
      </c>
      <c r="AZ69" s="98">
        <f>'SO-102B - Navazující zpev...'!F30</f>
        <v>0</v>
      </c>
      <c r="BA69" s="98">
        <f>'SO-102B - Navazující zpev...'!F31</f>
        <v>0</v>
      </c>
      <c r="BB69" s="98">
        <f>'SO-102B - Navazující zpev...'!F32</f>
        <v>0</v>
      </c>
      <c r="BC69" s="98">
        <f>'SO-102B - Navazující zpev...'!F33</f>
        <v>0</v>
      </c>
      <c r="BD69" s="100">
        <f>'SO-102B - Navazující zpev...'!F34</f>
        <v>0</v>
      </c>
      <c r="BT69" s="101" t="s">
        <v>23</v>
      </c>
      <c r="BV69" s="101" t="s">
        <v>77</v>
      </c>
      <c r="BW69" s="101" t="s">
        <v>135</v>
      </c>
      <c r="BX69" s="101" t="s">
        <v>5</v>
      </c>
      <c r="CL69" s="101" t="s">
        <v>22</v>
      </c>
      <c r="CM69" s="101" t="s">
        <v>83</v>
      </c>
    </row>
    <row r="70" spans="1:91" s="5" customFormat="1" ht="20.399999999999999" customHeight="1">
      <c r="A70" s="286" t="s">
        <v>5522</v>
      </c>
      <c r="B70" s="92"/>
      <c r="C70" s="93"/>
      <c r="D70" s="376" t="s">
        <v>136</v>
      </c>
      <c r="E70" s="375"/>
      <c r="F70" s="375"/>
      <c r="G70" s="375"/>
      <c r="H70" s="375"/>
      <c r="I70" s="94"/>
      <c r="J70" s="376" t="s">
        <v>137</v>
      </c>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4">
        <f>'SO-103 - Zpevněné plochy ...'!J27</f>
        <v>0</v>
      </c>
      <c r="AH70" s="375"/>
      <c r="AI70" s="375"/>
      <c r="AJ70" s="375"/>
      <c r="AK70" s="375"/>
      <c r="AL70" s="375"/>
      <c r="AM70" s="375"/>
      <c r="AN70" s="374">
        <f t="shared" si="0"/>
        <v>0</v>
      </c>
      <c r="AO70" s="375"/>
      <c r="AP70" s="375"/>
      <c r="AQ70" s="95" t="s">
        <v>81</v>
      </c>
      <c r="AR70" s="96"/>
      <c r="AS70" s="97">
        <v>0</v>
      </c>
      <c r="AT70" s="98">
        <f t="shared" si="1"/>
        <v>0</v>
      </c>
      <c r="AU70" s="99">
        <f>'SO-103 - Zpevněné plochy ...'!P83</f>
        <v>0</v>
      </c>
      <c r="AV70" s="98">
        <f>'SO-103 - Zpevněné plochy ...'!J30</f>
        <v>0</v>
      </c>
      <c r="AW70" s="98">
        <f>'SO-103 - Zpevněné plochy ...'!J31</f>
        <v>0</v>
      </c>
      <c r="AX70" s="98">
        <f>'SO-103 - Zpevněné plochy ...'!J32</f>
        <v>0</v>
      </c>
      <c r="AY70" s="98">
        <f>'SO-103 - Zpevněné plochy ...'!J33</f>
        <v>0</v>
      </c>
      <c r="AZ70" s="98">
        <f>'SO-103 - Zpevněné plochy ...'!F30</f>
        <v>0</v>
      </c>
      <c r="BA70" s="98">
        <f>'SO-103 - Zpevněné plochy ...'!F31</f>
        <v>0</v>
      </c>
      <c r="BB70" s="98">
        <f>'SO-103 - Zpevněné plochy ...'!F32</f>
        <v>0</v>
      </c>
      <c r="BC70" s="98">
        <f>'SO-103 - Zpevněné plochy ...'!F33</f>
        <v>0</v>
      </c>
      <c r="BD70" s="100">
        <f>'SO-103 - Zpevněné plochy ...'!F34</f>
        <v>0</v>
      </c>
      <c r="BT70" s="101" t="s">
        <v>23</v>
      </c>
      <c r="BV70" s="101" t="s">
        <v>77</v>
      </c>
      <c r="BW70" s="101" t="s">
        <v>138</v>
      </c>
      <c r="BX70" s="101" t="s">
        <v>5</v>
      </c>
      <c r="CL70" s="101" t="s">
        <v>22</v>
      </c>
      <c r="CM70" s="101" t="s">
        <v>83</v>
      </c>
    </row>
    <row r="71" spans="1:91" s="5" customFormat="1" ht="20.399999999999999" customHeight="1">
      <c r="A71" s="286" t="s">
        <v>5522</v>
      </c>
      <c r="B71" s="92"/>
      <c r="C71" s="93"/>
      <c r="D71" s="376" t="s">
        <v>139</v>
      </c>
      <c r="E71" s="375"/>
      <c r="F71" s="375"/>
      <c r="G71" s="375"/>
      <c r="H71" s="375"/>
      <c r="I71" s="94"/>
      <c r="J71" s="376" t="s">
        <v>140</v>
      </c>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4">
        <f>'SO-301 - Dešťová kanalizace '!J27</f>
        <v>0</v>
      </c>
      <c r="AH71" s="375"/>
      <c r="AI71" s="375"/>
      <c r="AJ71" s="375"/>
      <c r="AK71" s="375"/>
      <c r="AL71" s="375"/>
      <c r="AM71" s="375"/>
      <c r="AN71" s="374">
        <f t="shared" si="0"/>
        <v>0</v>
      </c>
      <c r="AO71" s="375"/>
      <c r="AP71" s="375"/>
      <c r="AQ71" s="95" t="s">
        <v>81</v>
      </c>
      <c r="AR71" s="96"/>
      <c r="AS71" s="97">
        <v>0</v>
      </c>
      <c r="AT71" s="98">
        <f t="shared" si="1"/>
        <v>0</v>
      </c>
      <c r="AU71" s="99">
        <f>'SO-301 - Dešťová kanalizace '!P78</f>
        <v>0</v>
      </c>
      <c r="AV71" s="98">
        <f>'SO-301 - Dešťová kanalizace '!J30</f>
        <v>0</v>
      </c>
      <c r="AW71" s="98">
        <f>'SO-301 - Dešťová kanalizace '!J31</f>
        <v>0</v>
      </c>
      <c r="AX71" s="98">
        <f>'SO-301 - Dešťová kanalizace '!J32</f>
        <v>0</v>
      </c>
      <c r="AY71" s="98">
        <f>'SO-301 - Dešťová kanalizace '!J33</f>
        <v>0</v>
      </c>
      <c r="AZ71" s="98">
        <f>'SO-301 - Dešťová kanalizace '!F30</f>
        <v>0</v>
      </c>
      <c r="BA71" s="98">
        <f>'SO-301 - Dešťová kanalizace '!F31</f>
        <v>0</v>
      </c>
      <c r="BB71" s="98">
        <f>'SO-301 - Dešťová kanalizace '!F32</f>
        <v>0</v>
      </c>
      <c r="BC71" s="98">
        <f>'SO-301 - Dešťová kanalizace '!F33</f>
        <v>0</v>
      </c>
      <c r="BD71" s="100">
        <f>'SO-301 - Dešťová kanalizace '!F34</f>
        <v>0</v>
      </c>
      <c r="BT71" s="101" t="s">
        <v>23</v>
      </c>
      <c r="BV71" s="101" t="s">
        <v>77</v>
      </c>
      <c r="BW71" s="101" t="s">
        <v>141</v>
      </c>
      <c r="BX71" s="101" t="s">
        <v>5</v>
      </c>
      <c r="CL71" s="101" t="s">
        <v>22</v>
      </c>
      <c r="CM71" s="101" t="s">
        <v>83</v>
      </c>
    </row>
    <row r="72" spans="1:91" s="5" customFormat="1" ht="20.399999999999999" customHeight="1">
      <c r="A72" s="286" t="s">
        <v>5522</v>
      </c>
      <c r="B72" s="92"/>
      <c r="C72" s="93"/>
      <c r="D72" s="376" t="s">
        <v>142</v>
      </c>
      <c r="E72" s="375"/>
      <c r="F72" s="375"/>
      <c r="G72" s="375"/>
      <c r="H72" s="375"/>
      <c r="I72" s="94"/>
      <c r="J72" s="376" t="s">
        <v>143</v>
      </c>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4">
        <f>'SO-302 - Splašková kanali...'!J27</f>
        <v>0</v>
      </c>
      <c r="AH72" s="375"/>
      <c r="AI72" s="375"/>
      <c r="AJ72" s="375"/>
      <c r="AK72" s="375"/>
      <c r="AL72" s="375"/>
      <c r="AM72" s="375"/>
      <c r="AN72" s="374">
        <f t="shared" si="0"/>
        <v>0</v>
      </c>
      <c r="AO72" s="375"/>
      <c r="AP72" s="375"/>
      <c r="AQ72" s="95" t="s">
        <v>81</v>
      </c>
      <c r="AR72" s="96"/>
      <c r="AS72" s="97">
        <v>0</v>
      </c>
      <c r="AT72" s="98">
        <f t="shared" si="1"/>
        <v>0</v>
      </c>
      <c r="AU72" s="99">
        <f>'SO-302 - Splašková kanali...'!P77</f>
        <v>0</v>
      </c>
      <c r="AV72" s="98">
        <f>'SO-302 - Splašková kanali...'!J30</f>
        <v>0</v>
      </c>
      <c r="AW72" s="98">
        <f>'SO-302 - Splašková kanali...'!J31</f>
        <v>0</v>
      </c>
      <c r="AX72" s="98">
        <f>'SO-302 - Splašková kanali...'!J32</f>
        <v>0</v>
      </c>
      <c r="AY72" s="98">
        <f>'SO-302 - Splašková kanali...'!J33</f>
        <v>0</v>
      </c>
      <c r="AZ72" s="98">
        <f>'SO-302 - Splašková kanali...'!F30</f>
        <v>0</v>
      </c>
      <c r="BA72" s="98">
        <f>'SO-302 - Splašková kanali...'!F31</f>
        <v>0</v>
      </c>
      <c r="BB72" s="98">
        <f>'SO-302 - Splašková kanali...'!F32</f>
        <v>0</v>
      </c>
      <c r="BC72" s="98">
        <f>'SO-302 - Splašková kanali...'!F33</f>
        <v>0</v>
      </c>
      <c r="BD72" s="100">
        <f>'SO-302 - Splašková kanali...'!F34</f>
        <v>0</v>
      </c>
      <c r="BT72" s="101" t="s">
        <v>23</v>
      </c>
      <c r="BV72" s="101" t="s">
        <v>77</v>
      </c>
      <c r="BW72" s="101" t="s">
        <v>144</v>
      </c>
      <c r="BX72" s="101" t="s">
        <v>5</v>
      </c>
      <c r="CL72" s="101" t="s">
        <v>22</v>
      </c>
      <c r="CM72" s="101" t="s">
        <v>83</v>
      </c>
    </row>
    <row r="73" spans="1:91" s="5" customFormat="1" ht="20.399999999999999" customHeight="1">
      <c r="A73" s="286" t="s">
        <v>5522</v>
      </c>
      <c r="B73" s="92"/>
      <c r="C73" s="93"/>
      <c r="D73" s="376" t="s">
        <v>145</v>
      </c>
      <c r="E73" s="375"/>
      <c r="F73" s="375"/>
      <c r="G73" s="375"/>
      <c r="H73" s="375"/>
      <c r="I73" s="94"/>
      <c r="J73" s="376" t="s">
        <v>146</v>
      </c>
      <c r="K73" s="375"/>
      <c r="L73" s="375"/>
      <c r="M73" s="375"/>
      <c r="N73" s="375"/>
      <c r="O73" s="375"/>
      <c r="P73" s="375"/>
      <c r="Q73" s="375"/>
      <c r="R73" s="375"/>
      <c r="S73" s="375"/>
      <c r="T73" s="375"/>
      <c r="U73" s="375"/>
      <c r="V73" s="375"/>
      <c r="W73" s="375"/>
      <c r="X73" s="375"/>
      <c r="Y73" s="375"/>
      <c r="Z73" s="375"/>
      <c r="AA73" s="375"/>
      <c r="AB73" s="375"/>
      <c r="AC73" s="375"/>
      <c r="AD73" s="375"/>
      <c r="AE73" s="375"/>
      <c r="AF73" s="375"/>
      <c r="AG73" s="374">
        <f>'SO-303 - Vodovod (2x napo...'!J27</f>
        <v>0</v>
      </c>
      <c r="AH73" s="375"/>
      <c r="AI73" s="375"/>
      <c r="AJ73" s="375"/>
      <c r="AK73" s="375"/>
      <c r="AL73" s="375"/>
      <c r="AM73" s="375"/>
      <c r="AN73" s="374">
        <f t="shared" si="0"/>
        <v>0</v>
      </c>
      <c r="AO73" s="375"/>
      <c r="AP73" s="375"/>
      <c r="AQ73" s="95" t="s">
        <v>81</v>
      </c>
      <c r="AR73" s="96"/>
      <c r="AS73" s="97">
        <v>0</v>
      </c>
      <c r="AT73" s="98">
        <f t="shared" si="1"/>
        <v>0</v>
      </c>
      <c r="AU73" s="99">
        <f>'SO-303 - Vodovod (2x napo...'!P77</f>
        <v>0</v>
      </c>
      <c r="AV73" s="98">
        <f>'SO-303 - Vodovod (2x napo...'!J30</f>
        <v>0</v>
      </c>
      <c r="AW73" s="98">
        <f>'SO-303 - Vodovod (2x napo...'!J31</f>
        <v>0</v>
      </c>
      <c r="AX73" s="98">
        <f>'SO-303 - Vodovod (2x napo...'!J32</f>
        <v>0</v>
      </c>
      <c r="AY73" s="98">
        <f>'SO-303 - Vodovod (2x napo...'!J33</f>
        <v>0</v>
      </c>
      <c r="AZ73" s="98">
        <f>'SO-303 - Vodovod (2x napo...'!F30</f>
        <v>0</v>
      </c>
      <c r="BA73" s="98">
        <f>'SO-303 - Vodovod (2x napo...'!F31</f>
        <v>0</v>
      </c>
      <c r="BB73" s="98">
        <f>'SO-303 - Vodovod (2x napo...'!F32</f>
        <v>0</v>
      </c>
      <c r="BC73" s="98">
        <f>'SO-303 - Vodovod (2x napo...'!F33</f>
        <v>0</v>
      </c>
      <c r="BD73" s="100">
        <f>'SO-303 - Vodovod (2x napo...'!F34</f>
        <v>0</v>
      </c>
      <c r="BT73" s="101" t="s">
        <v>23</v>
      </c>
      <c r="BV73" s="101" t="s">
        <v>77</v>
      </c>
      <c r="BW73" s="101" t="s">
        <v>147</v>
      </c>
      <c r="BX73" s="101" t="s">
        <v>5</v>
      </c>
      <c r="CL73" s="101" t="s">
        <v>22</v>
      </c>
      <c r="CM73" s="101" t="s">
        <v>83</v>
      </c>
    </row>
    <row r="74" spans="1:91" s="5" customFormat="1" ht="34.799999999999997" customHeight="1">
      <c r="A74" s="286" t="s">
        <v>5522</v>
      </c>
      <c r="B74" s="92"/>
      <c r="C74" s="93"/>
      <c r="D74" s="376" t="s">
        <v>148</v>
      </c>
      <c r="E74" s="375"/>
      <c r="F74" s="375"/>
      <c r="G74" s="375"/>
      <c r="H74" s="375"/>
      <c r="I74" s="94"/>
      <c r="J74" s="376" t="s">
        <v>149</v>
      </c>
      <c r="K74" s="375"/>
      <c r="L74" s="375"/>
      <c r="M74" s="375"/>
      <c r="N74" s="375"/>
      <c r="O74" s="375"/>
      <c r="P74" s="375"/>
      <c r="Q74" s="375"/>
      <c r="R74" s="375"/>
      <c r="S74" s="375"/>
      <c r="T74" s="375"/>
      <c r="U74" s="375"/>
      <c r="V74" s="375"/>
      <c r="W74" s="375"/>
      <c r="X74" s="375"/>
      <c r="Y74" s="375"/>
      <c r="Z74" s="375"/>
      <c r="AA74" s="375"/>
      <c r="AB74" s="375"/>
      <c r="AC74" s="375"/>
      <c r="AD74" s="375"/>
      <c r="AE74" s="375"/>
      <c r="AF74" s="375"/>
      <c r="AG74" s="374">
        <f>'SO-304 - Elektro (zapojen...'!J27</f>
        <v>0</v>
      </c>
      <c r="AH74" s="375"/>
      <c r="AI74" s="375"/>
      <c r="AJ74" s="375"/>
      <c r="AK74" s="375"/>
      <c r="AL74" s="375"/>
      <c r="AM74" s="375"/>
      <c r="AN74" s="374">
        <f t="shared" si="0"/>
        <v>0</v>
      </c>
      <c r="AO74" s="375"/>
      <c r="AP74" s="375"/>
      <c r="AQ74" s="95" t="s">
        <v>81</v>
      </c>
      <c r="AR74" s="96"/>
      <c r="AS74" s="97">
        <v>0</v>
      </c>
      <c r="AT74" s="98">
        <f t="shared" si="1"/>
        <v>0</v>
      </c>
      <c r="AU74" s="99">
        <f>'SO-304 - Elektro (zapojen...'!P77</f>
        <v>0</v>
      </c>
      <c r="AV74" s="98">
        <f>'SO-304 - Elektro (zapojen...'!J30</f>
        <v>0</v>
      </c>
      <c r="AW74" s="98">
        <f>'SO-304 - Elektro (zapojen...'!J31</f>
        <v>0</v>
      </c>
      <c r="AX74" s="98">
        <f>'SO-304 - Elektro (zapojen...'!J32</f>
        <v>0</v>
      </c>
      <c r="AY74" s="98">
        <f>'SO-304 - Elektro (zapojen...'!J33</f>
        <v>0</v>
      </c>
      <c r="AZ74" s="98">
        <f>'SO-304 - Elektro (zapojen...'!F30</f>
        <v>0</v>
      </c>
      <c r="BA74" s="98">
        <f>'SO-304 - Elektro (zapojen...'!F31</f>
        <v>0</v>
      </c>
      <c r="BB74" s="98">
        <f>'SO-304 - Elektro (zapojen...'!F32</f>
        <v>0</v>
      </c>
      <c r="BC74" s="98">
        <f>'SO-304 - Elektro (zapojen...'!F33</f>
        <v>0</v>
      </c>
      <c r="BD74" s="100">
        <f>'SO-304 - Elektro (zapojen...'!F34</f>
        <v>0</v>
      </c>
      <c r="BT74" s="101" t="s">
        <v>23</v>
      </c>
      <c r="BV74" s="101" t="s">
        <v>77</v>
      </c>
      <c r="BW74" s="101" t="s">
        <v>150</v>
      </c>
      <c r="BX74" s="101" t="s">
        <v>5</v>
      </c>
      <c r="CL74" s="101" t="s">
        <v>22</v>
      </c>
      <c r="CM74" s="101" t="s">
        <v>83</v>
      </c>
    </row>
    <row r="75" spans="1:91" s="5" customFormat="1" ht="20.399999999999999" customHeight="1">
      <c r="A75" s="286" t="s">
        <v>5522</v>
      </c>
      <c r="B75" s="92"/>
      <c r="C75" s="93"/>
      <c r="D75" s="376" t="s">
        <v>151</v>
      </c>
      <c r="E75" s="375"/>
      <c r="F75" s="375"/>
      <c r="G75" s="375"/>
      <c r="H75" s="375"/>
      <c r="I75" s="94"/>
      <c r="J75" s="376" t="s">
        <v>152</v>
      </c>
      <c r="K75" s="375"/>
      <c r="L75" s="375"/>
      <c r="M75" s="375"/>
      <c r="N75" s="375"/>
      <c r="O75" s="375"/>
      <c r="P75" s="375"/>
      <c r="Q75" s="375"/>
      <c r="R75" s="375"/>
      <c r="S75" s="375"/>
      <c r="T75" s="375"/>
      <c r="U75" s="375"/>
      <c r="V75" s="375"/>
      <c r="W75" s="375"/>
      <c r="X75" s="375"/>
      <c r="Y75" s="375"/>
      <c r="Z75" s="375"/>
      <c r="AA75" s="375"/>
      <c r="AB75" s="375"/>
      <c r="AC75" s="375"/>
      <c r="AD75" s="375"/>
      <c r="AE75" s="375"/>
      <c r="AF75" s="375"/>
      <c r="AG75" s="374">
        <f>'SO-305 - Veřejné osvětlení'!J27</f>
        <v>0</v>
      </c>
      <c r="AH75" s="375"/>
      <c r="AI75" s="375"/>
      <c r="AJ75" s="375"/>
      <c r="AK75" s="375"/>
      <c r="AL75" s="375"/>
      <c r="AM75" s="375"/>
      <c r="AN75" s="374">
        <f t="shared" si="0"/>
        <v>0</v>
      </c>
      <c r="AO75" s="375"/>
      <c r="AP75" s="375"/>
      <c r="AQ75" s="95" t="s">
        <v>81</v>
      </c>
      <c r="AR75" s="96"/>
      <c r="AS75" s="97">
        <v>0</v>
      </c>
      <c r="AT75" s="98">
        <f t="shared" si="1"/>
        <v>0</v>
      </c>
      <c r="AU75" s="99">
        <f>'SO-305 - Veřejné osvětlení'!P78</f>
        <v>0</v>
      </c>
      <c r="AV75" s="98">
        <f>'SO-305 - Veřejné osvětlení'!J30</f>
        <v>0</v>
      </c>
      <c r="AW75" s="98">
        <f>'SO-305 - Veřejné osvětlení'!J31</f>
        <v>0</v>
      </c>
      <c r="AX75" s="98">
        <f>'SO-305 - Veřejné osvětlení'!J32</f>
        <v>0</v>
      </c>
      <c r="AY75" s="98">
        <f>'SO-305 - Veřejné osvětlení'!J33</f>
        <v>0</v>
      </c>
      <c r="AZ75" s="98">
        <f>'SO-305 - Veřejné osvětlení'!F30</f>
        <v>0</v>
      </c>
      <c r="BA75" s="98">
        <f>'SO-305 - Veřejné osvětlení'!F31</f>
        <v>0</v>
      </c>
      <c r="BB75" s="98">
        <f>'SO-305 - Veřejné osvětlení'!F32</f>
        <v>0</v>
      </c>
      <c r="BC75" s="98">
        <f>'SO-305 - Veřejné osvětlení'!F33</f>
        <v>0</v>
      </c>
      <c r="BD75" s="100">
        <f>'SO-305 - Veřejné osvětlení'!F34</f>
        <v>0</v>
      </c>
      <c r="BT75" s="101" t="s">
        <v>23</v>
      </c>
      <c r="BV75" s="101" t="s">
        <v>77</v>
      </c>
      <c r="BW75" s="101" t="s">
        <v>153</v>
      </c>
      <c r="BX75" s="101" t="s">
        <v>5</v>
      </c>
      <c r="CL75" s="101" t="s">
        <v>22</v>
      </c>
      <c r="CM75" s="101" t="s">
        <v>83</v>
      </c>
    </row>
    <row r="76" spans="1:91" s="5" customFormat="1" ht="20.399999999999999" customHeight="1">
      <c r="A76" s="286" t="s">
        <v>5522</v>
      </c>
      <c r="B76" s="92"/>
      <c r="C76" s="93"/>
      <c r="D76" s="376" t="s">
        <v>154</v>
      </c>
      <c r="E76" s="375"/>
      <c r="F76" s="375"/>
      <c r="G76" s="375"/>
      <c r="H76" s="375"/>
      <c r="I76" s="94"/>
      <c r="J76" s="376" t="s">
        <v>155</v>
      </c>
      <c r="K76" s="375"/>
      <c r="L76" s="375"/>
      <c r="M76" s="375"/>
      <c r="N76" s="375"/>
      <c r="O76" s="375"/>
      <c r="P76" s="375"/>
      <c r="Q76" s="375"/>
      <c r="R76" s="375"/>
      <c r="S76" s="375"/>
      <c r="T76" s="375"/>
      <c r="U76" s="375"/>
      <c r="V76" s="375"/>
      <c r="W76" s="375"/>
      <c r="X76" s="375"/>
      <c r="Y76" s="375"/>
      <c r="Z76" s="375"/>
      <c r="AA76" s="375"/>
      <c r="AB76" s="375"/>
      <c r="AC76" s="375"/>
      <c r="AD76" s="375"/>
      <c r="AE76" s="375"/>
      <c r="AF76" s="375"/>
      <c r="AG76" s="374">
        <f>'SO-801 - Zahradnické práce'!J27</f>
        <v>0</v>
      </c>
      <c r="AH76" s="375"/>
      <c r="AI76" s="375"/>
      <c r="AJ76" s="375"/>
      <c r="AK76" s="375"/>
      <c r="AL76" s="375"/>
      <c r="AM76" s="375"/>
      <c r="AN76" s="374">
        <f t="shared" si="0"/>
        <v>0</v>
      </c>
      <c r="AO76" s="375"/>
      <c r="AP76" s="375"/>
      <c r="AQ76" s="95" t="s">
        <v>81</v>
      </c>
      <c r="AR76" s="96"/>
      <c r="AS76" s="97">
        <v>0</v>
      </c>
      <c r="AT76" s="98">
        <f t="shared" si="1"/>
        <v>0</v>
      </c>
      <c r="AU76" s="99">
        <f>'SO-801 - Zahradnické práce'!P77</f>
        <v>0</v>
      </c>
      <c r="AV76" s="98">
        <f>'SO-801 - Zahradnické práce'!J30</f>
        <v>0</v>
      </c>
      <c r="AW76" s="98">
        <f>'SO-801 - Zahradnické práce'!J31</f>
        <v>0</v>
      </c>
      <c r="AX76" s="98">
        <f>'SO-801 - Zahradnické práce'!J32</f>
        <v>0</v>
      </c>
      <c r="AY76" s="98">
        <f>'SO-801 - Zahradnické práce'!J33</f>
        <v>0</v>
      </c>
      <c r="AZ76" s="98">
        <f>'SO-801 - Zahradnické práce'!F30</f>
        <v>0</v>
      </c>
      <c r="BA76" s="98">
        <f>'SO-801 - Zahradnické práce'!F31</f>
        <v>0</v>
      </c>
      <c r="BB76" s="98">
        <f>'SO-801 - Zahradnické práce'!F32</f>
        <v>0</v>
      </c>
      <c r="BC76" s="98">
        <f>'SO-801 - Zahradnické práce'!F33</f>
        <v>0</v>
      </c>
      <c r="BD76" s="100">
        <f>'SO-801 - Zahradnické práce'!F34</f>
        <v>0</v>
      </c>
      <c r="BT76" s="101" t="s">
        <v>23</v>
      </c>
      <c r="BV76" s="101" t="s">
        <v>77</v>
      </c>
      <c r="BW76" s="101" t="s">
        <v>156</v>
      </c>
      <c r="BX76" s="101" t="s">
        <v>5</v>
      </c>
      <c r="CL76" s="101" t="s">
        <v>22</v>
      </c>
      <c r="CM76" s="101" t="s">
        <v>83</v>
      </c>
    </row>
    <row r="77" spans="1:91" s="5" customFormat="1" ht="20.399999999999999" customHeight="1">
      <c r="A77" s="286" t="s">
        <v>5522</v>
      </c>
      <c r="B77" s="92"/>
      <c r="C77" s="93"/>
      <c r="D77" s="376" t="s">
        <v>157</v>
      </c>
      <c r="E77" s="375"/>
      <c r="F77" s="375"/>
      <c r="G77" s="375"/>
      <c r="H77" s="375"/>
      <c r="I77" s="94"/>
      <c r="J77" s="376" t="s">
        <v>158</v>
      </c>
      <c r="K77" s="375"/>
      <c r="L77" s="375"/>
      <c r="M77" s="375"/>
      <c r="N77" s="375"/>
      <c r="O77" s="375"/>
      <c r="P77" s="375"/>
      <c r="Q77" s="375"/>
      <c r="R77" s="375"/>
      <c r="S77" s="375"/>
      <c r="T77" s="375"/>
      <c r="U77" s="375"/>
      <c r="V77" s="375"/>
      <c r="W77" s="375"/>
      <c r="X77" s="375"/>
      <c r="Y77" s="375"/>
      <c r="Z77" s="375"/>
      <c r="AA77" s="375"/>
      <c r="AB77" s="375"/>
      <c r="AC77" s="375"/>
      <c r="AD77" s="375"/>
      <c r="AE77" s="375"/>
      <c r="AF77" s="375"/>
      <c r="AG77" s="374">
        <f>'VRN - Vedlejší rozpočtové...'!J27</f>
        <v>0</v>
      </c>
      <c r="AH77" s="375"/>
      <c r="AI77" s="375"/>
      <c r="AJ77" s="375"/>
      <c r="AK77" s="375"/>
      <c r="AL77" s="375"/>
      <c r="AM77" s="375"/>
      <c r="AN77" s="374">
        <f t="shared" si="0"/>
        <v>0</v>
      </c>
      <c r="AO77" s="375"/>
      <c r="AP77" s="375"/>
      <c r="AQ77" s="95" t="s">
        <v>81</v>
      </c>
      <c r="AR77" s="96"/>
      <c r="AS77" s="111">
        <v>0</v>
      </c>
      <c r="AT77" s="112">
        <f t="shared" si="1"/>
        <v>0</v>
      </c>
      <c r="AU77" s="113">
        <f>'VRN - Vedlejší rozpočtové...'!P79</f>
        <v>0</v>
      </c>
      <c r="AV77" s="112">
        <f>'VRN - Vedlejší rozpočtové...'!J30</f>
        <v>0</v>
      </c>
      <c r="AW77" s="112">
        <f>'VRN - Vedlejší rozpočtové...'!J31</f>
        <v>0</v>
      </c>
      <c r="AX77" s="112">
        <f>'VRN - Vedlejší rozpočtové...'!J32</f>
        <v>0</v>
      </c>
      <c r="AY77" s="112">
        <f>'VRN - Vedlejší rozpočtové...'!J33</f>
        <v>0</v>
      </c>
      <c r="AZ77" s="112">
        <f>'VRN - Vedlejší rozpočtové...'!F30</f>
        <v>0</v>
      </c>
      <c r="BA77" s="112">
        <f>'VRN - Vedlejší rozpočtové...'!F31</f>
        <v>0</v>
      </c>
      <c r="BB77" s="112">
        <f>'VRN - Vedlejší rozpočtové...'!F32</f>
        <v>0</v>
      </c>
      <c r="BC77" s="112">
        <f>'VRN - Vedlejší rozpočtové...'!F33</f>
        <v>0</v>
      </c>
      <c r="BD77" s="114">
        <f>'VRN - Vedlejší rozpočtové...'!F34</f>
        <v>0</v>
      </c>
      <c r="BT77" s="101" t="s">
        <v>23</v>
      </c>
      <c r="BV77" s="101" t="s">
        <v>77</v>
      </c>
      <c r="BW77" s="101" t="s">
        <v>159</v>
      </c>
      <c r="BX77" s="101" t="s">
        <v>5</v>
      </c>
      <c r="CL77" s="101" t="s">
        <v>22</v>
      </c>
      <c r="CM77" s="101" t="s">
        <v>83</v>
      </c>
    </row>
    <row r="78" spans="1:91" s="1" customFormat="1" ht="30" customHeight="1">
      <c r="B78" s="36"/>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6"/>
    </row>
    <row r="79" spans="1:91" s="1" customFormat="1" ht="6.9" customHeight="1">
      <c r="B79" s="51"/>
      <c r="C79" s="52"/>
      <c r="D79" s="52"/>
      <c r="E79" s="52"/>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6"/>
    </row>
  </sheetData>
  <sheetProtection password="CC35" sheet="1" objects="1" scenarios="1" formatColumns="0" formatRows="0" sort="0" autoFilter="0"/>
  <mergeCells count="141">
    <mergeCell ref="BE5:BE32"/>
    <mergeCell ref="K5:AO5"/>
    <mergeCell ref="K6:AO6"/>
    <mergeCell ref="E14:AJ14"/>
    <mergeCell ref="E20:AN20"/>
    <mergeCell ref="AK23:AO23"/>
    <mergeCell ref="L25:O25"/>
    <mergeCell ref="W25:AE25"/>
    <mergeCell ref="AK25:AO25"/>
    <mergeCell ref="L26:O26"/>
    <mergeCell ref="W26:AE26"/>
    <mergeCell ref="AK26:AO26"/>
    <mergeCell ref="L27:O27"/>
    <mergeCell ref="W27:AE27"/>
    <mergeCell ref="AK27:AO27"/>
    <mergeCell ref="L28:O28"/>
    <mergeCell ref="W28:AE28"/>
    <mergeCell ref="AK28:AO28"/>
    <mergeCell ref="L29:O29"/>
    <mergeCell ref="W29:AE29"/>
    <mergeCell ref="AK29:AO29"/>
    <mergeCell ref="L30:O30"/>
    <mergeCell ref="W30:AE30"/>
    <mergeCell ref="AK30:AO30"/>
    <mergeCell ref="X32:AB32"/>
    <mergeCell ref="AK32:AO32"/>
    <mergeCell ref="L42:AO42"/>
    <mergeCell ref="AM44:AN44"/>
    <mergeCell ref="AM46:AP46"/>
    <mergeCell ref="AS46:AT48"/>
    <mergeCell ref="C49:G49"/>
    <mergeCell ref="I49:AF49"/>
    <mergeCell ref="AG49:AM49"/>
    <mergeCell ref="AN49:AP49"/>
    <mergeCell ref="AN52:AP52"/>
    <mergeCell ref="AG52:AM52"/>
    <mergeCell ref="D52:H52"/>
    <mergeCell ref="J52:AF52"/>
    <mergeCell ref="AN53:AP53"/>
    <mergeCell ref="AG53:AM53"/>
    <mergeCell ref="D53:H53"/>
    <mergeCell ref="J53:AF53"/>
    <mergeCell ref="AN54:AP54"/>
    <mergeCell ref="AG54:AM54"/>
    <mergeCell ref="D54:H54"/>
    <mergeCell ref="J54:AF54"/>
    <mergeCell ref="AN55:AP55"/>
    <mergeCell ref="AG55:AM55"/>
    <mergeCell ref="D55:H55"/>
    <mergeCell ref="J55:AF55"/>
    <mergeCell ref="AN56:AP56"/>
    <mergeCell ref="AG56:AM56"/>
    <mergeCell ref="D56:H56"/>
    <mergeCell ref="J56:AF56"/>
    <mergeCell ref="AN57:AP57"/>
    <mergeCell ref="AG57:AM57"/>
    <mergeCell ref="D57:H57"/>
    <mergeCell ref="J57:AF57"/>
    <mergeCell ref="AN58:AP58"/>
    <mergeCell ref="AG58:AM58"/>
    <mergeCell ref="E58:I58"/>
    <mergeCell ref="K58:AF58"/>
    <mergeCell ref="AN59:AP59"/>
    <mergeCell ref="AG59:AM59"/>
    <mergeCell ref="E59:I59"/>
    <mergeCell ref="K59:AF59"/>
    <mergeCell ref="AN60:AP60"/>
    <mergeCell ref="AG60:AM60"/>
    <mergeCell ref="E60:I60"/>
    <mergeCell ref="K60:AF60"/>
    <mergeCell ref="AN61:AP61"/>
    <mergeCell ref="AG61:AM61"/>
    <mergeCell ref="E61:I61"/>
    <mergeCell ref="K61:AF61"/>
    <mergeCell ref="AN62:AP62"/>
    <mergeCell ref="AG62:AM62"/>
    <mergeCell ref="E62:I62"/>
    <mergeCell ref="K62:AF62"/>
    <mergeCell ref="AN63:AP63"/>
    <mergeCell ref="AG63:AM63"/>
    <mergeCell ref="E63:I63"/>
    <mergeCell ref="K63:AF63"/>
    <mergeCell ref="AN64:AP64"/>
    <mergeCell ref="AG64:AM64"/>
    <mergeCell ref="E64:I64"/>
    <mergeCell ref="K64:AF64"/>
    <mergeCell ref="AN65:AP65"/>
    <mergeCell ref="AG65:AM65"/>
    <mergeCell ref="D65:H65"/>
    <mergeCell ref="J65:AF65"/>
    <mergeCell ref="AN66:AP66"/>
    <mergeCell ref="AG66:AM66"/>
    <mergeCell ref="D66:H66"/>
    <mergeCell ref="J66:AF66"/>
    <mergeCell ref="AN67:AP67"/>
    <mergeCell ref="AG67:AM67"/>
    <mergeCell ref="D67:H67"/>
    <mergeCell ref="J67:AF67"/>
    <mergeCell ref="AN68:AP68"/>
    <mergeCell ref="AG68:AM68"/>
    <mergeCell ref="D68:H68"/>
    <mergeCell ref="J68:AF68"/>
    <mergeCell ref="AN69:AP69"/>
    <mergeCell ref="AG69:AM69"/>
    <mergeCell ref="D69:H69"/>
    <mergeCell ref="J69:AF69"/>
    <mergeCell ref="AG70:AM70"/>
    <mergeCell ref="D70:H70"/>
    <mergeCell ref="J70:AF70"/>
    <mergeCell ref="AN71:AP71"/>
    <mergeCell ref="AG71:AM71"/>
    <mergeCell ref="D71:H71"/>
    <mergeCell ref="J71:AF71"/>
    <mergeCell ref="AN72:AP72"/>
    <mergeCell ref="AG72:AM72"/>
    <mergeCell ref="D72:H72"/>
    <mergeCell ref="J72:AF72"/>
    <mergeCell ref="AR2:BE2"/>
    <mergeCell ref="AN76:AP76"/>
    <mergeCell ref="AG76:AM76"/>
    <mergeCell ref="D76:H76"/>
    <mergeCell ref="J76:AF76"/>
    <mergeCell ref="AN77:AP77"/>
    <mergeCell ref="AG77:AM77"/>
    <mergeCell ref="D77:H77"/>
    <mergeCell ref="J77:AF77"/>
    <mergeCell ref="AG51:AM51"/>
    <mergeCell ref="AN51:AP51"/>
    <mergeCell ref="AN73:AP73"/>
    <mergeCell ref="AG73:AM73"/>
    <mergeCell ref="D73:H73"/>
    <mergeCell ref="J73:AF73"/>
    <mergeCell ref="AN74:AP74"/>
    <mergeCell ref="AG74:AM74"/>
    <mergeCell ref="D74:H74"/>
    <mergeCell ref="J74:AF74"/>
    <mergeCell ref="AN75:AP75"/>
    <mergeCell ref="AG75:AM75"/>
    <mergeCell ref="D75:H75"/>
    <mergeCell ref="J75:AF75"/>
    <mergeCell ref="AN70:AP70"/>
  </mergeCells>
  <hyperlinks>
    <hyperlink ref="K1:S1" location="C2" tooltip="Rekapitulace stavby" display="1) Rekapitulace stavby"/>
    <hyperlink ref="W1:AI1" location="C51" tooltip="Rekapitulace objektů stavby a soupisů prací" display="2) Rekapitulace objektů stavby a soupisů prací"/>
    <hyperlink ref="A52" location="'SO-01 - Vložení dvou nový...'!C2" tooltip="SO-01 - Vložení dvou nový..." display="/"/>
    <hyperlink ref="A53" location="'SO-03 - Úprava stávajícíc...'!C2" tooltip="SO-03 - Úprava stávajícíc..." display="/"/>
    <hyperlink ref="A54" location="'SO-04 - Vstup do tělocvičny'!C2" tooltip="SO-04 - Vstup do tělocvičny" display="/"/>
    <hyperlink ref="A55" location="'SOD-03 - Oplocení areálu ...'!C2" tooltip="SOD-03 - Oplocení areálu ..." display="/"/>
    <hyperlink ref="A56" location="'SOD-06 - Přemístění herní...'!C2" tooltip="SOD-06 - Přemístění herní..." display="/"/>
    <hyperlink ref="A58" location="'SO-12.1 - Stavební práce'!C2" tooltip="SO-12.1 - Stavební práce" display="/"/>
    <hyperlink ref="A59" location="'SO-12.2 - Kanalizace'!C2" tooltip="SO-12.2 - Kanalizace" display="/"/>
    <hyperlink ref="A60" location="'SO-12.3 - Vodovod'!C2" tooltip="SO-12.3 - Vodovod" display="/"/>
    <hyperlink ref="A61" location="'SO-12.4 - Vytápění'!C2" tooltip="SO-12.4 - Vytápění" display="/"/>
    <hyperlink ref="A62" location="'SO-12.5 - Elektroinstalac...'!C2" tooltip="SO-12.5 - Elektroinstalac..." display="/"/>
    <hyperlink ref="A63" location="'SO-12.6 - Elektroinstalac...'!C2" tooltip="SO-12.6 - Elektroinstalac..." display="/"/>
    <hyperlink ref="A64" location="'SO-12.7 - Vzduchotechnika'!C2" tooltip="SO-12.7 - Vzduchotechnika" display="/"/>
    <hyperlink ref="A65" location="'SO-14 - Oplocení'!C2" tooltip="SO-14 - Oplocení" display="/"/>
    <hyperlink ref="A66" location="'SO-101A - Asflat a vjezd ...'!C2" tooltip="SO-101A - Asflat a vjezd ..." display="/"/>
    <hyperlink ref="A67" location="'SO-101B - Manipulační plo...'!C2" tooltip="SO-101B - Manipulační plo..." display="/"/>
    <hyperlink ref="A68" location="'SO-102A - Pojížděný chodn...'!C2" tooltip="SO-102A - Pojížděný chodn..." display="/"/>
    <hyperlink ref="A69" location="'SO-102B - Navazující zpev...'!C2" tooltip="SO-102B - Navazující zpev..." display="/"/>
    <hyperlink ref="A70" location="'SO-103 - Zpevněné plochy ...'!C2" tooltip="SO-103 - Zpevněné plochy ..." display="/"/>
    <hyperlink ref="A71" location="'SO-301 - Dešťová kanalizace '!C2" tooltip="SO-301 - Dešťová kanalizace " display="/"/>
    <hyperlink ref="A72" location="'SO-302 - Splašková kanali...'!C2" tooltip="SO-302 - Splašková kanali..." display="/"/>
    <hyperlink ref="A73" location="'SO-303 - Vodovod (2x napo...'!C2" tooltip="SO-303 - Vodovod (2x napo..." display="/"/>
    <hyperlink ref="A74" location="'SO-304 - Elektro (zapojen...'!C2" tooltip="SO-304 - Elektro (zapojen..." display="/"/>
    <hyperlink ref="A75" location="'SO-305 - Veřejné osvětlení'!C2" tooltip="SO-305 - Veřejné osvětlení" display="/"/>
    <hyperlink ref="A76" location="'SO-801 - Zahradnické práce'!C2" tooltip="SO-801 - Zahradnické práce" display="/"/>
    <hyperlink ref="A77" location="'VRN - Vedlejší rozpočtové...'!C2" tooltip="VRN - Vedlejší rozpočtové..." displa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0.xml><?xml version="1.0" encoding="utf-8"?>
<worksheet xmlns="http://schemas.openxmlformats.org/spreadsheetml/2006/main" xmlns:r="http://schemas.openxmlformats.org/officeDocument/2006/relationships">
  <sheetPr>
    <pageSetUpPr fitToPage="1"/>
  </sheetPr>
  <dimension ref="A1:BR172"/>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111</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ht="13.2">
      <c r="B8" s="23"/>
      <c r="C8" s="24"/>
      <c r="D8" s="32" t="s">
        <v>162</v>
      </c>
      <c r="E8" s="24"/>
      <c r="F8" s="24"/>
      <c r="G8" s="24"/>
      <c r="H8" s="24"/>
      <c r="I8" s="117"/>
      <c r="J8" s="24"/>
      <c r="K8" s="26"/>
    </row>
    <row r="9" spans="1:70" s="1" customFormat="1" ht="20.399999999999999" customHeight="1">
      <c r="B9" s="36"/>
      <c r="C9" s="37"/>
      <c r="D9" s="37"/>
      <c r="E9" s="418" t="s">
        <v>1282</v>
      </c>
      <c r="F9" s="397"/>
      <c r="G9" s="397"/>
      <c r="H9" s="397"/>
      <c r="I9" s="118"/>
      <c r="J9" s="37"/>
      <c r="K9" s="40"/>
    </row>
    <row r="10" spans="1:70" s="1" customFormat="1" ht="13.2">
      <c r="B10" s="36"/>
      <c r="C10" s="37"/>
      <c r="D10" s="32" t="s">
        <v>1283</v>
      </c>
      <c r="E10" s="37"/>
      <c r="F10" s="37"/>
      <c r="G10" s="37"/>
      <c r="H10" s="37"/>
      <c r="I10" s="118"/>
      <c r="J10" s="37"/>
      <c r="K10" s="40"/>
    </row>
    <row r="11" spans="1:70" s="1" customFormat="1" ht="36.9" customHeight="1">
      <c r="B11" s="36"/>
      <c r="C11" s="37"/>
      <c r="D11" s="37"/>
      <c r="E11" s="419" t="s">
        <v>3159</v>
      </c>
      <c r="F11" s="397"/>
      <c r="G11" s="397"/>
      <c r="H11" s="397"/>
      <c r="I11" s="118"/>
      <c r="J11" s="37"/>
      <c r="K11" s="40"/>
    </row>
    <row r="12" spans="1:70" s="1" customFormat="1">
      <c r="B12" s="36"/>
      <c r="C12" s="37"/>
      <c r="D12" s="37"/>
      <c r="E12" s="37"/>
      <c r="F12" s="37"/>
      <c r="G12" s="37"/>
      <c r="H12" s="37"/>
      <c r="I12" s="118"/>
      <c r="J12" s="37"/>
      <c r="K12" s="40"/>
    </row>
    <row r="13" spans="1:70" s="1" customFormat="1" ht="14.4" customHeight="1">
      <c r="B13" s="36"/>
      <c r="C13" s="37"/>
      <c r="D13" s="32" t="s">
        <v>19</v>
      </c>
      <c r="E13" s="37"/>
      <c r="F13" s="30" t="s">
        <v>22</v>
      </c>
      <c r="G13" s="37"/>
      <c r="H13" s="37"/>
      <c r="I13" s="119" t="s">
        <v>21</v>
      </c>
      <c r="J13" s="30" t="s">
        <v>22</v>
      </c>
      <c r="K13" s="40"/>
    </row>
    <row r="14" spans="1:70" s="1" customFormat="1" ht="14.4" customHeight="1">
      <c r="B14" s="36"/>
      <c r="C14" s="37"/>
      <c r="D14" s="32" t="s">
        <v>24</v>
      </c>
      <c r="E14" s="37"/>
      <c r="F14" s="30" t="s">
        <v>25</v>
      </c>
      <c r="G14" s="37"/>
      <c r="H14" s="37"/>
      <c r="I14" s="119" t="s">
        <v>26</v>
      </c>
      <c r="J14" s="120" t="str">
        <f>'Rekapitulace stavby'!AN8</f>
        <v>4.1.2017</v>
      </c>
      <c r="K14" s="40"/>
    </row>
    <row r="15" spans="1:70" s="1" customFormat="1" ht="10.8" customHeight="1">
      <c r="B15" s="36"/>
      <c r="C15" s="37"/>
      <c r="D15" s="37"/>
      <c r="E15" s="37"/>
      <c r="F15" s="37"/>
      <c r="G15" s="37"/>
      <c r="H15" s="37"/>
      <c r="I15" s="118"/>
      <c r="J15" s="37"/>
      <c r="K15" s="40"/>
    </row>
    <row r="16" spans="1:70" s="1" customFormat="1" ht="14.4" customHeight="1">
      <c r="B16" s="36"/>
      <c r="C16" s="37"/>
      <c r="D16" s="32" t="s">
        <v>30</v>
      </c>
      <c r="E16" s="37"/>
      <c r="F16" s="37"/>
      <c r="G16" s="37"/>
      <c r="H16" s="37"/>
      <c r="I16" s="119" t="s">
        <v>31</v>
      </c>
      <c r="J16" s="30" t="s">
        <v>22</v>
      </c>
      <c r="K16" s="40"/>
    </row>
    <row r="17" spans="2:11" s="1" customFormat="1" ht="18" customHeight="1">
      <c r="B17" s="36"/>
      <c r="C17" s="37"/>
      <c r="D17" s="37"/>
      <c r="E17" s="30" t="s">
        <v>32</v>
      </c>
      <c r="F17" s="37"/>
      <c r="G17" s="37"/>
      <c r="H17" s="37"/>
      <c r="I17" s="119" t="s">
        <v>33</v>
      </c>
      <c r="J17" s="30" t="s">
        <v>22</v>
      </c>
      <c r="K17" s="40"/>
    </row>
    <row r="18" spans="2:11" s="1" customFormat="1" ht="6.9" customHeight="1">
      <c r="B18" s="36"/>
      <c r="C18" s="37"/>
      <c r="D18" s="37"/>
      <c r="E18" s="37"/>
      <c r="F18" s="37"/>
      <c r="G18" s="37"/>
      <c r="H18" s="37"/>
      <c r="I18" s="118"/>
      <c r="J18" s="37"/>
      <c r="K18" s="40"/>
    </row>
    <row r="19" spans="2:11" s="1" customFormat="1" ht="14.4" customHeight="1">
      <c r="B19" s="36"/>
      <c r="C19" s="37"/>
      <c r="D19" s="32" t="s">
        <v>34</v>
      </c>
      <c r="E19" s="37"/>
      <c r="F19" s="37"/>
      <c r="G19" s="37"/>
      <c r="H19" s="37"/>
      <c r="I19" s="119" t="s">
        <v>31</v>
      </c>
      <c r="J19" s="30" t="str">
        <f>IF('Rekapitulace stavby'!AN13="Vyplň údaj","",IF('Rekapitulace stavby'!AN13="","",'Rekapitulace stavby'!AN13))</f>
        <v/>
      </c>
      <c r="K19" s="40"/>
    </row>
    <row r="20" spans="2:11" s="1" customFormat="1" ht="18" customHeight="1">
      <c r="B20" s="36"/>
      <c r="C20" s="37"/>
      <c r="D20" s="37"/>
      <c r="E20" s="30" t="str">
        <f>IF('Rekapitulace stavby'!E14="Vyplň údaj","",IF('Rekapitulace stavby'!E14="","",'Rekapitulace stavby'!E14))</f>
        <v/>
      </c>
      <c r="F20" s="37"/>
      <c r="G20" s="37"/>
      <c r="H20" s="37"/>
      <c r="I20" s="119" t="s">
        <v>33</v>
      </c>
      <c r="J20" s="30" t="str">
        <f>IF('Rekapitulace stavby'!AN14="Vyplň údaj","",IF('Rekapitulace stavby'!AN14="","",'Rekapitulace stavby'!AN14))</f>
        <v/>
      </c>
      <c r="K20" s="40"/>
    </row>
    <row r="21" spans="2:11" s="1" customFormat="1" ht="6.9" customHeight="1">
      <c r="B21" s="36"/>
      <c r="C21" s="37"/>
      <c r="D21" s="37"/>
      <c r="E21" s="37"/>
      <c r="F21" s="37"/>
      <c r="G21" s="37"/>
      <c r="H21" s="37"/>
      <c r="I21" s="118"/>
      <c r="J21" s="37"/>
      <c r="K21" s="40"/>
    </row>
    <row r="22" spans="2:11" s="1" customFormat="1" ht="14.4" customHeight="1">
      <c r="B22" s="36"/>
      <c r="C22" s="37"/>
      <c r="D22" s="32" t="s">
        <v>36</v>
      </c>
      <c r="E22" s="37"/>
      <c r="F22" s="37"/>
      <c r="G22" s="37"/>
      <c r="H22" s="37"/>
      <c r="I22" s="119" t="s">
        <v>31</v>
      </c>
      <c r="J22" s="30" t="s">
        <v>22</v>
      </c>
      <c r="K22" s="40"/>
    </row>
    <row r="23" spans="2:11" s="1" customFormat="1" ht="18" customHeight="1">
      <c r="B23" s="36"/>
      <c r="C23" s="37"/>
      <c r="D23" s="37"/>
      <c r="E23" s="30" t="s">
        <v>37</v>
      </c>
      <c r="F23" s="37"/>
      <c r="G23" s="37"/>
      <c r="H23" s="37"/>
      <c r="I23" s="119" t="s">
        <v>33</v>
      </c>
      <c r="J23" s="30" t="s">
        <v>22</v>
      </c>
      <c r="K23" s="40"/>
    </row>
    <row r="24" spans="2:11" s="1" customFormat="1" ht="6.9" customHeight="1">
      <c r="B24" s="36"/>
      <c r="C24" s="37"/>
      <c r="D24" s="37"/>
      <c r="E24" s="37"/>
      <c r="F24" s="37"/>
      <c r="G24" s="37"/>
      <c r="H24" s="37"/>
      <c r="I24" s="118"/>
      <c r="J24" s="37"/>
      <c r="K24" s="40"/>
    </row>
    <row r="25" spans="2:11" s="1" customFormat="1" ht="14.4" customHeight="1">
      <c r="B25" s="36"/>
      <c r="C25" s="37"/>
      <c r="D25" s="32" t="s">
        <v>39</v>
      </c>
      <c r="E25" s="37"/>
      <c r="F25" s="37"/>
      <c r="G25" s="37"/>
      <c r="H25" s="37"/>
      <c r="I25" s="118"/>
      <c r="J25" s="37"/>
      <c r="K25" s="40"/>
    </row>
    <row r="26" spans="2:11" s="7" customFormat="1" ht="20.399999999999999" customHeight="1">
      <c r="B26" s="121"/>
      <c r="C26" s="122"/>
      <c r="D26" s="122"/>
      <c r="E26" s="409" t="s">
        <v>22</v>
      </c>
      <c r="F26" s="420"/>
      <c r="G26" s="420"/>
      <c r="H26" s="420"/>
      <c r="I26" s="123"/>
      <c r="J26" s="122"/>
      <c r="K26" s="124"/>
    </row>
    <row r="27" spans="2:11" s="1" customFormat="1" ht="6.9" customHeight="1">
      <c r="B27" s="36"/>
      <c r="C27" s="37"/>
      <c r="D27" s="37"/>
      <c r="E27" s="37"/>
      <c r="F27" s="37"/>
      <c r="G27" s="37"/>
      <c r="H27" s="37"/>
      <c r="I27" s="118"/>
      <c r="J27" s="37"/>
      <c r="K27" s="40"/>
    </row>
    <row r="28" spans="2:11" s="1" customFormat="1" ht="6.9" customHeight="1">
      <c r="B28" s="36"/>
      <c r="C28" s="37"/>
      <c r="D28" s="81"/>
      <c r="E28" s="81"/>
      <c r="F28" s="81"/>
      <c r="G28" s="81"/>
      <c r="H28" s="81"/>
      <c r="I28" s="125"/>
      <c r="J28" s="81"/>
      <c r="K28" s="126"/>
    </row>
    <row r="29" spans="2:11" s="1" customFormat="1" ht="25.35" customHeight="1">
      <c r="B29" s="36"/>
      <c r="C29" s="37"/>
      <c r="D29" s="127" t="s">
        <v>41</v>
      </c>
      <c r="E29" s="37"/>
      <c r="F29" s="37"/>
      <c r="G29" s="37"/>
      <c r="H29" s="37"/>
      <c r="I29" s="118"/>
      <c r="J29" s="128">
        <f>ROUND(J90,2)</f>
        <v>0</v>
      </c>
      <c r="K29" s="40"/>
    </row>
    <row r="30" spans="2:11" s="1" customFormat="1" ht="6.9" customHeight="1">
      <c r="B30" s="36"/>
      <c r="C30" s="37"/>
      <c r="D30" s="81"/>
      <c r="E30" s="81"/>
      <c r="F30" s="81"/>
      <c r="G30" s="81"/>
      <c r="H30" s="81"/>
      <c r="I30" s="125"/>
      <c r="J30" s="81"/>
      <c r="K30" s="126"/>
    </row>
    <row r="31" spans="2:11" s="1" customFormat="1" ht="14.4" customHeight="1">
      <c r="B31" s="36"/>
      <c r="C31" s="37"/>
      <c r="D31" s="37"/>
      <c r="E31" s="37"/>
      <c r="F31" s="41" t="s">
        <v>43</v>
      </c>
      <c r="G31" s="37"/>
      <c r="H31" s="37"/>
      <c r="I31" s="129" t="s">
        <v>42</v>
      </c>
      <c r="J31" s="41" t="s">
        <v>44</v>
      </c>
      <c r="K31" s="40"/>
    </row>
    <row r="32" spans="2:11" s="1" customFormat="1" ht="14.4" customHeight="1">
      <c r="B32" s="36"/>
      <c r="C32" s="37"/>
      <c r="D32" s="44" t="s">
        <v>45</v>
      </c>
      <c r="E32" s="44" t="s">
        <v>46</v>
      </c>
      <c r="F32" s="130">
        <f>ROUND(SUM(BE90:BE171), 2)</f>
        <v>0</v>
      </c>
      <c r="G32" s="37"/>
      <c r="H32" s="37"/>
      <c r="I32" s="131">
        <v>0.21</v>
      </c>
      <c r="J32" s="130">
        <f>ROUND(ROUND((SUM(BE90:BE171)), 2)*I32, 2)</f>
        <v>0</v>
      </c>
      <c r="K32" s="40"/>
    </row>
    <row r="33" spans="2:11" s="1" customFormat="1" ht="14.4" customHeight="1">
      <c r="B33" s="36"/>
      <c r="C33" s="37"/>
      <c r="D33" s="37"/>
      <c r="E33" s="44" t="s">
        <v>47</v>
      </c>
      <c r="F33" s="130">
        <f>ROUND(SUM(BF90:BF171), 2)</f>
        <v>0</v>
      </c>
      <c r="G33" s="37"/>
      <c r="H33" s="37"/>
      <c r="I33" s="131">
        <v>0.15</v>
      </c>
      <c r="J33" s="130">
        <f>ROUND(ROUND((SUM(BF90:BF171)), 2)*I33, 2)</f>
        <v>0</v>
      </c>
      <c r="K33" s="40"/>
    </row>
    <row r="34" spans="2:11" s="1" customFormat="1" ht="14.4" hidden="1" customHeight="1">
      <c r="B34" s="36"/>
      <c r="C34" s="37"/>
      <c r="D34" s="37"/>
      <c r="E34" s="44" t="s">
        <v>48</v>
      </c>
      <c r="F34" s="130">
        <f>ROUND(SUM(BG90:BG171), 2)</f>
        <v>0</v>
      </c>
      <c r="G34" s="37"/>
      <c r="H34" s="37"/>
      <c r="I34" s="131">
        <v>0.21</v>
      </c>
      <c r="J34" s="130">
        <v>0</v>
      </c>
      <c r="K34" s="40"/>
    </row>
    <row r="35" spans="2:11" s="1" customFormat="1" ht="14.4" hidden="1" customHeight="1">
      <c r="B35" s="36"/>
      <c r="C35" s="37"/>
      <c r="D35" s="37"/>
      <c r="E35" s="44" t="s">
        <v>49</v>
      </c>
      <c r="F35" s="130">
        <f>ROUND(SUM(BH90:BH171), 2)</f>
        <v>0</v>
      </c>
      <c r="G35" s="37"/>
      <c r="H35" s="37"/>
      <c r="I35" s="131">
        <v>0.15</v>
      </c>
      <c r="J35" s="130">
        <v>0</v>
      </c>
      <c r="K35" s="40"/>
    </row>
    <row r="36" spans="2:11" s="1" customFormat="1" ht="14.4" hidden="1" customHeight="1">
      <c r="B36" s="36"/>
      <c r="C36" s="37"/>
      <c r="D36" s="37"/>
      <c r="E36" s="44" t="s">
        <v>50</v>
      </c>
      <c r="F36" s="130">
        <f>ROUND(SUM(BI90:BI171), 2)</f>
        <v>0</v>
      </c>
      <c r="G36" s="37"/>
      <c r="H36" s="37"/>
      <c r="I36" s="131">
        <v>0</v>
      </c>
      <c r="J36" s="130">
        <v>0</v>
      </c>
      <c r="K36" s="40"/>
    </row>
    <row r="37" spans="2:11" s="1" customFormat="1" ht="6.9" customHeight="1">
      <c r="B37" s="36"/>
      <c r="C37" s="37"/>
      <c r="D37" s="37"/>
      <c r="E37" s="37"/>
      <c r="F37" s="37"/>
      <c r="G37" s="37"/>
      <c r="H37" s="37"/>
      <c r="I37" s="118"/>
      <c r="J37" s="37"/>
      <c r="K37" s="40"/>
    </row>
    <row r="38" spans="2:11" s="1" customFormat="1" ht="25.35" customHeight="1">
      <c r="B38" s="36"/>
      <c r="C38" s="132"/>
      <c r="D38" s="133" t="s">
        <v>51</v>
      </c>
      <c r="E38" s="75"/>
      <c r="F38" s="75"/>
      <c r="G38" s="134" t="s">
        <v>52</v>
      </c>
      <c r="H38" s="135" t="s">
        <v>53</v>
      </c>
      <c r="I38" s="136"/>
      <c r="J38" s="137">
        <f>SUM(J29:J36)</f>
        <v>0</v>
      </c>
      <c r="K38" s="138"/>
    </row>
    <row r="39" spans="2:11" s="1" customFormat="1" ht="14.4" customHeight="1">
      <c r="B39" s="51"/>
      <c r="C39" s="52"/>
      <c r="D39" s="52"/>
      <c r="E39" s="52"/>
      <c r="F39" s="52"/>
      <c r="G39" s="52"/>
      <c r="H39" s="52"/>
      <c r="I39" s="139"/>
      <c r="J39" s="52"/>
      <c r="K39" s="53"/>
    </row>
    <row r="43" spans="2:11" s="1" customFormat="1" ht="6.9" customHeight="1">
      <c r="B43" s="140"/>
      <c r="C43" s="141"/>
      <c r="D43" s="141"/>
      <c r="E43" s="141"/>
      <c r="F43" s="141"/>
      <c r="G43" s="141"/>
      <c r="H43" s="141"/>
      <c r="I43" s="142"/>
      <c r="J43" s="141"/>
      <c r="K43" s="143"/>
    </row>
    <row r="44" spans="2:11" s="1" customFormat="1" ht="36.9" customHeight="1">
      <c r="B44" s="36"/>
      <c r="C44" s="25" t="s">
        <v>164</v>
      </c>
      <c r="D44" s="37"/>
      <c r="E44" s="37"/>
      <c r="F44" s="37"/>
      <c r="G44" s="37"/>
      <c r="H44" s="37"/>
      <c r="I44" s="118"/>
      <c r="J44" s="37"/>
      <c r="K44" s="40"/>
    </row>
    <row r="45" spans="2:11" s="1" customFormat="1" ht="6.9" customHeight="1">
      <c r="B45" s="36"/>
      <c r="C45" s="37"/>
      <c r="D45" s="37"/>
      <c r="E45" s="37"/>
      <c r="F45" s="37"/>
      <c r="G45" s="37"/>
      <c r="H45" s="37"/>
      <c r="I45" s="118"/>
      <c r="J45" s="37"/>
      <c r="K45" s="40"/>
    </row>
    <row r="46" spans="2:11" s="1" customFormat="1" ht="14.4" customHeight="1">
      <c r="B46" s="36"/>
      <c r="C46" s="32" t="s">
        <v>16</v>
      </c>
      <c r="D46" s="37"/>
      <c r="E46" s="37"/>
      <c r="F46" s="37"/>
      <c r="G46" s="37"/>
      <c r="H46" s="37"/>
      <c r="I46" s="118"/>
      <c r="J46" s="37"/>
      <c r="K46" s="40"/>
    </row>
    <row r="47" spans="2:11" s="1" customFormat="1" ht="20.399999999999999" customHeight="1">
      <c r="B47" s="36"/>
      <c r="C47" s="37"/>
      <c r="D47" s="37"/>
      <c r="E47" s="418" t="str">
        <f>E7</f>
        <v>Přístavba a tělocvična ZŠ Týnec - II. etapa</v>
      </c>
      <c r="F47" s="397"/>
      <c r="G47" s="397"/>
      <c r="H47" s="397"/>
      <c r="I47" s="118"/>
      <c r="J47" s="37"/>
      <c r="K47" s="40"/>
    </row>
    <row r="48" spans="2:11" ht="13.2">
      <c r="B48" s="23"/>
      <c r="C48" s="32" t="s">
        <v>162</v>
      </c>
      <c r="D48" s="24"/>
      <c r="E48" s="24"/>
      <c r="F48" s="24"/>
      <c r="G48" s="24"/>
      <c r="H48" s="24"/>
      <c r="I48" s="117"/>
      <c r="J48" s="24"/>
      <c r="K48" s="26"/>
    </row>
    <row r="49" spans="2:47" s="1" customFormat="1" ht="20.399999999999999" customHeight="1">
      <c r="B49" s="36"/>
      <c r="C49" s="37"/>
      <c r="D49" s="37"/>
      <c r="E49" s="418" t="s">
        <v>1282</v>
      </c>
      <c r="F49" s="397"/>
      <c r="G49" s="397"/>
      <c r="H49" s="397"/>
      <c r="I49" s="118"/>
      <c r="J49" s="37"/>
      <c r="K49" s="40"/>
    </row>
    <row r="50" spans="2:47" s="1" customFormat="1" ht="14.4" customHeight="1">
      <c r="B50" s="36"/>
      <c r="C50" s="32" t="s">
        <v>1283</v>
      </c>
      <c r="D50" s="37"/>
      <c r="E50" s="37"/>
      <c r="F50" s="37"/>
      <c r="G50" s="37"/>
      <c r="H50" s="37"/>
      <c r="I50" s="118"/>
      <c r="J50" s="37"/>
      <c r="K50" s="40"/>
    </row>
    <row r="51" spans="2:47" s="1" customFormat="1" ht="22.2" customHeight="1">
      <c r="B51" s="36"/>
      <c r="C51" s="37"/>
      <c r="D51" s="37"/>
      <c r="E51" s="419" t="str">
        <f>E11</f>
        <v>SO-12.4 - Vytápění</v>
      </c>
      <c r="F51" s="397"/>
      <c r="G51" s="397"/>
      <c r="H51" s="397"/>
      <c r="I51" s="118"/>
      <c r="J51" s="37"/>
      <c r="K51" s="40"/>
    </row>
    <row r="52" spans="2:47" s="1" customFormat="1" ht="6.9" customHeight="1">
      <c r="B52" s="36"/>
      <c r="C52" s="37"/>
      <c r="D52" s="37"/>
      <c r="E52" s="37"/>
      <c r="F52" s="37"/>
      <c r="G52" s="37"/>
      <c r="H52" s="37"/>
      <c r="I52" s="118"/>
      <c r="J52" s="37"/>
      <c r="K52" s="40"/>
    </row>
    <row r="53" spans="2:47" s="1" customFormat="1" ht="18" customHeight="1">
      <c r="B53" s="36"/>
      <c r="C53" s="32" t="s">
        <v>24</v>
      </c>
      <c r="D53" s="37"/>
      <c r="E53" s="37"/>
      <c r="F53" s="30" t="str">
        <f>F14</f>
        <v>K Náklí 404, 257 41 Týnec nad Sázavou</v>
      </c>
      <c r="G53" s="37"/>
      <c r="H53" s="37"/>
      <c r="I53" s="119" t="s">
        <v>26</v>
      </c>
      <c r="J53" s="120" t="str">
        <f>IF(J14="","",J14)</f>
        <v>4.1.2017</v>
      </c>
      <c r="K53" s="40"/>
    </row>
    <row r="54" spans="2:47" s="1" customFormat="1" ht="6.9" customHeight="1">
      <c r="B54" s="36"/>
      <c r="C54" s="37"/>
      <c r="D54" s="37"/>
      <c r="E54" s="37"/>
      <c r="F54" s="37"/>
      <c r="G54" s="37"/>
      <c r="H54" s="37"/>
      <c r="I54" s="118"/>
      <c r="J54" s="37"/>
      <c r="K54" s="40"/>
    </row>
    <row r="55" spans="2:47" s="1" customFormat="1" ht="13.2">
      <c r="B55" s="36"/>
      <c r="C55" s="32" t="s">
        <v>30</v>
      </c>
      <c r="D55" s="37"/>
      <c r="E55" s="37"/>
      <c r="F55" s="30" t="str">
        <f>E17</f>
        <v>Město Týnec nad Sázavou</v>
      </c>
      <c r="G55" s="37"/>
      <c r="H55" s="37"/>
      <c r="I55" s="119" t="s">
        <v>36</v>
      </c>
      <c r="J55" s="30" t="str">
        <f>E23</f>
        <v>Sladký &amp; Partners s.r.o., projektový atelier</v>
      </c>
      <c r="K55" s="40"/>
    </row>
    <row r="56" spans="2:47" s="1" customFormat="1" ht="14.4" customHeight="1">
      <c r="B56" s="36"/>
      <c r="C56" s="32" t="s">
        <v>34</v>
      </c>
      <c r="D56" s="37"/>
      <c r="E56" s="37"/>
      <c r="F56" s="30" t="str">
        <f>IF(E20="","",E20)</f>
        <v/>
      </c>
      <c r="G56" s="37"/>
      <c r="H56" s="37"/>
      <c r="I56" s="118"/>
      <c r="J56" s="37"/>
      <c r="K56" s="40"/>
    </row>
    <row r="57" spans="2:47" s="1" customFormat="1" ht="10.35" customHeight="1">
      <c r="B57" s="36"/>
      <c r="C57" s="37"/>
      <c r="D57" s="37"/>
      <c r="E57" s="37"/>
      <c r="F57" s="37"/>
      <c r="G57" s="37"/>
      <c r="H57" s="37"/>
      <c r="I57" s="118"/>
      <c r="J57" s="37"/>
      <c r="K57" s="40"/>
    </row>
    <row r="58" spans="2:47" s="1" customFormat="1" ht="29.25" customHeight="1">
      <c r="B58" s="36"/>
      <c r="C58" s="144" t="s">
        <v>165</v>
      </c>
      <c r="D58" s="132"/>
      <c r="E58" s="132"/>
      <c r="F58" s="132"/>
      <c r="G58" s="132"/>
      <c r="H58" s="132"/>
      <c r="I58" s="145"/>
      <c r="J58" s="146" t="s">
        <v>166</v>
      </c>
      <c r="K58" s="147"/>
    </row>
    <row r="59" spans="2:47" s="1" customFormat="1" ht="10.35" customHeight="1">
      <c r="B59" s="36"/>
      <c r="C59" s="37"/>
      <c r="D59" s="37"/>
      <c r="E59" s="37"/>
      <c r="F59" s="37"/>
      <c r="G59" s="37"/>
      <c r="H59" s="37"/>
      <c r="I59" s="118"/>
      <c r="J59" s="37"/>
      <c r="K59" s="40"/>
    </row>
    <row r="60" spans="2:47" s="1" customFormat="1" ht="29.25" customHeight="1">
      <c r="B60" s="36"/>
      <c r="C60" s="148" t="s">
        <v>167</v>
      </c>
      <c r="D60" s="37"/>
      <c r="E60" s="37"/>
      <c r="F60" s="37"/>
      <c r="G60" s="37"/>
      <c r="H60" s="37"/>
      <c r="I60" s="118"/>
      <c r="J60" s="128">
        <f>J90</f>
        <v>0</v>
      </c>
      <c r="K60" s="40"/>
      <c r="AU60" s="19" t="s">
        <v>168</v>
      </c>
    </row>
    <row r="61" spans="2:47" s="8" customFormat="1" ht="24.9" customHeight="1">
      <c r="B61" s="149"/>
      <c r="C61" s="150"/>
      <c r="D61" s="151" t="s">
        <v>3160</v>
      </c>
      <c r="E61" s="152"/>
      <c r="F61" s="152"/>
      <c r="G61" s="152"/>
      <c r="H61" s="152"/>
      <c r="I61" s="153"/>
      <c r="J61" s="154">
        <f>J91</f>
        <v>0</v>
      </c>
      <c r="K61" s="155"/>
    </row>
    <row r="62" spans="2:47" s="9" customFormat="1" ht="19.95" customHeight="1">
      <c r="B62" s="156"/>
      <c r="C62" s="157"/>
      <c r="D62" s="158" t="s">
        <v>3161</v>
      </c>
      <c r="E62" s="159"/>
      <c r="F62" s="159"/>
      <c r="G62" s="159"/>
      <c r="H62" s="159"/>
      <c r="I62" s="160"/>
      <c r="J62" s="161">
        <f>J92</f>
        <v>0</v>
      </c>
      <c r="K62" s="162"/>
    </row>
    <row r="63" spans="2:47" s="9" customFormat="1" ht="19.95" customHeight="1">
      <c r="B63" s="156"/>
      <c r="C63" s="157"/>
      <c r="D63" s="158" t="s">
        <v>3162</v>
      </c>
      <c r="E63" s="159"/>
      <c r="F63" s="159"/>
      <c r="G63" s="159"/>
      <c r="H63" s="159"/>
      <c r="I63" s="160"/>
      <c r="J63" s="161">
        <f>J124</f>
        <v>0</v>
      </c>
      <c r="K63" s="162"/>
    </row>
    <row r="64" spans="2:47" s="9" customFormat="1" ht="19.95" customHeight="1">
      <c r="B64" s="156"/>
      <c r="C64" s="157"/>
      <c r="D64" s="158" t="s">
        <v>3163</v>
      </c>
      <c r="E64" s="159"/>
      <c r="F64" s="159"/>
      <c r="G64" s="159"/>
      <c r="H64" s="159"/>
      <c r="I64" s="160"/>
      <c r="J64" s="161">
        <f>J137</f>
        <v>0</v>
      </c>
      <c r="K64" s="162"/>
    </row>
    <row r="65" spans="2:12" s="9" customFormat="1" ht="19.95" customHeight="1">
      <c r="B65" s="156"/>
      <c r="C65" s="157"/>
      <c r="D65" s="158" t="s">
        <v>3164</v>
      </c>
      <c r="E65" s="159"/>
      <c r="F65" s="159"/>
      <c r="G65" s="159"/>
      <c r="H65" s="159"/>
      <c r="I65" s="160"/>
      <c r="J65" s="161">
        <f>J139</f>
        <v>0</v>
      </c>
      <c r="K65" s="162"/>
    </row>
    <row r="66" spans="2:12" s="9" customFormat="1" ht="19.95" customHeight="1">
      <c r="B66" s="156"/>
      <c r="C66" s="157"/>
      <c r="D66" s="158" t="s">
        <v>3165</v>
      </c>
      <c r="E66" s="159"/>
      <c r="F66" s="159"/>
      <c r="G66" s="159"/>
      <c r="H66" s="159"/>
      <c r="I66" s="160"/>
      <c r="J66" s="161">
        <f>J151</f>
        <v>0</v>
      </c>
      <c r="K66" s="162"/>
    </row>
    <row r="67" spans="2:12" s="9" customFormat="1" ht="19.95" customHeight="1">
      <c r="B67" s="156"/>
      <c r="C67" s="157"/>
      <c r="D67" s="158" t="s">
        <v>3166</v>
      </c>
      <c r="E67" s="159"/>
      <c r="F67" s="159"/>
      <c r="G67" s="159"/>
      <c r="H67" s="159"/>
      <c r="I67" s="160"/>
      <c r="J67" s="161">
        <f>J154</f>
        <v>0</v>
      </c>
      <c r="K67" s="162"/>
    </row>
    <row r="68" spans="2:12" s="9" customFormat="1" ht="19.95" customHeight="1">
      <c r="B68" s="156"/>
      <c r="C68" s="157"/>
      <c r="D68" s="158" t="s">
        <v>3167</v>
      </c>
      <c r="E68" s="159"/>
      <c r="F68" s="159"/>
      <c r="G68" s="159"/>
      <c r="H68" s="159"/>
      <c r="I68" s="160"/>
      <c r="J68" s="161">
        <f>J169</f>
        <v>0</v>
      </c>
      <c r="K68" s="162"/>
    </row>
    <row r="69" spans="2:12" s="1" customFormat="1" ht="21.75" customHeight="1">
      <c r="B69" s="36"/>
      <c r="C69" s="37"/>
      <c r="D69" s="37"/>
      <c r="E69" s="37"/>
      <c r="F69" s="37"/>
      <c r="G69" s="37"/>
      <c r="H69" s="37"/>
      <c r="I69" s="118"/>
      <c r="J69" s="37"/>
      <c r="K69" s="40"/>
    </row>
    <row r="70" spans="2:12" s="1" customFormat="1" ht="6.9" customHeight="1">
      <c r="B70" s="51"/>
      <c r="C70" s="52"/>
      <c r="D70" s="52"/>
      <c r="E70" s="52"/>
      <c r="F70" s="52"/>
      <c r="G70" s="52"/>
      <c r="H70" s="52"/>
      <c r="I70" s="139"/>
      <c r="J70" s="52"/>
      <c r="K70" s="53"/>
    </row>
    <row r="74" spans="2:12" s="1" customFormat="1" ht="6.9" customHeight="1">
      <c r="B74" s="54"/>
      <c r="C74" s="55"/>
      <c r="D74" s="55"/>
      <c r="E74" s="55"/>
      <c r="F74" s="55"/>
      <c r="G74" s="55"/>
      <c r="H74" s="55"/>
      <c r="I74" s="142"/>
      <c r="J74" s="55"/>
      <c r="K74" s="55"/>
      <c r="L74" s="56"/>
    </row>
    <row r="75" spans="2:12" s="1" customFormat="1" ht="36.9" customHeight="1">
      <c r="B75" s="36"/>
      <c r="C75" s="57" t="s">
        <v>179</v>
      </c>
      <c r="D75" s="58"/>
      <c r="E75" s="58"/>
      <c r="F75" s="58"/>
      <c r="G75" s="58"/>
      <c r="H75" s="58"/>
      <c r="I75" s="163"/>
      <c r="J75" s="58"/>
      <c r="K75" s="58"/>
      <c r="L75" s="56"/>
    </row>
    <row r="76" spans="2:12" s="1" customFormat="1" ht="6.9" customHeight="1">
      <c r="B76" s="36"/>
      <c r="C76" s="58"/>
      <c r="D76" s="58"/>
      <c r="E76" s="58"/>
      <c r="F76" s="58"/>
      <c r="G76" s="58"/>
      <c r="H76" s="58"/>
      <c r="I76" s="163"/>
      <c r="J76" s="58"/>
      <c r="K76" s="58"/>
      <c r="L76" s="56"/>
    </row>
    <row r="77" spans="2:12" s="1" customFormat="1" ht="14.4" customHeight="1">
      <c r="B77" s="36"/>
      <c r="C77" s="60" t="s">
        <v>16</v>
      </c>
      <c r="D77" s="58"/>
      <c r="E77" s="58"/>
      <c r="F77" s="58"/>
      <c r="G77" s="58"/>
      <c r="H77" s="58"/>
      <c r="I77" s="163"/>
      <c r="J77" s="58"/>
      <c r="K77" s="58"/>
      <c r="L77" s="56"/>
    </row>
    <row r="78" spans="2:12" s="1" customFormat="1" ht="20.399999999999999" customHeight="1">
      <c r="B78" s="36"/>
      <c r="C78" s="58"/>
      <c r="D78" s="58"/>
      <c r="E78" s="416" t="str">
        <f>E7</f>
        <v>Přístavba a tělocvična ZŠ Týnec - II. etapa</v>
      </c>
      <c r="F78" s="390"/>
      <c r="G78" s="390"/>
      <c r="H78" s="390"/>
      <c r="I78" s="163"/>
      <c r="J78" s="58"/>
      <c r="K78" s="58"/>
      <c r="L78" s="56"/>
    </row>
    <row r="79" spans="2:12" ht="13.2">
      <c r="B79" s="23"/>
      <c r="C79" s="60" t="s">
        <v>162</v>
      </c>
      <c r="D79" s="278"/>
      <c r="E79" s="278"/>
      <c r="F79" s="278"/>
      <c r="G79" s="278"/>
      <c r="H79" s="278"/>
      <c r="J79" s="278"/>
      <c r="K79" s="278"/>
      <c r="L79" s="279"/>
    </row>
    <row r="80" spans="2:12" s="1" customFormat="1" ht="20.399999999999999" customHeight="1">
      <c r="B80" s="36"/>
      <c r="C80" s="58"/>
      <c r="D80" s="58"/>
      <c r="E80" s="416" t="s">
        <v>1282</v>
      </c>
      <c r="F80" s="390"/>
      <c r="G80" s="390"/>
      <c r="H80" s="390"/>
      <c r="I80" s="163"/>
      <c r="J80" s="58"/>
      <c r="K80" s="58"/>
      <c r="L80" s="56"/>
    </row>
    <row r="81" spans="2:65" s="1" customFormat="1" ht="14.4" customHeight="1">
      <c r="B81" s="36"/>
      <c r="C81" s="60" t="s">
        <v>1283</v>
      </c>
      <c r="D81" s="58"/>
      <c r="E81" s="58"/>
      <c r="F81" s="58"/>
      <c r="G81" s="58"/>
      <c r="H81" s="58"/>
      <c r="I81" s="163"/>
      <c r="J81" s="58"/>
      <c r="K81" s="58"/>
      <c r="L81" s="56"/>
    </row>
    <row r="82" spans="2:65" s="1" customFormat="1" ht="22.2" customHeight="1">
      <c r="B82" s="36"/>
      <c r="C82" s="58"/>
      <c r="D82" s="58"/>
      <c r="E82" s="387" t="str">
        <f>E11</f>
        <v>SO-12.4 - Vytápění</v>
      </c>
      <c r="F82" s="390"/>
      <c r="G82" s="390"/>
      <c r="H82" s="390"/>
      <c r="I82" s="163"/>
      <c r="J82" s="58"/>
      <c r="K82" s="58"/>
      <c r="L82" s="56"/>
    </row>
    <row r="83" spans="2:65" s="1" customFormat="1" ht="6.9" customHeight="1">
      <c r="B83" s="36"/>
      <c r="C83" s="58"/>
      <c r="D83" s="58"/>
      <c r="E83" s="58"/>
      <c r="F83" s="58"/>
      <c r="G83" s="58"/>
      <c r="H83" s="58"/>
      <c r="I83" s="163"/>
      <c r="J83" s="58"/>
      <c r="K83" s="58"/>
      <c r="L83" s="56"/>
    </row>
    <row r="84" spans="2:65" s="1" customFormat="1" ht="18" customHeight="1">
      <c r="B84" s="36"/>
      <c r="C84" s="60" t="s">
        <v>24</v>
      </c>
      <c r="D84" s="58"/>
      <c r="E84" s="58"/>
      <c r="F84" s="164" t="str">
        <f>F14</f>
        <v>K Náklí 404, 257 41 Týnec nad Sázavou</v>
      </c>
      <c r="G84" s="58"/>
      <c r="H84" s="58"/>
      <c r="I84" s="165" t="s">
        <v>26</v>
      </c>
      <c r="J84" s="68" t="str">
        <f>IF(J14="","",J14)</f>
        <v>4.1.2017</v>
      </c>
      <c r="K84" s="58"/>
      <c r="L84" s="56"/>
    </row>
    <row r="85" spans="2:65" s="1" customFormat="1" ht="6.9" customHeight="1">
      <c r="B85" s="36"/>
      <c r="C85" s="58"/>
      <c r="D85" s="58"/>
      <c r="E85" s="58"/>
      <c r="F85" s="58"/>
      <c r="G85" s="58"/>
      <c r="H85" s="58"/>
      <c r="I85" s="163"/>
      <c r="J85" s="58"/>
      <c r="K85" s="58"/>
      <c r="L85" s="56"/>
    </row>
    <row r="86" spans="2:65" s="1" customFormat="1" ht="13.2">
      <c r="B86" s="36"/>
      <c r="C86" s="60" t="s">
        <v>30</v>
      </c>
      <c r="D86" s="58"/>
      <c r="E86" s="58"/>
      <c r="F86" s="164" t="str">
        <f>E17</f>
        <v>Město Týnec nad Sázavou</v>
      </c>
      <c r="G86" s="58"/>
      <c r="H86" s="58"/>
      <c r="I86" s="165" t="s">
        <v>36</v>
      </c>
      <c r="J86" s="164" t="str">
        <f>E23</f>
        <v>Sladký &amp; Partners s.r.o., projektový atelier</v>
      </c>
      <c r="K86" s="58"/>
      <c r="L86" s="56"/>
    </row>
    <row r="87" spans="2:65" s="1" customFormat="1" ht="14.4" customHeight="1">
      <c r="B87" s="36"/>
      <c r="C87" s="60" t="s">
        <v>34</v>
      </c>
      <c r="D87" s="58"/>
      <c r="E87" s="58"/>
      <c r="F87" s="164" t="str">
        <f>IF(E20="","",E20)</f>
        <v/>
      </c>
      <c r="G87" s="58"/>
      <c r="H87" s="58"/>
      <c r="I87" s="163"/>
      <c r="J87" s="58"/>
      <c r="K87" s="58"/>
      <c r="L87" s="56"/>
    </row>
    <row r="88" spans="2:65" s="1" customFormat="1" ht="10.35" customHeight="1">
      <c r="B88" s="36"/>
      <c r="C88" s="58"/>
      <c r="D88" s="58"/>
      <c r="E88" s="58"/>
      <c r="F88" s="58"/>
      <c r="G88" s="58"/>
      <c r="H88" s="58"/>
      <c r="I88" s="163"/>
      <c r="J88" s="58"/>
      <c r="K88" s="58"/>
      <c r="L88" s="56"/>
    </row>
    <row r="89" spans="2:65" s="10" customFormat="1" ht="29.25" customHeight="1">
      <c r="B89" s="166"/>
      <c r="C89" s="167" t="s">
        <v>180</v>
      </c>
      <c r="D89" s="168" t="s">
        <v>60</v>
      </c>
      <c r="E89" s="168" t="s">
        <v>56</v>
      </c>
      <c r="F89" s="168" t="s">
        <v>181</v>
      </c>
      <c r="G89" s="168" t="s">
        <v>182</v>
      </c>
      <c r="H89" s="168" t="s">
        <v>183</v>
      </c>
      <c r="I89" s="169" t="s">
        <v>184</v>
      </c>
      <c r="J89" s="168" t="s">
        <v>166</v>
      </c>
      <c r="K89" s="170" t="s">
        <v>185</v>
      </c>
      <c r="L89" s="171"/>
      <c r="M89" s="77" t="s">
        <v>186</v>
      </c>
      <c r="N89" s="78" t="s">
        <v>45</v>
      </c>
      <c r="O89" s="78" t="s">
        <v>187</v>
      </c>
      <c r="P89" s="78" t="s">
        <v>188</v>
      </c>
      <c r="Q89" s="78" t="s">
        <v>189</v>
      </c>
      <c r="R89" s="78" t="s">
        <v>190</v>
      </c>
      <c r="S89" s="78" t="s">
        <v>191</v>
      </c>
      <c r="T89" s="79" t="s">
        <v>192</v>
      </c>
    </row>
    <row r="90" spans="2:65" s="1" customFormat="1" ht="29.25" customHeight="1">
      <c r="B90" s="36"/>
      <c r="C90" s="83" t="s">
        <v>167</v>
      </c>
      <c r="D90" s="58"/>
      <c r="E90" s="58"/>
      <c r="F90" s="58"/>
      <c r="G90" s="58"/>
      <c r="H90" s="58"/>
      <c r="I90" s="163"/>
      <c r="J90" s="172">
        <f>BK90</f>
        <v>0</v>
      </c>
      <c r="K90" s="58"/>
      <c r="L90" s="56"/>
      <c r="M90" s="80"/>
      <c r="N90" s="81"/>
      <c r="O90" s="81"/>
      <c r="P90" s="173">
        <f>P91</f>
        <v>0</v>
      </c>
      <c r="Q90" s="81"/>
      <c r="R90" s="173">
        <f>R91</f>
        <v>0</v>
      </c>
      <c r="S90" s="81"/>
      <c r="T90" s="174">
        <f>T91</f>
        <v>0</v>
      </c>
      <c r="AT90" s="19" t="s">
        <v>74</v>
      </c>
      <c r="AU90" s="19" t="s">
        <v>168</v>
      </c>
      <c r="BK90" s="175">
        <f>BK91</f>
        <v>0</v>
      </c>
    </row>
    <row r="91" spans="2:65" s="11" customFormat="1" ht="37.35" customHeight="1">
      <c r="B91" s="176"/>
      <c r="C91" s="177"/>
      <c r="D91" s="178" t="s">
        <v>74</v>
      </c>
      <c r="E91" s="179" t="s">
        <v>3168</v>
      </c>
      <c r="F91" s="179" t="s">
        <v>3169</v>
      </c>
      <c r="G91" s="177"/>
      <c r="H91" s="177"/>
      <c r="I91" s="180"/>
      <c r="J91" s="181">
        <f>BK91</f>
        <v>0</v>
      </c>
      <c r="K91" s="177"/>
      <c r="L91" s="182"/>
      <c r="M91" s="183"/>
      <c r="N91" s="184"/>
      <c r="O91" s="184"/>
      <c r="P91" s="185">
        <f>P92+P124+P137+P139+P151+P154+P169</f>
        <v>0</v>
      </c>
      <c r="Q91" s="184"/>
      <c r="R91" s="185">
        <f>R92+R124+R137+R139+R151+R154+R169</f>
        <v>0</v>
      </c>
      <c r="S91" s="184"/>
      <c r="T91" s="186">
        <f>T92+T124+T137+T139+T151+T154+T169</f>
        <v>0</v>
      </c>
      <c r="AR91" s="187" t="s">
        <v>83</v>
      </c>
      <c r="AT91" s="188" t="s">
        <v>74</v>
      </c>
      <c r="AU91" s="188" t="s">
        <v>75</v>
      </c>
      <c r="AY91" s="187" t="s">
        <v>195</v>
      </c>
      <c r="BK91" s="189">
        <f>BK92+BK124+BK137+BK139+BK151+BK154+BK169</f>
        <v>0</v>
      </c>
    </row>
    <row r="92" spans="2:65" s="11" customFormat="1" ht="19.95" customHeight="1">
      <c r="B92" s="176"/>
      <c r="C92" s="177"/>
      <c r="D92" s="190" t="s">
        <v>74</v>
      </c>
      <c r="E92" s="191" t="s">
        <v>3170</v>
      </c>
      <c r="F92" s="191" t="s">
        <v>3171</v>
      </c>
      <c r="G92" s="177"/>
      <c r="H92" s="177"/>
      <c r="I92" s="180"/>
      <c r="J92" s="192">
        <f>BK92</f>
        <v>0</v>
      </c>
      <c r="K92" s="177"/>
      <c r="L92" s="182"/>
      <c r="M92" s="183"/>
      <c r="N92" s="184"/>
      <c r="O92" s="184"/>
      <c r="P92" s="185">
        <f>SUM(P93:P123)</f>
        <v>0</v>
      </c>
      <c r="Q92" s="184"/>
      <c r="R92" s="185">
        <f>SUM(R93:R123)</f>
        <v>0</v>
      </c>
      <c r="S92" s="184"/>
      <c r="T92" s="186">
        <f>SUM(T93:T123)</f>
        <v>0</v>
      </c>
      <c r="AR92" s="187" t="s">
        <v>83</v>
      </c>
      <c r="AT92" s="188" t="s">
        <v>74</v>
      </c>
      <c r="AU92" s="188" t="s">
        <v>23</v>
      </c>
      <c r="AY92" s="187" t="s">
        <v>195</v>
      </c>
      <c r="BK92" s="189">
        <f>SUM(BK93:BK123)</f>
        <v>0</v>
      </c>
    </row>
    <row r="93" spans="2:65" s="1" customFormat="1" ht="28.8" customHeight="1">
      <c r="B93" s="36"/>
      <c r="C93" s="193" t="s">
        <v>23</v>
      </c>
      <c r="D93" s="193" t="s">
        <v>198</v>
      </c>
      <c r="E93" s="194" t="s">
        <v>3172</v>
      </c>
      <c r="F93" s="195" t="s">
        <v>3173</v>
      </c>
      <c r="G93" s="196" t="s">
        <v>886</v>
      </c>
      <c r="H93" s="197">
        <v>2</v>
      </c>
      <c r="I93" s="198"/>
      <c r="J93" s="199">
        <f t="shared" ref="J93:J123" si="0">ROUND(I93*H93,2)</f>
        <v>0</v>
      </c>
      <c r="K93" s="195" t="s">
        <v>22</v>
      </c>
      <c r="L93" s="56"/>
      <c r="M93" s="200" t="s">
        <v>22</v>
      </c>
      <c r="N93" s="201" t="s">
        <v>46</v>
      </c>
      <c r="O93" s="37"/>
      <c r="P93" s="202">
        <f t="shared" ref="P93:P123" si="1">O93*H93</f>
        <v>0</v>
      </c>
      <c r="Q93" s="202">
        <v>0</v>
      </c>
      <c r="R93" s="202">
        <f t="shared" ref="R93:R123" si="2">Q93*H93</f>
        <v>0</v>
      </c>
      <c r="S93" s="202">
        <v>0</v>
      </c>
      <c r="T93" s="203">
        <f t="shared" ref="T93:T123" si="3">S93*H93</f>
        <v>0</v>
      </c>
      <c r="AR93" s="19" t="s">
        <v>258</v>
      </c>
      <c r="AT93" s="19" t="s">
        <v>198</v>
      </c>
      <c r="AU93" s="19" t="s">
        <v>83</v>
      </c>
      <c r="AY93" s="19" t="s">
        <v>195</v>
      </c>
      <c r="BE93" s="204">
        <f t="shared" ref="BE93:BE123" si="4">IF(N93="základní",J93,0)</f>
        <v>0</v>
      </c>
      <c r="BF93" s="204">
        <f t="shared" ref="BF93:BF123" si="5">IF(N93="snížená",J93,0)</f>
        <v>0</v>
      </c>
      <c r="BG93" s="204">
        <f t="shared" ref="BG93:BG123" si="6">IF(N93="zákl. přenesená",J93,0)</f>
        <v>0</v>
      </c>
      <c r="BH93" s="204">
        <f t="shared" ref="BH93:BH123" si="7">IF(N93="sníž. přenesená",J93,0)</f>
        <v>0</v>
      </c>
      <c r="BI93" s="204">
        <f t="shared" ref="BI93:BI123" si="8">IF(N93="nulová",J93,0)</f>
        <v>0</v>
      </c>
      <c r="BJ93" s="19" t="s">
        <v>23</v>
      </c>
      <c r="BK93" s="204">
        <f t="shared" ref="BK93:BK123" si="9">ROUND(I93*H93,2)</f>
        <v>0</v>
      </c>
      <c r="BL93" s="19" t="s">
        <v>258</v>
      </c>
      <c r="BM93" s="19" t="s">
        <v>3174</v>
      </c>
    </row>
    <row r="94" spans="2:65" s="1" customFormat="1" ht="28.8" customHeight="1">
      <c r="B94" s="36"/>
      <c r="C94" s="193" t="s">
        <v>83</v>
      </c>
      <c r="D94" s="193" t="s">
        <v>198</v>
      </c>
      <c r="E94" s="194" t="s">
        <v>3175</v>
      </c>
      <c r="F94" s="195" t="s">
        <v>3176</v>
      </c>
      <c r="G94" s="196" t="s">
        <v>886</v>
      </c>
      <c r="H94" s="197">
        <v>1</v>
      </c>
      <c r="I94" s="198"/>
      <c r="J94" s="199">
        <f t="shared" si="0"/>
        <v>0</v>
      </c>
      <c r="K94" s="195" t="s">
        <v>22</v>
      </c>
      <c r="L94" s="56"/>
      <c r="M94" s="200" t="s">
        <v>22</v>
      </c>
      <c r="N94" s="201" t="s">
        <v>46</v>
      </c>
      <c r="O94" s="37"/>
      <c r="P94" s="202">
        <f t="shared" si="1"/>
        <v>0</v>
      </c>
      <c r="Q94" s="202">
        <v>0</v>
      </c>
      <c r="R94" s="202">
        <f t="shared" si="2"/>
        <v>0</v>
      </c>
      <c r="S94" s="202">
        <v>0</v>
      </c>
      <c r="T94" s="203">
        <f t="shared" si="3"/>
        <v>0</v>
      </c>
      <c r="AR94" s="19" t="s">
        <v>258</v>
      </c>
      <c r="AT94" s="19" t="s">
        <v>198</v>
      </c>
      <c r="AU94" s="19" t="s">
        <v>83</v>
      </c>
      <c r="AY94" s="19" t="s">
        <v>195</v>
      </c>
      <c r="BE94" s="204">
        <f t="shared" si="4"/>
        <v>0</v>
      </c>
      <c r="BF94" s="204">
        <f t="shared" si="5"/>
        <v>0</v>
      </c>
      <c r="BG94" s="204">
        <f t="shared" si="6"/>
        <v>0</v>
      </c>
      <c r="BH94" s="204">
        <f t="shared" si="7"/>
        <v>0</v>
      </c>
      <c r="BI94" s="204">
        <f t="shared" si="8"/>
        <v>0</v>
      </c>
      <c r="BJ94" s="19" t="s">
        <v>23</v>
      </c>
      <c r="BK94" s="204">
        <f t="shared" si="9"/>
        <v>0</v>
      </c>
      <c r="BL94" s="19" t="s">
        <v>258</v>
      </c>
      <c r="BM94" s="19" t="s">
        <v>3177</v>
      </c>
    </row>
    <row r="95" spans="2:65" s="1" customFormat="1" ht="20.399999999999999" customHeight="1">
      <c r="B95" s="36"/>
      <c r="C95" s="193" t="s">
        <v>216</v>
      </c>
      <c r="D95" s="193" t="s">
        <v>198</v>
      </c>
      <c r="E95" s="194" t="s">
        <v>3178</v>
      </c>
      <c r="F95" s="195" t="s">
        <v>3179</v>
      </c>
      <c r="G95" s="196" t="s">
        <v>2177</v>
      </c>
      <c r="H95" s="197">
        <v>12</v>
      </c>
      <c r="I95" s="198"/>
      <c r="J95" s="199">
        <f t="shared" si="0"/>
        <v>0</v>
      </c>
      <c r="K95" s="195" t="s">
        <v>22</v>
      </c>
      <c r="L95" s="56"/>
      <c r="M95" s="200" t="s">
        <v>22</v>
      </c>
      <c r="N95" s="201" t="s">
        <v>46</v>
      </c>
      <c r="O95" s="37"/>
      <c r="P95" s="202">
        <f t="shared" si="1"/>
        <v>0</v>
      </c>
      <c r="Q95" s="202">
        <v>0</v>
      </c>
      <c r="R95" s="202">
        <f t="shared" si="2"/>
        <v>0</v>
      </c>
      <c r="S95" s="202">
        <v>0</v>
      </c>
      <c r="T95" s="203">
        <f t="shared" si="3"/>
        <v>0</v>
      </c>
      <c r="AR95" s="19" t="s">
        <v>258</v>
      </c>
      <c r="AT95" s="19" t="s">
        <v>198</v>
      </c>
      <c r="AU95" s="19" t="s">
        <v>83</v>
      </c>
      <c r="AY95" s="19" t="s">
        <v>195</v>
      </c>
      <c r="BE95" s="204">
        <f t="shared" si="4"/>
        <v>0</v>
      </c>
      <c r="BF95" s="204">
        <f t="shared" si="5"/>
        <v>0</v>
      </c>
      <c r="BG95" s="204">
        <f t="shared" si="6"/>
        <v>0</v>
      </c>
      <c r="BH95" s="204">
        <f t="shared" si="7"/>
        <v>0</v>
      </c>
      <c r="BI95" s="204">
        <f t="shared" si="8"/>
        <v>0</v>
      </c>
      <c r="BJ95" s="19" t="s">
        <v>23</v>
      </c>
      <c r="BK95" s="204">
        <f t="shared" si="9"/>
        <v>0</v>
      </c>
      <c r="BL95" s="19" t="s">
        <v>258</v>
      </c>
      <c r="BM95" s="19" t="s">
        <v>3180</v>
      </c>
    </row>
    <row r="96" spans="2:65" s="1" customFormat="1" ht="20.399999999999999" customHeight="1">
      <c r="B96" s="36"/>
      <c r="C96" s="193" t="s">
        <v>202</v>
      </c>
      <c r="D96" s="193" t="s">
        <v>198</v>
      </c>
      <c r="E96" s="194" t="s">
        <v>3181</v>
      </c>
      <c r="F96" s="195" t="s">
        <v>3182</v>
      </c>
      <c r="G96" s="196" t="s">
        <v>2177</v>
      </c>
      <c r="H96" s="197">
        <v>1</v>
      </c>
      <c r="I96" s="198"/>
      <c r="J96" s="199">
        <f t="shared" si="0"/>
        <v>0</v>
      </c>
      <c r="K96" s="195" t="s">
        <v>22</v>
      </c>
      <c r="L96" s="56"/>
      <c r="M96" s="200" t="s">
        <v>22</v>
      </c>
      <c r="N96" s="201" t="s">
        <v>46</v>
      </c>
      <c r="O96" s="37"/>
      <c r="P96" s="202">
        <f t="shared" si="1"/>
        <v>0</v>
      </c>
      <c r="Q96" s="202">
        <v>0</v>
      </c>
      <c r="R96" s="202">
        <f t="shared" si="2"/>
        <v>0</v>
      </c>
      <c r="S96" s="202">
        <v>0</v>
      </c>
      <c r="T96" s="203">
        <f t="shared" si="3"/>
        <v>0</v>
      </c>
      <c r="AR96" s="19" t="s">
        <v>258</v>
      </c>
      <c r="AT96" s="19" t="s">
        <v>198</v>
      </c>
      <c r="AU96" s="19" t="s">
        <v>83</v>
      </c>
      <c r="AY96" s="19" t="s">
        <v>195</v>
      </c>
      <c r="BE96" s="204">
        <f t="shared" si="4"/>
        <v>0</v>
      </c>
      <c r="BF96" s="204">
        <f t="shared" si="5"/>
        <v>0</v>
      </c>
      <c r="BG96" s="204">
        <f t="shared" si="6"/>
        <v>0</v>
      </c>
      <c r="BH96" s="204">
        <f t="shared" si="7"/>
        <v>0</v>
      </c>
      <c r="BI96" s="204">
        <f t="shared" si="8"/>
        <v>0</v>
      </c>
      <c r="BJ96" s="19" t="s">
        <v>23</v>
      </c>
      <c r="BK96" s="204">
        <f t="shared" si="9"/>
        <v>0</v>
      </c>
      <c r="BL96" s="19" t="s">
        <v>258</v>
      </c>
      <c r="BM96" s="19" t="s">
        <v>3183</v>
      </c>
    </row>
    <row r="97" spans="2:65" s="1" customFormat="1" ht="20.399999999999999" customHeight="1">
      <c r="B97" s="36"/>
      <c r="C97" s="193" t="s">
        <v>239</v>
      </c>
      <c r="D97" s="193" t="s">
        <v>198</v>
      </c>
      <c r="E97" s="194" t="s">
        <v>3184</v>
      </c>
      <c r="F97" s="195" t="s">
        <v>3185</v>
      </c>
      <c r="G97" s="196" t="s">
        <v>2177</v>
      </c>
      <c r="H97" s="197">
        <v>4</v>
      </c>
      <c r="I97" s="198"/>
      <c r="J97" s="199">
        <f t="shared" si="0"/>
        <v>0</v>
      </c>
      <c r="K97" s="195" t="s">
        <v>22</v>
      </c>
      <c r="L97" s="56"/>
      <c r="M97" s="200" t="s">
        <v>22</v>
      </c>
      <c r="N97" s="201" t="s">
        <v>46</v>
      </c>
      <c r="O97" s="37"/>
      <c r="P97" s="202">
        <f t="shared" si="1"/>
        <v>0</v>
      </c>
      <c r="Q97" s="202">
        <v>0</v>
      </c>
      <c r="R97" s="202">
        <f t="shared" si="2"/>
        <v>0</v>
      </c>
      <c r="S97" s="202">
        <v>0</v>
      </c>
      <c r="T97" s="203">
        <f t="shared" si="3"/>
        <v>0</v>
      </c>
      <c r="AR97" s="19" t="s">
        <v>258</v>
      </c>
      <c r="AT97" s="19" t="s">
        <v>198</v>
      </c>
      <c r="AU97" s="19" t="s">
        <v>83</v>
      </c>
      <c r="AY97" s="19" t="s">
        <v>195</v>
      </c>
      <c r="BE97" s="204">
        <f t="shared" si="4"/>
        <v>0</v>
      </c>
      <c r="BF97" s="204">
        <f t="shared" si="5"/>
        <v>0</v>
      </c>
      <c r="BG97" s="204">
        <f t="shared" si="6"/>
        <v>0</v>
      </c>
      <c r="BH97" s="204">
        <f t="shared" si="7"/>
        <v>0</v>
      </c>
      <c r="BI97" s="204">
        <f t="shared" si="8"/>
        <v>0</v>
      </c>
      <c r="BJ97" s="19" t="s">
        <v>23</v>
      </c>
      <c r="BK97" s="204">
        <f t="shared" si="9"/>
        <v>0</v>
      </c>
      <c r="BL97" s="19" t="s">
        <v>258</v>
      </c>
      <c r="BM97" s="19" t="s">
        <v>3186</v>
      </c>
    </row>
    <row r="98" spans="2:65" s="1" customFormat="1" ht="20.399999999999999" customHeight="1">
      <c r="B98" s="36"/>
      <c r="C98" s="193" t="s">
        <v>196</v>
      </c>
      <c r="D98" s="193" t="s">
        <v>198</v>
      </c>
      <c r="E98" s="194" t="s">
        <v>3187</v>
      </c>
      <c r="F98" s="195" t="s">
        <v>3188</v>
      </c>
      <c r="G98" s="196" t="s">
        <v>2177</v>
      </c>
      <c r="H98" s="197">
        <v>2</v>
      </c>
      <c r="I98" s="198"/>
      <c r="J98" s="199">
        <f t="shared" si="0"/>
        <v>0</v>
      </c>
      <c r="K98" s="195" t="s">
        <v>22</v>
      </c>
      <c r="L98" s="56"/>
      <c r="M98" s="200" t="s">
        <v>22</v>
      </c>
      <c r="N98" s="201" t="s">
        <v>46</v>
      </c>
      <c r="O98" s="37"/>
      <c r="P98" s="202">
        <f t="shared" si="1"/>
        <v>0</v>
      </c>
      <c r="Q98" s="202">
        <v>0</v>
      </c>
      <c r="R98" s="202">
        <f t="shared" si="2"/>
        <v>0</v>
      </c>
      <c r="S98" s="202">
        <v>0</v>
      </c>
      <c r="T98" s="203">
        <f t="shared" si="3"/>
        <v>0</v>
      </c>
      <c r="AR98" s="19" t="s">
        <v>258</v>
      </c>
      <c r="AT98" s="19" t="s">
        <v>198</v>
      </c>
      <c r="AU98" s="19" t="s">
        <v>83</v>
      </c>
      <c r="AY98" s="19" t="s">
        <v>195</v>
      </c>
      <c r="BE98" s="204">
        <f t="shared" si="4"/>
        <v>0</v>
      </c>
      <c r="BF98" s="204">
        <f t="shared" si="5"/>
        <v>0</v>
      </c>
      <c r="BG98" s="204">
        <f t="shared" si="6"/>
        <v>0</v>
      </c>
      <c r="BH98" s="204">
        <f t="shared" si="7"/>
        <v>0</v>
      </c>
      <c r="BI98" s="204">
        <f t="shared" si="8"/>
        <v>0</v>
      </c>
      <c r="BJ98" s="19" t="s">
        <v>23</v>
      </c>
      <c r="BK98" s="204">
        <f t="shared" si="9"/>
        <v>0</v>
      </c>
      <c r="BL98" s="19" t="s">
        <v>258</v>
      </c>
      <c r="BM98" s="19" t="s">
        <v>3189</v>
      </c>
    </row>
    <row r="99" spans="2:65" s="1" customFormat="1" ht="20.399999999999999" customHeight="1">
      <c r="B99" s="36"/>
      <c r="C99" s="193" t="s">
        <v>255</v>
      </c>
      <c r="D99" s="193" t="s">
        <v>198</v>
      </c>
      <c r="E99" s="194" t="s">
        <v>3190</v>
      </c>
      <c r="F99" s="195" t="s">
        <v>3191</v>
      </c>
      <c r="G99" s="196" t="s">
        <v>2177</v>
      </c>
      <c r="H99" s="197">
        <v>1</v>
      </c>
      <c r="I99" s="198"/>
      <c r="J99" s="199">
        <f t="shared" si="0"/>
        <v>0</v>
      </c>
      <c r="K99" s="195" t="s">
        <v>22</v>
      </c>
      <c r="L99" s="56"/>
      <c r="M99" s="200" t="s">
        <v>22</v>
      </c>
      <c r="N99" s="201" t="s">
        <v>46</v>
      </c>
      <c r="O99" s="37"/>
      <c r="P99" s="202">
        <f t="shared" si="1"/>
        <v>0</v>
      </c>
      <c r="Q99" s="202">
        <v>0</v>
      </c>
      <c r="R99" s="202">
        <f t="shared" si="2"/>
        <v>0</v>
      </c>
      <c r="S99" s="202">
        <v>0</v>
      </c>
      <c r="T99" s="203">
        <f t="shared" si="3"/>
        <v>0</v>
      </c>
      <c r="AR99" s="19" t="s">
        <v>258</v>
      </c>
      <c r="AT99" s="19" t="s">
        <v>198</v>
      </c>
      <c r="AU99" s="19" t="s">
        <v>83</v>
      </c>
      <c r="AY99" s="19" t="s">
        <v>195</v>
      </c>
      <c r="BE99" s="204">
        <f t="shared" si="4"/>
        <v>0</v>
      </c>
      <c r="BF99" s="204">
        <f t="shared" si="5"/>
        <v>0</v>
      </c>
      <c r="BG99" s="204">
        <f t="shared" si="6"/>
        <v>0</v>
      </c>
      <c r="BH99" s="204">
        <f t="shared" si="7"/>
        <v>0</v>
      </c>
      <c r="BI99" s="204">
        <f t="shared" si="8"/>
        <v>0</v>
      </c>
      <c r="BJ99" s="19" t="s">
        <v>23</v>
      </c>
      <c r="BK99" s="204">
        <f t="shared" si="9"/>
        <v>0</v>
      </c>
      <c r="BL99" s="19" t="s">
        <v>258</v>
      </c>
      <c r="BM99" s="19" t="s">
        <v>3192</v>
      </c>
    </row>
    <row r="100" spans="2:65" s="1" customFormat="1" ht="20.399999999999999" customHeight="1">
      <c r="B100" s="36"/>
      <c r="C100" s="193" t="s">
        <v>262</v>
      </c>
      <c r="D100" s="193" t="s">
        <v>198</v>
      </c>
      <c r="E100" s="194" t="s">
        <v>3193</v>
      </c>
      <c r="F100" s="195" t="s">
        <v>3194</v>
      </c>
      <c r="G100" s="196" t="s">
        <v>2177</v>
      </c>
      <c r="H100" s="197">
        <v>2</v>
      </c>
      <c r="I100" s="198"/>
      <c r="J100" s="199">
        <f t="shared" si="0"/>
        <v>0</v>
      </c>
      <c r="K100" s="195" t="s">
        <v>22</v>
      </c>
      <c r="L100" s="56"/>
      <c r="M100" s="200" t="s">
        <v>22</v>
      </c>
      <c r="N100" s="201" t="s">
        <v>46</v>
      </c>
      <c r="O100" s="37"/>
      <c r="P100" s="202">
        <f t="shared" si="1"/>
        <v>0</v>
      </c>
      <c r="Q100" s="202">
        <v>0</v>
      </c>
      <c r="R100" s="202">
        <f t="shared" si="2"/>
        <v>0</v>
      </c>
      <c r="S100" s="202">
        <v>0</v>
      </c>
      <c r="T100" s="203">
        <f t="shared" si="3"/>
        <v>0</v>
      </c>
      <c r="AR100" s="19" t="s">
        <v>258</v>
      </c>
      <c r="AT100" s="19" t="s">
        <v>198</v>
      </c>
      <c r="AU100" s="19" t="s">
        <v>83</v>
      </c>
      <c r="AY100" s="19" t="s">
        <v>195</v>
      </c>
      <c r="BE100" s="204">
        <f t="shared" si="4"/>
        <v>0</v>
      </c>
      <c r="BF100" s="204">
        <f t="shared" si="5"/>
        <v>0</v>
      </c>
      <c r="BG100" s="204">
        <f t="shared" si="6"/>
        <v>0</v>
      </c>
      <c r="BH100" s="204">
        <f t="shared" si="7"/>
        <v>0</v>
      </c>
      <c r="BI100" s="204">
        <f t="shared" si="8"/>
        <v>0</v>
      </c>
      <c r="BJ100" s="19" t="s">
        <v>23</v>
      </c>
      <c r="BK100" s="204">
        <f t="shared" si="9"/>
        <v>0</v>
      </c>
      <c r="BL100" s="19" t="s">
        <v>258</v>
      </c>
      <c r="BM100" s="19" t="s">
        <v>3195</v>
      </c>
    </row>
    <row r="101" spans="2:65" s="1" customFormat="1" ht="20.399999999999999" customHeight="1">
      <c r="B101" s="36"/>
      <c r="C101" s="193" t="s">
        <v>218</v>
      </c>
      <c r="D101" s="193" t="s">
        <v>198</v>
      </c>
      <c r="E101" s="194" t="s">
        <v>3196</v>
      </c>
      <c r="F101" s="195" t="s">
        <v>3197</v>
      </c>
      <c r="G101" s="196" t="s">
        <v>886</v>
      </c>
      <c r="H101" s="197">
        <v>1</v>
      </c>
      <c r="I101" s="198"/>
      <c r="J101" s="199">
        <f t="shared" si="0"/>
        <v>0</v>
      </c>
      <c r="K101" s="195" t="s">
        <v>22</v>
      </c>
      <c r="L101" s="56"/>
      <c r="M101" s="200" t="s">
        <v>22</v>
      </c>
      <c r="N101" s="201" t="s">
        <v>46</v>
      </c>
      <c r="O101" s="37"/>
      <c r="P101" s="202">
        <f t="shared" si="1"/>
        <v>0</v>
      </c>
      <c r="Q101" s="202">
        <v>0</v>
      </c>
      <c r="R101" s="202">
        <f t="shared" si="2"/>
        <v>0</v>
      </c>
      <c r="S101" s="202">
        <v>0</v>
      </c>
      <c r="T101" s="203">
        <f t="shared" si="3"/>
        <v>0</v>
      </c>
      <c r="AR101" s="19" t="s">
        <v>258</v>
      </c>
      <c r="AT101" s="19" t="s">
        <v>198</v>
      </c>
      <c r="AU101" s="19" t="s">
        <v>83</v>
      </c>
      <c r="AY101" s="19" t="s">
        <v>195</v>
      </c>
      <c r="BE101" s="204">
        <f t="shared" si="4"/>
        <v>0</v>
      </c>
      <c r="BF101" s="204">
        <f t="shared" si="5"/>
        <v>0</v>
      </c>
      <c r="BG101" s="204">
        <f t="shared" si="6"/>
        <v>0</v>
      </c>
      <c r="BH101" s="204">
        <f t="shared" si="7"/>
        <v>0</v>
      </c>
      <c r="BI101" s="204">
        <f t="shared" si="8"/>
        <v>0</v>
      </c>
      <c r="BJ101" s="19" t="s">
        <v>23</v>
      </c>
      <c r="BK101" s="204">
        <f t="shared" si="9"/>
        <v>0</v>
      </c>
      <c r="BL101" s="19" t="s">
        <v>258</v>
      </c>
      <c r="BM101" s="19" t="s">
        <v>3198</v>
      </c>
    </row>
    <row r="102" spans="2:65" s="1" customFormat="1" ht="20.399999999999999" customHeight="1">
      <c r="B102" s="36"/>
      <c r="C102" s="193" t="s">
        <v>28</v>
      </c>
      <c r="D102" s="193" t="s">
        <v>198</v>
      </c>
      <c r="E102" s="194" t="s">
        <v>3199</v>
      </c>
      <c r="F102" s="195" t="s">
        <v>3200</v>
      </c>
      <c r="G102" s="196" t="s">
        <v>886</v>
      </c>
      <c r="H102" s="197">
        <v>1</v>
      </c>
      <c r="I102" s="198"/>
      <c r="J102" s="199">
        <f t="shared" si="0"/>
        <v>0</v>
      </c>
      <c r="K102" s="195" t="s">
        <v>22</v>
      </c>
      <c r="L102" s="56"/>
      <c r="M102" s="200" t="s">
        <v>22</v>
      </c>
      <c r="N102" s="201" t="s">
        <v>46</v>
      </c>
      <c r="O102" s="37"/>
      <c r="P102" s="202">
        <f t="shared" si="1"/>
        <v>0</v>
      </c>
      <c r="Q102" s="202">
        <v>0</v>
      </c>
      <c r="R102" s="202">
        <f t="shared" si="2"/>
        <v>0</v>
      </c>
      <c r="S102" s="202">
        <v>0</v>
      </c>
      <c r="T102" s="203">
        <f t="shared" si="3"/>
        <v>0</v>
      </c>
      <c r="AR102" s="19" t="s">
        <v>258</v>
      </c>
      <c r="AT102" s="19" t="s">
        <v>198</v>
      </c>
      <c r="AU102" s="19" t="s">
        <v>83</v>
      </c>
      <c r="AY102" s="19" t="s">
        <v>195</v>
      </c>
      <c r="BE102" s="204">
        <f t="shared" si="4"/>
        <v>0</v>
      </c>
      <c r="BF102" s="204">
        <f t="shared" si="5"/>
        <v>0</v>
      </c>
      <c r="BG102" s="204">
        <f t="shared" si="6"/>
        <v>0</v>
      </c>
      <c r="BH102" s="204">
        <f t="shared" si="7"/>
        <v>0</v>
      </c>
      <c r="BI102" s="204">
        <f t="shared" si="8"/>
        <v>0</v>
      </c>
      <c r="BJ102" s="19" t="s">
        <v>23</v>
      </c>
      <c r="BK102" s="204">
        <f t="shared" si="9"/>
        <v>0</v>
      </c>
      <c r="BL102" s="19" t="s">
        <v>258</v>
      </c>
      <c r="BM102" s="19" t="s">
        <v>3201</v>
      </c>
    </row>
    <row r="103" spans="2:65" s="1" customFormat="1" ht="20.399999999999999" customHeight="1">
      <c r="B103" s="36"/>
      <c r="C103" s="193" t="s">
        <v>363</v>
      </c>
      <c r="D103" s="193" t="s">
        <v>198</v>
      </c>
      <c r="E103" s="194" t="s">
        <v>3202</v>
      </c>
      <c r="F103" s="195" t="s">
        <v>3203</v>
      </c>
      <c r="G103" s="196" t="s">
        <v>2177</v>
      </c>
      <c r="H103" s="197">
        <v>1</v>
      </c>
      <c r="I103" s="198"/>
      <c r="J103" s="199">
        <f t="shared" si="0"/>
        <v>0</v>
      </c>
      <c r="K103" s="195" t="s">
        <v>22</v>
      </c>
      <c r="L103" s="56"/>
      <c r="M103" s="200" t="s">
        <v>22</v>
      </c>
      <c r="N103" s="201" t="s">
        <v>46</v>
      </c>
      <c r="O103" s="37"/>
      <c r="P103" s="202">
        <f t="shared" si="1"/>
        <v>0</v>
      </c>
      <c r="Q103" s="202">
        <v>0</v>
      </c>
      <c r="R103" s="202">
        <f t="shared" si="2"/>
        <v>0</v>
      </c>
      <c r="S103" s="202">
        <v>0</v>
      </c>
      <c r="T103" s="203">
        <f t="shared" si="3"/>
        <v>0</v>
      </c>
      <c r="AR103" s="19" t="s">
        <v>258</v>
      </c>
      <c r="AT103" s="19" t="s">
        <v>198</v>
      </c>
      <c r="AU103" s="19" t="s">
        <v>83</v>
      </c>
      <c r="AY103" s="19" t="s">
        <v>195</v>
      </c>
      <c r="BE103" s="204">
        <f t="shared" si="4"/>
        <v>0</v>
      </c>
      <c r="BF103" s="204">
        <f t="shared" si="5"/>
        <v>0</v>
      </c>
      <c r="BG103" s="204">
        <f t="shared" si="6"/>
        <v>0</v>
      </c>
      <c r="BH103" s="204">
        <f t="shared" si="7"/>
        <v>0</v>
      </c>
      <c r="BI103" s="204">
        <f t="shared" si="8"/>
        <v>0</v>
      </c>
      <c r="BJ103" s="19" t="s">
        <v>23</v>
      </c>
      <c r="BK103" s="204">
        <f t="shared" si="9"/>
        <v>0</v>
      </c>
      <c r="BL103" s="19" t="s">
        <v>258</v>
      </c>
      <c r="BM103" s="19" t="s">
        <v>3204</v>
      </c>
    </row>
    <row r="104" spans="2:65" s="1" customFormat="1" ht="20.399999999999999" customHeight="1">
      <c r="B104" s="36"/>
      <c r="C104" s="193" t="s">
        <v>371</v>
      </c>
      <c r="D104" s="193" t="s">
        <v>198</v>
      </c>
      <c r="E104" s="194" t="s">
        <v>3205</v>
      </c>
      <c r="F104" s="195" t="s">
        <v>3206</v>
      </c>
      <c r="G104" s="196" t="s">
        <v>886</v>
      </c>
      <c r="H104" s="197">
        <v>1</v>
      </c>
      <c r="I104" s="198"/>
      <c r="J104" s="199">
        <f t="shared" si="0"/>
        <v>0</v>
      </c>
      <c r="K104" s="195" t="s">
        <v>22</v>
      </c>
      <c r="L104" s="56"/>
      <c r="M104" s="200" t="s">
        <v>22</v>
      </c>
      <c r="N104" s="201" t="s">
        <v>46</v>
      </c>
      <c r="O104" s="37"/>
      <c r="P104" s="202">
        <f t="shared" si="1"/>
        <v>0</v>
      </c>
      <c r="Q104" s="202">
        <v>0</v>
      </c>
      <c r="R104" s="202">
        <f t="shared" si="2"/>
        <v>0</v>
      </c>
      <c r="S104" s="202">
        <v>0</v>
      </c>
      <c r="T104" s="203">
        <f t="shared" si="3"/>
        <v>0</v>
      </c>
      <c r="AR104" s="19" t="s">
        <v>258</v>
      </c>
      <c r="AT104" s="19" t="s">
        <v>198</v>
      </c>
      <c r="AU104" s="19" t="s">
        <v>83</v>
      </c>
      <c r="AY104" s="19" t="s">
        <v>195</v>
      </c>
      <c r="BE104" s="204">
        <f t="shared" si="4"/>
        <v>0</v>
      </c>
      <c r="BF104" s="204">
        <f t="shared" si="5"/>
        <v>0</v>
      </c>
      <c r="BG104" s="204">
        <f t="shared" si="6"/>
        <v>0</v>
      </c>
      <c r="BH104" s="204">
        <f t="shared" si="7"/>
        <v>0</v>
      </c>
      <c r="BI104" s="204">
        <f t="shared" si="8"/>
        <v>0</v>
      </c>
      <c r="BJ104" s="19" t="s">
        <v>23</v>
      </c>
      <c r="BK104" s="204">
        <f t="shared" si="9"/>
        <v>0</v>
      </c>
      <c r="BL104" s="19" t="s">
        <v>258</v>
      </c>
      <c r="BM104" s="19" t="s">
        <v>3207</v>
      </c>
    </row>
    <row r="105" spans="2:65" s="1" customFormat="1" ht="20.399999999999999" customHeight="1">
      <c r="B105" s="36"/>
      <c r="C105" s="193" t="s">
        <v>379</v>
      </c>
      <c r="D105" s="193" t="s">
        <v>198</v>
      </c>
      <c r="E105" s="194" t="s">
        <v>3208</v>
      </c>
      <c r="F105" s="195" t="s">
        <v>3209</v>
      </c>
      <c r="G105" s="196" t="s">
        <v>886</v>
      </c>
      <c r="H105" s="197">
        <v>1</v>
      </c>
      <c r="I105" s="198"/>
      <c r="J105" s="199">
        <f t="shared" si="0"/>
        <v>0</v>
      </c>
      <c r="K105" s="195" t="s">
        <v>22</v>
      </c>
      <c r="L105" s="56"/>
      <c r="M105" s="200" t="s">
        <v>22</v>
      </c>
      <c r="N105" s="201" t="s">
        <v>46</v>
      </c>
      <c r="O105" s="37"/>
      <c r="P105" s="202">
        <f t="shared" si="1"/>
        <v>0</v>
      </c>
      <c r="Q105" s="202">
        <v>0</v>
      </c>
      <c r="R105" s="202">
        <f t="shared" si="2"/>
        <v>0</v>
      </c>
      <c r="S105" s="202">
        <v>0</v>
      </c>
      <c r="T105" s="203">
        <f t="shared" si="3"/>
        <v>0</v>
      </c>
      <c r="AR105" s="19" t="s">
        <v>258</v>
      </c>
      <c r="AT105" s="19" t="s">
        <v>198</v>
      </c>
      <c r="AU105" s="19" t="s">
        <v>83</v>
      </c>
      <c r="AY105" s="19" t="s">
        <v>195</v>
      </c>
      <c r="BE105" s="204">
        <f t="shared" si="4"/>
        <v>0</v>
      </c>
      <c r="BF105" s="204">
        <f t="shared" si="5"/>
        <v>0</v>
      </c>
      <c r="BG105" s="204">
        <f t="shared" si="6"/>
        <v>0</v>
      </c>
      <c r="BH105" s="204">
        <f t="shared" si="7"/>
        <v>0</v>
      </c>
      <c r="BI105" s="204">
        <f t="shared" si="8"/>
        <v>0</v>
      </c>
      <c r="BJ105" s="19" t="s">
        <v>23</v>
      </c>
      <c r="BK105" s="204">
        <f t="shared" si="9"/>
        <v>0</v>
      </c>
      <c r="BL105" s="19" t="s">
        <v>258</v>
      </c>
      <c r="BM105" s="19" t="s">
        <v>3210</v>
      </c>
    </row>
    <row r="106" spans="2:65" s="1" customFormat="1" ht="20.399999999999999" customHeight="1">
      <c r="B106" s="36"/>
      <c r="C106" s="193" t="s">
        <v>386</v>
      </c>
      <c r="D106" s="193" t="s">
        <v>198</v>
      </c>
      <c r="E106" s="194" t="s">
        <v>3211</v>
      </c>
      <c r="F106" s="195" t="s">
        <v>3212</v>
      </c>
      <c r="G106" s="196" t="s">
        <v>886</v>
      </c>
      <c r="H106" s="197">
        <v>4</v>
      </c>
      <c r="I106" s="198"/>
      <c r="J106" s="199">
        <f t="shared" si="0"/>
        <v>0</v>
      </c>
      <c r="K106" s="195" t="s">
        <v>22</v>
      </c>
      <c r="L106" s="56"/>
      <c r="M106" s="200" t="s">
        <v>22</v>
      </c>
      <c r="N106" s="201" t="s">
        <v>46</v>
      </c>
      <c r="O106" s="37"/>
      <c r="P106" s="202">
        <f t="shared" si="1"/>
        <v>0</v>
      </c>
      <c r="Q106" s="202">
        <v>0</v>
      </c>
      <c r="R106" s="202">
        <f t="shared" si="2"/>
        <v>0</v>
      </c>
      <c r="S106" s="202">
        <v>0</v>
      </c>
      <c r="T106" s="203">
        <f t="shared" si="3"/>
        <v>0</v>
      </c>
      <c r="AR106" s="19" t="s">
        <v>258</v>
      </c>
      <c r="AT106" s="19" t="s">
        <v>198</v>
      </c>
      <c r="AU106" s="19" t="s">
        <v>83</v>
      </c>
      <c r="AY106" s="19" t="s">
        <v>195</v>
      </c>
      <c r="BE106" s="204">
        <f t="shared" si="4"/>
        <v>0</v>
      </c>
      <c r="BF106" s="204">
        <f t="shared" si="5"/>
        <v>0</v>
      </c>
      <c r="BG106" s="204">
        <f t="shared" si="6"/>
        <v>0</v>
      </c>
      <c r="BH106" s="204">
        <f t="shared" si="7"/>
        <v>0</v>
      </c>
      <c r="BI106" s="204">
        <f t="shared" si="8"/>
        <v>0</v>
      </c>
      <c r="BJ106" s="19" t="s">
        <v>23</v>
      </c>
      <c r="BK106" s="204">
        <f t="shared" si="9"/>
        <v>0</v>
      </c>
      <c r="BL106" s="19" t="s">
        <v>258</v>
      </c>
      <c r="BM106" s="19" t="s">
        <v>3213</v>
      </c>
    </row>
    <row r="107" spans="2:65" s="1" customFormat="1" ht="20.399999999999999" customHeight="1">
      <c r="B107" s="36"/>
      <c r="C107" s="193" t="s">
        <v>8</v>
      </c>
      <c r="D107" s="193" t="s">
        <v>198</v>
      </c>
      <c r="E107" s="194" t="s">
        <v>3214</v>
      </c>
      <c r="F107" s="195" t="s">
        <v>3215</v>
      </c>
      <c r="G107" s="196" t="s">
        <v>886</v>
      </c>
      <c r="H107" s="197">
        <v>4</v>
      </c>
      <c r="I107" s="198"/>
      <c r="J107" s="199">
        <f t="shared" si="0"/>
        <v>0</v>
      </c>
      <c r="K107" s="195" t="s">
        <v>22</v>
      </c>
      <c r="L107" s="56"/>
      <c r="M107" s="200" t="s">
        <v>22</v>
      </c>
      <c r="N107" s="201" t="s">
        <v>46</v>
      </c>
      <c r="O107" s="37"/>
      <c r="P107" s="202">
        <f t="shared" si="1"/>
        <v>0</v>
      </c>
      <c r="Q107" s="202">
        <v>0</v>
      </c>
      <c r="R107" s="202">
        <f t="shared" si="2"/>
        <v>0</v>
      </c>
      <c r="S107" s="202">
        <v>0</v>
      </c>
      <c r="T107" s="203">
        <f t="shared" si="3"/>
        <v>0</v>
      </c>
      <c r="AR107" s="19" t="s">
        <v>258</v>
      </c>
      <c r="AT107" s="19" t="s">
        <v>198</v>
      </c>
      <c r="AU107" s="19" t="s">
        <v>83</v>
      </c>
      <c r="AY107" s="19" t="s">
        <v>195</v>
      </c>
      <c r="BE107" s="204">
        <f t="shared" si="4"/>
        <v>0</v>
      </c>
      <c r="BF107" s="204">
        <f t="shared" si="5"/>
        <v>0</v>
      </c>
      <c r="BG107" s="204">
        <f t="shared" si="6"/>
        <v>0</v>
      </c>
      <c r="BH107" s="204">
        <f t="shared" si="7"/>
        <v>0</v>
      </c>
      <c r="BI107" s="204">
        <f t="shared" si="8"/>
        <v>0</v>
      </c>
      <c r="BJ107" s="19" t="s">
        <v>23</v>
      </c>
      <c r="BK107" s="204">
        <f t="shared" si="9"/>
        <v>0</v>
      </c>
      <c r="BL107" s="19" t="s">
        <v>258</v>
      </c>
      <c r="BM107" s="19" t="s">
        <v>3216</v>
      </c>
    </row>
    <row r="108" spans="2:65" s="1" customFormat="1" ht="20.399999999999999" customHeight="1">
      <c r="B108" s="36"/>
      <c r="C108" s="193" t="s">
        <v>258</v>
      </c>
      <c r="D108" s="193" t="s">
        <v>198</v>
      </c>
      <c r="E108" s="194" t="s">
        <v>3217</v>
      </c>
      <c r="F108" s="195" t="s">
        <v>3218</v>
      </c>
      <c r="G108" s="196" t="s">
        <v>886</v>
      </c>
      <c r="H108" s="197">
        <v>8</v>
      </c>
      <c r="I108" s="198"/>
      <c r="J108" s="199">
        <f t="shared" si="0"/>
        <v>0</v>
      </c>
      <c r="K108" s="195" t="s">
        <v>22</v>
      </c>
      <c r="L108" s="56"/>
      <c r="M108" s="200" t="s">
        <v>22</v>
      </c>
      <c r="N108" s="201" t="s">
        <v>46</v>
      </c>
      <c r="O108" s="37"/>
      <c r="P108" s="202">
        <f t="shared" si="1"/>
        <v>0</v>
      </c>
      <c r="Q108" s="202">
        <v>0</v>
      </c>
      <c r="R108" s="202">
        <f t="shared" si="2"/>
        <v>0</v>
      </c>
      <c r="S108" s="202">
        <v>0</v>
      </c>
      <c r="T108" s="203">
        <f t="shared" si="3"/>
        <v>0</v>
      </c>
      <c r="AR108" s="19" t="s">
        <v>258</v>
      </c>
      <c r="AT108" s="19" t="s">
        <v>198</v>
      </c>
      <c r="AU108" s="19" t="s">
        <v>83</v>
      </c>
      <c r="AY108" s="19" t="s">
        <v>195</v>
      </c>
      <c r="BE108" s="204">
        <f t="shared" si="4"/>
        <v>0</v>
      </c>
      <c r="BF108" s="204">
        <f t="shared" si="5"/>
        <v>0</v>
      </c>
      <c r="BG108" s="204">
        <f t="shared" si="6"/>
        <v>0</v>
      </c>
      <c r="BH108" s="204">
        <f t="shared" si="7"/>
        <v>0</v>
      </c>
      <c r="BI108" s="204">
        <f t="shared" si="8"/>
        <v>0</v>
      </c>
      <c r="BJ108" s="19" t="s">
        <v>23</v>
      </c>
      <c r="BK108" s="204">
        <f t="shared" si="9"/>
        <v>0</v>
      </c>
      <c r="BL108" s="19" t="s">
        <v>258</v>
      </c>
      <c r="BM108" s="19" t="s">
        <v>3219</v>
      </c>
    </row>
    <row r="109" spans="2:65" s="1" customFormat="1" ht="20.399999999999999" customHeight="1">
      <c r="B109" s="36"/>
      <c r="C109" s="193" t="s">
        <v>417</v>
      </c>
      <c r="D109" s="193" t="s">
        <v>198</v>
      </c>
      <c r="E109" s="194" t="s">
        <v>3220</v>
      </c>
      <c r="F109" s="195" t="s">
        <v>3215</v>
      </c>
      <c r="G109" s="196" t="s">
        <v>886</v>
      </c>
      <c r="H109" s="197">
        <v>8</v>
      </c>
      <c r="I109" s="198"/>
      <c r="J109" s="199">
        <f t="shared" si="0"/>
        <v>0</v>
      </c>
      <c r="K109" s="195" t="s">
        <v>22</v>
      </c>
      <c r="L109" s="56"/>
      <c r="M109" s="200" t="s">
        <v>22</v>
      </c>
      <c r="N109" s="201" t="s">
        <v>46</v>
      </c>
      <c r="O109" s="37"/>
      <c r="P109" s="202">
        <f t="shared" si="1"/>
        <v>0</v>
      </c>
      <c r="Q109" s="202">
        <v>0</v>
      </c>
      <c r="R109" s="202">
        <f t="shared" si="2"/>
        <v>0</v>
      </c>
      <c r="S109" s="202">
        <v>0</v>
      </c>
      <c r="T109" s="203">
        <f t="shared" si="3"/>
        <v>0</v>
      </c>
      <c r="AR109" s="19" t="s">
        <v>258</v>
      </c>
      <c r="AT109" s="19" t="s">
        <v>198</v>
      </c>
      <c r="AU109" s="19" t="s">
        <v>83</v>
      </c>
      <c r="AY109" s="19" t="s">
        <v>195</v>
      </c>
      <c r="BE109" s="204">
        <f t="shared" si="4"/>
        <v>0</v>
      </c>
      <c r="BF109" s="204">
        <f t="shared" si="5"/>
        <v>0</v>
      </c>
      <c r="BG109" s="204">
        <f t="shared" si="6"/>
        <v>0</v>
      </c>
      <c r="BH109" s="204">
        <f t="shared" si="7"/>
        <v>0</v>
      </c>
      <c r="BI109" s="204">
        <f t="shared" si="8"/>
        <v>0</v>
      </c>
      <c r="BJ109" s="19" t="s">
        <v>23</v>
      </c>
      <c r="BK109" s="204">
        <f t="shared" si="9"/>
        <v>0</v>
      </c>
      <c r="BL109" s="19" t="s">
        <v>258</v>
      </c>
      <c r="BM109" s="19" t="s">
        <v>3221</v>
      </c>
    </row>
    <row r="110" spans="2:65" s="1" customFormat="1" ht="28.8" customHeight="1">
      <c r="B110" s="36"/>
      <c r="C110" s="193" t="s">
        <v>423</v>
      </c>
      <c r="D110" s="193" t="s">
        <v>198</v>
      </c>
      <c r="E110" s="194" t="s">
        <v>3222</v>
      </c>
      <c r="F110" s="195" t="s">
        <v>3223</v>
      </c>
      <c r="G110" s="196" t="s">
        <v>886</v>
      </c>
      <c r="H110" s="197">
        <v>1</v>
      </c>
      <c r="I110" s="198"/>
      <c r="J110" s="199">
        <f t="shared" si="0"/>
        <v>0</v>
      </c>
      <c r="K110" s="195" t="s">
        <v>22</v>
      </c>
      <c r="L110" s="56"/>
      <c r="M110" s="200" t="s">
        <v>22</v>
      </c>
      <c r="N110" s="201" t="s">
        <v>46</v>
      </c>
      <c r="O110" s="37"/>
      <c r="P110" s="202">
        <f t="shared" si="1"/>
        <v>0</v>
      </c>
      <c r="Q110" s="202">
        <v>0</v>
      </c>
      <c r="R110" s="202">
        <f t="shared" si="2"/>
        <v>0</v>
      </c>
      <c r="S110" s="202">
        <v>0</v>
      </c>
      <c r="T110" s="203">
        <f t="shared" si="3"/>
        <v>0</v>
      </c>
      <c r="AR110" s="19" t="s">
        <v>258</v>
      </c>
      <c r="AT110" s="19" t="s">
        <v>198</v>
      </c>
      <c r="AU110" s="19" t="s">
        <v>83</v>
      </c>
      <c r="AY110" s="19" t="s">
        <v>195</v>
      </c>
      <c r="BE110" s="204">
        <f t="shared" si="4"/>
        <v>0</v>
      </c>
      <c r="BF110" s="204">
        <f t="shared" si="5"/>
        <v>0</v>
      </c>
      <c r="BG110" s="204">
        <f t="shared" si="6"/>
        <v>0</v>
      </c>
      <c r="BH110" s="204">
        <f t="shared" si="7"/>
        <v>0</v>
      </c>
      <c r="BI110" s="204">
        <f t="shared" si="8"/>
        <v>0</v>
      </c>
      <c r="BJ110" s="19" t="s">
        <v>23</v>
      </c>
      <c r="BK110" s="204">
        <f t="shared" si="9"/>
        <v>0</v>
      </c>
      <c r="BL110" s="19" t="s">
        <v>258</v>
      </c>
      <c r="BM110" s="19" t="s">
        <v>3224</v>
      </c>
    </row>
    <row r="111" spans="2:65" s="1" customFormat="1" ht="28.8" customHeight="1">
      <c r="B111" s="36"/>
      <c r="C111" s="193" t="s">
        <v>438</v>
      </c>
      <c r="D111" s="193" t="s">
        <v>198</v>
      </c>
      <c r="E111" s="194" t="s">
        <v>3225</v>
      </c>
      <c r="F111" s="195" t="s">
        <v>3223</v>
      </c>
      <c r="G111" s="196" t="s">
        <v>886</v>
      </c>
      <c r="H111" s="197">
        <v>2</v>
      </c>
      <c r="I111" s="198"/>
      <c r="J111" s="199">
        <f t="shared" si="0"/>
        <v>0</v>
      </c>
      <c r="K111" s="195" t="s">
        <v>22</v>
      </c>
      <c r="L111" s="56"/>
      <c r="M111" s="200" t="s">
        <v>22</v>
      </c>
      <c r="N111" s="201" t="s">
        <v>46</v>
      </c>
      <c r="O111" s="37"/>
      <c r="P111" s="202">
        <f t="shared" si="1"/>
        <v>0</v>
      </c>
      <c r="Q111" s="202">
        <v>0</v>
      </c>
      <c r="R111" s="202">
        <f t="shared" si="2"/>
        <v>0</v>
      </c>
      <c r="S111" s="202">
        <v>0</v>
      </c>
      <c r="T111" s="203">
        <f t="shared" si="3"/>
        <v>0</v>
      </c>
      <c r="AR111" s="19" t="s">
        <v>258</v>
      </c>
      <c r="AT111" s="19" t="s">
        <v>198</v>
      </c>
      <c r="AU111" s="19" t="s">
        <v>83</v>
      </c>
      <c r="AY111" s="19" t="s">
        <v>195</v>
      </c>
      <c r="BE111" s="204">
        <f t="shared" si="4"/>
        <v>0</v>
      </c>
      <c r="BF111" s="204">
        <f t="shared" si="5"/>
        <v>0</v>
      </c>
      <c r="BG111" s="204">
        <f t="shared" si="6"/>
        <v>0</v>
      </c>
      <c r="BH111" s="204">
        <f t="shared" si="7"/>
        <v>0</v>
      </c>
      <c r="BI111" s="204">
        <f t="shared" si="8"/>
        <v>0</v>
      </c>
      <c r="BJ111" s="19" t="s">
        <v>23</v>
      </c>
      <c r="BK111" s="204">
        <f t="shared" si="9"/>
        <v>0</v>
      </c>
      <c r="BL111" s="19" t="s">
        <v>258</v>
      </c>
      <c r="BM111" s="19" t="s">
        <v>3226</v>
      </c>
    </row>
    <row r="112" spans="2:65" s="1" customFormat="1" ht="28.8" customHeight="1">
      <c r="B112" s="36"/>
      <c r="C112" s="193" t="s">
        <v>447</v>
      </c>
      <c r="D112" s="193" t="s">
        <v>198</v>
      </c>
      <c r="E112" s="194" t="s">
        <v>3227</v>
      </c>
      <c r="F112" s="195" t="s">
        <v>3223</v>
      </c>
      <c r="G112" s="196" t="s">
        <v>886</v>
      </c>
      <c r="H112" s="197">
        <v>2</v>
      </c>
      <c r="I112" s="198"/>
      <c r="J112" s="199">
        <f t="shared" si="0"/>
        <v>0</v>
      </c>
      <c r="K112" s="195" t="s">
        <v>22</v>
      </c>
      <c r="L112" s="56"/>
      <c r="M112" s="200" t="s">
        <v>22</v>
      </c>
      <c r="N112" s="201" t="s">
        <v>46</v>
      </c>
      <c r="O112" s="37"/>
      <c r="P112" s="202">
        <f t="shared" si="1"/>
        <v>0</v>
      </c>
      <c r="Q112" s="202">
        <v>0</v>
      </c>
      <c r="R112" s="202">
        <f t="shared" si="2"/>
        <v>0</v>
      </c>
      <c r="S112" s="202">
        <v>0</v>
      </c>
      <c r="T112" s="203">
        <f t="shared" si="3"/>
        <v>0</v>
      </c>
      <c r="AR112" s="19" t="s">
        <v>258</v>
      </c>
      <c r="AT112" s="19" t="s">
        <v>198</v>
      </c>
      <c r="AU112" s="19" t="s">
        <v>83</v>
      </c>
      <c r="AY112" s="19" t="s">
        <v>195</v>
      </c>
      <c r="BE112" s="204">
        <f t="shared" si="4"/>
        <v>0</v>
      </c>
      <c r="BF112" s="204">
        <f t="shared" si="5"/>
        <v>0</v>
      </c>
      <c r="BG112" s="204">
        <f t="shared" si="6"/>
        <v>0</v>
      </c>
      <c r="BH112" s="204">
        <f t="shared" si="7"/>
        <v>0</v>
      </c>
      <c r="BI112" s="204">
        <f t="shared" si="8"/>
        <v>0</v>
      </c>
      <c r="BJ112" s="19" t="s">
        <v>23</v>
      </c>
      <c r="BK112" s="204">
        <f t="shared" si="9"/>
        <v>0</v>
      </c>
      <c r="BL112" s="19" t="s">
        <v>258</v>
      </c>
      <c r="BM112" s="19" t="s">
        <v>3228</v>
      </c>
    </row>
    <row r="113" spans="2:65" s="1" customFormat="1" ht="20.399999999999999" customHeight="1">
      <c r="B113" s="36"/>
      <c r="C113" s="193" t="s">
        <v>7</v>
      </c>
      <c r="D113" s="193" t="s">
        <v>198</v>
      </c>
      <c r="E113" s="194" t="s">
        <v>3229</v>
      </c>
      <c r="F113" s="195" t="s">
        <v>3230</v>
      </c>
      <c r="G113" s="196" t="s">
        <v>886</v>
      </c>
      <c r="H113" s="197">
        <v>21</v>
      </c>
      <c r="I113" s="198"/>
      <c r="J113" s="199">
        <f t="shared" si="0"/>
        <v>0</v>
      </c>
      <c r="K113" s="195" t="s">
        <v>22</v>
      </c>
      <c r="L113" s="56"/>
      <c r="M113" s="200" t="s">
        <v>22</v>
      </c>
      <c r="N113" s="201" t="s">
        <v>46</v>
      </c>
      <c r="O113" s="37"/>
      <c r="P113" s="202">
        <f t="shared" si="1"/>
        <v>0</v>
      </c>
      <c r="Q113" s="202">
        <v>0</v>
      </c>
      <c r="R113" s="202">
        <f t="shared" si="2"/>
        <v>0</v>
      </c>
      <c r="S113" s="202">
        <v>0</v>
      </c>
      <c r="T113" s="203">
        <f t="shared" si="3"/>
        <v>0</v>
      </c>
      <c r="AR113" s="19" t="s">
        <v>258</v>
      </c>
      <c r="AT113" s="19" t="s">
        <v>198</v>
      </c>
      <c r="AU113" s="19" t="s">
        <v>83</v>
      </c>
      <c r="AY113" s="19" t="s">
        <v>195</v>
      </c>
      <c r="BE113" s="204">
        <f t="shared" si="4"/>
        <v>0</v>
      </c>
      <c r="BF113" s="204">
        <f t="shared" si="5"/>
        <v>0</v>
      </c>
      <c r="BG113" s="204">
        <f t="shared" si="6"/>
        <v>0</v>
      </c>
      <c r="BH113" s="204">
        <f t="shared" si="7"/>
        <v>0</v>
      </c>
      <c r="BI113" s="204">
        <f t="shared" si="8"/>
        <v>0</v>
      </c>
      <c r="BJ113" s="19" t="s">
        <v>23</v>
      </c>
      <c r="BK113" s="204">
        <f t="shared" si="9"/>
        <v>0</v>
      </c>
      <c r="BL113" s="19" t="s">
        <v>258</v>
      </c>
      <c r="BM113" s="19" t="s">
        <v>3231</v>
      </c>
    </row>
    <row r="114" spans="2:65" s="1" customFormat="1" ht="20.399999999999999" customHeight="1">
      <c r="B114" s="36"/>
      <c r="C114" s="193" t="s">
        <v>460</v>
      </c>
      <c r="D114" s="193" t="s">
        <v>198</v>
      </c>
      <c r="E114" s="194" t="s">
        <v>3232</v>
      </c>
      <c r="F114" s="195" t="s">
        <v>3233</v>
      </c>
      <c r="G114" s="196" t="s">
        <v>886</v>
      </c>
      <c r="H114" s="197">
        <v>13</v>
      </c>
      <c r="I114" s="198"/>
      <c r="J114" s="199">
        <f t="shared" si="0"/>
        <v>0</v>
      </c>
      <c r="K114" s="195" t="s">
        <v>22</v>
      </c>
      <c r="L114" s="56"/>
      <c r="M114" s="200" t="s">
        <v>22</v>
      </c>
      <c r="N114" s="201" t="s">
        <v>46</v>
      </c>
      <c r="O114" s="37"/>
      <c r="P114" s="202">
        <f t="shared" si="1"/>
        <v>0</v>
      </c>
      <c r="Q114" s="202">
        <v>0</v>
      </c>
      <c r="R114" s="202">
        <f t="shared" si="2"/>
        <v>0</v>
      </c>
      <c r="S114" s="202">
        <v>0</v>
      </c>
      <c r="T114" s="203">
        <f t="shared" si="3"/>
        <v>0</v>
      </c>
      <c r="AR114" s="19" t="s">
        <v>258</v>
      </c>
      <c r="AT114" s="19" t="s">
        <v>198</v>
      </c>
      <c r="AU114" s="19" t="s">
        <v>83</v>
      </c>
      <c r="AY114" s="19" t="s">
        <v>195</v>
      </c>
      <c r="BE114" s="204">
        <f t="shared" si="4"/>
        <v>0</v>
      </c>
      <c r="BF114" s="204">
        <f t="shared" si="5"/>
        <v>0</v>
      </c>
      <c r="BG114" s="204">
        <f t="shared" si="6"/>
        <v>0</v>
      </c>
      <c r="BH114" s="204">
        <f t="shared" si="7"/>
        <v>0</v>
      </c>
      <c r="BI114" s="204">
        <f t="shared" si="8"/>
        <v>0</v>
      </c>
      <c r="BJ114" s="19" t="s">
        <v>23</v>
      </c>
      <c r="BK114" s="204">
        <f t="shared" si="9"/>
        <v>0</v>
      </c>
      <c r="BL114" s="19" t="s">
        <v>258</v>
      </c>
      <c r="BM114" s="19" t="s">
        <v>3234</v>
      </c>
    </row>
    <row r="115" spans="2:65" s="1" customFormat="1" ht="20.399999999999999" customHeight="1">
      <c r="B115" s="36"/>
      <c r="C115" s="193" t="s">
        <v>466</v>
      </c>
      <c r="D115" s="193" t="s">
        <v>198</v>
      </c>
      <c r="E115" s="194" t="s">
        <v>3235</v>
      </c>
      <c r="F115" s="195" t="s">
        <v>3236</v>
      </c>
      <c r="G115" s="196" t="s">
        <v>886</v>
      </c>
      <c r="H115" s="197">
        <v>26</v>
      </c>
      <c r="I115" s="198"/>
      <c r="J115" s="199">
        <f t="shared" si="0"/>
        <v>0</v>
      </c>
      <c r="K115" s="195" t="s">
        <v>22</v>
      </c>
      <c r="L115" s="56"/>
      <c r="M115" s="200" t="s">
        <v>22</v>
      </c>
      <c r="N115" s="201" t="s">
        <v>46</v>
      </c>
      <c r="O115" s="37"/>
      <c r="P115" s="202">
        <f t="shared" si="1"/>
        <v>0</v>
      </c>
      <c r="Q115" s="202">
        <v>0</v>
      </c>
      <c r="R115" s="202">
        <f t="shared" si="2"/>
        <v>0</v>
      </c>
      <c r="S115" s="202">
        <v>0</v>
      </c>
      <c r="T115" s="203">
        <f t="shared" si="3"/>
        <v>0</v>
      </c>
      <c r="AR115" s="19" t="s">
        <v>258</v>
      </c>
      <c r="AT115" s="19" t="s">
        <v>198</v>
      </c>
      <c r="AU115" s="19" t="s">
        <v>83</v>
      </c>
      <c r="AY115" s="19" t="s">
        <v>195</v>
      </c>
      <c r="BE115" s="204">
        <f t="shared" si="4"/>
        <v>0</v>
      </c>
      <c r="BF115" s="204">
        <f t="shared" si="5"/>
        <v>0</v>
      </c>
      <c r="BG115" s="204">
        <f t="shared" si="6"/>
        <v>0</v>
      </c>
      <c r="BH115" s="204">
        <f t="shared" si="7"/>
        <v>0</v>
      </c>
      <c r="BI115" s="204">
        <f t="shared" si="8"/>
        <v>0</v>
      </c>
      <c r="BJ115" s="19" t="s">
        <v>23</v>
      </c>
      <c r="BK115" s="204">
        <f t="shared" si="9"/>
        <v>0</v>
      </c>
      <c r="BL115" s="19" t="s">
        <v>258</v>
      </c>
      <c r="BM115" s="19" t="s">
        <v>3237</v>
      </c>
    </row>
    <row r="116" spans="2:65" s="1" customFormat="1" ht="20.399999999999999" customHeight="1">
      <c r="B116" s="36"/>
      <c r="C116" s="193" t="s">
        <v>471</v>
      </c>
      <c r="D116" s="193" t="s">
        <v>198</v>
      </c>
      <c r="E116" s="194" t="s">
        <v>3238</v>
      </c>
      <c r="F116" s="195" t="s">
        <v>3239</v>
      </c>
      <c r="G116" s="196" t="s">
        <v>886</v>
      </c>
      <c r="H116" s="197">
        <v>16</v>
      </c>
      <c r="I116" s="198"/>
      <c r="J116" s="199">
        <f t="shared" si="0"/>
        <v>0</v>
      </c>
      <c r="K116" s="195" t="s">
        <v>22</v>
      </c>
      <c r="L116" s="56"/>
      <c r="M116" s="200" t="s">
        <v>22</v>
      </c>
      <c r="N116" s="201" t="s">
        <v>46</v>
      </c>
      <c r="O116" s="37"/>
      <c r="P116" s="202">
        <f t="shared" si="1"/>
        <v>0</v>
      </c>
      <c r="Q116" s="202">
        <v>0</v>
      </c>
      <c r="R116" s="202">
        <f t="shared" si="2"/>
        <v>0</v>
      </c>
      <c r="S116" s="202">
        <v>0</v>
      </c>
      <c r="T116" s="203">
        <f t="shared" si="3"/>
        <v>0</v>
      </c>
      <c r="AR116" s="19" t="s">
        <v>258</v>
      </c>
      <c r="AT116" s="19" t="s">
        <v>198</v>
      </c>
      <c r="AU116" s="19" t="s">
        <v>83</v>
      </c>
      <c r="AY116" s="19" t="s">
        <v>195</v>
      </c>
      <c r="BE116" s="204">
        <f t="shared" si="4"/>
        <v>0</v>
      </c>
      <c r="BF116" s="204">
        <f t="shared" si="5"/>
        <v>0</v>
      </c>
      <c r="BG116" s="204">
        <f t="shared" si="6"/>
        <v>0</v>
      </c>
      <c r="BH116" s="204">
        <f t="shared" si="7"/>
        <v>0</v>
      </c>
      <c r="BI116" s="204">
        <f t="shared" si="8"/>
        <v>0</v>
      </c>
      <c r="BJ116" s="19" t="s">
        <v>23</v>
      </c>
      <c r="BK116" s="204">
        <f t="shared" si="9"/>
        <v>0</v>
      </c>
      <c r="BL116" s="19" t="s">
        <v>258</v>
      </c>
      <c r="BM116" s="19" t="s">
        <v>3240</v>
      </c>
    </row>
    <row r="117" spans="2:65" s="1" customFormat="1" ht="20.399999999999999" customHeight="1">
      <c r="B117" s="36"/>
      <c r="C117" s="193" t="s">
        <v>475</v>
      </c>
      <c r="D117" s="193" t="s">
        <v>198</v>
      </c>
      <c r="E117" s="194" t="s">
        <v>3241</v>
      </c>
      <c r="F117" s="195" t="s">
        <v>3242</v>
      </c>
      <c r="G117" s="196" t="s">
        <v>886</v>
      </c>
      <c r="H117" s="197">
        <v>1</v>
      </c>
      <c r="I117" s="198"/>
      <c r="J117" s="199">
        <f t="shared" si="0"/>
        <v>0</v>
      </c>
      <c r="K117" s="195" t="s">
        <v>22</v>
      </c>
      <c r="L117" s="56"/>
      <c r="M117" s="200" t="s">
        <v>22</v>
      </c>
      <c r="N117" s="201" t="s">
        <v>46</v>
      </c>
      <c r="O117" s="37"/>
      <c r="P117" s="202">
        <f t="shared" si="1"/>
        <v>0</v>
      </c>
      <c r="Q117" s="202">
        <v>0</v>
      </c>
      <c r="R117" s="202">
        <f t="shared" si="2"/>
        <v>0</v>
      </c>
      <c r="S117" s="202">
        <v>0</v>
      </c>
      <c r="T117" s="203">
        <f t="shared" si="3"/>
        <v>0</v>
      </c>
      <c r="AR117" s="19" t="s">
        <v>258</v>
      </c>
      <c r="AT117" s="19" t="s">
        <v>198</v>
      </c>
      <c r="AU117" s="19" t="s">
        <v>83</v>
      </c>
      <c r="AY117" s="19" t="s">
        <v>195</v>
      </c>
      <c r="BE117" s="204">
        <f t="shared" si="4"/>
        <v>0</v>
      </c>
      <c r="BF117" s="204">
        <f t="shared" si="5"/>
        <v>0</v>
      </c>
      <c r="BG117" s="204">
        <f t="shared" si="6"/>
        <v>0</v>
      </c>
      <c r="BH117" s="204">
        <f t="shared" si="7"/>
        <v>0</v>
      </c>
      <c r="BI117" s="204">
        <f t="shared" si="8"/>
        <v>0</v>
      </c>
      <c r="BJ117" s="19" t="s">
        <v>23</v>
      </c>
      <c r="BK117" s="204">
        <f t="shared" si="9"/>
        <v>0</v>
      </c>
      <c r="BL117" s="19" t="s">
        <v>258</v>
      </c>
      <c r="BM117" s="19" t="s">
        <v>3243</v>
      </c>
    </row>
    <row r="118" spans="2:65" s="1" customFormat="1" ht="20.399999999999999" customHeight="1">
      <c r="B118" s="36"/>
      <c r="C118" s="193" t="s">
        <v>479</v>
      </c>
      <c r="D118" s="193" t="s">
        <v>198</v>
      </c>
      <c r="E118" s="194" t="s">
        <v>3244</v>
      </c>
      <c r="F118" s="195" t="s">
        <v>3245</v>
      </c>
      <c r="G118" s="196" t="s">
        <v>886</v>
      </c>
      <c r="H118" s="197">
        <v>2</v>
      </c>
      <c r="I118" s="198"/>
      <c r="J118" s="199">
        <f t="shared" si="0"/>
        <v>0</v>
      </c>
      <c r="K118" s="195" t="s">
        <v>22</v>
      </c>
      <c r="L118" s="56"/>
      <c r="M118" s="200" t="s">
        <v>22</v>
      </c>
      <c r="N118" s="201" t="s">
        <v>46</v>
      </c>
      <c r="O118" s="37"/>
      <c r="P118" s="202">
        <f t="shared" si="1"/>
        <v>0</v>
      </c>
      <c r="Q118" s="202">
        <v>0</v>
      </c>
      <c r="R118" s="202">
        <f t="shared" si="2"/>
        <v>0</v>
      </c>
      <c r="S118" s="202">
        <v>0</v>
      </c>
      <c r="T118" s="203">
        <f t="shared" si="3"/>
        <v>0</v>
      </c>
      <c r="AR118" s="19" t="s">
        <v>258</v>
      </c>
      <c r="AT118" s="19" t="s">
        <v>198</v>
      </c>
      <c r="AU118" s="19" t="s">
        <v>83</v>
      </c>
      <c r="AY118" s="19" t="s">
        <v>195</v>
      </c>
      <c r="BE118" s="204">
        <f t="shared" si="4"/>
        <v>0</v>
      </c>
      <c r="BF118" s="204">
        <f t="shared" si="5"/>
        <v>0</v>
      </c>
      <c r="BG118" s="204">
        <f t="shared" si="6"/>
        <v>0</v>
      </c>
      <c r="BH118" s="204">
        <f t="shared" si="7"/>
        <v>0</v>
      </c>
      <c r="BI118" s="204">
        <f t="shared" si="8"/>
        <v>0</v>
      </c>
      <c r="BJ118" s="19" t="s">
        <v>23</v>
      </c>
      <c r="BK118" s="204">
        <f t="shared" si="9"/>
        <v>0</v>
      </c>
      <c r="BL118" s="19" t="s">
        <v>258</v>
      </c>
      <c r="BM118" s="19" t="s">
        <v>3246</v>
      </c>
    </row>
    <row r="119" spans="2:65" s="1" customFormat="1" ht="20.399999999999999" customHeight="1">
      <c r="B119" s="36"/>
      <c r="C119" s="193" t="s">
        <v>486</v>
      </c>
      <c r="D119" s="193" t="s">
        <v>198</v>
      </c>
      <c r="E119" s="194" t="s">
        <v>3247</v>
      </c>
      <c r="F119" s="195" t="s">
        <v>3248</v>
      </c>
      <c r="G119" s="196" t="s">
        <v>886</v>
      </c>
      <c r="H119" s="197">
        <v>1</v>
      </c>
      <c r="I119" s="198"/>
      <c r="J119" s="199">
        <f t="shared" si="0"/>
        <v>0</v>
      </c>
      <c r="K119" s="195" t="s">
        <v>22</v>
      </c>
      <c r="L119" s="56"/>
      <c r="M119" s="200" t="s">
        <v>22</v>
      </c>
      <c r="N119" s="201" t="s">
        <v>46</v>
      </c>
      <c r="O119" s="37"/>
      <c r="P119" s="202">
        <f t="shared" si="1"/>
        <v>0</v>
      </c>
      <c r="Q119" s="202">
        <v>0</v>
      </c>
      <c r="R119" s="202">
        <f t="shared" si="2"/>
        <v>0</v>
      </c>
      <c r="S119" s="202">
        <v>0</v>
      </c>
      <c r="T119" s="203">
        <f t="shared" si="3"/>
        <v>0</v>
      </c>
      <c r="AR119" s="19" t="s">
        <v>258</v>
      </c>
      <c r="AT119" s="19" t="s">
        <v>198</v>
      </c>
      <c r="AU119" s="19" t="s">
        <v>83</v>
      </c>
      <c r="AY119" s="19" t="s">
        <v>195</v>
      </c>
      <c r="BE119" s="204">
        <f t="shared" si="4"/>
        <v>0</v>
      </c>
      <c r="BF119" s="204">
        <f t="shared" si="5"/>
        <v>0</v>
      </c>
      <c r="BG119" s="204">
        <f t="shared" si="6"/>
        <v>0</v>
      </c>
      <c r="BH119" s="204">
        <f t="shared" si="7"/>
        <v>0</v>
      </c>
      <c r="BI119" s="204">
        <f t="shared" si="8"/>
        <v>0</v>
      </c>
      <c r="BJ119" s="19" t="s">
        <v>23</v>
      </c>
      <c r="BK119" s="204">
        <f t="shared" si="9"/>
        <v>0</v>
      </c>
      <c r="BL119" s="19" t="s">
        <v>258</v>
      </c>
      <c r="BM119" s="19" t="s">
        <v>3249</v>
      </c>
    </row>
    <row r="120" spans="2:65" s="1" customFormat="1" ht="20.399999999999999" customHeight="1">
      <c r="B120" s="36"/>
      <c r="C120" s="193" t="s">
        <v>491</v>
      </c>
      <c r="D120" s="193" t="s">
        <v>198</v>
      </c>
      <c r="E120" s="194" t="s">
        <v>3250</v>
      </c>
      <c r="F120" s="195" t="s">
        <v>3251</v>
      </c>
      <c r="G120" s="196" t="s">
        <v>3252</v>
      </c>
      <c r="H120" s="197">
        <v>20</v>
      </c>
      <c r="I120" s="198"/>
      <c r="J120" s="199">
        <f t="shared" si="0"/>
        <v>0</v>
      </c>
      <c r="K120" s="195" t="s">
        <v>22</v>
      </c>
      <c r="L120" s="56"/>
      <c r="M120" s="200" t="s">
        <v>22</v>
      </c>
      <c r="N120" s="201" t="s">
        <v>46</v>
      </c>
      <c r="O120" s="37"/>
      <c r="P120" s="202">
        <f t="shared" si="1"/>
        <v>0</v>
      </c>
      <c r="Q120" s="202">
        <v>0</v>
      </c>
      <c r="R120" s="202">
        <f t="shared" si="2"/>
        <v>0</v>
      </c>
      <c r="S120" s="202">
        <v>0</v>
      </c>
      <c r="T120" s="203">
        <f t="shared" si="3"/>
        <v>0</v>
      </c>
      <c r="AR120" s="19" t="s">
        <v>258</v>
      </c>
      <c r="AT120" s="19" t="s">
        <v>198</v>
      </c>
      <c r="AU120" s="19" t="s">
        <v>83</v>
      </c>
      <c r="AY120" s="19" t="s">
        <v>195</v>
      </c>
      <c r="BE120" s="204">
        <f t="shared" si="4"/>
        <v>0</v>
      </c>
      <c r="BF120" s="204">
        <f t="shared" si="5"/>
        <v>0</v>
      </c>
      <c r="BG120" s="204">
        <f t="shared" si="6"/>
        <v>0</v>
      </c>
      <c r="BH120" s="204">
        <f t="shared" si="7"/>
        <v>0</v>
      </c>
      <c r="BI120" s="204">
        <f t="shared" si="8"/>
        <v>0</v>
      </c>
      <c r="BJ120" s="19" t="s">
        <v>23</v>
      </c>
      <c r="BK120" s="204">
        <f t="shared" si="9"/>
        <v>0</v>
      </c>
      <c r="BL120" s="19" t="s">
        <v>258</v>
      </c>
      <c r="BM120" s="19" t="s">
        <v>3253</v>
      </c>
    </row>
    <row r="121" spans="2:65" s="1" customFormat="1" ht="20.399999999999999" customHeight="1">
      <c r="B121" s="36"/>
      <c r="C121" s="193" t="s">
        <v>498</v>
      </c>
      <c r="D121" s="193" t="s">
        <v>198</v>
      </c>
      <c r="E121" s="194" t="s">
        <v>3254</v>
      </c>
      <c r="F121" s="195" t="s">
        <v>3255</v>
      </c>
      <c r="G121" s="196" t="s">
        <v>3252</v>
      </c>
      <c r="H121" s="197">
        <v>230</v>
      </c>
      <c r="I121" s="198"/>
      <c r="J121" s="199">
        <f t="shared" si="0"/>
        <v>0</v>
      </c>
      <c r="K121" s="195" t="s">
        <v>22</v>
      </c>
      <c r="L121" s="56"/>
      <c r="M121" s="200" t="s">
        <v>22</v>
      </c>
      <c r="N121" s="201" t="s">
        <v>46</v>
      </c>
      <c r="O121" s="37"/>
      <c r="P121" s="202">
        <f t="shared" si="1"/>
        <v>0</v>
      </c>
      <c r="Q121" s="202">
        <v>0</v>
      </c>
      <c r="R121" s="202">
        <f t="shared" si="2"/>
        <v>0</v>
      </c>
      <c r="S121" s="202">
        <v>0</v>
      </c>
      <c r="T121" s="203">
        <f t="shared" si="3"/>
        <v>0</v>
      </c>
      <c r="AR121" s="19" t="s">
        <v>258</v>
      </c>
      <c r="AT121" s="19" t="s">
        <v>198</v>
      </c>
      <c r="AU121" s="19" t="s">
        <v>83</v>
      </c>
      <c r="AY121" s="19" t="s">
        <v>195</v>
      </c>
      <c r="BE121" s="204">
        <f t="shared" si="4"/>
        <v>0</v>
      </c>
      <c r="BF121" s="204">
        <f t="shared" si="5"/>
        <v>0</v>
      </c>
      <c r="BG121" s="204">
        <f t="shared" si="6"/>
        <v>0</v>
      </c>
      <c r="BH121" s="204">
        <f t="shared" si="7"/>
        <v>0</v>
      </c>
      <c r="BI121" s="204">
        <f t="shared" si="8"/>
        <v>0</v>
      </c>
      <c r="BJ121" s="19" t="s">
        <v>23</v>
      </c>
      <c r="BK121" s="204">
        <f t="shared" si="9"/>
        <v>0</v>
      </c>
      <c r="BL121" s="19" t="s">
        <v>258</v>
      </c>
      <c r="BM121" s="19" t="s">
        <v>3256</v>
      </c>
    </row>
    <row r="122" spans="2:65" s="1" customFormat="1" ht="20.399999999999999" customHeight="1">
      <c r="B122" s="36"/>
      <c r="C122" s="193" t="s">
        <v>503</v>
      </c>
      <c r="D122" s="193" t="s">
        <v>198</v>
      </c>
      <c r="E122" s="194" t="s">
        <v>3257</v>
      </c>
      <c r="F122" s="195" t="s">
        <v>3258</v>
      </c>
      <c r="G122" s="196" t="s">
        <v>886</v>
      </c>
      <c r="H122" s="197">
        <v>4</v>
      </c>
      <c r="I122" s="198"/>
      <c r="J122" s="199">
        <f t="shared" si="0"/>
        <v>0</v>
      </c>
      <c r="K122" s="195" t="s">
        <v>22</v>
      </c>
      <c r="L122" s="56"/>
      <c r="M122" s="200" t="s">
        <v>22</v>
      </c>
      <c r="N122" s="201" t="s">
        <v>46</v>
      </c>
      <c r="O122" s="37"/>
      <c r="P122" s="202">
        <f t="shared" si="1"/>
        <v>0</v>
      </c>
      <c r="Q122" s="202">
        <v>0</v>
      </c>
      <c r="R122" s="202">
        <f t="shared" si="2"/>
        <v>0</v>
      </c>
      <c r="S122" s="202">
        <v>0</v>
      </c>
      <c r="T122" s="203">
        <f t="shared" si="3"/>
        <v>0</v>
      </c>
      <c r="AR122" s="19" t="s">
        <v>258</v>
      </c>
      <c r="AT122" s="19" t="s">
        <v>198</v>
      </c>
      <c r="AU122" s="19" t="s">
        <v>83</v>
      </c>
      <c r="AY122" s="19" t="s">
        <v>195</v>
      </c>
      <c r="BE122" s="204">
        <f t="shared" si="4"/>
        <v>0</v>
      </c>
      <c r="BF122" s="204">
        <f t="shared" si="5"/>
        <v>0</v>
      </c>
      <c r="BG122" s="204">
        <f t="shared" si="6"/>
        <v>0</v>
      </c>
      <c r="BH122" s="204">
        <f t="shared" si="7"/>
        <v>0</v>
      </c>
      <c r="BI122" s="204">
        <f t="shared" si="8"/>
        <v>0</v>
      </c>
      <c r="BJ122" s="19" t="s">
        <v>23</v>
      </c>
      <c r="BK122" s="204">
        <f t="shared" si="9"/>
        <v>0</v>
      </c>
      <c r="BL122" s="19" t="s">
        <v>258</v>
      </c>
      <c r="BM122" s="19" t="s">
        <v>3259</v>
      </c>
    </row>
    <row r="123" spans="2:65" s="1" customFormat="1" ht="20.399999999999999" customHeight="1">
      <c r="B123" s="36"/>
      <c r="C123" s="193" t="s">
        <v>508</v>
      </c>
      <c r="D123" s="193" t="s">
        <v>198</v>
      </c>
      <c r="E123" s="194" t="s">
        <v>3260</v>
      </c>
      <c r="F123" s="195" t="s">
        <v>3261</v>
      </c>
      <c r="G123" s="196" t="s">
        <v>886</v>
      </c>
      <c r="H123" s="197">
        <v>1</v>
      </c>
      <c r="I123" s="198"/>
      <c r="J123" s="199">
        <f t="shared" si="0"/>
        <v>0</v>
      </c>
      <c r="K123" s="195" t="s">
        <v>22</v>
      </c>
      <c r="L123" s="56"/>
      <c r="M123" s="200" t="s">
        <v>22</v>
      </c>
      <c r="N123" s="201" t="s">
        <v>46</v>
      </c>
      <c r="O123" s="37"/>
      <c r="P123" s="202">
        <f t="shared" si="1"/>
        <v>0</v>
      </c>
      <c r="Q123" s="202">
        <v>0</v>
      </c>
      <c r="R123" s="202">
        <f t="shared" si="2"/>
        <v>0</v>
      </c>
      <c r="S123" s="202">
        <v>0</v>
      </c>
      <c r="T123" s="203">
        <f t="shared" si="3"/>
        <v>0</v>
      </c>
      <c r="AR123" s="19" t="s">
        <v>258</v>
      </c>
      <c r="AT123" s="19" t="s">
        <v>198</v>
      </c>
      <c r="AU123" s="19" t="s">
        <v>83</v>
      </c>
      <c r="AY123" s="19" t="s">
        <v>195</v>
      </c>
      <c r="BE123" s="204">
        <f t="shared" si="4"/>
        <v>0</v>
      </c>
      <c r="BF123" s="204">
        <f t="shared" si="5"/>
        <v>0</v>
      </c>
      <c r="BG123" s="204">
        <f t="shared" si="6"/>
        <v>0</v>
      </c>
      <c r="BH123" s="204">
        <f t="shared" si="7"/>
        <v>0</v>
      </c>
      <c r="BI123" s="204">
        <f t="shared" si="8"/>
        <v>0</v>
      </c>
      <c r="BJ123" s="19" t="s">
        <v>23</v>
      </c>
      <c r="BK123" s="204">
        <f t="shared" si="9"/>
        <v>0</v>
      </c>
      <c r="BL123" s="19" t="s">
        <v>258</v>
      </c>
      <c r="BM123" s="19" t="s">
        <v>3262</v>
      </c>
    </row>
    <row r="124" spans="2:65" s="11" customFormat="1" ht="29.85" customHeight="1">
      <c r="B124" s="176"/>
      <c r="C124" s="177"/>
      <c r="D124" s="190" t="s">
        <v>74</v>
      </c>
      <c r="E124" s="191" t="s">
        <v>3263</v>
      </c>
      <c r="F124" s="191" t="s">
        <v>3264</v>
      </c>
      <c r="G124" s="177"/>
      <c r="H124" s="177"/>
      <c r="I124" s="180"/>
      <c r="J124" s="192">
        <f>BK124</f>
        <v>0</v>
      </c>
      <c r="K124" s="177"/>
      <c r="L124" s="182"/>
      <c r="M124" s="183"/>
      <c r="N124" s="184"/>
      <c r="O124" s="184"/>
      <c r="P124" s="185">
        <f>SUM(P125:P136)</f>
        <v>0</v>
      </c>
      <c r="Q124" s="184"/>
      <c r="R124" s="185">
        <f>SUM(R125:R136)</f>
        <v>0</v>
      </c>
      <c r="S124" s="184"/>
      <c r="T124" s="186">
        <f>SUM(T125:T136)</f>
        <v>0</v>
      </c>
      <c r="AR124" s="187" t="s">
        <v>83</v>
      </c>
      <c r="AT124" s="188" t="s">
        <v>74</v>
      </c>
      <c r="AU124" s="188" t="s">
        <v>23</v>
      </c>
      <c r="AY124" s="187" t="s">
        <v>195</v>
      </c>
      <c r="BK124" s="189">
        <f>SUM(BK125:BK136)</f>
        <v>0</v>
      </c>
    </row>
    <row r="125" spans="2:65" s="1" customFormat="1" ht="20.399999999999999" customHeight="1">
      <c r="B125" s="36"/>
      <c r="C125" s="193" t="s">
        <v>512</v>
      </c>
      <c r="D125" s="193" t="s">
        <v>198</v>
      </c>
      <c r="E125" s="194" t="s">
        <v>3265</v>
      </c>
      <c r="F125" s="195" t="s">
        <v>3266</v>
      </c>
      <c r="G125" s="196" t="s">
        <v>886</v>
      </c>
      <c r="H125" s="197">
        <v>1</v>
      </c>
      <c r="I125" s="198"/>
      <c r="J125" s="199">
        <f t="shared" ref="J125:J136" si="10">ROUND(I125*H125,2)</f>
        <v>0</v>
      </c>
      <c r="K125" s="195" t="s">
        <v>22</v>
      </c>
      <c r="L125" s="56"/>
      <c r="M125" s="200" t="s">
        <v>22</v>
      </c>
      <c r="N125" s="201" t="s">
        <v>46</v>
      </c>
      <c r="O125" s="37"/>
      <c r="P125" s="202">
        <f t="shared" ref="P125:P136" si="11">O125*H125</f>
        <v>0</v>
      </c>
      <c r="Q125" s="202">
        <v>0</v>
      </c>
      <c r="R125" s="202">
        <f t="shared" ref="R125:R136" si="12">Q125*H125</f>
        <v>0</v>
      </c>
      <c r="S125" s="202">
        <v>0</v>
      </c>
      <c r="T125" s="203">
        <f t="shared" ref="T125:T136" si="13">S125*H125</f>
        <v>0</v>
      </c>
      <c r="AR125" s="19" t="s">
        <v>258</v>
      </c>
      <c r="AT125" s="19" t="s">
        <v>198</v>
      </c>
      <c r="AU125" s="19" t="s">
        <v>83</v>
      </c>
      <c r="AY125" s="19" t="s">
        <v>195</v>
      </c>
      <c r="BE125" s="204">
        <f t="shared" ref="BE125:BE136" si="14">IF(N125="základní",J125,0)</f>
        <v>0</v>
      </c>
      <c r="BF125" s="204">
        <f t="shared" ref="BF125:BF136" si="15">IF(N125="snížená",J125,0)</f>
        <v>0</v>
      </c>
      <c r="BG125" s="204">
        <f t="shared" ref="BG125:BG136" si="16">IF(N125="zákl. přenesená",J125,0)</f>
        <v>0</v>
      </c>
      <c r="BH125" s="204">
        <f t="shared" ref="BH125:BH136" si="17">IF(N125="sníž. přenesená",J125,0)</f>
        <v>0</v>
      </c>
      <c r="BI125" s="204">
        <f t="shared" ref="BI125:BI136" si="18">IF(N125="nulová",J125,0)</f>
        <v>0</v>
      </c>
      <c r="BJ125" s="19" t="s">
        <v>23</v>
      </c>
      <c r="BK125" s="204">
        <f t="shared" ref="BK125:BK136" si="19">ROUND(I125*H125,2)</f>
        <v>0</v>
      </c>
      <c r="BL125" s="19" t="s">
        <v>258</v>
      </c>
      <c r="BM125" s="19" t="s">
        <v>3267</v>
      </c>
    </row>
    <row r="126" spans="2:65" s="1" customFormat="1" ht="20.399999999999999" customHeight="1">
      <c r="B126" s="36"/>
      <c r="C126" s="193" t="s">
        <v>516</v>
      </c>
      <c r="D126" s="193" t="s">
        <v>198</v>
      </c>
      <c r="E126" s="194" t="s">
        <v>3268</v>
      </c>
      <c r="F126" s="195" t="s">
        <v>3269</v>
      </c>
      <c r="G126" s="196" t="s">
        <v>886</v>
      </c>
      <c r="H126" s="197">
        <v>1</v>
      </c>
      <c r="I126" s="198"/>
      <c r="J126" s="199">
        <f t="shared" si="10"/>
        <v>0</v>
      </c>
      <c r="K126" s="195" t="s">
        <v>22</v>
      </c>
      <c r="L126" s="56"/>
      <c r="M126" s="200" t="s">
        <v>22</v>
      </c>
      <c r="N126" s="201" t="s">
        <v>46</v>
      </c>
      <c r="O126" s="37"/>
      <c r="P126" s="202">
        <f t="shared" si="11"/>
        <v>0</v>
      </c>
      <c r="Q126" s="202">
        <v>0</v>
      </c>
      <c r="R126" s="202">
        <f t="shared" si="12"/>
        <v>0</v>
      </c>
      <c r="S126" s="202">
        <v>0</v>
      </c>
      <c r="T126" s="203">
        <f t="shared" si="13"/>
        <v>0</v>
      </c>
      <c r="AR126" s="19" t="s">
        <v>258</v>
      </c>
      <c r="AT126" s="19" t="s">
        <v>198</v>
      </c>
      <c r="AU126" s="19" t="s">
        <v>83</v>
      </c>
      <c r="AY126" s="19" t="s">
        <v>195</v>
      </c>
      <c r="BE126" s="204">
        <f t="shared" si="14"/>
        <v>0</v>
      </c>
      <c r="BF126" s="204">
        <f t="shared" si="15"/>
        <v>0</v>
      </c>
      <c r="BG126" s="204">
        <f t="shared" si="16"/>
        <v>0</v>
      </c>
      <c r="BH126" s="204">
        <f t="shared" si="17"/>
        <v>0</v>
      </c>
      <c r="BI126" s="204">
        <f t="shared" si="18"/>
        <v>0</v>
      </c>
      <c r="BJ126" s="19" t="s">
        <v>23</v>
      </c>
      <c r="BK126" s="204">
        <f t="shared" si="19"/>
        <v>0</v>
      </c>
      <c r="BL126" s="19" t="s">
        <v>258</v>
      </c>
      <c r="BM126" s="19" t="s">
        <v>3270</v>
      </c>
    </row>
    <row r="127" spans="2:65" s="1" customFormat="1" ht="20.399999999999999" customHeight="1">
      <c r="B127" s="36"/>
      <c r="C127" s="193" t="s">
        <v>523</v>
      </c>
      <c r="D127" s="193" t="s">
        <v>198</v>
      </c>
      <c r="E127" s="194" t="s">
        <v>3271</v>
      </c>
      <c r="F127" s="195" t="s">
        <v>3272</v>
      </c>
      <c r="G127" s="196" t="s">
        <v>886</v>
      </c>
      <c r="H127" s="197">
        <v>5</v>
      </c>
      <c r="I127" s="198"/>
      <c r="J127" s="199">
        <f t="shared" si="10"/>
        <v>0</v>
      </c>
      <c r="K127" s="195" t="s">
        <v>22</v>
      </c>
      <c r="L127" s="56"/>
      <c r="M127" s="200" t="s">
        <v>22</v>
      </c>
      <c r="N127" s="201" t="s">
        <v>46</v>
      </c>
      <c r="O127" s="37"/>
      <c r="P127" s="202">
        <f t="shared" si="11"/>
        <v>0</v>
      </c>
      <c r="Q127" s="202">
        <v>0</v>
      </c>
      <c r="R127" s="202">
        <f t="shared" si="12"/>
        <v>0</v>
      </c>
      <c r="S127" s="202">
        <v>0</v>
      </c>
      <c r="T127" s="203">
        <f t="shared" si="13"/>
        <v>0</v>
      </c>
      <c r="AR127" s="19" t="s">
        <v>258</v>
      </c>
      <c r="AT127" s="19" t="s">
        <v>198</v>
      </c>
      <c r="AU127" s="19" t="s">
        <v>83</v>
      </c>
      <c r="AY127" s="19" t="s">
        <v>195</v>
      </c>
      <c r="BE127" s="204">
        <f t="shared" si="14"/>
        <v>0</v>
      </c>
      <c r="BF127" s="204">
        <f t="shared" si="15"/>
        <v>0</v>
      </c>
      <c r="BG127" s="204">
        <f t="shared" si="16"/>
        <v>0</v>
      </c>
      <c r="BH127" s="204">
        <f t="shared" si="17"/>
        <v>0</v>
      </c>
      <c r="BI127" s="204">
        <f t="shared" si="18"/>
        <v>0</v>
      </c>
      <c r="BJ127" s="19" t="s">
        <v>23</v>
      </c>
      <c r="BK127" s="204">
        <f t="shared" si="19"/>
        <v>0</v>
      </c>
      <c r="BL127" s="19" t="s">
        <v>258</v>
      </c>
      <c r="BM127" s="19" t="s">
        <v>3273</v>
      </c>
    </row>
    <row r="128" spans="2:65" s="1" customFormat="1" ht="20.399999999999999" customHeight="1">
      <c r="B128" s="36"/>
      <c r="C128" s="193" t="s">
        <v>528</v>
      </c>
      <c r="D128" s="193" t="s">
        <v>198</v>
      </c>
      <c r="E128" s="194" t="s">
        <v>3274</v>
      </c>
      <c r="F128" s="195" t="s">
        <v>3275</v>
      </c>
      <c r="G128" s="196" t="s">
        <v>2177</v>
      </c>
      <c r="H128" s="197">
        <v>2</v>
      </c>
      <c r="I128" s="198"/>
      <c r="J128" s="199">
        <f t="shared" si="10"/>
        <v>0</v>
      </c>
      <c r="K128" s="195" t="s">
        <v>22</v>
      </c>
      <c r="L128" s="56"/>
      <c r="M128" s="200" t="s">
        <v>22</v>
      </c>
      <c r="N128" s="201" t="s">
        <v>46</v>
      </c>
      <c r="O128" s="37"/>
      <c r="P128" s="202">
        <f t="shared" si="11"/>
        <v>0</v>
      </c>
      <c r="Q128" s="202">
        <v>0</v>
      </c>
      <c r="R128" s="202">
        <f t="shared" si="12"/>
        <v>0</v>
      </c>
      <c r="S128" s="202">
        <v>0</v>
      </c>
      <c r="T128" s="203">
        <f t="shared" si="13"/>
        <v>0</v>
      </c>
      <c r="AR128" s="19" t="s">
        <v>258</v>
      </c>
      <c r="AT128" s="19" t="s">
        <v>198</v>
      </c>
      <c r="AU128" s="19" t="s">
        <v>83</v>
      </c>
      <c r="AY128" s="19" t="s">
        <v>195</v>
      </c>
      <c r="BE128" s="204">
        <f t="shared" si="14"/>
        <v>0</v>
      </c>
      <c r="BF128" s="204">
        <f t="shared" si="15"/>
        <v>0</v>
      </c>
      <c r="BG128" s="204">
        <f t="shared" si="16"/>
        <v>0</v>
      </c>
      <c r="BH128" s="204">
        <f t="shared" si="17"/>
        <v>0</v>
      </c>
      <c r="BI128" s="204">
        <f t="shared" si="18"/>
        <v>0</v>
      </c>
      <c r="BJ128" s="19" t="s">
        <v>23</v>
      </c>
      <c r="BK128" s="204">
        <f t="shared" si="19"/>
        <v>0</v>
      </c>
      <c r="BL128" s="19" t="s">
        <v>258</v>
      </c>
      <c r="BM128" s="19" t="s">
        <v>3276</v>
      </c>
    </row>
    <row r="129" spans="2:65" s="1" customFormat="1" ht="20.399999999999999" customHeight="1">
      <c r="B129" s="36"/>
      <c r="C129" s="193" t="s">
        <v>534</v>
      </c>
      <c r="D129" s="193" t="s">
        <v>198</v>
      </c>
      <c r="E129" s="194" t="s">
        <v>3277</v>
      </c>
      <c r="F129" s="195" t="s">
        <v>3278</v>
      </c>
      <c r="G129" s="196" t="s">
        <v>2177</v>
      </c>
      <c r="H129" s="197">
        <v>5</v>
      </c>
      <c r="I129" s="198"/>
      <c r="J129" s="199">
        <f t="shared" si="10"/>
        <v>0</v>
      </c>
      <c r="K129" s="195" t="s">
        <v>22</v>
      </c>
      <c r="L129" s="56"/>
      <c r="M129" s="200" t="s">
        <v>22</v>
      </c>
      <c r="N129" s="201" t="s">
        <v>46</v>
      </c>
      <c r="O129" s="37"/>
      <c r="P129" s="202">
        <f t="shared" si="11"/>
        <v>0</v>
      </c>
      <c r="Q129" s="202">
        <v>0</v>
      </c>
      <c r="R129" s="202">
        <f t="shared" si="12"/>
        <v>0</v>
      </c>
      <c r="S129" s="202">
        <v>0</v>
      </c>
      <c r="T129" s="203">
        <f t="shared" si="13"/>
        <v>0</v>
      </c>
      <c r="AR129" s="19" t="s">
        <v>258</v>
      </c>
      <c r="AT129" s="19" t="s">
        <v>198</v>
      </c>
      <c r="AU129" s="19" t="s">
        <v>83</v>
      </c>
      <c r="AY129" s="19" t="s">
        <v>195</v>
      </c>
      <c r="BE129" s="204">
        <f t="shared" si="14"/>
        <v>0</v>
      </c>
      <c r="BF129" s="204">
        <f t="shared" si="15"/>
        <v>0</v>
      </c>
      <c r="BG129" s="204">
        <f t="shared" si="16"/>
        <v>0</v>
      </c>
      <c r="BH129" s="204">
        <f t="shared" si="17"/>
        <v>0</v>
      </c>
      <c r="BI129" s="204">
        <f t="shared" si="18"/>
        <v>0</v>
      </c>
      <c r="BJ129" s="19" t="s">
        <v>23</v>
      </c>
      <c r="BK129" s="204">
        <f t="shared" si="19"/>
        <v>0</v>
      </c>
      <c r="BL129" s="19" t="s">
        <v>258</v>
      </c>
      <c r="BM129" s="19" t="s">
        <v>3279</v>
      </c>
    </row>
    <row r="130" spans="2:65" s="1" customFormat="1" ht="20.399999999999999" customHeight="1">
      <c r="B130" s="36"/>
      <c r="C130" s="193" t="s">
        <v>546</v>
      </c>
      <c r="D130" s="193" t="s">
        <v>198</v>
      </c>
      <c r="E130" s="194" t="s">
        <v>3280</v>
      </c>
      <c r="F130" s="195" t="s">
        <v>3281</v>
      </c>
      <c r="G130" s="196" t="s">
        <v>2177</v>
      </c>
      <c r="H130" s="197">
        <v>5</v>
      </c>
      <c r="I130" s="198"/>
      <c r="J130" s="199">
        <f t="shared" si="10"/>
        <v>0</v>
      </c>
      <c r="K130" s="195" t="s">
        <v>22</v>
      </c>
      <c r="L130" s="56"/>
      <c r="M130" s="200" t="s">
        <v>22</v>
      </c>
      <c r="N130" s="201" t="s">
        <v>46</v>
      </c>
      <c r="O130" s="37"/>
      <c r="P130" s="202">
        <f t="shared" si="11"/>
        <v>0</v>
      </c>
      <c r="Q130" s="202">
        <v>0</v>
      </c>
      <c r="R130" s="202">
        <f t="shared" si="12"/>
        <v>0</v>
      </c>
      <c r="S130" s="202">
        <v>0</v>
      </c>
      <c r="T130" s="203">
        <f t="shared" si="13"/>
        <v>0</v>
      </c>
      <c r="AR130" s="19" t="s">
        <v>258</v>
      </c>
      <c r="AT130" s="19" t="s">
        <v>198</v>
      </c>
      <c r="AU130" s="19" t="s">
        <v>83</v>
      </c>
      <c r="AY130" s="19" t="s">
        <v>195</v>
      </c>
      <c r="BE130" s="204">
        <f t="shared" si="14"/>
        <v>0</v>
      </c>
      <c r="BF130" s="204">
        <f t="shared" si="15"/>
        <v>0</v>
      </c>
      <c r="BG130" s="204">
        <f t="shared" si="16"/>
        <v>0</v>
      </c>
      <c r="BH130" s="204">
        <f t="shared" si="17"/>
        <v>0</v>
      </c>
      <c r="BI130" s="204">
        <f t="shared" si="18"/>
        <v>0</v>
      </c>
      <c r="BJ130" s="19" t="s">
        <v>23</v>
      </c>
      <c r="BK130" s="204">
        <f t="shared" si="19"/>
        <v>0</v>
      </c>
      <c r="BL130" s="19" t="s">
        <v>258</v>
      </c>
      <c r="BM130" s="19" t="s">
        <v>3282</v>
      </c>
    </row>
    <row r="131" spans="2:65" s="1" customFormat="1" ht="20.399999999999999" customHeight="1">
      <c r="B131" s="36"/>
      <c r="C131" s="193" t="s">
        <v>555</v>
      </c>
      <c r="D131" s="193" t="s">
        <v>198</v>
      </c>
      <c r="E131" s="194" t="s">
        <v>3283</v>
      </c>
      <c r="F131" s="195" t="s">
        <v>3284</v>
      </c>
      <c r="G131" s="196" t="s">
        <v>2177</v>
      </c>
      <c r="H131" s="197">
        <v>7</v>
      </c>
      <c r="I131" s="198"/>
      <c r="J131" s="199">
        <f t="shared" si="10"/>
        <v>0</v>
      </c>
      <c r="K131" s="195" t="s">
        <v>22</v>
      </c>
      <c r="L131" s="56"/>
      <c r="M131" s="200" t="s">
        <v>22</v>
      </c>
      <c r="N131" s="201" t="s">
        <v>46</v>
      </c>
      <c r="O131" s="37"/>
      <c r="P131" s="202">
        <f t="shared" si="11"/>
        <v>0</v>
      </c>
      <c r="Q131" s="202">
        <v>0</v>
      </c>
      <c r="R131" s="202">
        <f t="shared" si="12"/>
        <v>0</v>
      </c>
      <c r="S131" s="202">
        <v>0</v>
      </c>
      <c r="T131" s="203">
        <f t="shared" si="13"/>
        <v>0</v>
      </c>
      <c r="AR131" s="19" t="s">
        <v>258</v>
      </c>
      <c r="AT131" s="19" t="s">
        <v>198</v>
      </c>
      <c r="AU131" s="19" t="s">
        <v>83</v>
      </c>
      <c r="AY131" s="19" t="s">
        <v>195</v>
      </c>
      <c r="BE131" s="204">
        <f t="shared" si="14"/>
        <v>0</v>
      </c>
      <c r="BF131" s="204">
        <f t="shared" si="15"/>
        <v>0</v>
      </c>
      <c r="BG131" s="204">
        <f t="shared" si="16"/>
        <v>0</v>
      </c>
      <c r="BH131" s="204">
        <f t="shared" si="17"/>
        <v>0</v>
      </c>
      <c r="BI131" s="204">
        <f t="shared" si="18"/>
        <v>0</v>
      </c>
      <c r="BJ131" s="19" t="s">
        <v>23</v>
      </c>
      <c r="BK131" s="204">
        <f t="shared" si="19"/>
        <v>0</v>
      </c>
      <c r="BL131" s="19" t="s">
        <v>258</v>
      </c>
      <c r="BM131" s="19" t="s">
        <v>3285</v>
      </c>
    </row>
    <row r="132" spans="2:65" s="1" customFormat="1" ht="20.399999999999999" customHeight="1">
      <c r="B132" s="36"/>
      <c r="C132" s="193" t="s">
        <v>561</v>
      </c>
      <c r="D132" s="193" t="s">
        <v>198</v>
      </c>
      <c r="E132" s="194" t="s">
        <v>3286</v>
      </c>
      <c r="F132" s="195" t="s">
        <v>3287</v>
      </c>
      <c r="G132" s="196" t="s">
        <v>3252</v>
      </c>
      <c r="H132" s="197">
        <v>70</v>
      </c>
      <c r="I132" s="198"/>
      <c r="J132" s="199">
        <f t="shared" si="10"/>
        <v>0</v>
      </c>
      <c r="K132" s="195" t="s">
        <v>22</v>
      </c>
      <c r="L132" s="56"/>
      <c r="M132" s="200" t="s">
        <v>22</v>
      </c>
      <c r="N132" s="201" t="s">
        <v>46</v>
      </c>
      <c r="O132" s="37"/>
      <c r="P132" s="202">
        <f t="shared" si="11"/>
        <v>0</v>
      </c>
      <c r="Q132" s="202">
        <v>0</v>
      </c>
      <c r="R132" s="202">
        <f t="shared" si="12"/>
        <v>0</v>
      </c>
      <c r="S132" s="202">
        <v>0</v>
      </c>
      <c r="T132" s="203">
        <f t="shared" si="13"/>
        <v>0</v>
      </c>
      <c r="AR132" s="19" t="s">
        <v>258</v>
      </c>
      <c r="AT132" s="19" t="s">
        <v>198</v>
      </c>
      <c r="AU132" s="19" t="s">
        <v>83</v>
      </c>
      <c r="AY132" s="19" t="s">
        <v>195</v>
      </c>
      <c r="BE132" s="204">
        <f t="shared" si="14"/>
        <v>0</v>
      </c>
      <c r="BF132" s="204">
        <f t="shared" si="15"/>
        <v>0</v>
      </c>
      <c r="BG132" s="204">
        <f t="shared" si="16"/>
        <v>0</v>
      </c>
      <c r="BH132" s="204">
        <f t="shared" si="17"/>
        <v>0</v>
      </c>
      <c r="BI132" s="204">
        <f t="shared" si="18"/>
        <v>0</v>
      </c>
      <c r="BJ132" s="19" t="s">
        <v>23</v>
      </c>
      <c r="BK132" s="204">
        <f t="shared" si="19"/>
        <v>0</v>
      </c>
      <c r="BL132" s="19" t="s">
        <v>258</v>
      </c>
      <c r="BM132" s="19" t="s">
        <v>3288</v>
      </c>
    </row>
    <row r="133" spans="2:65" s="1" customFormat="1" ht="20.399999999999999" customHeight="1">
      <c r="B133" s="36"/>
      <c r="C133" s="193" t="s">
        <v>565</v>
      </c>
      <c r="D133" s="193" t="s">
        <v>198</v>
      </c>
      <c r="E133" s="194" t="s">
        <v>3289</v>
      </c>
      <c r="F133" s="195" t="s">
        <v>3290</v>
      </c>
      <c r="G133" s="196" t="s">
        <v>3252</v>
      </c>
      <c r="H133" s="197">
        <v>10</v>
      </c>
      <c r="I133" s="198"/>
      <c r="J133" s="199">
        <f t="shared" si="10"/>
        <v>0</v>
      </c>
      <c r="K133" s="195" t="s">
        <v>22</v>
      </c>
      <c r="L133" s="56"/>
      <c r="M133" s="200" t="s">
        <v>22</v>
      </c>
      <c r="N133" s="201" t="s">
        <v>46</v>
      </c>
      <c r="O133" s="37"/>
      <c r="P133" s="202">
        <f t="shared" si="11"/>
        <v>0</v>
      </c>
      <c r="Q133" s="202">
        <v>0</v>
      </c>
      <c r="R133" s="202">
        <f t="shared" si="12"/>
        <v>0</v>
      </c>
      <c r="S133" s="202">
        <v>0</v>
      </c>
      <c r="T133" s="203">
        <f t="shared" si="13"/>
        <v>0</v>
      </c>
      <c r="AR133" s="19" t="s">
        <v>258</v>
      </c>
      <c r="AT133" s="19" t="s">
        <v>198</v>
      </c>
      <c r="AU133" s="19" t="s">
        <v>83</v>
      </c>
      <c r="AY133" s="19" t="s">
        <v>195</v>
      </c>
      <c r="BE133" s="204">
        <f t="shared" si="14"/>
        <v>0</v>
      </c>
      <c r="BF133" s="204">
        <f t="shared" si="15"/>
        <v>0</v>
      </c>
      <c r="BG133" s="204">
        <f t="shared" si="16"/>
        <v>0</v>
      </c>
      <c r="BH133" s="204">
        <f t="shared" si="17"/>
        <v>0</v>
      </c>
      <c r="BI133" s="204">
        <f t="shared" si="18"/>
        <v>0</v>
      </c>
      <c r="BJ133" s="19" t="s">
        <v>23</v>
      </c>
      <c r="BK133" s="204">
        <f t="shared" si="19"/>
        <v>0</v>
      </c>
      <c r="BL133" s="19" t="s">
        <v>258</v>
      </c>
      <c r="BM133" s="19" t="s">
        <v>3291</v>
      </c>
    </row>
    <row r="134" spans="2:65" s="1" customFormat="1" ht="20.399999999999999" customHeight="1">
      <c r="B134" s="36"/>
      <c r="C134" s="193" t="s">
        <v>569</v>
      </c>
      <c r="D134" s="193" t="s">
        <v>198</v>
      </c>
      <c r="E134" s="194" t="s">
        <v>3292</v>
      </c>
      <c r="F134" s="195" t="s">
        <v>3293</v>
      </c>
      <c r="G134" s="196" t="s">
        <v>3252</v>
      </c>
      <c r="H134" s="197">
        <v>15</v>
      </c>
      <c r="I134" s="198"/>
      <c r="J134" s="199">
        <f t="shared" si="10"/>
        <v>0</v>
      </c>
      <c r="K134" s="195" t="s">
        <v>22</v>
      </c>
      <c r="L134" s="56"/>
      <c r="M134" s="200" t="s">
        <v>22</v>
      </c>
      <c r="N134" s="201" t="s">
        <v>46</v>
      </c>
      <c r="O134" s="37"/>
      <c r="P134" s="202">
        <f t="shared" si="11"/>
        <v>0</v>
      </c>
      <c r="Q134" s="202">
        <v>0</v>
      </c>
      <c r="R134" s="202">
        <f t="shared" si="12"/>
        <v>0</v>
      </c>
      <c r="S134" s="202">
        <v>0</v>
      </c>
      <c r="T134" s="203">
        <f t="shared" si="13"/>
        <v>0</v>
      </c>
      <c r="AR134" s="19" t="s">
        <v>258</v>
      </c>
      <c r="AT134" s="19" t="s">
        <v>198</v>
      </c>
      <c r="AU134" s="19" t="s">
        <v>83</v>
      </c>
      <c r="AY134" s="19" t="s">
        <v>195</v>
      </c>
      <c r="BE134" s="204">
        <f t="shared" si="14"/>
        <v>0</v>
      </c>
      <c r="BF134" s="204">
        <f t="shared" si="15"/>
        <v>0</v>
      </c>
      <c r="BG134" s="204">
        <f t="shared" si="16"/>
        <v>0</v>
      </c>
      <c r="BH134" s="204">
        <f t="shared" si="17"/>
        <v>0</v>
      </c>
      <c r="BI134" s="204">
        <f t="shared" si="18"/>
        <v>0</v>
      </c>
      <c r="BJ134" s="19" t="s">
        <v>23</v>
      </c>
      <c r="BK134" s="204">
        <f t="shared" si="19"/>
        <v>0</v>
      </c>
      <c r="BL134" s="19" t="s">
        <v>258</v>
      </c>
      <c r="BM134" s="19" t="s">
        <v>3294</v>
      </c>
    </row>
    <row r="135" spans="2:65" s="1" customFormat="1" ht="20.399999999999999" customHeight="1">
      <c r="B135" s="36"/>
      <c r="C135" s="193" t="s">
        <v>573</v>
      </c>
      <c r="D135" s="193" t="s">
        <v>198</v>
      </c>
      <c r="E135" s="194" t="s">
        <v>3295</v>
      </c>
      <c r="F135" s="195" t="s">
        <v>3296</v>
      </c>
      <c r="G135" s="196" t="s">
        <v>3252</v>
      </c>
      <c r="H135" s="197">
        <v>35</v>
      </c>
      <c r="I135" s="198"/>
      <c r="J135" s="199">
        <f t="shared" si="10"/>
        <v>0</v>
      </c>
      <c r="K135" s="195" t="s">
        <v>22</v>
      </c>
      <c r="L135" s="56"/>
      <c r="M135" s="200" t="s">
        <v>22</v>
      </c>
      <c r="N135" s="201" t="s">
        <v>46</v>
      </c>
      <c r="O135" s="37"/>
      <c r="P135" s="202">
        <f t="shared" si="11"/>
        <v>0</v>
      </c>
      <c r="Q135" s="202">
        <v>0</v>
      </c>
      <c r="R135" s="202">
        <f t="shared" si="12"/>
        <v>0</v>
      </c>
      <c r="S135" s="202">
        <v>0</v>
      </c>
      <c r="T135" s="203">
        <f t="shared" si="13"/>
        <v>0</v>
      </c>
      <c r="AR135" s="19" t="s">
        <v>258</v>
      </c>
      <c r="AT135" s="19" t="s">
        <v>198</v>
      </c>
      <c r="AU135" s="19" t="s">
        <v>83</v>
      </c>
      <c r="AY135" s="19" t="s">
        <v>195</v>
      </c>
      <c r="BE135" s="204">
        <f t="shared" si="14"/>
        <v>0</v>
      </c>
      <c r="BF135" s="204">
        <f t="shared" si="15"/>
        <v>0</v>
      </c>
      <c r="BG135" s="204">
        <f t="shared" si="16"/>
        <v>0</v>
      </c>
      <c r="BH135" s="204">
        <f t="shared" si="17"/>
        <v>0</v>
      </c>
      <c r="BI135" s="204">
        <f t="shared" si="18"/>
        <v>0</v>
      </c>
      <c r="BJ135" s="19" t="s">
        <v>23</v>
      </c>
      <c r="BK135" s="204">
        <f t="shared" si="19"/>
        <v>0</v>
      </c>
      <c r="BL135" s="19" t="s">
        <v>258</v>
      </c>
      <c r="BM135" s="19" t="s">
        <v>3297</v>
      </c>
    </row>
    <row r="136" spans="2:65" s="1" customFormat="1" ht="20.399999999999999" customHeight="1">
      <c r="B136" s="36"/>
      <c r="C136" s="193" t="s">
        <v>577</v>
      </c>
      <c r="D136" s="193" t="s">
        <v>198</v>
      </c>
      <c r="E136" s="194" t="s">
        <v>3298</v>
      </c>
      <c r="F136" s="195" t="s">
        <v>3299</v>
      </c>
      <c r="G136" s="196" t="s">
        <v>3252</v>
      </c>
      <c r="H136" s="197">
        <v>30</v>
      </c>
      <c r="I136" s="198"/>
      <c r="J136" s="199">
        <f t="shared" si="10"/>
        <v>0</v>
      </c>
      <c r="K136" s="195" t="s">
        <v>22</v>
      </c>
      <c r="L136" s="56"/>
      <c r="M136" s="200" t="s">
        <v>22</v>
      </c>
      <c r="N136" s="201" t="s">
        <v>46</v>
      </c>
      <c r="O136" s="37"/>
      <c r="P136" s="202">
        <f t="shared" si="11"/>
        <v>0</v>
      </c>
      <c r="Q136" s="202">
        <v>0</v>
      </c>
      <c r="R136" s="202">
        <f t="shared" si="12"/>
        <v>0</v>
      </c>
      <c r="S136" s="202">
        <v>0</v>
      </c>
      <c r="T136" s="203">
        <f t="shared" si="13"/>
        <v>0</v>
      </c>
      <c r="AR136" s="19" t="s">
        <v>258</v>
      </c>
      <c r="AT136" s="19" t="s">
        <v>198</v>
      </c>
      <c r="AU136" s="19" t="s">
        <v>83</v>
      </c>
      <c r="AY136" s="19" t="s">
        <v>195</v>
      </c>
      <c r="BE136" s="204">
        <f t="shared" si="14"/>
        <v>0</v>
      </c>
      <c r="BF136" s="204">
        <f t="shared" si="15"/>
        <v>0</v>
      </c>
      <c r="BG136" s="204">
        <f t="shared" si="16"/>
        <v>0</v>
      </c>
      <c r="BH136" s="204">
        <f t="shared" si="17"/>
        <v>0</v>
      </c>
      <c r="BI136" s="204">
        <f t="shared" si="18"/>
        <v>0</v>
      </c>
      <c r="BJ136" s="19" t="s">
        <v>23</v>
      </c>
      <c r="BK136" s="204">
        <f t="shared" si="19"/>
        <v>0</v>
      </c>
      <c r="BL136" s="19" t="s">
        <v>258</v>
      </c>
      <c r="BM136" s="19" t="s">
        <v>3300</v>
      </c>
    </row>
    <row r="137" spans="2:65" s="11" customFormat="1" ht="29.85" customHeight="1">
      <c r="B137" s="176"/>
      <c r="C137" s="177"/>
      <c r="D137" s="190" t="s">
        <v>74</v>
      </c>
      <c r="E137" s="191" t="s">
        <v>3301</v>
      </c>
      <c r="F137" s="191" t="s">
        <v>3302</v>
      </c>
      <c r="G137" s="177"/>
      <c r="H137" s="177"/>
      <c r="I137" s="180"/>
      <c r="J137" s="192">
        <f>BK137</f>
        <v>0</v>
      </c>
      <c r="K137" s="177"/>
      <c r="L137" s="182"/>
      <c r="M137" s="183"/>
      <c r="N137" s="184"/>
      <c r="O137" s="184"/>
      <c r="P137" s="185">
        <f>P138</f>
        <v>0</v>
      </c>
      <c r="Q137" s="184"/>
      <c r="R137" s="185">
        <f>R138</f>
        <v>0</v>
      </c>
      <c r="S137" s="184"/>
      <c r="T137" s="186">
        <f>T138</f>
        <v>0</v>
      </c>
      <c r="AR137" s="187" t="s">
        <v>83</v>
      </c>
      <c r="AT137" s="188" t="s">
        <v>74</v>
      </c>
      <c r="AU137" s="188" t="s">
        <v>23</v>
      </c>
      <c r="AY137" s="187" t="s">
        <v>195</v>
      </c>
      <c r="BK137" s="189">
        <f>BK138</f>
        <v>0</v>
      </c>
    </row>
    <row r="138" spans="2:65" s="1" customFormat="1" ht="20.399999999999999" customHeight="1">
      <c r="B138" s="36"/>
      <c r="C138" s="193" t="s">
        <v>581</v>
      </c>
      <c r="D138" s="193" t="s">
        <v>198</v>
      </c>
      <c r="E138" s="194" t="s">
        <v>3303</v>
      </c>
      <c r="F138" s="195" t="s">
        <v>3299</v>
      </c>
      <c r="G138" s="196" t="s">
        <v>3252</v>
      </c>
      <c r="H138" s="197">
        <v>30</v>
      </c>
      <c r="I138" s="198"/>
      <c r="J138" s="199">
        <f>ROUND(I138*H138,2)</f>
        <v>0</v>
      </c>
      <c r="K138" s="195" t="s">
        <v>22</v>
      </c>
      <c r="L138" s="56"/>
      <c r="M138" s="200" t="s">
        <v>22</v>
      </c>
      <c r="N138" s="201" t="s">
        <v>46</v>
      </c>
      <c r="O138" s="37"/>
      <c r="P138" s="202">
        <f>O138*H138</f>
        <v>0</v>
      </c>
      <c r="Q138" s="202">
        <v>0</v>
      </c>
      <c r="R138" s="202">
        <f>Q138*H138</f>
        <v>0</v>
      </c>
      <c r="S138" s="202">
        <v>0</v>
      </c>
      <c r="T138" s="203">
        <f>S138*H138</f>
        <v>0</v>
      </c>
      <c r="AR138" s="19" t="s">
        <v>258</v>
      </c>
      <c r="AT138" s="19" t="s">
        <v>198</v>
      </c>
      <c r="AU138" s="19" t="s">
        <v>83</v>
      </c>
      <c r="AY138" s="19" t="s">
        <v>195</v>
      </c>
      <c r="BE138" s="204">
        <f>IF(N138="základní",J138,0)</f>
        <v>0</v>
      </c>
      <c r="BF138" s="204">
        <f>IF(N138="snížená",J138,0)</f>
        <v>0</v>
      </c>
      <c r="BG138" s="204">
        <f>IF(N138="zákl. přenesená",J138,0)</f>
        <v>0</v>
      </c>
      <c r="BH138" s="204">
        <f>IF(N138="sníž. přenesená",J138,0)</f>
        <v>0</v>
      </c>
      <c r="BI138" s="204">
        <f>IF(N138="nulová",J138,0)</f>
        <v>0</v>
      </c>
      <c r="BJ138" s="19" t="s">
        <v>23</v>
      </c>
      <c r="BK138" s="204">
        <f>ROUND(I138*H138,2)</f>
        <v>0</v>
      </c>
      <c r="BL138" s="19" t="s">
        <v>258</v>
      </c>
      <c r="BM138" s="19" t="s">
        <v>3304</v>
      </c>
    </row>
    <row r="139" spans="2:65" s="11" customFormat="1" ht="29.85" customHeight="1">
      <c r="B139" s="176"/>
      <c r="C139" s="177"/>
      <c r="D139" s="190" t="s">
        <v>74</v>
      </c>
      <c r="E139" s="191" t="s">
        <v>3305</v>
      </c>
      <c r="F139" s="191" t="s">
        <v>3306</v>
      </c>
      <c r="G139" s="177"/>
      <c r="H139" s="177"/>
      <c r="I139" s="180"/>
      <c r="J139" s="192">
        <f>BK139</f>
        <v>0</v>
      </c>
      <c r="K139" s="177"/>
      <c r="L139" s="182"/>
      <c r="M139" s="183"/>
      <c r="N139" s="184"/>
      <c r="O139" s="184"/>
      <c r="P139" s="185">
        <f>SUM(P140:P150)</f>
        <v>0</v>
      </c>
      <c r="Q139" s="184"/>
      <c r="R139" s="185">
        <f>SUM(R140:R150)</f>
        <v>0</v>
      </c>
      <c r="S139" s="184"/>
      <c r="T139" s="186">
        <f>SUM(T140:T150)</f>
        <v>0</v>
      </c>
      <c r="AR139" s="187" t="s">
        <v>83</v>
      </c>
      <c r="AT139" s="188" t="s">
        <v>74</v>
      </c>
      <c r="AU139" s="188" t="s">
        <v>23</v>
      </c>
      <c r="AY139" s="187" t="s">
        <v>195</v>
      </c>
      <c r="BK139" s="189">
        <f>SUM(BK140:BK150)</f>
        <v>0</v>
      </c>
    </row>
    <row r="140" spans="2:65" s="1" customFormat="1" ht="20.399999999999999" customHeight="1">
      <c r="B140" s="36"/>
      <c r="C140" s="193" t="s">
        <v>585</v>
      </c>
      <c r="D140" s="193" t="s">
        <v>198</v>
      </c>
      <c r="E140" s="194" t="s">
        <v>3307</v>
      </c>
      <c r="F140" s="195" t="s">
        <v>3308</v>
      </c>
      <c r="G140" s="196" t="s">
        <v>206</v>
      </c>
      <c r="H140" s="197">
        <v>900</v>
      </c>
      <c r="I140" s="198"/>
      <c r="J140" s="199">
        <f t="shared" ref="J140:J150" si="20">ROUND(I140*H140,2)</f>
        <v>0</v>
      </c>
      <c r="K140" s="195" t="s">
        <v>22</v>
      </c>
      <c r="L140" s="56"/>
      <c r="M140" s="200" t="s">
        <v>22</v>
      </c>
      <c r="N140" s="201" t="s">
        <v>46</v>
      </c>
      <c r="O140" s="37"/>
      <c r="P140" s="202">
        <f t="shared" ref="P140:P150" si="21">O140*H140</f>
        <v>0</v>
      </c>
      <c r="Q140" s="202">
        <v>0</v>
      </c>
      <c r="R140" s="202">
        <f t="shared" ref="R140:R150" si="22">Q140*H140</f>
        <v>0</v>
      </c>
      <c r="S140" s="202">
        <v>0</v>
      </c>
      <c r="T140" s="203">
        <f t="shared" ref="T140:T150" si="23">S140*H140</f>
        <v>0</v>
      </c>
      <c r="AR140" s="19" t="s">
        <v>258</v>
      </c>
      <c r="AT140" s="19" t="s">
        <v>198</v>
      </c>
      <c r="AU140" s="19" t="s">
        <v>83</v>
      </c>
      <c r="AY140" s="19" t="s">
        <v>195</v>
      </c>
      <c r="BE140" s="204">
        <f t="shared" ref="BE140:BE150" si="24">IF(N140="základní",J140,0)</f>
        <v>0</v>
      </c>
      <c r="BF140" s="204">
        <f t="shared" ref="BF140:BF150" si="25">IF(N140="snížená",J140,0)</f>
        <v>0</v>
      </c>
      <c r="BG140" s="204">
        <f t="shared" ref="BG140:BG150" si="26">IF(N140="zákl. přenesená",J140,0)</f>
        <v>0</v>
      </c>
      <c r="BH140" s="204">
        <f t="shared" ref="BH140:BH150" si="27">IF(N140="sníž. přenesená",J140,0)</f>
        <v>0</v>
      </c>
      <c r="BI140" s="204">
        <f t="shared" ref="BI140:BI150" si="28">IF(N140="nulová",J140,0)</f>
        <v>0</v>
      </c>
      <c r="BJ140" s="19" t="s">
        <v>23</v>
      </c>
      <c r="BK140" s="204">
        <f t="shared" ref="BK140:BK150" si="29">ROUND(I140*H140,2)</f>
        <v>0</v>
      </c>
      <c r="BL140" s="19" t="s">
        <v>258</v>
      </c>
      <c r="BM140" s="19" t="s">
        <v>3309</v>
      </c>
    </row>
    <row r="141" spans="2:65" s="1" customFormat="1" ht="20.399999999999999" customHeight="1">
      <c r="B141" s="36"/>
      <c r="C141" s="193" t="s">
        <v>592</v>
      </c>
      <c r="D141" s="193" t="s">
        <v>198</v>
      </c>
      <c r="E141" s="194" t="s">
        <v>3310</v>
      </c>
      <c r="F141" s="195" t="s">
        <v>3311</v>
      </c>
      <c r="G141" s="196" t="s">
        <v>2177</v>
      </c>
      <c r="H141" s="197">
        <v>2400</v>
      </c>
      <c r="I141" s="198"/>
      <c r="J141" s="199">
        <f t="shared" si="20"/>
        <v>0</v>
      </c>
      <c r="K141" s="195" t="s">
        <v>22</v>
      </c>
      <c r="L141" s="56"/>
      <c r="M141" s="200" t="s">
        <v>22</v>
      </c>
      <c r="N141" s="201" t="s">
        <v>46</v>
      </c>
      <c r="O141" s="37"/>
      <c r="P141" s="202">
        <f t="shared" si="21"/>
        <v>0</v>
      </c>
      <c r="Q141" s="202">
        <v>0</v>
      </c>
      <c r="R141" s="202">
        <f t="shared" si="22"/>
        <v>0</v>
      </c>
      <c r="S141" s="202">
        <v>0</v>
      </c>
      <c r="T141" s="203">
        <f t="shared" si="23"/>
        <v>0</v>
      </c>
      <c r="AR141" s="19" t="s">
        <v>258</v>
      </c>
      <c r="AT141" s="19" t="s">
        <v>198</v>
      </c>
      <c r="AU141" s="19" t="s">
        <v>83</v>
      </c>
      <c r="AY141" s="19" t="s">
        <v>195</v>
      </c>
      <c r="BE141" s="204">
        <f t="shared" si="24"/>
        <v>0</v>
      </c>
      <c r="BF141" s="204">
        <f t="shared" si="25"/>
        <v>0</v>
      </c>
      <c r="BG141" s="204">
        <f t="shared" si="26"/>
        <v>0</v>
      </c>
      <c r="BH141" s="204">
        <f t="shared" si="27"/>
        <v>0</v>
      </c>
      <c r="BI141" s="204">
        <f t="shared" si="28"/>
        <v>0</v>
      </c>
      <c r="BJ141" s="19" t="s">
        <v>23</v>
      </c>
      <c r="BK141" s="204">
        <f t="shared" si="29"/>
        <v>0</v>
      </c>
      <c r="BL141" s="19" t="s">
        <v>258</v>
      </c>
      <c r="BM141" s="19" t="s">
        <v>3312</v>
      </c>
    </row>
    <row r="142" spans="2:65" s="1" customFormat="1" ht="20.399999999999999" customHeight="1">
      <c r="B142" s="36"/>
      <c r="C142" s="193" t="s">
        <v>597</v>
      </c>
      <c r="D142" s="193" t="s">
        <v>198</v>
      </c>
      <c r="E142" s="194" t="s">
        <v>3313</v>
      </c>
      <c r="F142" s="195" t="s">
        <v>3314</v>
      </c>
      <c r="G142" s="196" t="s">
        <v>206</v>
      </c>
      <c r="H142" s="197">
        <v>5800</v>
      </c>
      <c r="I142" s="198"/>
      <c r="J142" s="199">
        <f t="shared" si="20"/>
        <v>0</v>
      </c>
      <c r="K142" s="195" t="s">
        <v>22</v>
      </c>
      <c r="L142" s="56"/>
      <c r="M142" s="200" t="s">
        <v>22</v>
      </c>
      <c r="N142" s="201" t="s">
        <v>46</v>
      </c>
      <c r="O142" s="37"/>
      <c r="P142" s="202">
        <f t="shared" si="21"/>
        <v>0</v>
      </c>
      <c r="Q142" s="202">
        <v>0</v>
      </c>
      <c r="R142" s="202">
        <f t="shared" si="22"/>
        <v>0</v>
      </c>
      <c r="S142" s="202">
        <v>0</v>
      </c>
      <c r="T142" s="203">
        <f t="shared" si="23"/>
        <v>0</v>
      </c>
      <c r="AR142" s="19" t="s">
        <v>258</v>
      </c>
      <c r="AT142" s="19" t="s">
        <v>198</v>
      </c>
      <c r="AU142" s="19" t="s">
        <v>83</v>
      </c>
      <c r="AY142" s="19" t="s">
        <v>195</v>
      </c>
      <c r="BE142" s="204">
        <f t="shared" si="24"/>
        <v>0</v>
      </c>
      <c r="BF142" s="204">
        <f t="shared" si="25"/>
        <v>0</v>
      </c>
      <c r="BG142" s="204">
        <f t="shared" si="26"/>
        <v>0</v>
      </c>
      <c r="BH142" s="204">
        <f t="shared" si="27"/>
        <v>0</v>
      </c>
      <c r="BI142" s="204">
        <f t="shared" si="28"/>
        <v>0</v>
      </c>
      <c r="BJ142" s="19" t="s">
        <v>23</v>
      </c>
      <c r="BK142" s="204">
        <f t="shared" si="29"/>
        <v>0</v>
      </c>
      <c r="BL142" s="19" t="s">
        <v>258</v>
      </c>
      <c r="BM142" s="19" t="s">
        <v>3315</v>
      </c>
    </row>
    <row r="143" spans="2:65" s="1" customFormat="1" ht="20.399999999999999" customHeight="1">
      <c r="B143" s="36"/>
      <c r="C143" s="193" t="s">
        <v>602</v>
      </c>
      <c r="D143" s="193" t="s">
        <v>198</v>
      </c>
      <c r="E143" s="194" t="s">
        <v>3316</v>
      </c>
      <c r="F143" s="195" t="s">
        <v>3317</v>
      </c>
      <c r="G143" s="196" t="s">
        <v>2177</v>
      </c>
      <c r="H143" s="197">
        <v>2</v>
      </c>
      <c r="I143" s="198"/>
      <c r="J143" s="199">
        <f t="shared" si="20"/>
        <v>0</v>
      </c>
      <c r="K143" s="195" t="s">
        <v>22</v>
      </c>
      <c r="L143" s="56"/>
      <c r="M143" s="200" t="s">
        <v>22</v>
      </c>
      <c r="N143" s="201" t="s">
        <v>46</v>
      </c>
      <c r="O143" s="37"/>
      <c r="P143" s="202">
        <f t="shared" si="21"/>
        <v>0</v>
      </c>
      <c r="Q143" s="202">
        <v>0</v>
      </c>
      <c r="R143" s="202">
        <f t="shared" si="22"/>
        <v>0</v>
      </c>
      <c r="S143" s="202">
        <v>0</v>
      </c>
      <c r="T143" s="203">
        <f t="shared" si="23"/>
        <v>0</v>
      </c>
      <c r="AR143" s="19" t="s">
        <v>258</v>
      </c>
      <c r="AT143" s="19" t="s">
        <v>198</v>
      </c>
      <c r="AU143" s="19" t="s">
        <v>83</v>
      </c>
      <c r="AY143" s="19" t="s">
        <v>195</v>
      </c>
      <c r="BE143" s="204">
        <f t="shared" si="24"/>
        <v>0</v>
      </c>
      <c r="BF143" s="204">
        <f t="shared" si="25"/>
        <v>0</v>
      </c>
      <c r="BG143" s="204">
        <f t="shared" si="26"/>
        <v>0</v>
      </c>
      <c r="BH143" s="204">
        <f t="shared" si="27"/>
        <v>0</v>
      </c>
      <c r="BI143" s="204">
        <f t="shared" si="28"/>
        <v>0</v>
      </c>
      <c r="BJ143" s="19" t="s">
        <v>23</v>
      </c>
      <c r="BK143" s="204">
        <f t="shared" si="29"/>
        <v>0</v>
      </c>
      <c r="BL143" s="19" t="s">
        <v>258</v>
      </c>
      <c r="BM143" s="19" t="s">
        <v>3318</v>
      </c>
    </row>
    <row r="144" spans="2:65" s="1" customFormat="1" ht="20.399999999999999" customHeight="1">
      <c r="B144" s="36"/>
      <c r="C144" s="193" t="s">
        <v>615</v>
      </c>
      <c r="D144" s="193" t="s">
        <v>198</v>
      </c>
      <c r="E144" s="194" t="s">
        <v>3319</v>
      </c>
      <c r="F144" s="195" t="s">
        <v>3320</v>
      </c>
      <c r="G144" s="196" t="s">
        <v>2177</v>
      </c>
      <c r="H144" s="197">
        <v>1</v>
      </c>
      <c r="I144" s="198"/>
      <c r="J144" s="199">
        <f t="shared" si="20"/>
        <v>0</v>
      </c>
      <c r="K144" s="195" t="s">
        <v>22</v>
      </c>
      <c r="L144" s="56"/>
      <c r="M144" s="200" t="s">
        <v>22</v>
      </c>
      <c r="N144" s="201" t="s">
        <v>46</v>
      </c>
      <c r="O144" s="37"/>
      <c r="P144" s="202">
        <f t="shared" si="21"/>
        <v>0</v>
      </c>
      <c r="Q144" s="202">
        <v>0</v>
      </c>
      <c r="R144" s="202">
        <f t="shared" si="22"/>
        <v>0</v>
      </c>
      <c r="S144" s="202">
        <v>0</v>
      </c>
      <c r="T144" s="203">
        <f t="shared" si="23"/>
        <v>0</v>
      </c>
      <c r="AR144" s="19" t="s">
        <v>258</v>
      </c>
      <c r="AT144" s="19" t="s">
        <v>198</v>
      </c>
      <c r="AU144" s="19" t="s">
        <v>83</v>
      </c>
      <c r="AY144" s="19" t="s">
        <v>195</v>
      </c>
      <c r="BE144" s="204">
        <f t="shared" si="24"/>
        <v>0</v>
      </c>
      <c r="BF144" s="204">
        <f t="shared" si="25"/>
        <v>0</v>
      </c>
      <c r="BG144" s="204">
        <f t="shared" si="26"/>
        <v>0</v>
      </c>
      <c r="BH144" s="204">
        <f t="shared" si="27"/>
        <v>0</v>
      </c>
      <c r="BI144" s="204">
        <f t="shared" si="28"/>
        <v>0</v>
      </c>
      <c r="BJ144" s="19" t="s">
        <v>23</v>
      </c>
      <c r="BK144" s="204">
        <f t="shared" si="29"/>
        <v>0</v>
      </c>
      <c r="BL144" s="19" t="s">
        <v>258</v>
      </c>
      <c r="BM144" s="19" t="s">
        <v>3321</v>
      </c>
    </row>
    <row r="145" spans="2:65" s="1" customFormat="1" ht="20.399999999999999" customHeight="1">
      <c r="B145" s="36"/>
      <c r="C145" s="193" t="s">
        <v>617</v>
      </c>
      <c r="D145" s="193" t="s">
        <v>198</v>
      </c>
      <c r="E145" s="194" t="s">
        <v>3322</v>
      </c>
      <c r="F145" s="195" t="s">
        <v>3323</v>
      </c>
      <c r="G145" s="196" t="s">
        <v>2177</v>
      </c>
      <c r="H145" s="197">
        <v>62</v>
      </c>
      <c r="I145" s="198"/>
      <c r="J145" s="199">
        <f t="shared" si="20"/>
        <v>0</v>
      </c>
      <c r="K145" s="195" t="s">
        <v>22</v>
      </c>
      <c r="L145" s="56"/>
      <c r="M145" s="200" t="s">
        <v>22</v>
      </c>
      <c r="N145" s="201" t="s">
        <v>46</v>
      </c>
      <c r="O145" s="37"/>
      <c r="P145" s="202">
        <f t="shared" si="21"/>
        <v>0</v>
      </c>
      <c r="Q145" s="202">
        <v>0</v>
      </c>
      <c r="R145" s="202">
        <f t="shared" si="22"/>
        <v>0</v>
      </c>
      <c r="S145" s="202">
        <v>0</v>
      </c>
      <c r="T145" s="203">
        <f t="shared" si="23"/>
        <v>0</v>
      </c>
      <c r="AR145" s="19" t="s">
        <v>258</v>
      </c>
      <c r="AT145" s="19" t="s">
        <v>198</v>
      </c>
      <c r="AU145" s="19" t="s">
        <v>83</v>
      </c>
      <c r="AY145" s="19" t="s">
        <v>195</v>
      </c>
      <c r="BE145" s="204">
        <f t="shared" si="24"/>
        <v>0</v>
      </c>
      <c r="BF145" s="204">
        <f t="shared" si="25"/>
        <v>0</v>
      </c>
      <c r="BG145" s="204">
        <f t="shared" si="26"/>
        <v>0</v>
      </c>
      <c r="BH145" s="204">
        <f t="shared" si="27"/>
        <v>0</v>
      </c>
      <c r="BI145" s="204">
        <f t="shared" si="28"/>
        <v>0</v>
      </c>
      <c r="BJ145" s="19" t="s">
        <v>23</v>
      </c>
      <c r="BK145" s="204">
        <f t="shared" si="29"/>
        <v>0</v>
      </c>
      <c r="BL145" s="19" t="s">
        <v>258</v>
      </c>
      <c r="BM145" s="19" t="s">
        <v>3324</v>
      </c>
    </row>
    <row r="146" spans="2:65" s="1" customFormat="1" ht="20.399999999999999" customHeight="1">
      <c r="B146" s="36"/>
      <c r="C146" s="193" t="s">
        <v>624</v>
      </c>
      <c r="D146" s="193" t="s">
        <v>198</v>
      </c>
      <c r="E146" s="194" t="s">
        <v>3325</v>
      </c>
      <c r="F146" s="195" t="s">
        <v>3326</v>
      </c>
      <c r="G146" s="196" t="s">
        <v>2177</v>
      </c>
      <c r="H146" s="197">
        <v>62</v>
      </c>
      <c r="I146" s="198"/>
      <c r="J146" s="199">
        <f t="shared" si="20"/>
        <v>0</v>
      </c>
      <c r="K146" s="195" t="s">
        <v>22</v>
      </c>
      <c r="L146" s="56"/>
      <c r="M146" s="200" t="s">
        <v>22</v>
      </c>
      <c r="N146" s="201" t="s">
        <v>46</v>
      </c>
      <c r="O146" s="37"/>
      <c r="P146" s="202">
        <f t="shared" si="21"/>
        <v>0</v>
      </c>
      <c r="Q146" s="202">
        <v>0</v>
      </c>
      <c r="R146" s="202">
        <f t="shared" si="22"/>
        <v>0</v>
      </c>
      <c r="S146" s="202">
        <v>0</v>
      </c>
      <c r="T146" s="203">
        <f t="shared" si="23"/>
        <v>0</v>
      </c>
      <c r="AR146" s="19" t="s">
        <v>258</v>
      </c>
      <c r="AT146" s="19" t="s">
        <v>198</v>
      </c>
      <c r="AU146" s="19" t="s">
        <v>83</v>
      </c>
      <c r="AY146" s="19" t="s">
        <v>195</v>
      </c>
      <c r="BE146" s="204">
        <f t="shared" si="24"/>
        <v>0</v>
      </c>
      <c r="BF146" s="204">
        <f t="shared" si="25"/>
        <v>0</v>
      </c>
      <c r="BG146" s="204">
        <f t="shared" si="26"/>
        <v>0</v>
      </c>
      <c r="BH146" s="204">
        <f t="shared" si="27"/>
        <v>0</v>
      </c>
      <c r="BI146" s="204">
        <f t="shared" si="28"/>
        <v>0</v>
      </c>
      <c r="BJ146" s="19" t="s">
        <v>23</v>
      </c>
      <c r="BK146" s="204">
        <f t="shared" si="29"/>
        <v>0</v>
      </c>
      <c r="BL146" s="19" t="s">
        <v>258</v>
      </c>
      <c r="BM146" s="19" t="s">
        <v>3327</v>
      </c>
    </row>
    <row r="147" spans="2:65" s="1" customFormat="1" ht="20.399999999999999" customHeight="1">
      <c r="B147" s="36"/>
      <c r="C147" s="193" t="s">
        <v>632</v>
      </c>
      <c r="D147" s="193" t="s">
        <v>198</v>
      </c>
      <c r="E147" s="194" t="s">
        <v>3328</v>
      </c>
      <c r="F147" s="195" t="s">
        <v>3329</v>
      </c>
      <c r="G147" s="196" t="s">
        <v>3330</v>
      </c>
      <c r="H147" s="197">
        <v>3</v>
      </c>
      <c r="I147" s="198"/>
      <c r="J147" s="199">
        <f t="shared" si="20"/>
        <v>0</v>
      </c>
      <c r="K147" s="195" t="s">
        <v>22</v>
      </c>
      <c r="L147" s="56"/>
      <c r="M147" s="200" t="s">
        <v>22</v>
      </c>
      <c r="N147" s="201" t="s">
        <v>46</v>
      </c>
      <c r="O147" s="37"/>
      <c r="P147" s="202">
        <f t="shared" si="21"/>
        <v>0</v>
      </c>
      <c r="Q147" s="202">
        <v>0</v>
      </c>
      <c r="R147" s="202">
        <f t="shared" si="22"/>
        <v>0</v>
      </c>
      <c r="S147" s="202">
        <v>0</v>
      </c>
      <c r="T147" s="203">
        <f t="shared" si="23"/>
        <v>0</v>
      </c>
      <c r="AR147" s="19" t="s">
        <v>258</v>
      </c>
      <c r="AT147" s="19" t="s">
        <v>198</v>
      </c>
      <c r="AU147" s="19" t="s">
        <v>83</v>
      </c>
      <c r="AY147" s="19" t="s">
        <v>195</v>
      </c>
      <c r="BE147" s="204">
        <f t="shared" si="24"/>
        <v>0</v>
      </c>
      <c r="BF147" s="204">
        <f t="shared" si="25"/>
        <v>0</v>
      </c>
      <c r="BG147" s="204">
        <f t="shared" si="26"/>
        <v>0</v>
      </c>
      <c r="BH147" s="204">
        <f t="shared" si="27"/>
        <v>0</v>
      </c>
      <c r="BI147" s="204">
        <f t="shared" si="28"/>
        <v>0</v>
      </c>
      <c r="BJ147" s="19" t="s">
        <v>23</v>
      </c>
      <c r="BK147" s="204">
        <f t="shared" si="29"/>
        <v>0</v>
      </c>
      <c r="BL147" s="19" t="s">
        <v>258</v>
      </c>
      <c r="BM147" s="19" t="s">
        <v>3331</v>
      </c>
    </row>
    <row r="148" spans="2:65" s="1" customFormat="1" ht="20.399999999999999" customHeight="1">
      <c r="B148" s="36"/>
      <c r="C148" s="193" t="s">
        <v>640</v>
      </c>
      <c r="D148" s="193" t="s">
        <v>198</v>
      </c>
      <c r="E148" s="194" t="s">
        <v>3332</v>
      </c>
      <c r="F148" s="195" t="s">
        <v>3245</v>
      </c>
      <c r="G148" s="196" t="s">
        <v>886</v>
      </c>
      <c r="H148" s="197">
        <v>3</v>
      </c>
      <c r="I148" s="198"/>
      <c r="J148" s="199">
        <f t="shared" si="20"/>
        <v>0</v>
      </c>
      <c r="K148" s="195" t="s">
        <v>22</v>
      </c>
      <c r="L148" s="56"/>
      <c r="M148" s="200" t="s">
        <v>22</v>
      </c>
      <c r="N148" s="201" t="s">
        <v>46</v>
      </c>
      <c r="O148" s="37"/>
      <c r="P148" s="202">
        <f t="shared" si="21"/>
        <v>0</v>
      </c>
      <c r="Q148" s="202">
        <v>0</v>
      </c>
      <c r="R148" s="202">
        <f t="shared" si="22"/>
        <v>0</v>
      </c>
      <c r="S148" s="202">
        <v>0</v>
      </c>
      <c r="T148" s="203">
        <f t="shared" si="23"/>
        <v>0</v>
      </c>
      <c r="AR148" s="19" t="s">
        <v>258</v>
      </c>
      <c r="AT148" s="19" t="s">
        <v>198</v>
      </c>
      <c r="AU148" s="19" t="s">
        <v>83</v>
      </c>
      <c r="AY148" s="19" t="s">
        <v>195</v>
      </c>
      <c r="BE148" s="204">
        <f t="shared" si="24"/>
        <v>0</v>
      </c>
      <c r="BF148" s="204">
        <f t="shared" si="25"/>
        <v>0</v>
      </c>
      <c r="BG148" s="204">
        <f t="shared" si="26"/>
        <v>0</v>
      </c>
      <c r="BH148" s="204">
        <f t="shared" si="27"/>
        <v>0</v>
      </c>
      <c r="BI148" s="204">
        <f t="shared" si="28"/>
        <v>0</v>
      </c>
      <c r="BJ148" s="19" t="s">
        <v>23</v>
      </c>
      <c r="BK148" s="204">
        <f t="shared" si="29"/>
        <v>0</v>
      </c>
      <c r="BL148" s="19" t="s">
        <v>258</v>
      </c>
      <c r="BM148" s="19" t="s">
        <v>3333</v>
      </c>
    </row>
    <row r="149" spans="2:65" s="1" customFormat="1" ht="20.399999999999999" customHeight="1">
      <c r="B149" s="36"/>
      <c r="C149" s="193" t="s">
        <v>648</v>
      </c>
      <c r="D149" s="193" t="s">
        <v>198</v>
      </c>
      <c r="E149" s="194" t="s">
        <v>3334</v>
      </c>
      <c r="F149" s="195" t="s">
        <v>3335</v>
      </c>
      <c r="G149" s="196" t="s">
        <v>3252</v>
      </c>
      <c r="H149" s="197">
        <v>30</v>
      </c>
      <c r="I149" s="198"/>
      <c r="J149" s="199">
        <f t="shared" si="20"/>
        <v>0</v>
      </c>
      <c r="K149" s="195" t="s">
        <v>22</v>
      </c>
      <c r="L149" s="56"/>
      <c r="M149" s="200" t="s">
        <v>22</v>
      </c>
      <c r="N149" s="201" t="s">
        <v>46</v>
      </c>
      <c r="O149" s="37"/>
      <c r="P149" s="202">
        <f t="shared" si="21"/>
        <v>0</v>
      </c>
      <c r="Q149" s="202">
        <v>0</v>
      </c>
      <c r="R149" s="202">
        <f t="shared" si="22"/>
        <v>0</v>
      </c>
      <c r="S149" s="202">
        <v>0</v>
      </c>
      <c r="T149" s="203">
        <f t="shared" si="23"/>
        <v>0</v>
      </c>
      <c r="AR149" s="19" t="s">
        <v>258</v>
      </c>
      <c r="AT149" s="19" t="s">
        <v>198</v>
      </c>
      <c r="AU149" s="19" t="s">
        <v>83</v>
      </c>
      <c r="AY149" s="19" t="s">
        <v>195</v>
      </c>
      <c r="BE149" s="204">
        <f t="shared" si="24"/>
        <v>0</v>
      </c>
      <c r="BF149" s="204">
        <f t="shared" si="25"/>
        <v>0</v>
      </c>
      <c r="BG149" s="204">
        <f t="shared" si="26"/>
        <v>0</v>
      </c>
      <c r="BH149" s="204">
        <f t="shared" si="27"/>
        <v>0</v>
      </c>
      <c r="BI149" s="204">
        <f t="shared" si="28"/>
        <v>0</v>
      </c>
      <c r="BJ149" s="19" t="s">
        <v>23</v>
      </c>
      <c r="BK149" s="204">
        <f t="shared" si="29"/>
        <v>0</v>
      </c>
      <c r="BL149" s="19" t="s">
        <v>258</v>
      </c>
      <c r="BM149" s="19" t="s">
        <v>3336</v>
      </c>
    </row>
    <row r="150" spans="2:65" s="1" customFormat="1" ht="20.399999999999999" customHeight="1">
      <c r="B150" s="36"/>
      <c r="C150" s="193" t="s">
        <v>667</v>
      </c>
      <c r="D150" s="193" t="s">
        <v>198</v>
      </c>
      <c r="E150" s="194" t="s">
        <v>3337</v>
      </c>
      <c r="F150" s="195" t="s">
        <v>3338</v>
      </c>
      <c r="G150" s="196" t="s">
        <v>3252</v>
      </c>
      <c r="H150" s="197">
        <v>40</v>
      </c>
      <c r="I150" s="198"/>
      <c r="J150" s="199">
        <f t="shared" si="20"/>
        <v>0</v>
      </c>
      <c r="K150" s="195" t="s">
        <v>22</v>
      </c>
      <c r="L150" s="56"/>
      <c r="M150" s="200" t="s">
        <v>22</v>
      </c>
      <c r="N150" s="201" t="s">
        <v>46</v>
      </c>
      <c r="O150" s="37"/>
      <c r="P150" s="202">
        <f t="shared" si="21"/>
        <v>0</v>
      </c>
      <c r="Q150" s="202">
        <v>0</v>
      </c>
      <c r="R150" s="202">
        <f t="shared" si="22"/>
        <v>0</v>
      </c>
      <c r="S150" s="202">
        <v>0</v>
      </c>
      <c r="T150" s="203">
        <f t="shared" si="23"/>
        <v>0</v>
      </c>
      <c r="AR150" s="19" t="s">
        <v>258</v>
      </c>
      <c r="AT150" s="19" t="s">
        <v>198</v>
      </c>
      <c r="AU150" s="19" t="s">
        <v>83</v>
      </c>
      <c r="AY150" s="19" t="s">
        <v>195</v>
      </c>
      <c r="BE150" s="204">
        <f t="shared" si="24"/>
        <v>0</v>
      </c>
      <c r="BF150" s="204">
        <f t="shared" si="25"/>
        <v>0</v>
      </c>
      <c r="BG150" s="204">
        <f t="shared" si="26"/>
        <v>0</v>
      </c>
      <c r="BH150" s="204">
        <f t="shared" si="27"/>
        <v>0</v>
      </c>
      <c r="BI150" s="204">
        <f t="shared" si="28"/>
        <v>0</v>
      </c>
      <c r="BJ150" s="19" t="s">
        <v>23</v>
      </c>
      <c r="BK150" s="204">
        <f t="shared" si="29"/>
        <v>0</v>
      </c>
      <c r="BL150" s="19" t="s">
        <v>258</v>
      </c>
      <c r="BM150" s="19" t="s">
        <v>3339</v>
      </c>
    </row>
    <row r="151" spans="2:65" s="11" customFormat="1" ht="29.85" customHeight="1">
      <c r="B151" s="176"/>
      <c r="C151" s="177"/>
      <c r="D151" s="190" t="s">
        <v>74</v>
      </c>
      <c r="E151" s="191" t="s">
        <v>3340</v>
      </c>
      <c r="F151" s="191" t="s">
        <v>3341</v>
      </c>
      <c r="G151" s="177"/>
      <c r="H151" s="177"/>
      <c r="I151" s="180"/>
      <c r="J151" s="192">
        <f>BK151</f>
        <v>0</v>
      </c>
      <c r="K151" s="177"/>
      <c r="L151" s="182"/>
      <c r="M151" s="183"/>
      <c r="N151" s="184"/>
      <c r="O151" s="184"/>
      <c r="P151" s="185">
        <f>SUM(P152:P153)</f>
        <v>0</v>
      </c>
      <c r="Q151" s="184"/>
      <c r="R151" s="185">
        <f>SUM(R152:R153)</f>
        <v>0</v>
      </c>
      <c r="S151" s="184"/>
      <c r="T151" s="186">
        <f>SUM(T152:T153)</f>
        <v>0</v>
      </c>
      <c r="AR151" s="187" t="s">
        <v>83</v>
      </c>
      <c r="AT151" s="188" t="s">
        <v>74</v>
      </c>
      <c r="AU151" s="188" t="s">
        <v>23</v>
      </c>
      <c r="AY151" s="187" t="s">
        <v>195</v>
      </c>
      <c r="BK151" s="189">
        <f>SUM(BK152:BK153)</f>
        <v>0</v>
      </c>
    </row>
    <row r="152" spans="2:65" s="1" customFormat="1" ht="20.399999999999999" customHeight="1">
      <c r="B152" s="36"/>
      <c r="C152" s="193" t="s">
        <v>673</v>
      </c>
      <c r="D152" s="193" t="s">
        <v>198</v>
      </c>
      <c r="E152" s="194" t="s">
        <v>3342</v>
      </c>
      <c r="F152" s="195" t="s">
        <v>3343</v>
      </c>
      <c r="G152" s="196" t="s">
        <v>3252</v>
      </c>
      <c r="H152" s="197">
        <v>250</v>
      </c>
      <c r="I152" s="198"/>
      <c r="J152" s="199">
        <f>ROUND(I152*H152,2)</f>
        <v>0</v>
      </c>
      <c r="K152" s="195" t="s">
        <v>22</v>
      </c>
      <c r="L152" s="56"/>
      <c r="M152" s="200" t="s">
        <v>22</v>
      </c>
      <c r="N152" s="201" t="s">
        <v>46</v>
      </c>
      <c r="O152" s="37"/>
      <c r="P152" s="202">
        <f>O152*H152</f>
        <v>0</v>
      </c>
      <c r="Q152" s="202">
        <v>0</v>
      </c>
      <c r="R152" s="202">
        <f>Q152*H152</f>
        <v>0</v>
      </c>
      <c r="S152" s="202">
        <v>0</v>
      </c>
      <c r="T152" s="203">
        <f>S152*H152</f>
        <v>0</v>
      </c>
      <c r="AR152" s="19" t="s">
        <v>258</v>
      </c>
      <c r="AT152" s="19" t="s">
        <v>198</v>
      </c>
      <c r="AU152" s="19" t="s">
        <v>83</v>
      </c>
      <c r="AY152" s="19" t="s">
        <v>195</v>
      </c>
      <c r="BE152" s="204">
        <f>IF(N152="základní",J152,0)</f>
        <v>0</v>
      </c>
      <c r="BF152" s="204">
        <f>IF(N152="snížená",J152,0)</f>
        <v>0</v>
      </c>
      <c r="BG152" s="204">
        <f>IF(N152="zákl. přenesená",J152,0)</f>
        <v>0</v>
      </c>
      <c r="BH152" s="204">
        <f>IF(N152="sníž. přenesená",J152,0)</f>
        <v>0</v>
      </c>
      <c r="BI152" s="204">
        <f>IF(N152="nulová",J152,0)</f>
        <v>0</v>
      </c>
      <c r="BJ152" s="19" t="s">
        <v>23</v>
      </c>
      <c r="BK152" s="204">
        <f>ROUND(I152*H152,2)</f>
        <v>0</v>
      </c>
      <c r="BL152" s="19" t="s">
        <v>258</v>
      </c>
      <c r="BM152" s="19" t="s">
        <v>3344</v>
      </c>
    </row>
    <row r="153" spans="2:65" s="1" customFormat="1" ht="28.8" customHeight="1">
      <c r="B153" s="36"/>
      <c r="C153" s="193" t="s">
        <v>679</v>
      </c>
      <c r="D153" s="193" t="s">
        <v>198</v>
      </c>
      <c r="E153" s="194" t="s">
        <v>3345</v>
      </c>
      <c r="F153" s="195" t="s">
        <v>3346</v>
      </c>
      <c r="G153" s="196" t="s">
        <v>886</v>
      </c>
      <c r="H153" s="197">
        <v>4</v>
      </c>
      <c r="I153" s="198"/>
      <c r="J153" s="199">
        <f>ROUND(I153*H153,2)</f>
        <v>0</v>
      </c>
      <c r="K153" s="195" t="s">
        <v>22</v>
      </c>
      <c r="L153" s="56"/>
      <c r="M153" s="200" t="s">
        <v>22</v>
      </c>
      <c r="N153" s="201" t="s">
        <v>46</v>
      </c>
      <c r="O153" s="37"/>
      <c r="P153" s="202">
        <f>O153*H153</f>
        <v>0</v>
      </c>
      <c r="Q153" s="202">
        <v>0</v>
      </c>
      <c r="R153" s="202">
        <f>Q153*H153</f>
        <v>0</v>
      </c>
      <c r="S153" s="202">
        <v>0</v>
      </c>
      <c r="T153" s="203">
        <f>S153*H153</f>
        <v>0</v>
      </c>
      <c r="AR153" s="19" t="s">
        <v>258</v>
      </c>
      <c r="AT153" s="19" t="s">
        <v>198</v>
      </c>
      <c r="AU153" s="19" t="s">
        <v>83</v>
      </c>
      <c r="AY153" s="19" t="s">
        <v>195</v>
      </c>
      <c r="BE153" s="204">
        <f>IF(N153="základní",J153,0)</f>
        <v>0</v>
      </c>
      <c r="BF153" s="204">
        <f>IF(N153="snížená",J153,0)</f>
        <v>0</v>
      </c>
      <c r="BG153" s="204">
        <f>IF(N153="zákl. přenesená",J153,0)</f>
        <v>0</v>
      </c>
      <c r="BH153" s="204">
        <f>IF(N153="sníž. přenesená",J153,0)</f>
        <v>0</v>
      </c>
      <c r="BI153" s="204">
        <f>IF(N153="nulová",J153,0)</f>
        <v>0</v>
      </c>
      <c r="BJ153" s="19" t="s">
        <v>23</v>
      </c>
      <c r="BK153" s="204">
        <f>ROUND(I153*H153,2)</f>
        <v>0</v>
      </c>
      <c r="BL153" s="19" t="s">
        <v>258</v>
      </c>
      <c r="BM153" s="19" t="s">
        <v>3347</v>
      </c>
    </row>
    <row r="154" spans="2:65" s="11" customFormat="1" ht="29.85" customHeight="1">
      <c r="B154" s="176"/>
      <c r="C154" s="177"/>
      <c r="D154" s="190" t="s">
        <v>74</v>
      </c>
      <c r="E154" s="191" t="s">
        <v>3348</v>
      </c>
      <c r="F154" s="191" t="s">
        <v>3349</v>
      </c>
      <c r="G154" s="177"/>
      <c r="H154" s="177"/>
      <c r="I154" s="180"/>
      <c r="J154" s="192">
        <f>BK154</f>
        <v>0</v>
      </c>
      <c r="K154" s="177"/>
      <c r="L154" s="182"/>
      <c r="M154" s="183"/>
      <c r="N154" s="184"/>
      <c r="O154" s="184"/>
      <c r="P154" s="185">
        <f>SUM(P155:P168)</f>
        <v>0</v>
      </c>
      <c r="Q154" s="184"/>
      <c r="R154" s="185">
        <f>SUM(R155:R168)</f>
        <v>0</v>
      </c>
      <c r="S154" s="184"/>
      <c r="T154" s="186">
        <f>SUM(T155:T168)</f>
        <v>0</v>
      </c>
      <c r="AR154" s="187" t="s">
        <v>83</v>
      </c>
      <c r="AT154" s="188" t="s">
        <v>74</v>
      </c>
      <c r="AU154" s="188" t="s">
        <v>23</v>
      </c>
      <c r="AY154" s="187" t="s">
        <v>195</v>
      </c>
      <c r="BK154" s="189">
        <f>SUM(BK155:BK168)</f>
        <v>0</v>
      </c>
    </row>
    <row r="155" spans="2:65" s="1" customFormat="1" ht="20.399999999999999" customHeight="1">
      <c r="B155" s="36"/>
      <c r="C155" s="193" t="s">
        <v>688</v>
      </c>
      <c r="D155" s="193" t="s">
        <v>198</v>
      </c>
      <c r="E155" s="194" t="s">
        <v>3350</v>
      </c>
      <c r="F155" s="195" t="s">
        <v>3351</v>
      </c>
      <c r="G155" s="196" t="s">
        <v>886</v>
      </c>
      <c r="H155" s="197">
        <v>1</v>
      </c>
      <c r="I155" s="198"/>
      <c r="J155" s="199">
        <f t="shared" ref="J155:J168" si="30">ROUND(I155*H155,2)</f>
        <v>0</v>
      </c>
      <c r="K155" s="195" t="s">
        <v>22</v>
      </c>
      <c r="L155" s="56"/>
      <c r="M155" s="200" t="s">
        <v>22</v>
      </c>
      <c r="N155" s="201" t="s">
        <v>46</v>
      </c>
      <c r="O155" s="37"/>
      <c r="P155" s="202">
        <f t="shared" ref="P155:P168" si="31">O155*H155</f>
        <v>0</v>
      </c>
      <c r="Q155" s="202">
        <v>0</v>
      </c>
      <c r="R155" s="202">
        <f t="shared" ref="R155:R168" si="32">Q155*H155</f>
        <v>0</v>
      </c>
      <c r="S155" s="202">
        <v>0</v>
      </c>
      <c r="T155" s="203">
        <f t="shared" ref="T155:T168" si="33">S155*H155</f>
        <v>0</v>
      </c>
      <c r="AR155" s="19" t="s">
        <v>258</v>
      </c>
      <c r="AT155" s="19" t="s">
        <v>198</v>
      </c>
      <c r="AU155" s="19" t="s">
        <v>83</v>
      </c>
      <c r="AY155" s="19" t="s">
        <v>195</v>
      </c>
      <c r="BE155" s="204">
        <f t="shared" ref="BE155:BE168" si="34">IF(N155="základní",J155,0)</f>
        <v>0</v>
      </c>
      <c r="BF155" s="204">
        <f t="shared" ref="BF155:BF168" si="35">IF(N155="snížená",J155,0)</f>
        <v>0</v>
      </c>
      <c r="BG155" s="204">
        <f t="shared" ref="BG155:BG168" si="36">IF(N155="zákl. přenesená",J155,0)</f>
        <v>0</v>
      </c>
      <c r="BH155" s="204">
        <f t="shared" ref="BH155:BH168" si="37">IF(N155="sníž. přenesená",J155,0)</f>
        <v>0</v>
      </c>
      <c r="BI155" s="204">
        <f t="shared" ref="BI155:BI168" si="38">IF(N155="nulová",J155,0)</f>
        <v>0</v>
      </c>
      <c r="BJ155" s="19" t="s">
        <v>23</v>
      </c>
      <c r="BK155" s="204">
        <f t="shared" ref="BK155:BK168" si="39">ROUND(I155*H155,2)</f>
        <v>0</v>
      </c>
      <c r="BL155" s="19" t="s">
        <v>258</v>
      </c>
      <c r="BM155" s="19" t="s">
        <v>3352</v>
      </c>
    </row>
    <row r="156" spans="2:65" s="1" customFormat="1" ht="20.399999999999999" customHeight="1">
      <c r="B156" s="36"/>
      <c r="C156" s="193" t="s">
        <v>694</v>
      </c>
      <c r="D156" s="193" t="s">
        <v>198</v>
      </c>
      <c r="E156" s="194" t="s">
        <v>3353</v>
      </c>
      <c r="F156" s="195" t="s">
        <v>3354</v>
      </c>
      <c r="G156" s="196" t="s">
        <v>886</v>
      </c>
      <c r="H156" s="197">
        <v>1</v>
      </c>
      <c r="I156" s="198"/>
      <c r="J156" s="199">
        <f t="shared" si="30"/>
        <v>0</v>
      </c>
      <c r="K156" s="195" t="s">
        <v>22</v>
      </c>
      <c r="L156" s="56"/>
      <c r="M156" s="200" t="s">
        <v>22</v>
      </c>
      <c r="N156" s="201" t="s">
        <v>46</v>
      </c>
      <c r="O156" s="37"/>
      <c r="P156" s="202">
        <f t="shared" si="31"/>
        <v>0</v>
      </c>
      <c r="Q156" s="202">
        <v>0</v>
      </c>
      <c r="R156" s="202">
        <f t="shared" si="32"/>
        <v>0</v>
      </c>
      <c r="S156" s="202">
        <v>0</v>
      </c>
      <c r="T156" s="203">
        <f t="shared" si="33"/>
        <v>0</v>
      </c>
      <c r="AR156" s="19" t="s">
        <v>258</v>
      </c>
      <c r="AT156" s="19" t="s">
        <v>198</v>
      </c>
      <c r="AU156" s="19" t="s">
        <v>83</v>
      </c>
      <c r="AY156" s="19" t="s">
        <v>195</v>
      </c>
      <c r="BE156" s="204">
        <f t="shared" si="34"/>
        <v>0</v>
      </c>
      <c r="BF156" s="204">
        <f t="shared" si="35"/>
        <v>0</v>
      </c>
      <c r="BG156" s="204">
        <f t="shared" si="36"/>
        <v>0</v>
      </c>
      <c r="BH156" s="204">
        <f t="shared" si="37"/>
        <v>0</v>
      </c>
      <c r="BI156" s="204">
        <f t="shared" si="38"/>
        <v>0</v>
      </c>
      <c r="BJ156" s="19" t="s">
        <v>23</v>
      </c>
      <c r="BK156" s="204">
        <f t="shared" si="39"/>
        <v>0</v>
      </c>
      <c r="BL156" s="19" t="s">
        <v>258</v>
      </c>
      <c r="BM156" s="19" t="s">
        <v>3355</v>
      </c>
    </row>
    <row r="157" spans="2:65" s="1" customFormat="1" ht="20.399999999999999" customHeight="1">
      <c r="B157" s="36"/>
      <c r="C157" s="193" t="s">
        <v>704</v>
      </c>
      <c r="D157" s="193" t="s">
        <v>198</v>
      </c>
      <c r="E157" s="194" t="s">
        <v>3356</v>
      </c>
      <c r="F157" s="195" t="s">
        <v>3357</v>
      </c>
      <c r="G157" s="196" t="s">
        <v>886</v>
      </c>
      <c r="H157" s="197">
        <v>1</v>
      </c>
      <c r="I157" s="198"/>
      <c r="J157" s="199">
        <f t="shared" si="30"/>
        <v>0</v>
      </c>
      <c r="K157" s="195" t="s">
        <v>22</v>
      </c>
      <c r="L157" s="56"/>
      <c r="M157" s="200" t="s">
        <v>22</v>
      </c>
      <c r="N157" s="201" t="s">
        <v>46</v>
      </c>
      <c r="O157" s="37"/>
      <c r="P157" s="202">
        <f t="shared" si="31"/>
        <v>0</v>
      </c>
      <c r="Q157" s="202">
        <v>0</v>
      </c>
      <c r="R157" s="202">
        <f t="shared" si="32"/>
        <v>0</v>
      </c>
      <c r="S157" s="202">
        <v>0</v>
      </c>
      <c r="T157" s="203">
        <f t="shared" si="33"/>
        <v>0</v>
      </c>
      <c r="AR157" s="19" t="s">
        <v>258</v>
      </c>
      <c r="AT157" s="19" t="s">
        <v>198</v>
      </c>
      <c r="AU157" s="19" t="s">
        <v>83</v>
      </c>
      <c r="AY157" s="19" t="s">
        <v>195</v>
      </c>
      <c r="BE157" s="204">
        <f t="shared" si="34"/>
        <v>0</v>
      </c>
      <c r="BF157" s="204">
        <f t="shared" si="35"/>
        <v>0</v>
      </c>
      <c r="BG157" s="204">
        <f t="shared" si="36"/>
        <v>0</v>
      </c>
      <c r="BH157" s="204">
        <f t="shared" si="37"/>
        <v>0</v>
      </c>
      <c r="BI157" s="204">
        <f t="shared" si="38"/>
        <v>0</v>
      </c>
      <c r="BJ157" s="19" t="s">
        <v>23</v>
      </c>
      <c r="BK157" s="204">
        <f t="shared" si="39"/>
        <v>0</v>
      </c>
      <c r="BL157" s="19" t="s">
        <v>258</v>
      </c>
      <c r="BM157" s="19" t="s">
        <v>3358</v>
      </c>
    </row>
    <row r="158" spans="2:65" s="1" customFormat="1" ht="20.399999999999999" customHeight="1">
      <c r="B158" s="36"/>
      <c r="C158" s="193" t="s">
        <v>712</v>
      </c>
      <c r="D158" s="193" t="s">
        <v>198</v>
      </c>
      <c r="E158" s="194" t="s">
        <v>3359</v>
      </c>
      <c r="F158" s="195" t="s">
        <v>3360</v>
      </c>
      <c r="G158" s="196" t="s">
        <v>886</v>
      </c>
      <c r="H158" s="197">
        <v>1</v>
      </c>
      <c r="I158" s="198"/>
      <c r="J158" s="199">
        <f t="shared" si="30"/>
        <v>0</v>
      </c>
      <c r="K158" s="195" t="s">
        <v>22</v>
      </c>
      <c r="L158" s="56"/>
      <c r="M158" s="200" t="s">
        <v>22</v>
      </c>
      <c r="N158" s="201" t="s">
        <v>46</v>
      </c>
      <c r="O158" s="37"/>
      <c r="P158" s="202">
        <f t="shared" si="31"/>
        <v>0</v>
      </c>
      <c r="Q158" s="202">
        <v>0</v>
      </c>
      <c r="R158" s="202">
        <f t="shared" si="32"/>
        <v>0</v>
      </c>
      <c r="S158" s="202">
        <v>0</v>
      </c>
      <c r="T158" s="203">
        <f t="shared" si="33"/>
        <v>0</v>
      </c>
      <c r="AR158" s="19" t="s">
        <v>258</v>
      </c>
      <c r="AT158" s="19" t="s">
        <v>198</v>
      </c>
      <c r="AU158" s="19" t="s">
        <v>83</v>
      </c>
      <c r="AY158" s="19" t="s">
        <v>195</v>
      </c>
      <c r="BE158" s="204">
        <f t="shared" si="34"/>
        <v>0</v>
      </c>
      <c r="BF158" s="204">
        <f t="shared" si="35"/>
        <v>0</v>
      </c>
      <c r="BG158" s="204">
        <f t="shared" si="36"/>
        <v>0</v>
      </c>
      <c r="BH158" s="204">
        <f t="shared" si="37"/>
        <v>0</v>
      </c>
      <c r="BI158" s="204">
        <f t="shared" si="38"/>
        <v>0</v>
      </c>
      <c r="BJ158" s="19" t="s">
        <v>23</v>
      </c>
      <c r="BK158" s="204">
        <f t="shared" si="39"/>
        <v>0</v>
      </c>
      <c r="BL158" s="19" t="s">
        <v>258</v>
      </c>
      <c r="BM158" s="19" t="s">
        <v>3361</v>
      </c>
    </row>
    <row r="159" spans="2:65" s="1" customFormat="1" ht="20.399999999999999" customHeight="1">
      <c r="B159" s="36"/>
      <c r="C159" s="193" t="s">
        <v>716</v>
      </c>
      <c r="D159" s="193" t="s">
        <v>198</v>
      </c>
      <c r="E159" s="194" t="s">
        <v>3362</v>
      </c>
      <c r="F159" s="195" t="s">
        <v>3363</v>
      </c>
      <c r="G159" s="196" t="s">
        <v>886</v>
      </c>
      <c r="H159" s="197">
        <v>1</v>
      </c>
      <c r="I159" s="198"/>
      <c r="J159" s="199">
        <f t="shared" si="30"/>
        <v>0</v>
      </c>
      <c r="K159" s="195" t="s">
        <v>22</v>
      </c>
      <c r="L159" s="56"/>
      <c r="M159" s="200" t="s">
        <v>22</v>
      </c>
      <c r="N159" s="201" t="s">
        <v>46</v>
      </c>
      <c r="O159" s="37"/>
      <c r="P159" s="202">
        <f t="shared" si="31"/>
        <v>0</v>
      </c>
      <c r="Q159" s="202">
        <v>0</v>
      </c>
      <c r="R159" s="202">
        <f t="shared" si="32"/>
        <v>0</v>
      </c>
      <c r="S159" s="202">
        <v>0</v>
      </c>
      <c r="T159" s="203">
        <f t="shared" si="33"/>
        <v>0</v>
      </c>
      <c r="AR159" s="19" t="s">
        <v>258</v>
      </c>
      <c r="AT159" s="19" t="s">
        <v>198</v>
      </c>
      <c r="AU159" s="19" t="s">
        <v>83</v>
      </c>
      <c r="AY159" s="19" t="s">
        <v>195</v>
      </c>
      <c r="BE159" s="204">
        <f t="shared" si="34"/>
        <v>0</v>
      </c>
      <c r="BF159" s="204">
        <f t="shared" si="35"/>
        <v>0</v>
      </c>
      <c r="BG159" s="204">
        <f t="shared" si="36"/>
        <v>0</v>
      </c>
      <c r="BH159" s="204">
        <f t="shared" si="37"/>
        <v>0</v>
      </c>
      <c r="BI159" s="204">
        <f t="shared" si="38"/>
        <v>0</v>
      </c>
      <c r="BJ159" s="19" t="s">
        <v>23</v>
      </c>
      <c r="BK159" s="204">
        <f t="shared" si="39"/>
        <v>0</v>
      </c>
      <c r="BL159" s="19" t="s">
        <v>258</v>
      </c>
      <c r="BM159" s="19" t="s">
        <v>3364</v>
      </c>
    </row>
    <row r="160" spans="2:65" s="1" customFormat="1" ht="20.399999999999999" customHeight="1">
      <c r="B160" s="36"/>
      <c r="C160" s="193" t="s">
        <v>732</v>
      </c>
      <c r="D160" s="193" t="s">
        <v>198</v>
      </c>
      <c r="E160" s="194" t="s">
        <v>3365</v>
      </c>
      <c r="F160" s="195" t="s">
        <v>3366</v>
      </c>
      <c r="G160" s="196" t="s">
        <v>886</v>
      </c>
      <c r="H160" s="197">
        <v>1</v>
      </c>
      <c r="I160" s="198"/>
      <c r="J160" s="199">
        <f t="shared" si="30"/>
        <v>0</v>
      </c>
      <c r="K160" s="195" t="s">
        <v>22</v>
      </c>
      <c r="L160" s="56"/>
      <c r="M160" s="200" t="s">
        <v>22</v>
      </c>
      <c r="N160" s="201" t="s">
        <v>46</v>
      </c>
      <c r="O160" s="37"/>
      <c r="P160" s="202">
        <f t="shared" si="31"/>
        <v>0</v>
      </c>
      <c r="Q160" s="202">
        <v>0</v>
      </c>
      <c r="R160" s="202">
        <f t="shared" si="32"/>
        <v>0</v>
      </c>
      <c r="S160" s="202">
        <v>0</v>
      </c>
      <c r="T160" s="203">
        <f t="shared" si="33"/>
        <v>0</v>
      </c>
      <c r="AR160" s="19" t="s">
        <v>258</v>
      </c>
      <c r="AT160" s="19" t="s">
        <v>198</v>
      </c>
      <c r="AU160" s="19" t="s">
        <v>83</v>
      </c>
      <c r="AY160" s="19" t="s">
        <v>195</v>
      </c>
      <c r="BE160" s="204">
        <f t="shared" si="34"/>
        <v>0</v>
      </c>
      <c r="BF160" s="204">
        <f t="shared" si="35"/>
        <v>0</v>
      </c>
      <c r="BG160" s="204">
        <f t="shared" si="36"/>
        <v>0</v>
      </c>
      <c r="BH160" s="204">
        <f t="shared" si="37"/>
        <v>0</v>
      </c>
      <c r="BI160" s="204">
        <f t="shared" si="38"/>
        <v>0</v>
      </c>
      <c r="BJ160" s="19" t="s">
        <v>23</v>
      </c>
      <c r="BK160" s="204">
        <f t="shared" si="39"/>
        <v>0</v>
      </c>
      <c r="BL160" s="19" t="s">
        <v>258</v>
      </c>
      <c r="BM160" s="19" t="s">
        <v>3367</v>
      </c>
    </row>
    <row r="161" spans="2:65" s="1" customFormat="1" ht="20.399999999999999" customHeight="1">
      <c r="B161" s="36"/>
      <c r="C161" s="193" t="s">
        <v>273</v>
      </c>
      <c r="D161" s="193" t="s">
        <v>198</v>
      </c>
      <c r="E161" s="194" t="s">
        <v>3368</v>
      </c>
      <c r="F161" s="195" t="s">
        <v>3369</v>
      </c>
      <c r="G161" s="196" t="s">
        <v>886</v>
      </c>
      <c r="H161" s="197">
        <v>1</v>
      </c>
      <c r="I161" s="198"/>
      <c r="J161" s="199">
        <f t="shared" si="30"/>
        <v>0</v>
      </c>
      <c r="K161" s="195" t="s">
        <v>22</v>
      </c>
      <c r="L161" s="56"/>
      <c r="M161" s="200" t="s">
        <v>22</v>
      </c>
      <c r="N161" s="201" t="s">
        <v>46</v>
      </c>
      <c r="O161" s="37"/>
      <c r="P161" s="202">
        <f t="shared" si="31"/>
        <v>0</v>
      </c>
      <c r="Q161" s="202">
        <v>0</v>
      </c>
      <c r="R161" s="202">
        <f t="shared" si="32"/>
        <v>0</v>
      </c>
      <c r="S161" s="202">
        <v>0</v>
      </c>
      <c r="T161" s="203">
        <f t="shared" si="33"/>
        <v>0</v>
      </c>
      <c r="AR161" s="19" t="s">
        <v>258</v>
      </c>
      <c r="AT161" s="19" t="s">
        <v>198</v>
      </c>
      <c r="AU161" s="19" t="s">
        <v>83</v>
      </c>
      <c r="AY161" s="19" t="s">
        <v>195</v>
      </c>
      <c r="BE161" s="204">
        <f t="shared" si="34"/>
        <v>0</v>
      </c>
      <c r="BF161" s="204">
        <f t="shared" si="35"/>
        <v>0</v>
      </c>
      <c r="BG161" s="204">
        <f t="shared" si="36"/>
        <v>0</v>
      </c>
      <c r="BH161" s="204">
        <f t="shared" si="37"/>
        <v>0</v>
      </c>
      <c r="BI161" s="204">
        <f t="shared" si="38"/>
        <v>0</v>
      </c>
      <c r="BJ161" s="19" t="s">
        <v>23</v>
      </c>
      <c r="BK161" s="204">
        <f t="shared" si="39"/>
        <v>0</v>
      </c>
      <c r="BL161" s="19" t="s">
        <v>258</v>
      </c>
      <c r="BM161" s="19" t="s">
        <v>3370</v>
      </c>
    </row>
    <row r="162" spans="2:65" s="1" customFormat="1" ht="20.399999999999999" customHeight="1">
      <c r="B162" s="36"/>
      <c r="C162" s="193" t="s">
        <v>737</v>
      </c>
      <c r="D162" s="193" t="s">
        <v>198</v>
      </c>
      <c r="E162" s="194" t="s">
        <v>3371</v>
      </c>
      <c r="F162" s="195" t="s">
        <v>3372</v>
      </c>
      <c r="G162" s="196" t="s">
        <v>886</v>
      </c>
      <c r="H162" s="197">
        <v>1</v>
      </c>
      <c r="I162" s="198"/>
      <c r="J162" s="199">
        <f t="shared" si="30"/>
        <v>0</v>
      </c>
      <c r="K162" s="195" t="s">
        <v>22</v>
      </c>
      <c r="L162" s="56"/>
      <c r="M162" s="200" t="s">
        <v>22</v>
      </c>
      <c r="N162" s="201" t="s">
        <v>46</v>
      </c>
      <c r="O162" s="37"/>
      <c r="P162" s="202">
        <f t="shared" si="31"/>
        <v>0</v>
      </c>
      <c r="Q162" s="202">
        <v>0</v>
      </c>
      <c r="R162" s="202">
        <f t="shared" si="32"/>
        <v>0</v>
      </c>
      <c r="S162" s="202">
        <v>0</v>
      </c>
      <c r="T162" s="203">
        <f t="shared" si="33"/>
        <v>0</v>
      </c>
      <c r="AR162" s="19" t="s">
        <v>258</v>
      </c>
      <c r="AT162" s="19" t="s">
        <v>198</v>
      </c>
      <c r="AU162" s="19" t="s">
        <v>83</v>
      </c>
      <c r="AY162" s="19" t="s">
        <v>195</v>
      </c>
      <c r="BE162" s="204">
        <f t="shared" si="34"/>
        <v>0</v>
      </c>
      <c r="BF162" s="204">
        <f t="shared" si="35"/>
        <v>0</v>
      </c>
      <c r="BG162" s="204">
        <f t="shared" si="36"/>
        <v>0</v>
      </c>
      <c r="BH162" s="204">
        <f t="shared" si="37"/>
        <v>0</v>
      </c>
      <c r="BI162" s="204">
        <f t="shared" si="38"/>
        <v>0</v>
      </c>
      <c r="BJ162" s="19" t="s">
        <v>23</v>
      </c>
      <c r="BK162" s="204">
        <f t="shared" si="39"/>
        <v>0</v>
      </c>
      <c r="BL162" s="19" t="s">
        <v>258</v>
      </c>
      <c r="BM162" s="19" t="s">
        <v>3373</v>
      </c>
    </row>
    <row r="163" spans="2:65" s="1" customFormat="1" ht="20.399999999999999" customHeight="1">
      <c r="B163" s="36"/>
      <c r="C163" s="193" t="s">
        <v>742</v>
      </c>
      <c r="D163" s="193" t="s">
        <v>198</v>
      </c>
      <c r="E163" s="194" t="s">
        <v>3374</v>
      </c>
      <c r="F163" s="195" t="s">
        <v>3375</v>
      </c>
      <c r="G163" s="196" t="s">
        <v>886</v>
      </c>
      <c r="H163" s="197">
        <v>1</v>
      </c>
      <c r="I163" s="198"/>
      <c r="J163" s="199">
        <f t="shared" si="30"/>
        <v>0</v>
      </c>
      <c r="K163" s="195" t="s">
        <v>22</v>
      </c>
      <c r="L163" s="56"/>
      <c r="M163" s="200" t="s">
        <v>22</v>
      </c>
      <c r="N163" s="201" t="s">
        <v>46</v>
      </c>
      <c r="O163" s="37"/>
      <c r="P163" s="202">
        <f t="shared" si="31"/>
        <v>0</v>
      </c>
      <c r="Q163" s="202">
        <v>0</v>
      </c>
      <c r="R163" s="202">
        <f t="shared" si="32"/>
        <v>0</v>
      </c>
      <c r="S163" s="202">
        <v>0</v>
      </c>
      <c r="T163" s="203">
        <f t="shared" si="33"/>
        <v>0</v>
      </c>
      <c r="AR163" s="19" t="s">
        <v>258</v>
      </c>
      <c r="AT163" s="19" t="s">
        <v>198</v>
      </c>
      <c r="AU163" s="19" t="s">
        <v>83</v>
      </c>
      <c r="AY163" s="19" t="s">
        <v>195</v>
      </c>
      <c r="BE163" s="204">
        <f t="shared" si="34"/>
        <v>0</v>
      </c>
      <c r="BF163" s="204">
        <f t="shared" si="35"/>
        <v>0</v>
      </c>
      <c r="BG163" s="204">
        <f t="shared" si="36"/>
        <v>0</v>
      </c>
      <c r="BH163" s="204">
        <f t="shared" si="37"/>
        <v>0</v>
      </c>
      <c r="BI163" s="204">
        <f t="shared" si="38"/>
        <v>0</v>
      </c>
      <c r="BJ163" s="19" t="s">
        <v>23</v>
      </c>
      <c r="BK163" s="204">
        <f t="shared" si="39"/>
        <v>0</v>
      </c>
      <c r="BL163" s="19" t="s">
        <v>258</v>
      </c>
      <c r="BM163" s="19" t="s">
        <v>3376</v>
      </c>
    </row>
    <row r="164" spans="2:65" s="1" customFormat="1" ht="20.399999999999999" customHeight="1">
      <c r="B164" s="36"/>
      <c r="C164" s="193" t="s">
        <v>748</v>
      </c>
      <c r="D164" s="193" t="s">
        <v>198</v>
      </c>
      <c r="E164" s="194" t="s">
        <v>3377</v>
      </c>
      <c r="F164" s="195" t="s">
        <v>3378</v>
      </c>
      <c r="G164" s="196" t="s">
        <v>886</v>
      </c>
      <c r="H164" s="197">
        <v>1</v>
      </c>
      <c r="I164" s="198"/>
      <c r="J164" s="199">
        <f t="shared" si="30"/>
        <v>0</v>
      </c>
      <c r="K164" s="195" t="s">
        <v>22</v>
      </c>
      <c r="L164" s="56"/>
      <c r="M164" s="200" t="s">
        <v>22</v>
      </c>
      <c r="N164" s="201" t="s">
        <v>46</v>
      </c>
      <c r="O164" s="37"/>
      <c r="P164" s="202">
        <f t="shared" si="31"/>
        <v>0</v>
      </c>
      <c r="Q164" s="202">
        <v>0</v>
      </c>
      <c r="R164" s="202">
        <f t="shared" si="32"/>
        <v>0</v>
      </c>
      <c r="S164" s="202">
        <v>0</v>
      </c>
      <c r="T164" s="203">
        <f t="shared" si="33"/>
        <v>0</v>
      </c>
      <c r="AR164" s="19" t="s">
        <v>258</v>
      </c>
      <c r="AT164" s="19" t="s">
        <v>198</v>
      </c>
      <c r="AU164" s="19" t="s">
        <v>83</v>
      </c>
      <c r="AY164" s="19" t="s">
        <v>195</v>
      </c>
      <c r="BE164" s="204">
        <f t="shared" si="34"/>
        <v>0</v>
      </c>
      <c r="BF164" s="204">
        <f t="shared" si="35"/>
        <v>0</v>
      </c>
      <c r="BG164" s="204">
        <f t="shared" si="36"/>
        <v>0</v>
      </c>
      <c r="BH164" s="204">
        <f t="shared" si="37"/>
        <v>0</v>
      </c>
      <c r="BI164" s="204">
        <f t="shared" si="38"/>
        <v>0</v>
      </c>
      <c r="BJ164" s="19" t="s">
        <v>23</v>
      </c>
      <c r="BK164" s="204">
        <f t="shared" si="39"/>
        <v>0</v>
      </c>
      <c r="BL164" s="19" t="s">
        <v>258</v>
      </c>
      <c r="BM164" s="19" t="s">
        <v>3379</v>
      </c>
    </row>
    <row r="165" spans="2:65" s="1" customFormat="1" ht="20.399999999999999" customHeight="1">
      <c r="B165" s="36"/>
      <c r="C165" s="193" t="s">
        <v>755</v>
      </c>
      <c r="D165" s="193" t="s">
        <v>198</v>
      </c>
      <c r="E165" s="194" t="s">
        <v>3380</v>
      </c>
      <c r="F165" s="195" t="s">
        <v>3381</v>
      </c>
      <c r="G165" s="196" t="s">
        <v>886</v>
      </c>
      <c r="H165" s="197">
        <v>1</v>
      </c>
      <c r="I165" s="198"/>
      <c r="J165" s="199">
        <f t="shared" si="30"/>
        <v>0</v>
      </c>
      <c r="K165" s="195" t="s">
        <v>22</v>
      </c>
      <c r="L165" s="56"/>
      <c r="M165" s="200" t="s">
        <v>22</v>
      </c>
      <c r="N165" s="201" t="s">
        <v>46</v>
      </c>
      <c r="O165" s="37"/>
      <c r="P165" s="202">
        <f t="shared" si="31"/>
        <v>0</v>
      </c>
      <c r="Q165" s="202">
        <v>0</v>
      </c>
      <c r="R165" s="202">
        <f t="shared" si="32"/>
        <v>0</v>
      </c>
      <c r="S165" s="202">
        <v>0</v>
      </c>
      <c r="T165" s="203">
        <f t="shared" si="33"/>
        <v>0</v>
      </c>
      <c r="AR165" s="19" t="s">
        <v>258</v>
      </c>
      <c r="AT165" s="19" t="s">
        <v>198</v>
      </c>
      <c r="AU165" s="19" t="s">
        <v>83</v>
      </c>
      <c r="AY165" s="19" t="s">
        <v>195</v>
      </c>
      <c r="BE165" s="204">
        <f t="shared" si="34"/>
        <v>0</v>
      </c>
      <c r="BF165" s="204">
        <f t="shared" si="35"/>
        <v>0</v>
      </c>
      <c r="BG165" s="204">
        <f t="shared" si="36"/>
        <v>0</v>
      </c>
      <c r="BH165" s="204">
        <f t="shared" si="37"/>
        <v>0</v>
      </c>
      <c r="BI165" s="204">
        <f t="shared" si="38"/>
        <v>0</v>
      </c>
      <c r="BJ165" s="19" t="s">
        <v>23</v>
      </c>
      <c r="BK165" s="204">
        <f t="shared" si="39"/>
        <v>0</v>
      </c>
      <c r="BL165" s="19" t="s">
        <v>258</v>
      </c>
      <c r="BM165" s="19" t="s">
        <v>3382</v>
      </c>
    </row>
    <row r="166" spans="2:65" s="1" customFormat="1" ht="20.399999999999999" customHeight="1">
      <c r="B166" s="36"/>
      <c r="C166" s="193" t="s">
        <v>760</v>
      </c>
      <c r="D166" s="193" t="s">
        <v>198</v>
      </c>
      <c r="E166" s="194" t="s">
        <v>3383</v>
      </c>
      <c r="F166" s="195" t="s">
        <v>3275</v>
      </c>
      <c r="G166" s="196" t="s">
        <v>2177</v>
      </c>
      <c r="H166" s="197">
        <v>11</v>
      </c>
      <c r="I166" s="198"/>
      <c r="J166" s="199">
        <f t="shared" si="30"/>
        <v>0</v>
      </c>
      <c r="K166" s="195" t="s">
        <v>22</v>
      </c>
      <c r="L166" s="56"/>
      <c r="M166" s="200" t="s">
        <v>22</v>
      </c>
      <c r="N166" s="201" t="s">
        <v>46</v>
      </c>
      <c r="O166" s="37"/>
      <c r="P166" s="202">
        <f t="shared" si="31"/>
        <v>0</v>
      </c>
      <c r="Q166" s="202">
        <v>0</v>
      </c>
      <c r="R166" s="202">
        <f t="shared" si="32"/>
        <v>0</v>
      </c>
      <c r="S166" s="202">
        <v>0</v>
      </c>
      <c r="T166" s="203">
        <f t="shared" si="33"/>
        <v>0</v>
      </c>
      <c r="AR166" s="19" t="s">
        <v>258</v>
      </c>
      <c r="AT166" s="19" t="s">
        <v>198</v>
      </c>
      <c r="AU166" s="19" t="s">
        <v>83</v>
      </c>
      <c r="AY166" s="19" t="s">
        <v>195</v>
      </c>
      <c r="BE166" s="204">
        <f t="shared" si="34"/>
        <v>0</v>
      </c>
      <c r="BF166" s="204">
        <f t="shared" si="35"/>
        <v>0</v>
      </c>
      <c r="BG166" s="204">
        <f t="shared" si="36"/>
        <v>0</v>
      </c>
      <c r="BH166" s="204">
        <f t="shared" si="37"/>
        <v>0</v>
      </c>
      <c r="BI166" s="204">
        <f t="shared" si="38"/>
        <v>0</v>
      </c>
      <c r="BJ166" s="19" t="s">
        <v>23</v>
      </c>
      <c r="BK166" s="204">
        <f t="shared" si="39"/>
        <v>0</v>
      </c>
      <c r="BL166" s="19" t="s">
        <v>258</v>
      </c>
      <c r="BM166" s="19" t="s">
        <v>3384</v>
      </c>
    </row>
    <row r="167" spans="2:65" s="1" customFormat="1" ht="20.399999999999999" customHeight="1">
      <c r="B167" s="36"/>
      <c r="C167" s="193" t="s">
        <v>764</v>
      </c>
      <c r="D167" s="193" t="s">
        <v>198</v>
      </c>
      <c r="E167" s="194" t="s">
        <v>3385</v>
      </c>
      <c r="F167" s="195" t="s">
        <v>3386</v>
      </c>
      <c r="G167" s="196" t="s">
        <v>2177</v>
      </c>
      <c r="H167" s="197">
        <v>11</v>
      </c>
      <c r="I167" s="198"/>
      <c r="J167" s="199">
        <f t="shared" si="30"/>
        <v>0</v>
      </c>
      <c r="K167" s="195" t="s">
        <v>22</v>
      </c>
      <c r="L167" s="56"/>
      <c r="M167" s="200" t="s">
        <v>22</v>
      </c>
      <c r="N167" s="201" t="s">
        <v>46</v>
      </c>
      <c r="O167" s="37"/>
      <c r="P167" s="202">
        <f t="shared" si="31"/>
        <v>0</v>
      </c>
      <c r="Q167" s="202">
        <v>0</v>
      </c>
      <c r="R167" s="202">
        <f t="shared" si="32"/>
        <v>0</v>
      </c>
      <c r="S167" s="202">
        <v>0</v>
      </c>
      <c r="T167" s="203">
        <f t="shared" si="33"/>
        <v>0</v>
      </c>
      <c r="AR167" s="19" t="s">
        <v>258</v>
      </c>
      <c r="AT167" s="19" t="s">
        <v>198</v>
      </c>
      <c r="AU167" s="19" t="s">
        <v>83</v>
      </c>
      <c r="AY167" s="19" t="s">
        <v>195</v>
      </c>
      <c r="BE167" s="204">
        <f t="shared" si="34"/>
        <v>0</v>
      </c>
      <c r="BF167" s="204">
        <f t="shared" si="35"/>
        <v>0</v>
      </c>
      <c r="BG167" s="204">
        <f t="shared" si="36"/>
        <v>0</v>
      </c>
      <c r="BH167" s="204">
        <f t="shared" si="37"/>
        <v>0</v>
      </c>
      <c r="BI167" s="204">
        <f t="shared" si="38"/>
        <v>0</v>
      </c>
      <c r="BJ167" s="19" t="s">
        <v>23</v>
      </c>
      <c r="BK167" s="204">
        <f t="shared" si="39"/>
        <v>0</v>
      </c>
      <c r="BL167" s="19" t="s">
        <v>258</v>
      </c>
      <c r="BM167" s="19" t="s">
        <v>3387</v>
      </c>
    </row>
    <row r="168" spans="2:65" s="1" customFormat="1" ht="20.399999999999999" customHeight="1">
      <c r="B168" s="36"/>
      <c r="C168" s="193" t="s">
        <v>771</v>
      </c>
      <c r="D168" s="193" t="s">
        <v>198</v>
      </c>
      <c r="E168" s="194" t="s">
        <v>3388</v>
      </c>
      <c r="F168" s="195" t="s">
        <v>3389</v>
      </c>
      <c r="G168" s="196" t="s">
        <v>886</v>
      </c>
      <c r="H168" s="197">
        <v>11</v>
      </c>
      <c r="I168" s="198"/>
      <c r="J168" s="199">
        <f t="shared" si="30"/>
        <v>0</v>
      </c>
      <c r="K168" s="195" t="s">
        <v>22</v>
      </c>
      <c r="L168" s="56"/>
      <c r="M168" s="200" t="s">
        <v>22</v>
      </c>
      <c r="N168" s="201" t="s">
        <v>46</v>
      </c>
      <c r="O168" s="37"/>
      <c r="P168" s="202">
        <f t="shared" si="31"/>
        <v>0</v>
      </c>
      <c r="Q168" s="202">
        <v>0</v>
      </c>
      <c r="R168" s="202">
        <f t="shared" si="32"/>
        <v>0</v>
      </c>
      <c r="S168" s="202">
        <v>0</v>
      </c>
      <c r="T168" s="203">
        <f t="shared" si="33"/>
        <v>0</v>
      </c>
      <c r="AR168" s="19" t="s">
        <v>258</v>
      </c>
      <c r="AT168" s="19" t="s">
        <v>198</v>
      </c>
      <c r="AU168" s="19" t="s">
        <v>83</v>
      </c>
      <c r="AY168" s="19" t="s">
        <v>195</v>
      </c>
      <c r="BE168" s="204">
        <f t="shared" si="34"/>
        <v>0</v>
      </c>
      <c r="BF168" s="204">
        <f t="shared" si="35"/>
        <v>0</v>
      </c>
      <c r="BG168" s="204">
        <f t="shared" si="36"/>
        <v>0</v>
      </c>
      <c r="BH168" s="204">
        <f t="shared" si="37"/>
        <v>0</v>
      </c>
      <c r="BI168" s="204">
        <f t="shared" si="38"/>
        <v>0</v>
      </c>
      <c r="BJ168" s="19" t="s">
        <v>23</v>
      </c>
      <c r="BK168" s="204">
        <f t="shared" si="39"/>
        <v>0</v>
      </c>
      <c r="BL168" s="19" t="s">
        <v>258</v>
      </c>
      <c r="BM168" s="19" t="s">
        <v>3390</v>
      </c>
    </row>
    <row r="169" spans="2:65" s="11" customFormat="1" ht="29.85" customHeight="1">
      <c r="B169" s="176"/>
      <c r="C169" s="177"/>
      <c r="D169" s="190" t="s">
        <v>74</v>
      </c>
      <c r="E169" s="191" t="s">
        <v>3391</v>
      </c>
      <c r="F169" s="191" t="s">
        <v>2803</v>
      </c>
      <c r="G169" s="177"/>
      <c r="H169" s="177"/>
      <c r="I169" s="180"/>
      <c r="J169" s="192">
        <f>BK169</f>
        <v>0</v>
      </c>
      <c r="K169" s="177"/>
      <c r="L169" s="182"/>
      <c r="M169" s="183"/>
      <c r="N169" s="184"/>
      <c r="O169" s="184"/>
      <c r="P169" s="185">
        <f>SUM(P170:P171)</f>
        <v>0</v>
      </c>
      <c r="Q169" s="184"/>
      <c r="R169" s="185">
        <f>SUM(R170:R171)</f>
        <v>0</v>
      </c>
      <c r="S169" s="184"/>
      <c r="T169" s="186">
        <f>SUM(T170:T171)</f>
        <v>0</v>
      </c>
      <c r="AR169" s="187" t="s">
        <v>83</v>
      </c>
      <c r="AT169" s="188" t="s">
        <v>74</v>
      </c>
      <c r="AU169" s="188" t="s">
        <v>23</v>
      </c>
      <c r="AY169" s="187" t="s">
        <v>195</v>
      </c>
      <c r="BK169" s="189">
        <f>SUM(BK170:BK171)</f>
        <v>0</v>
      </c>
    </row>
    <row r="170" spans="2:65" s="1" customFormat="1" ht="20.399999999999999" customHeight="1">
      <c r="B170" s="36"/>
      <c r="C170" s="193" t="s">
        <v>776</v>
      </c>
      <c r="D170" s="193" t="s">
        <v>198</v>
      </c>
      <c r="E170" s="194" t="s">
        <v>3392</v>
      </c>
      <c r="F170" s="195" t="s">
        <v>3393</v>
      </c>
      <c r="G170" s="196" t="s">
        <v>886</v>
      </c>
      <c r="H170" s="197">
        <v>1</v>
      </c>
      <c r="I170" s="198"/>
      <c r="J170" s="199">
        <f>ROUND(I170*H170,2)</f>
        <v>0</v>
      </c>
      <c r="K170" s="195" t="s">
        <v>22</v>
      </c>
      <c r="L170" s="56"/>
      <c r="M170" s="200" t="s">
        <v>22</v>
      </c>
      <c r="N170" s="201" t="s">
        <v>46</v>
      </c>
      <c r="O170" s="37"/>
      <c r="P170" s="202">
        <f>O170*H170</f>
        <v>0</v>
      </c>
      <c r="Q170" s="202">
        <v>0</v>
      </c>
      <c r="R170" s="202">
        <f>Q170*H170</f>
        <v>0</v>
      </c>
      <c r="S170" s="202">
        <v>0</v>
      </c>
      <c r="T170" s="203">
        <f>S170*H170</f>
        <v>0</v>
      </c>
      <c r="AR170" s="19" t="s">
        <v>258</v>
      </c>
      <c r="AT170" s="19" t="s">
        <v>198</v>
      </c>
      <c r="AU170" s="19" t="s">
        <v>83</v>
      </c>
      <c r="AY170" s="19" t="s">
        <v>195</v>
      </c>
      <c r="BE170" s="204">
        <f>IF(N170="základní",J170,0)</f>
        <v>0</v>
      </c>
      <c r="BF170" s="204">
        <f>IF(N170="snížená",J170,0)</f>
        <v>0</v>
      </c>
      <c r="BG170" s="204">
        <f>IF(N170="zákl. přenesená",J170,0)</f>
        <v>0</v>
      </c>
      <c r="BH170" s="204">
        <f>IF(N170="sníž. přenesená",J170,0)</f>
        <v>0</v>
      </c>
      <c r="BI170" s="204">
        <f>IF(N170="nulová",J170,0)</f>
        <v>0</v>
      </c>
      <c r="BJ170" s="19" t="s">
        <v>23</v>
      </c>
      <c r="BK170" s="204">
        <f>ROUND(I170*H170,2)</f>
        <v>0</v>
      </c>
      <c r="BL170" s="19" t="s">
        <v>258</v>
      </c>
      <c r="BM170" s="19" t="s">
        <v>3394</v>
      </c>
    </row>
    <row r="171" spans="2:65" s="1" customFormat="1" ht="20.399999999999999" customHeight="1">
      <c r="B171" s="36"/>
      <c r="C171" s="193" t="s">
        <v>781</v>
      </c>
      <c r="D171" s="193" t="s">
        <v>198</v>
      </c>
      <c r="E171" s="194" t="s">
        <v>3395</v>
      </c>
      <c r="F171" s="195" t="s">
        <v>3396</v>
      </c>
      <c r="G171" s="196" t="s">
        <v>886</v>
      </c>
      <c r="H171" s="197">
        <v>1</v>
      </c>
      <c r="I171" s="198"/>
      <c r="J171" s="199">
        <f>ROUND(I171*H171,2)</f>
        <v>0</v>
      </c>
      <c r="K171" s="195" t="s">
        <v>22</v>
      </c>
      <c r="L171" s="56"/>
      <c r="M171" s="200" t="s">
        <v>22</v>
      </c>
      <c r="N171" s="255" t="s">
        <v>46</v>
      </c>
      <c r="O171" s="256"/>
      <c r="P171" s="257">
        <f>O171*H171</f>
        <v>0</v>
      </c>
      <c r="Q171" s="257">
        <v>0</v>
      </c>
      <c r="R171" s="257">
        <f>Q171*H171</f>
        <v>0</v>
      </c>
      <c r="S171" s="257">
        <v>0</v>
      </c>
      <c r="T171" s="258">
        <f>S171*H171</f>
        <v>0</v>
      </c>
      <c r="AR171" s="19" t="s">
        <v>258</v>
      </c>
      <c r="AT171" s="19" t="s">
        <v>198</v>
      </c>
      <c r="AU171" s="19" t="s">
        <v>83</v>
      </c>
      <c r="AY171" s="19" t="s">
        <v>195</v>
      </c>
      <c r="BE171" s="204">
        <f>IF(N171="základní",J171,0)</f>
        <v>0</v>
      </c>
      <c r="BF171" s="204">
        <f>IF(N171="snížená",J171,0)</f>
        <v>0</v>
      </c>
      <c r="BG171" s="204">
        <f>IF(N171="zákl. přenesená",J171,0)</f>
        <v>0</v>
      </c>
      <c r="BH171" s="204">
        <f>IF(N171="sníž. přenesená",J171,0)</f>
        <v>0</v>
      </c>
      <c r="BI171" s="204">
        <f>IF(N171="nulová",J171,0)</f>
        <v>0</v>
      </c>
      <c r="BJ171" s="19" t="s">
        <v>23</v>
      </c>
      <c r="BK171" s="204">
        <f>ROUND(I171*H171,2)</f>
        <v>0</v>
      </c>
      <c r="BL171" s="19" t="s">
        <v>258</v>
      </c>
      <c r="BM171" s="19" t="s">
        <v>3397</v>
      </c>
    </row>
    <row r="172" spans="2:65" s="1" customFormat="1" ht="6.9" customHeight="1">
      <c r="B172" s="51"/>
      <c r="C172" s="52"/>
      <c r="D172" s="52"/>
      <c r="E172" s="52"/>
      <c r="F172" s="52"/>
      <c r="G172" s="52"/>
      <c r="H172" s="52"/>
      <c r="I172" s="139"/>
      <c r="J172" s="52"/>
      <c r="K172" s="52"/>
      <c r="L172" s="56"/>
    </row>
  </sheetData>
  <sheetProtection password="CC35" sheet="1" objects="1" scenarios="1" formatColumns="0" formatRows="0" sort="0" autoFilter="0"/>
  <autoFilter ref="C89:K89"/>
  <mergeCells count="12">
    <mergeCell ref="E80:H80"/>
    <mergeCell ref="E82:H82"/>
    <mergeCell ref="E7:H7"/>
    <mergeCell ref="E9:H9"/>
    <mergeCell ref="E11:H11"/>
    <mergeCell ref="E26:H26"/>
    <mergeCell ref="E47:H47"/>
    <mergeCell ref="G1:H1"/>
    <mergeCell ref="L2:V2"/>
    <mergeCell ref="E49:H49"/>
    <mergeCell ref="E51:H51"/>
    <mergeCell ref="E78:H78"/>
  </mergeCells>
  <hyperlinks>
    <hyperlink ref="F1:G1" location="C2" tooltip="Krycí list soupisu" display="1) Krycí list soupisu"/>
    <hyperlink ref="G1:H1" location="C58" tooltip="Rekapitulace" display="2) Rekapitulace"/>
    <hyperlink ref="J1" location="C89"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1.xml><?xml version="1.0" encoding="utf-8"?>
<worksheet xmlns="http://schemas.openxmlformats.org/spreadsheetml/2006/main" xmlns:r="http://schemas.openxmlformats.org/officeDocument/2006/relationships">
  <sheetPr>
    <pageSetUpPr fitToPage="1"/>
  </sheetPr>
  <dimension ref="A1:BR430"/>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114</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ht="13.2">
      <c r="B8" s="23"/>
      <c r="C8" s="24"/>
      <c r="D8" s="32" t="s">
        <v>162</v>
      </c>
      <c r="E8" s="24"/>
      <c r="F8" s="24"/>
      <c r="G8" s="24"/>
      <c r="H8" s="24"/>
      <c r="I8" s="117"/>
      <c r="J8" s="24"/>
      <c r="K8" s="26"/>
    </row>
    <row r="9" spans="1:70" s="1" customFormat="1" ht="20.399999999999999" customHeight="1">
      <c r="B9" s="36"/>
      <c r="C9" s="37"/>
      <c r="D9" s="37"/>
      <c r="E9" s="418" t="s">
        <v>1282</v>
      </c>
      <c r="F9" s="397"/>
      <c r="G9" s="397"/>
      <c r="H9" s="397"/>
      <c r="I9" s="118"/>
      <c r="J9" s="37"/>
      <c r="K9" s="40"/>
    </row>
    <row r="10" spans="1:70" s="1" customFormat="1" ht="13.2">
      <c r="B10" s="36"/>
      <c r="C10" s="37"/>
      <c r="D10" s="32" t="s">
        <v>1283</v>
      </c>
      <c r="E10" s="37"/>
      <c r="F10" s="37"/>
      <c r="G10" s="37"/>
      <c r="H10" s="37"/>
      <c r="I10" s="118"/>
      <c r="J10" s="37"/>
      <c r="K10" s="40"/>
    </row>
    <row r="11" spans="1:70" s="1" customFormat="1" ht="36.9" customHeight="1">
      <c r="B11" s="36"/>
      <c r="C11" s="37"/>
      <c r="D11" s="37"/>
      <c r="E11" s="419" t="s">
        <v>3398</v>
      </c>
      <c r="F11" s="397"/>
      <c r="G11" s="397"/>
      <c r="H11" s="397"/>
      <c r="I11" s="118"/>
      <c r="J11" s="37"/>
      <c r="K11" s="40"/>
    </row>
    <row r="12" spans="1:70" s="1" customFormat="1">
      <c r="B12" s="36"/>
      <c r="C12" s="37"/>
      <c r="D12" s="37"/>
      <c r="E12" s="37"/>
      <c r="F12" s="37"/>
      <c r="G12" s="37"/>
      <c r="H12" s="37"/>
      <c r="I12" s="118"/>
      <c r="J12" s="37"/>
      <c r="K12" s="40"/>
    </row>
    <row r="13" spans="1:70" s="1" customFormat="1" ht="14.4" customHeight="1">
      <c r="B13" s="36"/>
      <c r="C13" s="37"/>
      <c r="D13" s="32" t="s">
        <v>19</v>
      </c>
      <c r="E13" s="37"/>
      <c r="F13" s="30" t="s">
        <v>22</v>
      </c>
      <c r="G13" s="37"/>
      <c r="H13" s="37"/>
      <c r="I13" s="119" t="s">
        <v>21</v>
      </c>
      <c r="J13" s="30" t="s">
        <v>22</v>
      </c>
      <c r="K13" s="40"/>
    </row>
    <row r="14" spans="1:70" s="1" customFormat="1" ht="14.4" customHeight="1">
      <c r="B14" s="36"/>
      <c r="C14" s="37"/>
      <c r="D14" s="32" t="s">
        <v>24</v>
      </c>
      <c r="E14" s="37"/>
      <c r="F14" s="30" t="s">
        <v>25</v>
      </c>
      <c r="G14" s="37"/>
      <c r="H14" s="37"/>
      <c r="I14" s="119" t="s">
        <v>26</v>
      </c>
      <c r="J14" s="120" t="str">
        <f>'Rekapitulace stavby'!AN8</f>
        <v>4.1.2017</v>
      </c>
      <c r="K14" s="40"/>
    </row>
    <row r="15" spans="1:70" s="1" customFormat="1" ht="10.8" customHeight="1">
      <c r="B15" s="36"/>
      <c r="C15" s="37"/>
      <c r="D15" s="37"/>
      <c r="E15" s="37"/>
      <c r="F15" s="37"/>
      <c r="G15" s="37"/>
      <c r="H15" s="37"/>
      <c r="I15" s="118"/>
      <c r="J15" s="37"/>
      <c r="K15" s="40"/>
    </row>
    <row r="16" spans="1:70" s="1" customFormat="1" ht="14.4" customHeight="1">
      <c r="B16" s="36"/>
      <c r="C16" s="37"/>
      <c r="D16" s="32" t="s">
        <v>30</v>
      </c>
      <c r="E16" s="37"/>
      <c r="F16" s="37"/>
      <c r="G16" s="37"/>
      <c r="H16" s="37"/>
      <c r="I16" s="119" t="s">
        <v>31</v>
      </c>
      <c r="J16" s="30" t="s">
        <v>22</v>
      </c>
      <c r="K16" s="40"/>
    </row>
    <row r="17" spans="2:11" s="1" customFormat="1" ht="18" customHeight="1">
      <c r="B17" s="36"/>
      <c r="C17" s="37"/>
      <c r="D17" s="37"/>
      <c r="E17" s="30" t="s">
        <v>32</v>
      </c>
      <c r="F17" s="37"/>
      <c r="G17" s="37"/>
      <c r="H17" s="37"/>
      <c r="I17" s="119" t="s">
        <v>33</v>
      </c>
      <c r="J17" s="30" t="s">
        <v>22</v>
      </c>
      <c r="K17" s="40"/>
    </row>
    <row r="18" spans="2:11" s="1" customFormat="1" ht="6.9" customHeight="1">
      <c r="B18" s="36"/>
      <c r="C18" s="37"/>
      <c r="D18" s="37"/>
      <c r="E18" s="37"/>
      <c r="F18" s="37"/>
      <c r="G18" s="37"/>
      <c r="H18" s="37"/>
      <c r="I18" s="118"/>
      <c r="J18" s="37"/>
      <c r="K18" s="40"/>
    </row>
    <row r="19" spans="2:11" s="1" customFormat="1" ht="14.4" customHeight="1">
      <c r="B19" s="36"/>
      <c r="C19" s="37"/>
      <c r="D19" s="32" t="s">
        <v>34</v>
      </c>
      <c r="E19" s="37"/>
      <c r="F19" s="37"/>
      <c r="G19" s="37"/>
      <c r="H19" s="37"/>
      <c r="I19" s="119" t="s">
        <v>31</v>
      </c>
      <c r="J19" s="30" t="str">
        <f>IF('Rekapitulace stavby'!AN13="Vyplň údaj","",IF('Rekapitulace stavby'!AN13="","",'Rekapitulace stavby'!AN13))</f>
        <v/>
      </c>
      <c r="K19" s="40"/>
    </row>
    <row r="20" spans="2:11" s="1" customFormat="1" ht="18" customHeight="1">
      <c r="B20" s="36"/>
      <c r="C20" s="37"/>
      <c r="D20" s="37"/>
      <c r="E20" s="30" t="str">
        <f>IF('Rekapitulace stavby'!E14="Vyplň údaj","",IF('Rekapitulace stavby'!E14="","",'Rekapitulace stavby'!E14))</f>
        <v/>
      </c>
      <c r="F20" s="37"/>
      <c r="G20" s="37"/>
      <c r="H20" s="37"/>
      <c r="I20" s="119" t="s">
        <v>33</v>
      </c>
      <c r="J20" s="30" t="str">
        <f>IF('Rekapitulace stavby'!AN14="Vyplň údaj","",IF('Rekapitulace stavby'!AN14="","",'Rekapitulace stavby'!AN14))</f>
        <v/>
      </c>
      <c r="K20" s="40"/>
    </row>
    <row r="21" spans="2:11" s="1" customFormat="1" ht="6.9" customHeight="1">
      <c r="B21" s="36"/>
      <c r="C21" s="37"/>
      <c r="D21" s="37"/>
      <c r="E21" s="37"/>
      <c r="F21" s="37"/>
      <c r="G21" s="37"/>
      <c r="H21" s="37"/>
      <c r="I21" s="118"/>
      <c r="J21" s="37"/>
      <c r="K21" s="40"/>
    </row>
    <row r="22" spans="2:11" s="1" customFormat="1" ht="14.4" customHeight="1">
      <c r="B22" s="36"/>
      <c r="C22" s="37"/>
      <c r="D22" s="32" t="s">
        <v>36</v>
      </c>
      <c r="E22" s="37"/>
      <c r="F22" s="37"/>
      <c r="G22" s="37"/>
      <c r="H22" s="37"/>
      <c r="I22" s="119" t="s">
        <v>31</v>
      </c>
      <c r="J22" s="30" t="s">
        <v>22</v>
      </c>
      <c r="K22" s="40"/>
    </row>
    <row r="23" spans="2:11" s="1" customFormat="1" ht="18" customHeight="1">
      <c r="B23" s="36"/>
      <c r="C23" s="37"/>
      <c r="D23" s="37"/>
      <c r="E23" s="30" t="s">
        <v>37</v>
      </c>
      <c r="F23" s="37"/>
      <c r="G23" s="37"/>
      <c r="H23" s="37"/>
      <c r="I23" s="119" t="s">
        <v>33</v>
      </c>
      <c r="J23" s="30" t="s">
        <v>22</v>
      </c>
      <c r="K23" s="40"/>
    </row>
    <row r="24" spans="2:11" s="1" customFormat="1" ht="6.9" customHeight="1">
      <c r="B24" s="36"/>
      <c r="C24" s="37"/>
      <c r="D24" s="37"/>
      <c r="E24" s="37"/>
      <c r="F24" s="37"/>
      <c r="G24" s="37"/>
      <c r="H24" s="37"/>
      <c r="I24" s="118"/>
      <c r="J24" s="37"/>
      <c r="K24" s="40"/>
    </row>
    <row r="25" spans="2:11" s="1" customFormat="1" ht="14.4" customHeight="1">
      <c r="B25" s="36"/>
      <c r="C25" s="37"/>
      <c r="D25" s="32" t="s">
        <v>39</v>
      </c>
      <c r="E25" s="37"/>
      <c r="F25" s="37"/>
      <c r="G25" s="37"/>
      <c r="H25" s="37"/>
      <c r="I25" s="118"/>
      <c r="J25" s="37"/>
      <c r="K25" s="40"/>
    </row>
    <row r="26" spans="2:11" s="7" customFormat="1" ht="20.399999999999999" customHeight="1">
      <c r="B26" s="121"/>
      <c r="C26" s="122"/>
      <c r="D26" s="122"/>
      <c r="E26" s="409" t="s">
        <v>22</v>
      </c>
      <c r="F26" s="420"/>
      <c r="G26" s="420"/>
      <c r="H26" s="420"/>
      <c r="I26" s="123"/>
      <c r="J26" s="122"/>
      <c r="K26" s="124"/>
    </row>
    <row r="27" spans="2:11" s="1" customFormat="1" ht="6.9" customHeight="1">
      <c r="B27" s="36"/>
      <c r="C27" s="37"/>
      <c r="D27" s="37"/>
      <c r="E27" s="37"/>
      <c r="F27" s="37"/>
      <c r="G27" s="37"/>
      <c r="H27" s="37"/>
      <c r="I27" s="118"/>
      <c r="J27" s="37"/>
      <c r="K27" s="40"/>
    </row>
    <row r="28" spans="2:11" s="1" customFormat="1" ht="6.9" customHeight="1">
      <c r="B28" s="36"/>
      <c r="C28" s="37"/>
      <c r="D28" s="81"/>
      <c r="E28" s="81"/>
      <c r="F28" s="81"/>
      <c r="G28" s="81"/>
      <c r="H28" s="81"/>
      <c r="I28" s="125"/>
      <c r="J28" s="81"/>
      <c r="K28" s="126"/>
    </row>
    <row r="29" spans="2:11" s="1" customFormat="1" ht="25.35" customHeight="1">
      <c r="B29" s="36"/>
      <c r="C29" s="37"/>
      <c r="D29" s="127" t="s">
        <v>41</v>
      </c>
      <c r="E29" s="37"/>
      <c r="F29" s="37"/>
      <c r="G29" s="37"/>
      <c r="H29" s="37"/>
      <c r="I29" s="118"/>
      <c r="J29" s="128">
        <f>ROUND(J96,2)</f>
        <v>0</v>
      </c>
      <c r="K29" s="40"/>
    </row>
    <row r="30" spans="2:11" s="1" customFormat="1" ht="6.9" customHeight="1">
      <c r="B30" s="36"/>
      <c r="C30" s="37"/>
      <c r="D30" s="81"/>
      <c r="E30" s="81"/>
      <c r="F30" s="81"/>
      <c r="G30" s="81"/>
      <c r="H30" s="81"/>
      <c r="I30" s="125"/>
      <c r="J30" s="81"/>
      <c r="K30" s="126"/>
    </row>
    <row r="31" spans="2:11" s="1" customFormat="1" ht="14.4" customHeight="1">
      <c r="B31" s="36"/>
      <c r="C31" s="37"/>
      <c r="D31" s="37"/>
      <c r="E31" s="37"/>
      <c r="F31" s="41" t="s">
        <v>43</v>
      </c>
      <c r="G31" s="37"/>
      <c r="H31" s="37"/>
      <c r="I31" s="129" t="s">
        <v>42</v>
      </c>
      <c r="J31" s="41" t="s">
        <v>44</v>
      </c>
      <c r="K31" s="40"/>
    </row>
    <row r="32" spans="2:11" s="1" customFormat="1" ht="14.4" customHeight="1">
      <c r="B32" s="36"/>
      <c r="C32" s="37"/>
      <c r="D32" s="44" t="s">
        <v>45</v>
      </c>
      <c r="E32" s="44" t="s">
        <v>46</v>
      </c>
      <c r="F32" s="130">
        <f>ROUND(SUM(BE96:BE429), 2)</f>
        <v>0</v>
      </c>
      <c r="G32" s="37"/>
      <c r="H32" s="37"/>
      <c r="I32" s="131">
        <v>0.21</v>
      </c>
      <c r="J32" s="130">
        <f>ROUND(ROUND((SUM(BE96:BE429)), 2)*I32, 2)</f>
        <v>0</v>
      </c>
      <c r="K32" s="40"/>
    </row>
    <row r="33" spans="2:11" s="1" customFormat="1" ht="14.4" customHeight="1">
      <c r="B33" s="36"/>
      <c r="C33" s="37"/>
      <c r="D33" s="37"/>
      <c r="E33" s="44" t="s">
        <v>47</v>
      </c>
      <c r="F33" s="130">
        <f>ROUND(SUM(BF96:BF429), 2)</f>
        <v>0</v>
      </c>
      <c r="G33" s="37"/>
      <c r="H33" s="37"/>
      <c r="I33" s="131">
        <v>0.15</v>
      </c>
      <c r="J33" s="130">
        <f>ROUND(ROUND((SUM(BF96:BF429)), 2)*I33, 2)</f>
        <v>0</v>
      </c>
      <c r="K33" s="40"/>
    </row>
    <row r="34" spans="2:11" s="1" customFormat="1" ht="14.4" hidden="1" customHeight="1">
      <c r="B34" s="36"/>
      <c r="C34" s="37"/>
      <c r="D34" s="37"/>
      <c r="E34" s="44" t="s">
        <v>48</v>
      </c>
      <c r="F34" s="130">
        <f>ROUND(SUM(BG96:BG429), 2)</f>
        <v>0</v>
      </c>
      <c r="G34" s="37"/>
      <c r="H34" s="37"/>
      <c r="I34" s="131">
        <v>0.21</v>
      </c>
      <c r="J34" s="130">
        <v>0</v>
      </c>
      <c r="K34" s="40"/>
    </row>
    <row r="35" spans="2:11" s="1" customFormat="1" ht="14.4" hidden="1" customHeight="1">
      <c r="B35" s="36"/>
      <c r="C35" s="37"/>
      <c r="D35" s="37"/>
      <c r="E35" s="44" t="s">
        <v>49</v>
      </c>
      <c r="F35" s="130">
        <f>ROUND(SUM(BH96:BH429), 2)</f>
        <v>0</v>
      </c>
      <c r="G35" s="37"/>
      <c r="H35" s="37"/>
      <c r="I35" s="131">
        <v>0.15</v>
      </c>
      <c r="J35" s="130">
        <v>0</v>
      </c>
      <c r="K35" s="40"/>
    </row>
    <row r="36" spans="2:11" s="1" customFormat="1" ht="14.4" hidden="1" customHeight="1">
      <c r="B36" s="36"/>
      <c r="C36" s="37"/>
      <c r="D36" s="37"/>
      <c r="E36" s="44" t="s">
        <v>50</v>
      </c>
      <c r="F36" s="130">
        <f>ROUND(SUM(BI96:BI429), 2)</f>
        <v>0</v>
      </c>
      <c r="G36" s="37"/>
      <c r="H36" s="37"/>
      <c r="I36" s="131">
        <v>0</v>
      </c>
      <c r="J36" s="130">
        <v>0</v>
      </c>
      <c r="K36" s="40"/>
    </row>
    <row r="37" spans="2:11" s="1" customFormat="1" ht="6.9" customHeight="1">
      <c r="B37" s="36"/>
      <c r="C37" s="37"/>
      <c r="D37" s="37"/>
      <c r="E37" s="37"/>
      <c r="F37" s="37"/>
      <c r="G37" s="37"/>
      <c r="H37" s="37"/>
      <c r="I37" s="118"/>
      <c r="J37" s="37"/>
      <c r="K37" s="40"/>
    </row>
    <row r="38" spans="2:11" s="1" customFormat="1" ht="25.35" customHeight="1">
      <c r="B38" s="36"/>
      <c r="C38" s="132"/>
      <c r="D38" s="133" t="s">
        <v>51</v>
      </c>
      <c r="E38" s="75"/>
      <c r="F38" s="75"/>
      <c r="G38" s="134" t="s">
        <v>52</v>
      </c>
      <c r="H38" s="135" t="s">
        <v>53</v>
      </c>
      <c r="I38" s="136"/>
      <c r="J38" s="137">
        <f>SUM(J29:J36)</f>
        <v>0</v>
      </c>
      <c r="K38" s="138"/>
    </row>
    <row r="39" spans="2:11" s="1" customFormat="1" ht="14.4" customHeight="1">
      <c r="B39" s="51"/>
      <c r="C39" s="52"/>
      <c r="D39" s="52"/>
      <c r="E39" s="52"/>
      <c r="F39" s="52"/>
      <c r="G39" s="52"/>
      <c r="H39" s="52"/>
      <c r="I39" s="139"/>
      <c r="J39" s="52"/>
      <c r="K39" s="53"/>
    </row>
    <row r="43" spans="2:11" s="1" customFormat="1" ht="6.9" customHeight="1">
      <c r="B43" s="140"/>
      <c r="C43" s="141"/>
      <c r="D43" s="141"/>
      <c r="E43" s="141"/>
      <c r="F43" s="141"/>
      <c r="G43" s="141"/>
      <c r="H43" s="141"/>
      <c r="I43" s="142"/>
      <c r="J43" s="141"/>
      <c r="K43" s="143"/>
    </row>
    <row r="44" spans="2:11" s="1" customFormat="1" ht="36.9" customHeight="1">
      <c r="B44" s="36"/>
      <c r="C44" s="25" t="s">
        <v>164</v>
      </c>
      <c r="D44" s="37"/>
      <c r="E44" s="37"/>
      <c r="F44" s="37"/>
      <c r="G44" s="37"/>
      <c r="H44" s="37"/>
      <c r="I44" s="118"/>
      <c r="J44" s="37"/>
      <c r="K44" s="40"/>
    </row>
    <row r="45" spans="2:11" s="1" customFormat="1" ht="6.9" customHeight="1">
      <c r="B45" s="36"/>
      <c r="C45" s="37"/>
      <c r="D45" s="37"/>
      <c r="E45" s="37"/>
      <c r="F45" s="37"/>
      <c r="G45" s="37"/>
      <c r="H45" s="37"/>
      <c r="I45" s="118"/>
      <c r="J45" s="37"/>
      <c r="K45" s="40"/>
    </row>
    <row r="46" spans="2:11" s="1" customFormat="1" ht="14.4" customHeight="1">
      <c r="B46" s="36"/>
      <c r="C46" s="32" t="s">
        <v>16</v>
      </c>
      <c r="D46" s="37"/>
      <c r="E46" s="37"/>
      <c r="F46" s="37"/>
      <c r="G46" s="37"/>
      <c r="H46" s="37"/>
      <c r="I46" s="118"/>
      <c r="J46" s="37"/>
      <c r="K46" s="40"/>
    </row>
    <row r="47" spans="2:11" s="1" customFormat="1" ht="20.399999999999999" customHeight="1">
      <c r="B47" s="36"/>
      <c r="C47" s="37"/>
      <c r="D47" s="37"/>
      <c r="E47" s="418" t="str">
        <f>E7</f>
        <v>Přístavba a tělocvična ZŠ Týnec - II. etapa</v>
      </c>
      <c r="F47" s="397"/>
      <c r="G47" s="397"/>
      <c r="H47" s="397"/>
      <c r="I47" s="118"/>
      <c r="J47" s="37"/>
      <c r="K47" s="40"/>
    </row>
    <row r="48" spans="2:11" ht="13.2">
      <c r="B48" s="23"/>
      <c r="C48" s="32" t="s">
        <v>162</v>
      </c>
      <c r="D48" s="24"/>
      <c r="E48" s="24"/>
      <c r="F48" s="24"/>
      <c r="G48" s="24"/>
      <c r="H48" s="24"/>
      <c r="I48" s="117"/>
      <c r="J48" s="24"/>
      <c r="K48" s="26"/>
    </row>
    <row r="49" spans="2:47" s="1" customFormat="1" ht="20.399999999999999" customHeight="1">
      <c r="B49" s="36"/>
      <c r="C49" s="37"/>
      <c r="D49" s="37"/>
      <c r="E49" s="418" t="s">
        <v>1282</v>
      </c>
      <c r="F49" s="397"/>
      <c r="G49" s="397"/>
      <c r="H49" s="397"/>
      <c r="I49" s="118"/>
      <c r="J49" s="37"/>
      <c r="K49" s="40"/>
    </row>
    <row r="50" spans="2:47" s="1" customFormat="1" ht="14.4" customHeight="1">
      <c r="B50" s="36"/>
      <c r="C50" s="32" t="s">
        <v>1283</v>
      </c>
      <c r="D50" s="37"/>
      <c r="E50" s="37"/>
      <c r="F50" s="37"/>
      <c r="G50" s="37"/>
      <c r="H50" s="37"/>
      <c r="I50" s="118"/>
      <c r="J50" s="37"/>
      <c r="K50" s="40"/>
    </row>
    <row r="51" spans="2:47" s="1" customFormat="1" ht="22.2" customHeight="1">
      <c r="B51" s="36"/>
      <c r="C51" s="37"/>
      <c r="D51" s="37"/>
      <c r="E51" s="419" t="str">
        <f>E11</f>
        <v>SO-12.5 - Elektroinstalace - silnoproud</v>
      </c>
      <c r="F51" s="397"/>
      <c r="G51" s="397"/>
      <c r="H51" s="397"/>
      <c r="I51" s="118"/>
      <c r="J51" s="37"/>
      <c r="K51" s="40"/>
    </row>
    <row r="52" spans="2:47" s="1" customFormat="1" ht="6.9" customHeight="1">
      <c r="B52" s="36"/>
      <c r="C52" s="37"/>
      <c r="D52" s="37"/>
      <c r="E52" s="37"/>
      <c r="F52" s="37"/>
      <c r="G52" s="37"/>
      <c r="H52" s="37"/>
      <c r="I52" s="118"/>
      <c r="J52" s="37"/>
      <c r="K52" s="40"/>
    </row>
    <row r="53" spans="2:47" s="1" customFormat="1" ht="18" customHeight="1">
      <c r="B53" s="36"/>
      <c r="C53" s="32" t="s">
        <v>24</v>
      </c>
      <c r="D53" s="37"/>
      <c r="E53" s="37"/>
      <c r="F53" s="30" t="str">
        <f>F14</f>
        <v>K Náklí 404, 257 41 Týnec nad Sázavou</v>
      </c>
      <c r="G53" s="37"/>
      <c r="H53" s="37"/>
      <c r="I53" s="119" t="s">
        <v>26</v>
      </c>
      <c r="J53" s="120" t="str">
        <f>IF(J14="","",J14)</f>
        <v>4.1.2017</v>
      </c>
      <c r="K53" s="40"/>
    </row>
    <row r="54" spans="2:47" s="1" customFormat="1" ht="6.9" customHeight="1">
      <c r="B54" s="36"/>
      <c r="C54" s="37"/>
      <c r="D54" s="37"/>
      <c r="E54" s="37"/>
      <c r="F54" s="37"/>
      <c r="G54" s="37"/>
      <c r="H54" s="37"/>
      <c r="I54" s="118"/>
      <c r="J54" s="37"/>
      <c r="K54" s="40"/>
    </row>
    <row r="55" spans="2:47" s="1" customFormat="1" ht="13.2">
      <c r="B55" s="36"/>
      <c r="C55" s="32" t="s">
        <v>30</v>
      </c>
      <c r="D55" s="37"/>
      <c r="E55" s="37"/>
      <c r="F55" s="30" t="str">
        <f>E17</f>
        <v>Město Týnec nad Sázavou</v>
      </c>
      <c r="G55" s="37"/>
      <c r="H55" s="37"/>
      <c r="I55" s="119" t="s">
        <v>36</v>
      </c>
      <c r="J55" s="30" t="str">
        <f>E23</f>
        <v>Sladký &amp; Partners s.r.o., projektový atelier</v>
      </c>
      <c r="K55" s="40"/>
    </row>
    <row r="56" spans="2:47" s="1" customFormat="1" ht="14.4" customHeight="1">
      <c r="B56" s="36"/>
      <c r="C56" s="32" t="s">
        <v>34</v>
      </c>
      <c r="D56" s="37"/>
      <c r="E56" s="37"/>
      <c r="F56" s="30" t="str">
        <f>IF(E20="","",E20)</f>
        <v/>
      </c>
      <c r="G56" s="37"/>
      <c r="H56" s="37"/>
      <c r="I56" s="118"/>
      <c r="J56" s="37"/>
      <c r="K56" s="40"/>
    </row>
    <row r="57" spans="2:47" s="1" customFormat="1" ht="10.35" customHeight="1">
      <c r="B57" s="36"/>
      <c r="C57" s="37"/>
      <c r="D57" s="37"/>
      <c r="E57" s="37"/>
      <c r="F57" s="37"/>
      <c r="G57" s="37"/>
      <c r="H57" s="37"/>
      <c r="I57" s="118"/>
      <c r="J57" s="37"/>
      <c r="K57" s="40"/>
    </row>
    <row r="58" spans="2:47" s="1" customFormat="1" ht="29.25" customHeight="1">
      <c r="B58" s="36"/>
      <c r="C58" s="144" t="s">
        <v>165</v>
      </c>
      <c r="D58" s="132"/>
      <c r="E58" s="132"/>
      <c r="F58" s="132"/>
      <c r="G58" s="132"/>
      <c r="H58" s="132"/>
      <c r="I58" s="145"/>
      <c r="J58" s="146" t="s">
        <v>166</v>
      </c>
      <c r="K58" s="147"/>
    </row>
    <row r="59" spans="2:47" s="1" customFormat="1" ht="10.35" customHeight="1">
      <c r="B59" s="36"/>
      <c r="C59" s="37"/>
      <c r="D59" s="37"/>
      <c r="E59" s="37"/>
      <c r="F59" s="37"/>
      <c r="G59" s="37"/>
      <c r="H59" s="37"/>
      <c r="I59" s="118"/>
      <c r="J59" s="37"/>
      <c r="K59" s="40"/>
    </row>
    <row r="60" spans="2:47" s="1" customFormat="1" ht="29.25" customHeight="1">
      <c r="B60" s="36"/>
      <c r="C60" s="148" t="s">
        <v>167</v>
      </c>
      <c r="D60" s="37"/>
      <c r="E60" s="37"/>
      <c r="F60" s="37"/>
      <c r="G60" s="37"/>
      <c r="H60" s="37"/>
      <c r="I60" s="118"/>
      <c r="J60" s="128">
        <f>J96</f>
        <v>0</v>
      </c>
      <c r="K60" s="40"/>
      <c r="AU60" s="19" t="s">
        <v>168</v>
      </c>
    </row>
    <row r="61" spans="2:47" s="8" customFormat="1" ht="24.9" customHeight="1">
      <c r="B61" s="149"/>
      <c r="C61" s="150"/>
      <c r="D61" s="151" t="s">
        <v>174</v>
      </c>
      <c r="E61" s="152"/>
      <c r="F61" s="152"/>
      <c r="G61" s="152"/>
      <c r="H61" s="152"/>
      <c r="I61" s="153"/>
      <c r="J61" s="154">
        <f>J97</f>
        <v>0</v>
      </c>
      <c r="K61" s="155"/>
    </row>
    <row r="62" spans="2:47" s="9" customFormat="1" ht="19.95" customHeight="1">
      <c r="B62" s="156"/>
      <c r="C62" s="157"/>
      <c r="D62" s="158" t="s">
        <v>3399</v>
      </c>
      <c r="E62" s="159"/>
      <c r="F62" s="159"/>
      <c r="G62" s="159"/>
      <c r="H62" s="159"/>
      <c r="I62" s="160"/>
      <c r="J62" s="161">
        <f>J98</f>
        <v>0</v>
      </c>
      <c r="K62" s="162"/>
    </row>
    <row r="63" spans="2:47" s="9" customFormat="1" ht="14.85" customHeight="1">
      <c r="B63" s="156"/>
      <c r="C63" s="157"/>
      <c r="D63" s="158" t="s">
        <v>3400</v>
      </c>
      <c r="E63" s="159"/>
      <c r="F63" s="159"/>
      <c r="G63" s="159"/>
      <c r="H63" s="159"/>
      <c r="I63" s="160"/>
      <c r="J63" s="161">
        <f>J99</f>
        <v>0</v>
      </c>
      <c r="K63" s="162"/>
    </row>
    <row r="64" spans="2:47" s="9" customFormat="1" ht="14.85" customHeight="1">
      <c r="B64" s="156"/>
      <c r="C64" s="157"/>
      <c r="D64" s="158" t="s">
        <v>3401</v>
      </c>
      <c r="E64" s="159"/>
      <c r="F64" s="159"/>
      <c r="G64" s="159"/>
      <c r="H64" s="159"/>
      <c r="I64" s="160"/>
      <c r="J64" s="161">
        <f>J104</f>
        <v>0</v>
      </c>
      <c r="K64" s="162"/>
    </row>
    <row r="65" spans="2:12" s="9" customFormat="1" ht="14.85" customHeight="1">
      <c r="B65" s="156"/>
      <c r="C65" s="157"/>
      <c r="D65" s="158" t="s">
        <v>3402</v>
      </c>
      <c r="E65" s="159"/>
      <c r="F65" s="159"/>
      <c r="G65" s="159"/>
      <c r="H65" s="159"/>
      <c r="I65" s="160"/>
      <c r="J65" s="161">
        <f>J141</f>
        <v>0</v>
      </c>
      <c r="K65" s="162"/>
    </row>
    <row r="66" spans="2:12" s="9" customFormat="1" ht="14.85" customHeight="1">
      <c r="B66" s="156"/>
      <c r="C66" s="157"/>
      <c r="D66" s="158" t="s">
        <v>3403</v>
      </c>
      <c r="E66" s="159"/>
      <c r="F66" s="159"/>
      <c r="G66" s="159"/>
      <c r="H66" s="159"/>
      <c r="I66" s="160"/>
      <c r="J66" s="161">
        <f>J162</f>
        <v>0</v>
      </c>
      <c r="K66" s="162"/>
    </row>
    <row r="67" spans="2:12" s="9" customFormat="1" ht="14.85" customHeight="1">
      <c r="B67" s="156"/>
      <c r="C67" s="157"/>
      <c r="D67" s="158" t="s">
        <v>3404</v>
      </c>
      <c r="E67" s="159"/>
      <c r="F67" s="159"/>
      <c r="G67" s="159"/>
      <c r="H67" s="159"/>
      <c r="I67" s="160"/>
      <c r="J67" s="161">
        <f>J193</f>
        <v>0</v>
      </c>
      <c r="K67" s="162"/>
    </row>
    <row r="68" spans="2:12" s="9" customFormat="1" ht="14.85" customHeight="1">
      <c r="B68" s="156"/>
      <c r="C68" s="157"/>
      <c r="D68" s="158" t="s">
        <v>3405</v>
      </c>
      <c r="E68" s="159"/>
      <c r="F68" s="159"/>
      <c r="G68" s="159"/>
      <c r="H68" s="159"/>
      <c r="I68" s="160"/>
      <c r="J68" s="161">
        <f>J206</f>
        <v>0</v>
      </c>
      <c r="K68" s="162"/>
    </row>
    <row r="69" spans="2:12" s="9" customFormat="1" ht="14.85" customHeight="1">
      <c r="B69" s="156"/>
      <c r="C69" s="157"/>
      <c r="D69" s="158" t="s">
        <v>3406</v>
      </c>
      <c r="E69" s="159"/>
      <c r="F69" s="159"/>
      <c r="G69" s="159"/>
      <c r="H69" s="159"/>
      <c r="I69" s="160"/>
      <c r="J69" s="161">
        <f>J214</f>
        <v>0</v>
      </c>
      <c r="K69" s="162"/>
    </row>
    <row r="70" spans="2:12" s="9" customFormat="1" ht="14.85" customHeight="1">
      <c r="B70" s="156"/>
      <c r="C70" s="157"/>
      <c r="D70" s="158" t="s">
        <v>3407</v>
      </c>
      <c r="E70" s="159"/>
      <c r="F70" s="159"/>
      <c r="G70" s="159"/>
      <c r="H70" s="159"/>
      <c r="I70" s="160"/>
      <c r="J70" s="161">
        <f>J229</f>
        <v>0</v>
      </c>
      <c r="K70" s="162"/>
    </row>
    <row r="71" spans="2:12" s="9" customFormat="1" ht="14.85" customHeight="1">
      <c r="B71" s="156"/>
      <c r="C71" s="157"/>
      <c r="D71" s="158" t="s">
        <v>3408</v>
      </c>
      <c r="E71" s="159"/>
      <c r="F71" s="159"/>
      <c r="G71" s="159"/>
      <c r="H71" s="159"/>
      <c r="I71" s="160"/>
      <c r="J71" s="161">
        <f>J354</f>
        <v>0</v>
      </c>
      <c r="K71" s="162"/>
    </row>
    <row r="72" spans="2:12" s="9" customFormat="1" ht="14.85" customHeight="1">
      <c r="B72" s="156"/>
      <c r="C72" s="157"/>
      <c r="D72" s="158" t="s">
        <v>3409</v>
      </c>
      <c r="E72" s="159"/>
      <c r="F72" s="159"/>
      <c r="G72" s="159"/>
      <c r="H72" s="159"/>
      <c r="I72" s="160"/>
      <c r="J72" s="161">
        <f>J374</f>
        <v>0</v>
      </c>
      <c r="K72" s="162"/>
    </row>
    <row r="73" spans="2:12" s="9" customFormat="1" ht="14.85" customHeight="1">
      <c r="B73" s="156"/>
      <c r="C73" s="157"/>
      <c r="D73" s="158" t="s">
        <v>3410</v>
      </c>
      <c r="E73" s="159"/>
      <c r="F73" s="159"/>
      <c r="G73" s="159"/>
      <c r="H73" s="159"/>
      <c r="I73" s="160"/>
      <c r="J73" s="161">
        <f>J378</f>
        <v>0</v>
      </c>
      <c r="K73" s="162"/>
    </row>
    <row r="74" spans="2:12" s="9" customFormat="1" ht="14.85" customHeight="1">
      <c r="B74" s="156"/>
      <c r="C74" s="157"/>
      <c r="D74" s="158" t="s">
        <v>3411</v>
      </c>
      <c r="E74" s="159"/>
      <c r="F74" s="159"/>
      <c r="G74" s="159"/>
      <c r="H74" s="159"/>
      <c r="I74" s="160"/>
      <c r="J74" s="161">
        <f>J428</f>
        <v>0</v>
      </c>
      <c r="K74" s="162"/>
    </row>
    <row r="75" spans="2:12" s="1" customFormat="1" ht="21.75" customHeight="1">
      <c r="B75" s="36"/>
      <c r="C75" s="37"/>
      <c r="D75" s="37"/>
      <c r="E75" s="37"/>
      <c r="F75" s="37"/>
      <c r="G75" s="37"/>
      <c r="H75" s="37"/>
      <c r="I75" s="118"/>
      <c r="J75" s="37"/>
      <c r="K75" s="40"/>
    </row>
    <row r="76" spans="2:12" s="1" customFormat="1" ht="6.9" customHeight="1">
      <c r="B76" s="51"/>
      <c r="C76" s="52"/>
      <c r="D76" s="52"/>
      <c r="E76" s="52"/>
      <c r="F76" s="52"/>
      <c r="G76" s="52"/>
      <c r="H76" s="52"/>
      <c r="I76" s="139"/>
      <c r="J76" s="52"/>
      <c r="K76" s="53"/>
    </row>
    <row r="80" spans="2:12" s="1" customFormat="1" ht="6.9" customHeight="1">
      <c r="B80" s="54"/>
      <c r="C80" s="55"/>
      <c r="D80" s="55"/>
      <c r="E80" s="55"/>
      <c r="F80" s="55"/>
      <c r="G80" s="55"/>
      <c r="H80" s="55"/>
      <c r="I80" s="142"/>
      <c r="J80" s="55"/>
      <c r="K80" s="55"/>
      <c r="L80" s="56"/>
    </row>
    <row r="81" spans="2:63" s="1" customFormat="1" ht="36.9" customHeight="1">
      <c r="B81" s="36"/>
      <c r="C81" s="57" t="s">
        <v>179</v>
      </c>
      <c r="D81" s="58"/>
      <c r="E81" s="58"/>
      <c r="F81" s="58"/>
      <c r="G81" s="58"/>
      <c r="H81" s="58"/>
      <c r="I81" s="163"/>
      <c r="J81" s="58"/>
      <c r="K81" s="58"/>
      <c r="L81" s="56"/>
    </row>
    <row r="82" spans="2:63" s="1" customFormat="1" ht="6.9" customHeight="1">
      <c r="B82" s="36"/>
      <c r="C82" s="58"/>
      <c r="D82" s="58"/>
      <c r="E82" s="58"/>
      <c r="F82" s="58"/>
      <c r="G82" s="58"/>
      <c r="H82" s="58"/>
      <c r="I82" s="163"/>
      <c r="J82" s="58"/>
      <c r="K82" s="58"/>
      <c r="L82" s="56"/>
    </row>
    <row r="83" spans="2:63" s="1" customFormat="1" ht="14.4" customHeight="1">
      <c r="B83" s="36"/>
      <c r="C83" s="60" t="s">
        <v>16</v>
      </c>
      <c r="D83" s="58"/>
      <c r="E83" s="58"/>
      <c r="F83" s="58"/>
      <c r="G83" s="58"/>
      <c r="H83" s="58"/>
      <c r="I83" s="163"/>
      <c r="J83" s="58"/>
      <c r="K83" s="58"/>
      <c r="L83" s="56"/>
    </row>
    <row r="84" spans="2:63" s="1" customFormat="1" ht="20.399999999999999" customHeight="1">
      <c r="B84" s="36"/>
      <c r="C84" s="58"/>
      <c r="D84" s="58"/>
      <c r="E84" s="416" t="str">
        <f>E7</f>
        <v>Přístavba a tělocvična ZŠ Týnec - II. etapa</v>
      </c>
      <c r="F84" s="390"/>
      <c r="G84" s="390"/>
      <c r="H84" s="390"/>
      <c r="I84" s="163"/>
      <c r="J84" s="58"/>
      <c r="K84" s="58"/>
      <c r="L84" s="56"/>
    </row>
    <row r="85" spans="2:63" ht="13.2">
      <c r="B85" s="23"/>
      <c r="C85" s="60" t="s">
        <v>162</v>
      </c>
      <c r="D85" s="278"/>
      <c r="E85" s="278"/>
      <c r="F85" s="278"/>
      <c r="G85" s="278"/>
      <c r="H85" s="278"/>
      <c r="J85" s="278"/>
      <c r="K85" s="278"/>
      <c r="L85" s="279"/>
    </row>
    <row r="86" spans="2:63" s="1" customFormat="1" ht="20.399999999999999" customHeight="1">
      <c r="B86" s="36"/>
      <c r="C86" s="58"/>
      <c r="D86" s="58"/>
      <c r="E86" s="416" t="s">
        <v>1282</v>
      </c>
      <c r="F86" s="390"/>
      <c r="G86" s="390"/>
      <c r="H86" s="390"/>
      <c r="I86" s="163"/>
      <c r="J86" s="58"/>
      <c r="K86" s="58"/>
      <c r="L86" s="56"/>
    </row>
    <row r="87" spans="2:63" s="1" customFormat="1" ht="14.4" customHeight="1">
      <c r="B87" s="36"/>
      <c r="C87" s="60" t="s">
        <v>1283</v>
      </c>
      <c r="D87" s="58"/>
      <c r="E87" s="58"/>
      <c r="F87" s="58"/>
      <c r="G87" s="58"/>
      <c r="H87" s="58"/>
      <c r="I87" s="163"/>
      <c r="J87" s="58"/>
      <c r="K87" s="58"/>
      <c r="L87" s="56"/>
    </row>
    <row r="88" spans="2:63" s="1" customFormat="1" ht="22.2" customHeight="1">
      <c r="B88" s="36"/>
      <c r="C88" s="58"/>
      <c r="D88" s="58"/>
      <c r="E88" s="387" t="str">
        <f>E11</f>
        <v>SO-12.5 - Elektroinstalace - silnoproud</v>
      </c>
      <c r="F88" s="390"/>
      <c r="G88" s="390"/>
      <c r="H88" s="390"/>
      <c r="I88" s="163"/>
      <c r="J88" s="58"/>
      <c r="K88" s="58"/>
      <c r="L88" s="56"/>
    </row>
    <row r="89" spans="2:63" s="1" customFormat="1" ht="6.9" customHeight="1">
      <c r="B89" s="36"/>
      <c r="C89" s="58"/>
      <c r="D89" s="58"/>
      <c r="E89" s="58"/>
      <c r="F89" s="58"/>
      <c r="G89" s="58"/>
      <c r="H89" s="58"/>
      <c r="I89" s="163"/>
      <c r="J89" s="58"/>
      <c r="K89" s="58"/>
      <c r="L89" s="56"/>
    </row>
    <row r="90" spans="2:63" s="1" customFormat="1" ht="18" customHeight="1">
      <c r="B90" s="36"/>
      <c r="C90" s="60" t="s">
        <v>24</v>
      </c>
      <c r="D90" s="58"/>
      <c r="E90" s="58"/>
      <c r="F90" s="164" t="str">
        <f>F14</f>
        <v>K Náklí 404, 257 41 Týnec nad Sázavou</v>
      </c>
      <c r="G90" s="58"/>
      <c r="H90" s="58"/>
      <c r="I90" s="165" t="s">
        <v>26</v>
      </c>
      <c r="J90" s="68" t="str">
        <f>IF(J14="","",J14)</f>
        <v>4.1.2017</v>
      </c>
      <c r="K90" s="58"/>
      <c r="L90" s="56"/>
    </row>
    <row r="91" spans="2:63" s="1" customFormat="1" ht="6.9" customHeight="1">
      <c r="B91" s="36"/>
      <c r="C91" s="58"/>
      <c r="D91" s="58"/>
      <c r="E91" s="58"/>
      <c r="F91" s="58"/>
      <c r="G91" s="58"/>
      <c r="H91" s="58"/>
      <c r="I91" s="163"/>
      <c r="J91" s="58"/>
      <c r="K91" s="58"/>
      <c r="L91" s="56"/>
    </row>
    <row r="92" spans="2:63" s="1" customFormat="1" ht="13.2">
      <c r="B92" s="36"/>
      <c r="C92" s="60" t="s">
        <v>30</v>
      </c>
      <c r="D92" s="58"/>
      <c r="E92" s="58"/>
      <c r="F92" s="164" t="str">
        <f>E17</f>
        <v>Město Týnec nad Sázavou</v>
      </c>
      <c r="G92" s="58"/>
      <c r="H92" s="58"/>
      <c r="I92" s="165" t="s">
        <v>36</v>
      </c>
      <c r="J92" s="164" t="str">
        <f>E23</f>
        <v>Sladký &amp; Partners s.r.o., projektový atelier</v>
      </c>
      <c r="K92" s="58"/>
      <c r="L92" s="56"/>
    </row>
    <row r="93" spans="2:63" s="1" customFormat="1" ht="14.4" customHeight="1">
      <c r="B93" s="36"/>
      <c r="C93" s="60" t="s">
        <v>34</v>
      </c>
      <c r="D93" s="58"/>
      <c r="E93" s="58"/>
      <c r="F93" s="164" t="str">
        <f>IF(E20="","",E20)</f>
        <v/>
      </c>
      <c r="G93" s="58"/>
      <c r="H93" s="58"/>
      <c r="I93" s="163"/>
      <c r="J93" s="58"/>
      <c r="K93" s="58"/>
      <c r="L93" s="56"/>
    </row>
    <row r="94" spans="2:63" s="1" customFormat="1" ht="10.35" customHeight="1">
      <c r="B94" s="36"/>
      <c r="C94" s="58"/>
      <c r="D94" s="58"/>
      <c r="E94" s="58"/>
      <c r="F94" s="58"/>
      <c r="G94" s="58"/>
      <c r="H94" s="58"/>
      <c r="I94" s="163"/>
      <c r="J94" s="58"/>
      <c r="K94" s="58"/>
      <c r="L94" s="56"/>
    </row>
    <row r="95" spans="2:63" s="10" customFormat="1" ht="29.25" customHeight="1">
      <c r="B95" s="166"/>
      <c r="C95" s="167" t="s">
        <v>180</v>
      </c>
      <c r="D95" s="168" t="s">
        <v>60</v>
      </c>
      <c r="E95" s="168" t="s">
        <v>56</v>
      </c>
      <c r="F95" s="168" t="s">
        <v>181</v>
      </c>
      <c r="G95" s="168" t="s">
        <v>182</v>
      </c>
      <c r="H95" s="168" t="s">
        <v>183</v>
      </c>
      <c r="I95" s="169" t="s">
        <v>184</v>
      </c>
      <c r="J95" s="168" t="s">
        <v>166</v>
      </c>
      <c r="K95" s="170" t="s">
        <v>185</v>
      </c>
      <c r="L95" s="171"/>
      <c r="M95" s="77" t="s">
        <v>186</v>
      </c>
      <c r="N95" s="78" t="s">
        <v>45</v>
      </c>
      <c r="O95" s="78" t="s">
        <v>187</v>
      </c>
      <c r="P95" s="78" t="s">
        <v>188</v>
      </c>
      <c r="Q95" s="78" t="s">
        <v>189</v>
      </c>
      <c r="R95" s="78" t="s">
        <v>190</v>
      </c>
      <c r="S95" s="78" t="s">
        <v>191</v>
      </c>
      <c r="T95" s="79" t="s">
        <v>192</v>
      </c>
    </row>
    <row r="96" spans="2:63" s="1" customFormat="1" ht="29.25" customHeight="1">
      <c r="B96" s="36"/>
      <c r="C96" s="83" t="s">
        <v>167</v>
      </c>
      <c r="D96" s="58"/>
      <c r="E96" s="58"/>
      <c r="F96" s="58"/>
      <c r="G96" s="58"/>
      <c r="H96" s="58"/>
      <c r="I96" s="163"/>
      <c r="J96" s="172">
        <f>BK96</f>
        <v>0</v>
      </c>
      <c r="K96" s="58"/>
      <c r="L96" s="56"/>
      <c r="M96" s="80"/>
      <c r="N96" s="81"/>
      <c r="O96" s="81"/>
      <c r="P96" s="173">
        <f>P97</f>
        <v>0</v>
      </c>
      <c r="Q96" s="81"/>
      <c r="R96" s="173">
        <f>R97</f>
        <v>0</v>
      </c>
      <c r="S96" s="81"/>
      <c r="T96" s="174">
        <f>T97</f>
        <v>0</v>
      </c>
      <c r="AT96" s="19" t="s">
        <v>74</v>
      </c>
      <c r="AU96" s="19" t="s">
        <v>168</v>
      </c>
      <c r="BK96" s="175">
        <f>BK97</f>
        <v>0</v>
      </c>
    </row>
    <row r="97" spans="2:65" s="11" customFormat="1" ht="37.35" customHeight="1">
      <c r="B97" s="176"/>
      <c r="C97" s="177"/>
      <c r="D97" s="178" t="s">
        <v>74</v>
      </c>
      <c r="E97" s="179" t="s">
        <v>251</v>
      </c>
      <c r="F97" s="179" t="s">
        <v>252</v>
      </c>
      <c r="G97" s="177"/>
      <c r="H97" s="177"/>
      <c r="I97" s="180"/>
      <c r="J97" s="181">
        <f>BK97</f>
        <v>0</v>
      </c>
      <c r="K97" s="177"/>
      <c r="L97" s="182"/>
      <c r="M97" s="183"/>
      <c r="N97" s="184"/>
      <c r="O97" s="184"/>
      <c r="P97" s="185">
        <f>P98</f>
        <v>0</v>
      </c>
      <c r="Q97" s="184"/>
      <c r="R97" s="185">
        <f>R98</f>
        <v>0</v>
      </c>
      <c r="S97" s="184"/>
      <c r="T97" s="186">
        <f>T98</f>
        <v>0</v>
      </c>
      <c r="AR97" s="187" t="s">
        <v>83</v>
      </c>
      <c r="AT97" s="188" t="s">
        <v>74</v>
      </c>
      <c r="AU97" s="188" t="s">
        <v>75</v>
      </c>
      <c r="AY97" s="187" t="s">
        <v>195</v>
      </c>
      <c r="BK97" s="189">
        <f>BK98</f>
        <v>0</v>
      </c>
    </row>
    <row r="98" spans="2:65" s="11" customFormat="1" ht="19.95" customHeight="1">
      <c r="B98" s="176"/>
      <c r="C98" s="177"/>
      <c r="D98" s="178" t="s">
        <v>74</v>
      </c>
      <c r="E98" s="283" t="s">
        <v>3412</v>
      </c>
      <c r="F98" s="283" t="s">
        <v>3413</v>
      </c>
      <c r="G98" s="177"/>
      <c r="H98" s="177"/>
      <c r="I98" s="180"/>
      <c r="J98" s="284">
        <f>BK98</f>
        <v>0</v>
      </c>
      <c r="K98" s="177"/>
      <c r="L98" s="182"/>
      <c r="M98" s="183"/>
      <c r="N98" s="184"/>
      <c r="O98" s="184"/>
      <c r="P98" s="185">
        <f>P99+P104+P141+P162+P193+P206+P214+P229+P354+P374+P378+P428</f>
        <v>0</v>
      </c>
      <c r="Q98" s="184"/>
      <c r="R98" s="185">
        <f>R99+R104+R141+R162+R193+R206+R214+R229+R354+R374+R378+R428</f>
        <v>0</v>
      </c>
      <c r="S98" s="184"/>
      <c r="T98" s="186">
        <f>T99+T104+T141+T162+T193+T206+T214+T229+T354+T374+T378+T428</f>
        <v>0</v>
      </c>
      <c r="AR98" s="187" t="s">
        <v>83</v>
      </c>
      <c r="AT98" s="188" t="s">
        <v>74</v>
      </c>
      <c r="AU98" s="188" t="s">
        <v>23</v>
      </c>
      <c r="AY98" s="187" t="s">
        <v>195</v>
      </c>
      <c r="BK98" s="189">
        <f>BK99+BK104+BK141+BK162+BK193+BK206+BK214+BK229+BK354+BK374+BK378+BK428</f>
        <v>0</v>
      </c>
    </row>
    <row r="99" spans="2:65" s="11" customFormat="1" ht="14.85" customHeight="1">
      <c r="B99" s="176"/>
      <c r="C99" s="177"/>
      <c r="D99" s="190" t="s">
        <v>74</v>
      </c>
      <c r="E99" s="191" t="s">
        <v>3414</v>
      </c>
      <c r="F99" s="191" t="s">
        <v>3415</v>
      </c>
      <c r="G99" s="177"/>
      <c r="H99" s="177"/>
      <c r="I99" s="180"/>
      <c r="J99" s="192">
        <f>BK99</f>
        <v>0</v>
      </c>
      <c r="K99" s="177"/>
      <c r="L99" s="182"/>
      <c r="M99" s="183"/>
      <c r="N99" s="184"/>
      <c r="O99" s="184"/>
      <c r="P99" s="185">
        <f>SUM(P100:P103)</f>
        <v>0</v>
      </c>
      <c r="Q99" s="184"/>
      <c r="R99" s="185">
        <f>SUM(R100:R103)</f>
        <v>0</v>
      </c>
      <c r="S99" s="184"/>
      <c r="T99" s="186">
        <f>SUM(T100:T103)</f>
        <v>0</v>
      </c>
      <c r="AR99" s="187" t="s">
        <v>83</v>
      </c>
      <c r="AT99" s="188" t="s">
        <v>74</v>
      </c>
      <c r="AU99" s="188" t="s">
        <v>83</v>
      </c>
      <c r="AY99" s="187" t="s">
        <v>195</v>
      </c>
      <c r="BK99" s="189">
        <f>SUM(BK100:BK103)</f>
        <v>0</v>
      </c>
    </row>
    <row r="100" spans="2:65" s="1" customFormat="1" ht="20.399999999999999" customHeight="1">
      <c r="B100" s="36"/>
      <c r="C100" s="260" t="s">
        <v>23</v>
      </c>
      <c r="D100" s="260" t="s">
        <v>267</v>
      </c>
      <c r="E100" s="261" t="s">
        <v>3416</v>
      </c>
      <c r="F100" s="262" t="s">
        <v>3417</v>
      </c>
      <c r="G100" s="263" t="s">
        <v>2177</v>
      </c>
      <c r="H100" s="264">
        <v>1</v>
      </c>
      <c r="I100" s="265"/>
      <c r="J100" s="266">
        <f>ROUND(I100*H100,2)</f>
        <v>0</v>
      </c>
      <c r="K100" s="262" t="s">
        <v>22</v>
      </c>
      <c r="L100" s="267"/>
      <c r="M100" s="268" t="s">
        <v>22</v>
      </c>
      <c r="N100" s="269" t="s">
        <v>46</v>
      </c>
      <c r="O100" s="37"/>
      <c r="P100" s="202">
        <f>O100*H100</f>
        <v>0</v>
      </c>
      <c r="Q100" s="202">
        <v>0</v>
      </c>
      <c r="R100" s="202">
        <f>Q100*H100</f>
        <v>0</v>
      </c>
      <c r="S100" s="202">
        <v>0</v>
      </c>
      <c r="T100" s="203">
        <f>S100*H100</f>
        <v>0</v>
      </c>
      <c r="AR100" s="19" t="s">
        <v>512</v>
      </c>
      <c r="AT100" s="19" t="s">
        <v>267</v>
      </c>
      <c r="AU100" s="19" t="s">
        <v>216</v>
      </c>
      <c r="AY100" s="19" t="s">
        <v>195</v>
      </c>
      <c r="BE100" s="204">
        <f>IF(N100="základní",J100,0)</f>
        <v>0</v>
      </c>
      <c r="BF100" s="204">
        <f>IF(N100="snížená",J100,0)</f>
        <v>0</v>
      </c>
      <c r="BG100" s="204">
        <f>IF(N100="zákl. přenesená",J100,0)</f>
        <v>0</v>
      </c>
      <c r="BH100" s="204">
        <f>IF(N100="sníž. přenesená",J100,0)</f>
        <v>0</v>
      </c>
      <c r="BI100" s="204">
        <f>IF(N100="nulová",J100,0)</f>
        <v>0</v>
      </c>
      <c r="BJ100" s="19" t="s">
        <v>23</v>
      </c>
      <c r="BK100" s="204">
        <f>ROUND(I100*H100,2)</f>
        <v>0</v>
      </c>
      <c r="BL100" s="19" t="s">
        <v>258</v>
      </c>
      <c r="BM100" s="19" t="s">
        <v>3418</v>
      </c>
    </row>
    <row r="101" spans="2:65" s="1" customFormat="1" ht="20.399999999999999" customHeight="1">
      <c r="B101" s="36"/>
      <c r="C101" s="260" t="s">
        <v>83</v>
      </c>
      <c r="D101" s="260" t="s">
        <v>267</v>
      </c>
      <c r="E101" s="261" t="s">
        <v>3419</v>
      </c>
      <c r="F101" s="262" t="s">
        <v>3420</v>
      </c>
      <c r="G101" s="263" t="s">
        <v>2177</v>
      </c>
      <c r="H101" s="264">
        <v>1</v>
      </c>
      <c r="I101" s="265"/>
      <c r="J101" s="266">
        <f>ROUND(I101*H101,2)</f>
        <v>0</v>
      </c>
      <c r="K101" s="262" t="s">
        <v>22</v>
      </c>
      <c r="L101" s="267"/>
      <c r="M101" s="268" t="s">
        <v>22</v>
      </c>
      <c r="N101" s="269" t="s">
        <v>46</v>
      </c>
      <c r="O101" s="37"/>
      <c r="P101" s="202">
        <f>O101*H101</f>
        <v>0</v>
      </c>
      <c r="Q101" s="202">
        <v>0</v>
      </c>
      <c r="R101" s="202">
        <f>Q101*H101</f>
        <v>0</v>
      </c>
      <c r="S101" s="202">
        <v>0</v>
      </c>
      <c r="T101" s="203">
        <f>S101*H101</f>
        <v>0</v>
      </c>
      <c r="AR101" s="19" t="s">
        <v>512</v>
      </c>
      <c r="AT101" s="19" t="s">
        <v>267</v>
      </c>
      <c r="AU101" s="19" t="s">
        <v>216</v>
      </c>
      <c r="AY101" s="19" t="s">
        <v>195</v>
      </c>
      <c r="BE101" s="204">
        <f>IF(N101="základní",J101,0)</f>
        <v>0</v>
      </c>
      <c r="BF101" s="204">
        <f>IF(N101="snížená",J101,0)</f>
        <v>0</v>
      </c>
      <c r="BG101" s="204">
        <f>IF(N101="zákl. přenesená",J101,0)</f>
        <v>0</v>
      </c>
      <c r="BH101" s="204">
        <f>IF(N101="sníž. přenesená",J101,0)</f>
        <v>0</v>
      </c>
      <c r="BI101" s="204">
        <f>IF(N101="nulová",J101,0)</f>
        <v>0</v>
      </c>
      <c r="BJ101" s="19" t="s">
        <v>23</v>
      </c>
      <c r="BK101" s="204">
        <f>ROUND(I101*H101,2)</f>
        <v>0</v>
      </c>
      <c r="BL101" s="19" t="s">
        <v>258</v>
      </c>
      <c r="BM101" s="19" t="s">
        <v>3421</v>
      </c>
    </row>
    <row r="102" spans="2:65" s="1" customFormat="1" ht="20.399999999999999" customHeight="1">
      <c r="B102" s="36"/>
      <c r="C102" s="193" t="s">
        <v>216</v>
      </c>
      <c r="D102" s="193" t="s">
        <v>198</v>
      </c>
      <c r="E102" s="194" t="s">
        <v>3422</v>
      </c>
      <c r="F102" s="195" t="s">
        <v>3423</v>
      </c>
      <c r="G102" s="196" t="s">
        <v>2177</v>
      </c>
      <c r="H102" s="197">
        <v>1</v>
      </c>
      <c r="I102" s="198"/>
      <c r="J102" s="199">
        <f>ROUND(I102*H102,2)</f>
        <v>0</v>
      </c>
      <c r="K102" s="195" t="s">
        <v>22</v>
      </c>
      <c r="L102" s="56"/>
      <c r="M102" s="200" t="s">
        <v>22</v>
      </c>
      <c r="N102" s="201" t="s">
        <v>46</v>
      </c>
      <c r="O102" s="37"/>
      <c r="P102" s="202">
        <f>O102*H102</f>
        <v>0</v>
      </c>
      <c r="Q102" s="202">
        <v>0</v>
      </c>
      <c r="R102" s="202">
        <f>Q102*H102</f>
        <v>0</v>
      </c>
      <c r="S102" s="202">
        <v>0</v>
      </c>
      <c r="T102" s="203">
        <f>S102*H102</f>
        <v>0</v>
      </c>
      <c r="AR102" s="19" t="s">
        <v>258</v>
      </c>
      <c r="AT102" s="19" t="s">
        <v>198</v>
      </c>
      <c r="AU102" s="19" t="s">
        <v>216</v>
      </c>
      <c r="AY102" s="19" t="s">
        <v>195</v>
      </c>
      <c r="BE102" s="204">
        <f>IF(N102="základní",J102,0)</f>
        <v>0</v>
      </c>
      <c r="BF102" s="204">
        <f>IF(N102="snížená",J102,0)</f>
        <v>0</v>
      </c>
      <c r="BG102" s="204">
        <f>IF(N102="zákl. přenesená",J102,0)</f>
        <v>0</v>
      </c>
      <c r="BH102" s="204">
        <f>IF(N102="sníž. přenesená",J102,0)</f>
        <v>0</v>
      </c>
      <c r="BI102" s="204">
        <f>IF(N102="nulová",J102,0)</f>
        <v>0</v>
      </c>
      <c r="BJ102" s="19" t="s">
        <v>23</v>
      </c>
      <c r="BK102" s="204">
        <f>ROUND(I102*H102,2)</f>
        <v>0</v>
      </c>
      <c r="BL102" s="19" t="s">
        <v>258</v>
      </c>
      <c r="BM102" s="19" t="s">
        <v>3424</v>
      </c>
    </row>
    <row r="103" spans="2:65" s="1" customFormat="1" ht="20.399999999999999" customHeight="1">
      <c r="B103" s="36"/>
      <c r="C103" s="193" t="s">
        <v>202</v>
      </c>
      <c r="D103" s="193" t="s">
        <v>198</v>
      </c>
      <c r="E103" s="194" t="s">
        <v>3425</v>
      </c>
      <c r="F103" s="195" t="s">
        <v>3426</v>
      </c>
      <c r="G103" s="196" t="s">
        <v>2177</v>
      </c>
      <c r="H103" s="197">
        <v>1</v>
      </c>
      <c r="I103" s="198"/>
      <c r="J103" s="199">
        <f>ROUND(I103*H103,2)</f>
        <v>0</v>
      </c>
      <c r="K103" s="195" t="s">
        <v>22</v>
      </c>
      <c r="L103" s="56"/>
      <c r="M103" s="200" t="s">
        <v>22</v>
      </c>
      <c r="N103" s="201" t="s">
        <v>46</v>
      </c>
      <c r="O103" s="37"/>
      <c r="P103" s="202">
        <f>O103*H103</f>
        <v>0</v>
      </c>
      <c r="Q103" s="202">
        <v>0</v>
      </c>
      <c r="R103" s="202">
        <f>Q103*H103</f>
        <v>0</v>
      </c>
      <c r="S103" s="202">
        <v>0</v>
      </c>
      <c r="T103" s="203">
        <f>S103*H103</f>
        <v>0</v>
      </c>
      <c r="AR103" s="19" t="s">
        <v>258</v>
      </c>
      <c r="AT103" s="19" t="s">
        <v>198</v>
      </c>
      <c r="AU103" s="19" t="s">
        <v>216</v>
      </c>
      <c r="AY103" s="19" t="s">
        <v>195</v>
      </c>
      <c r="BE103" s="204">
        <f>IF(N103="základní",J103,0)</f>
        <v>0</v>
      </c>
      <c r="BF103" s="204">
        <f>IF(N103="snížená",J103,0)</f>
        <v>0</v>
      </c>
      <c r="BG103" s="204">
        <f>IF(N103="zákl. přenesená",J103,0)</f>
        <v>0</v>
      </c>
      <c r="BH103" s="204">
        <f>IF(N103="sníž. přenesená",J103,0)</f>
        <v>0</v>
      </c>
      <c r="BI103" s="204">
        <f>IF(N103="nulová",J103,0)</f>
        <v>0</v>
      </c>
      <c r="BJ103" s="19" t="s">
        <v>23</v>
      </c>
      <c r="BK103" s="204">
        <f>ROUND(I103*H103,2)</f>
        <v>0</v>
      </c>
      <c r="BL103" s="19" t="s">
        <v>258</v>
      </c>
      <c r="BM103" s="19" t="s">
        <v>3427</v>
      </c>
    </row>
    <row r="104" spans="2:65" s="11" customFormat="1" ht="22.35" customHeight="1">
      <c r="B104" s="176"/>
      <c r="C104" s="177"/>
      <c r="D104" s="190" t="s">
        <v>74</v>
      </c>
      <c r="E104" s="191" t="s">
        <v>3428</v>
      </c>
      <c r="F104" s="191" t="s">
        <v>3429</v>
      </c>
      <c r="G104" s="177"/>
      <c r="H104" s="177"/>
      <c r="I104" s="180"/>
      <c r="J104" s="192">
        <f>BK104</f>
        <v>0</v>
      </c>
      <c r="K104" s="177"/>
      <c r="L104" s="182"/>
      <c r="M104" s="183"/>
      <c r="N104" s="184"/>
      <c r="O104" s="184"/>
      <c r="P104" s="185">
        <f>SUM(P105:P140)</f>
        <v>0</v>
      </c>
      <c r="Q104" s="184"/>
      <c r="R104" s="185">
        <f>SUM(R105:R140)</f>
        <v>0</v>
      </c>
      <c r="S104" s="184"/>
      <c r="T104" s="186">
        <f>SUM(T105:T140)</f>
        <v>0</v>
      </c>
      <c r="AR104" s="187" t="s">
        <v>83</v>
      </c>
      <c r="AT104" s="188" t="s">
        <v>74</v>
      </c>
      <c r="AU104" s="188" t="s">
        <v>83</v>
      </c>
      <c r="AY104" s="187" t="s">
        <v>195</v>
      </c>
      <c r="BK104" s="189">
        <f>SUM(BK105:BK140)</f>
        <v>0</v>
      </c>
    </row>
    <row r="105" spans="2:65" s="1" customFormat="1" ht="20.399999999999999" customHeight="1">
      <c r="B105" s="36"/>
      <c r="C105" s="260" t="s">
        <v>239</v>
      </c>
      <c r="D105" s="260" t="s">
        <v>267</v>
      </c>
      <c r="E105" s="261" t="s">
        <v>3430</v>
      </c>
      <c r="F105" s="262" t="s">
        <v>3431</v>
      </c>
      <c r="G105" s="263" t="s">
        <v>2177</v>
      </c>
      <c r="H105" s="264">
        <v>1</v>
      </c>
      <c r="I105" s="265"/>
      <c r="J105" s="266">
        <f t="shared" ref="J105:J140" si="0">ROUND(I105*H105,2)</f>
        <v>0</v>
      </c>
      <c r="K105" s="262" t="s">
        <v>22</v>
      </c>
      <c r="L105" s="267"/>
      <c r="M105" s="268" t="s">
        <v>22</v>
      </c>
      <c r="N105" s="269" t="s">
        <v>46</v>
      </c>
      <c r="O105" s="37"/>
      <c r="P105" s="202">
        <f t="shared" ref="P105:P140" si="1">O105*H105</f>
        <v>0</v>
      </c>
      <c r="Q105" s="202">
        <v>0</v>
      </c>
      <c r="R105" s="202">
        <f t="shared" ref="R105:R140" si="2">Q105*H105</f>
        <v>0</v>
      </c>
      <c r="S105" s="202">
        <v>0</v>
      </c>
      <c r="T105" s="203">
        <f t="shared" ref="T105:T140" si="3">S105*H105</f>
        <v>0</v>
      </c>
      <c r="AR105" s="19" t="s">
        <v>512</v>
      </c>
      <c r="AT105" s="19" t="s">
        <v>267</v>
      </c>
      <c r="AU105" s="19" t="s">
        <v>216</v>
      </c>
      <c r="AY105" s="19" t="s">
        <v>195</v>
      </c>
      <c r="BE105" s="204">
        <f t="shared" ref="BE105:BE140" si="4">IF(N105="základní",J105,0)</f>
        <v>0</v>
      </c>
      <c r="BF105" s="204">
        <f t="shared" ref="BF105:BF140" si="5">IF(N105="snížená",J105,0)</f>
        <v>0</v>
      </c>
      <c r="BG105" s="204">
        <f t="shared" ref="BG105:BG140" si="6">IF(N105="zákl. přenesená",J105,0)</f>
        <v>0</v>
      </c>
      <c r="BH105" s="204">
        <f t="shared" ref="BH105:BH140" si="7">IF(N105="sníž. přenesená",J105,0)</f>
        <v>0</v>
      </c>
      <c r="BI105" s="204">
        <f t="shared" ref="BI105:BI140" si="8">IF(N105="nulová",J105,0)</f>
        <v>0</v>
      </c>
      <c r="BJ105" s="19" t="s">
        <v>23</v>
      </c>
      <c r="BK105" s="204">
        <f t="shared" ref="BK105:BK140" si="9">ROUND(I105*H105,2)</f>
        <v>0</v>
      </c>
      <c r="BL105" s="19" t="s">
        <v>258</v>
      </c>
      <c r="BM105" s="19" t="s">
        <v>3432</v>
      </c>
    </row>
    <row r="106" spans="2:65" s="1" customFormat="1" ht="20.399999999999999" customHeight="1">
      <c r="B106" s="36"/>
      <c r="C106" s="260" t="s">
        <v>196</v>
      </c>
      <c r="D106" s="260" t="s">
        <v>267</v>
      </c>
      <c r="E106" s="261" t="s">
        <v>3433</v>
      </c>
      <c r="F106" s="262" t="s">
        <v>3434</v>
      </c>
      <c r="G106" s="263" t="s">
        <v>2177</v>
      </c>
      <c r="H106" s="264">
        <v>4</v>
      </c>
      <c r="I106" s="265"/>
      <c r="J106" s="266">
        <f t="shared" si="0"/>
        <v>0</v>
      </c>
      <c r="K106" s="262" t="s">
        <v>22</v>
      </c>
      <c r="L106" s="267"/>
      <c r="M106" s="268" t="s">
        <v>22</v>
      </c>
      <c r="N106" s="269" t="s">
        <v>46</v>
      </c>
      <c r="O106" s="37"/>
      <c r="P106" s="202">
        <f t="shared" si="1"/>
        <v>0</v>
      </c>
      <c r="Q106" s="202">
        <v>0</v>
      </c>
      <c r="R106" s="202">
        <f t="shared" si="2"/>
        <v>0</v>
      </c>
      <c r="S106" s="202">
        <v>0</v>
      </c>
      <c r="T106" s="203">
        <f t="shared" si="3"/>
        <v>0</v>
      </c>
      <c r="AR106" s="19" t="s">
        <v>512</v>
      </c>
      <c r="AT106" s="19" t="s">
        <v>267</v>
      </c>
      <c r="AU106" s="19" t="s">
        <v>216</v>
      </c>
      <c r="AY106" s="19" t="s">
        <v>195</v>
      </c>
      <c r="BE106" s="204">
        <f t="shared" si="4"/>
        <v>0</v>
      </c>
      <c r="BF106" s="204">
        <f t="shared" si="5"/>
        <v>0</v>
      </c>
      <c r="BG106" s="204">
        <f t="shared" si="6"/>
        <v>0</v>
      </c>
      <c r="BH106" s="204">
        <f t="shared" si="7"/>
        <v>0</v>
      </c>
      <c r="BI106" s="204">
        <f t="shared" si="8"/>
        <v>0</v>
      </c>
      <c r="BJ106" s="19" t="s">
        <v>23</v>
      </c>
      <c r="BK106" s="204">
        <f t="shared" si="9"/>
        <v>0</v>
      </c>
      <c r="BL106" s="19" t="s">
        <v>258</v>
      </c>
      <c r="BM106" s="19" t="s">
        <v>3435</v>
      </c>
    </row>
    <row r="107" spans="2:65" s="1" customFormat="1" ht="20.399999999999999" customHeight="1">
      <c r="B107" s="36"/>
      <c r="C107" s="260" t="s">
        <v>255</v>
      </c>
      <c r="D107" s="260" t="s">
        <v>267</v>
      </c>
      <c r="E107" s="261" t="s">
        <v>3436</v>
      </c>
      <c r="F107" s="262" t="s">
        <v>3437</v>
      </c>
      <c r="G107" s="263" t="s">
        <v>2177</v>
      </c>
      <c r="H107" s="264">
        <v>1</v>
      </c>
      <c r="I107" s="265"/>
      <c r="J107" s="266">
        <f t="shared" si="0"/>
        <v>0</v>
      </c>
      <c r="K107" s="262" t="s">
        <v>22</v>
      </c>
      <c r="L107" s="267"/>
      <c r="M107" s="268" t="s">
        <v>22</v>
      </c>
      <c r="N107" s="269" t="s">
        <v>46</v>
      </c>
      <c r="O107" s="37"/>
      <c r="P107" s="202">
        <f t="shared" si="1"/>
        <v>0</v>
      </c>
      <c r="Q107" s="202">
        <v>0</v>
      </c>
      <c r="R107" s="202">
        <f t="shared" si="2"/>
        <v>0</v>
      </c>
      <c r="S107" s="202">
        <v>0</v>
      </c>
      <c r="T107" s="203">
        <f t="shared" si="3"/>
        <v>0</v>
      </c>
      <c r="AR107" s="19" t="s">
        <v>512</v>
      </c>
      <c r="AT107" s="19" t="s">
        <v>267</v>
      </c>
      <c r="AU107" s="19" t="s">
        <v>216</v>
      </c>
      <c r="AY107" s="19" t="s">
        <v>195</v>
      </c>
      <c r="BE107" s="204">
        <f t="shared" si="4"/>
        <v>0</v>
      </c>
      <c r="BF107" s="204">
        <f t="shared" si="5"/>
        <v>0</v>
      </c>
      <c r="BG107" s="204">
        <f t="shared" si="6"/>
        <v>0</v>
      </c>
      <c r="BH107" s="204">
        <f t="shared" si="7"/>
        <v>0</v>
      </c>
      <c r="BI107" s="204">
        <f t="shared" si="8"/>
        <v>0</v>
      </c>
      <c r="BJ107" s="19" t="s">
        <v>23</v>
      </c>
      <c r="BK107" s="204">
        <f t="shared" si="9"/>
        <v>0</v>
      </c>
      <c r="BL107" s="19" t="s">
        <v>258</v>
      </c>
      <c r="BM107" s="19" t="s">
        <v>3438</v>
      </c>
    </row>
    <row r="108" spans="2:65" s="1" customFormat="1" ht="20.399999999999999" customHeight="1">
      <c r="B108" s="36"/>
      <c r="C108" s="260" t="s">
        <v>262</v>
      </c>
      <c r="D108" s="260" t="s">
        <v>267</v>
      </c>
      <c r="E108" s="261" t="s">
        <v>3439</v>
      </c>
      <c r="F108" s="262" t="s">
        <v>3440</v>
      </c>
      <c r="G108" s="263" t="s">
        <v>2177</v>
      </c>
      <c r="H108" s="264">
        <v>5</v>
      </c>
      <c r="I108" s="265"/>
      <c r="J108" s="266">
        <f t="shared" si="0"/>
        <v>0</v>
      </c>
      <c r="K108" s="262" t="s">
        <v>22</v>
      </c>
      <c r="L108" s="267"/>
      <c r="M108" s="268" t="s">
        <v>22</v>
      </c>
      <c r="N108" s="269" t="s">
        <v>46</v>
      </c>
      <c r="O108" s="37"/>
      <c r="P108" s="202">
        <f t="shared" si="1"/>
        <v>0</v>
      </c>
      <c r="Q108" s="202">
        <v>0</v>
      </c>
      <c r="R108" s="202">
        <f t="shared" si="2"/>
        <v>0</v>
      </c>
      <c r="S108" s="202">
        <v>0</v>
      </c>
      <c r="T108" s="203">
        <f t="shared" si="3"/>
        <v>0</v>
      </c>
      <c r="AR108" s="19" t="s">
        <v>512</v>
      </c>
      <c r="AT108" s="19" t="s">
        <v>267</v>
      </c>
      <c r="AU108" s="19" t="s">
        <v>216</v>
      </c>
      <c r="AY108" s="19" t="s">
        <v>195</v>
      </c>
      <c r="BE108" s="204">
        <f t="shared" si="4"/>
        <v>0</v>
      </c>
      <c r="BF108" s="204">
        <f t="shared" si="5"/>
        <v>0</v>
      </c>
      <c r="BG108" s="204">
        <f t="shared" si="6"/>
        <v>0</v>
      </c>
      <c r="BH108" s="204">
        <f t="shared" si="7"/>
        <v>0</v>
      </c>
      <c r="BI108" s="204">
        <f t="shared" si="8"/>
        <v>0</v>
      </c>
      <c r="BJ108" s="19" t="s">
        <v>23</v>
      </c>
      <c r="BK108" s="204">
        <f t="shared" si="9"/>
        <v>0</v>
      </c>
      <c r="BL108" s="19" t="s">
        <v>258</v>
      </c>
      <c r="BM108" s="19" t="s">
        <v>3441</v>
      </c>
    </row>
    <row r="109" spans="2:65" s="1" customFormat="1" ht="20.399999999999999" customHeight="1">
      <c r="B109" s="36"/>
      <c r="C109" s="260" t="s">
        <v>218</v>
      </c>
      <c r="D109" s="260" t="s">
        <v>267</v>
      </c>
      <c r="E109" s="261" t="s">
        <v>3442</v>
      </c>
      <c r="F109" s="262" t="s">
        <v>3443</v>
      </c>
      <c r="G109" s="263" t="s">
        <v>2177</v>
      </c>
      <c r="H109" s="264">
        <v>5</v>
      </c>
      <c r="I109" s="265"/>
      <c r="J109" s="266">
        <f t="shared" si="0"/>
        <v>0</v>
      </c>
      <c r="K109" s="262" t="s">
        <v>22</v>
      </c>
      <c r="L109" s="267"/>
      <c r="M109" s="268" t="s">
        <v>22</v>
      </c>
      <c r="N109" s="269" t="s">
        <v>46</v>
      </c>
      <c r="O109" s="37"/>
      <c r="P109" s="202">
        <f t="shared" si="1"/>
        <v>0</v>
      </c>
      <c r="Q109" s="202">
        <v>0</v>
      </c>
      <c r="R109" s="202">
        <f t="shared" si="2"/>
        <v>0</v>
      </c>
      <c r="S109" s="202">
        <v>0</v>
      </c>
      <c r="T109" s="203">
        <f t="shared" si="3"/>
        <v>0</v>
      </c>
      <c r="AR109" s="19" t="s">
        <v>512</v>
      </c>
      <c r="AT109" s="19" t="s">
        <v>267</v>
      </c>
      <c r="AU109" s="19" t="s">
        <v>216</v>
      </c>
      <c r="AY109" s="19" t="s">
        <v>195</v>
      </c>
      <c r="BE109" s="204">
        <f t="shared" si="4"/>
        <v>0</v>
      </c>
      <c r="BF109" s="204">
        <f t="shared" si="5"/>
        <v>0</v>
      </c>
      <c r="BG109" s="204">
        <f t="shared" si="6"/>
        <v>0</v>
      </c>
      <c r="BH109" s="204">
        <f t="shared" si="7"/>
        <v>0</v>
      </c>
      <c r="BI109" s="204">
        <f t="shared" si="8"/>
        <v>0</v>
      </c>
      <c r="BJ109" s="19" t="s">
        <v>23</v>
      </c>
      <c r="BK109" s="204">
        <f t="shared" si="9"/>
        <v>0</v>
      </c>
      <c r="BL109" s="19" t="s">
        <v>258</v>
      </c>
      <c r="BM109" s="19" t="s">
        <v>3444</v>
      </c>
    </row>
    <row r="110" spans="2:65" s="1" customFormat="1" ht="20.399999999999999" customHeight="1">
      <c r="B110" s="36"/>
      <c r="C110" s="260" t="s">
        <v>28</v>
      </c>
      <c r="D110" s="260" t="s">
        <v>267</v>
      </c>
      <c r="E110" s="261" t="s">
        <v>3445</v>
      </c>
      <c r="F110" s="262" t="s">
        <v>3446</v>
      </c>
      <c r="G110" s="263" t="s">
        <v>2177</v>
      </c>
      <c r="H110" s="264">
        <v>5</v>
      </c>
      <c r="I110" s="265"/>
      <c r="J110" s="266">
        <f t="shared" si="0"/>
        <v>0</v>
      </c>
      <c r="K110" s="262" t="s">
        <v>22</v>
      </c>
      <c r="L110" s="267"/>
      <c r="M110" s="268" t="s">
        <v>22</v>
      </c>
      <c r="N110" s="269" t="s">
        <v>46</v>
      </c>
      <c r="O110" s="37"/>
      <c r="P110" s="202">
        <f t="shared" si="1"/>
        <v>0</v>
      </c>
      <c r="Q110" s="202">
        <v>0</v>
      </c>
      <c r="R110" s="202">
        <f t="shared" si="2"/>
        <v>0</v>
      </c>
      <c r="S110" s="202">
        <v>0</v>
      </c>
      <c r="T110" s="203">
        <f t="shared" si="3"/>
        <v>0</v>
      </c>
      <c r="AR110" s="19" t="s">
        <v>512</v>
      </c>
      <c r="AT110" s="19" t="s">
        <v>267</v>
      </c>
      <c r="AU110" s="19" t="s">
        <v>216</v>
      </c>
      <c r="AY110" s="19" t="s">
        <v>195</v>
      </c>
      <c r="BE110" s="204">
        <f t="shared" si="4"/>
        <v>0</v>
      </c>
      <c r="BF110" s="204">
        <f t="shared" si="5"/>
        <v>0</v>
      </c>
      <c r="BG110" s="204">
        <f t="shared" si="6"/>
        <v>0</v>
      </c>
      <c r="BH110" s="204">
        <f t="shared" si="7"/>
        <v>0</v>
      </c>
      <c r="BI110" s="204">
        <f t="shared" si="8"/>
        <v>0</v>
      </c>
      <c r="BJ110" s="19" t="s">
        <v>23</v>
      </c>
      <c r="BK110" s="204">
        <f t="shared" si="9"/>
        <v>0</v>
      </c>
      <c r="BL110" s="19" t="s">
        <v>258</v>
      </c>
      <c r="BM110" s="19" t="s">
        <v>3447</v>
      </c>
    </row>
    <row r="111" spans="2:65" s="1" customFormat="1" ht="20.399999999999999" customHeight="1">
      <c r="B111" s="36"/>
      <c r="C111" s="260" t="s">
        <v>363</v>
      </c>
      <c r="D111" s="260" t="s">
        <v>267</v>
      </c>
      <c r="E111" s="261" t="s">
        <v>3448</v>
      </c>
      <c r="F111" s="262" t="s">
        <v>3449</v>
      </c>
      <c r="G111" s="263" t="s">
        <v>2177</v>
      </c>
      <c r="H111" s="264">
        <v>1</v>
      </c>
      <c r="I111" s="265"/>
      <c r="J111" s="266">
        <f t="shared" si="0"/>
        <v>0</v>
      </c>
      <c r="K111" s="262" t="s">
        <v>22</v>
      </c>
      <c r="L111" s="267"/>
      <c r="M111" s="268" t="s">
        <v>22</v>
      </c>
      <c r="N111" s="269" t="s">
        <v>46</v>
      </c>
      <c r="O111" s="37"/>
      <c r="P111" s="202">
        <f t="shared" si="1"/>
        <v>0</v>
      </c>
      <c r="Q111" s="202">
        <v>0</v>
      </c>
      <c r="R111" s="202">
        <f t="shared" si="2"/>
        <v>0</v>
      </c>
      <c r="S111" s="202">
        <v>0</v>
      </c>
      <c r="T111" s="203">
        <f t="shared" si="3"/>
        <v>0</v>
      </c>
      <c r="AR111" s="19" t="s">
        <v>512</v>
      </c>
      <c r="AT111" s="19" t="s">
        <v>267</v>
      </c>
      <c r="AU111" s="19" t="s">
        <v>216</v>
      </c>
      <c r="AY111" s="19" t="s">
        <v>195</v>
      </c>
      <c r="BE111" s="204">
        <f t="shared" si="4"/>
        <v>0</v>
      </c>
      <c r="BF111" s="204">
        <f t="shared" si="5"/>
        <v>0</v>
      </c>
      <c r="BG111" s="204">
        <f t="shared" si="6"/>
        <v>0</v>
      </c>
      <c r="BH111" s="204">
        <f t="shared" si="7"/>
        <v>0</v>
      </c>
      <c r="BI111" s="204">
        <f t="shared" si="8"/>
        <v>0</v>
      </c>
      <c r="BJ111" s="19" t="s">
        <v>23</v>
      </c>
      <c r="BK111" s="204">
        <f t="shared" si="9"/>
        <v>0</v>
      </c>
      <c r="BL111" s="19" t="s">
        <v>258</v>
      </c>
      <c r="BM111" s="19" t="s">
        <v>3450</v>
      </c>
    </row>
    <row r="112" spans="2:65" s="1" customFormat="1" ht="20.399999999999999" customHeight="1">
      <c r="B112" s="36"/>
      <c r="C112" s="260" t="s">
        <v>371</v>
      </c>
      <c r="D112" s="260" t="s">
        <v>267</v>
      </c>
      <c r="E112" s="261" t="s">
        <v>3451</v>
      </c>
      <c r="F112" s="262" t="s">
        <v>3452</v>
      </c>
      <c r="G112" s="263" t="s">
        <v>2177</v>
      </c>
      <c r="H112" s="264">
        <v>1</v>
      </c>
      <c r="I112" s="265"/>
      <c r="J112" s="266">
        <f t="shared" si="0"/>
        <v>0</v>
      </c>
      <c r="K112" s="262" t="s">
        <v>22</v>
      </c>
      <c r="L112" s="267"/>
      <c r="M112" s="268" t="s">
        <v>22</v>
      </c>
      <c r="N112" s="269" t="s">
        <v>46</v>
      </c>
      <c r="O112" s="37"/>
      <c r="P112" s="202">
        <f t="shared" si="1"/>
        <v>0</v>
      </c>
      <c r="Q112" s="202">
        <v>0</v>
      </c>
      <c r="R112" s="202">
        <f t="shared" si="2"/>
        <v>0</v>
      </c>
      <c r="S112" s="202">
        <v>0</v>
      </c>
      <c r="T112" s="203">
        <f t="shared" si="3"/>
        <v>0</v>
      </c>
      <c r="AR112" s="19" t="s">
        <v>512</v>
      </c>
      <c r="AT112" s="19" t="s">
        <v>267</v>
      </c>
      <c r="AU112" s="19" t="s">
        <v>216</v>
      </c>
      <c r="AY112" s="19" t="s">
        <v>195</v>
      </c>
      <c r="BE112" s="204">
        <f t="shared" si="4"/>
        <v>0</v>
      </c>
      <c r="BF112" s="204">
        <f t="shared" si="5"/>
        <v>0</v>
      </c>
      <c r="BG112" s="204">
        <f t="shared" si="6"/>
        <v>0</v>
      </c>
      <c r="BH112" s="204">
        <f t="shared" si="7"/>
        <v>0</v>
      </c>
      <c r="BI112" s="204">
        <f t="shared" si="8"/>
        <v>0</v>
      </c>
      <c r="BJ112" s="19" t="s">
        <v>23</v>
      </c>
      <c r="BK112" s="204">
        <f t="shared" si="9"/>
        <v>0</v>
      </c>
      <c r="BL112" s="19" t="s">
        <v>258</v>
      </c>
      <c r="BM112" s="19" t="s">
        <v>3453</v>
      </c>
    </row>
    <row r="113" spans="2:65" s="1" customFormat="1" ht="28.8" customHeight="1">
      <c r="B113" s="36"/>
      <c r="C113" s="260" t="s">
        <v>379</v>
      </c>
      <c r="D113" s="260" t="s">
        <v>267</v>
      </c>
      <c r="E113" s="261" t="s">
        <v>3454</v>
      </c>
      <c r="F113" s="262" t="s">
        <v>3455</v>
      </c>
      <c r="G113" s="263" t="s">
        <v>2177</v>
      </c>
      <c r="H113" s="264">
        <v>1</v>
      </c>
      <c r="I113" s="265"/>
      <c r="J113" s="266">
        <f t="shared" si="0"/>
        <v>0</v>
      </c>
      <c r="K113" s="262" t="s">
        <v>22</v>
      </c>
      <c r="L113" s="267"/>
      <c r="M113" s="268" t="s">
        <v>22</v>
      </c>
      <c r="N113" s="269" t="s">
        <v>46</v>
      </c>
      <c r="O113" s="37"/>
      <c r="P113" s="202">
        <f t="shared" si="1"/>
        <v>0</v>
      </c>
      <c r="Q113" s="202">
        <v>0</v>
      </c>
      <c r="R113" s="202">
        <f t="shared" si="2"/>
        <v>0</v>
      </c>
      <c r="S113" s="202">
        <v>0</v>
      </c>
      <c r="T113" s="203">
        <f t="shared" si="3"/>
        <v>0</v>
      </c>
      <c r="AR113" s="19" t="s">
        <v>512</v>
      </c>
      <c r="AT113" s="19" t="s">
        <v>267</v>
      </c>
      <c r="AU113" s="19" t="s">
        <v>216</v>
      </c>
      <c r="AY113" s="19" t="s">
        <v>195</v>
      </c>
      <c r="BE113" s="204">
        <f t="shared" si="4"/>
        <v>0</v>
      </c>
      <c r="BF113" s="204">
        <f t="shared" si="5"/>
        <v>0</v>
      </c>
      <c r="BG113" s="204">
        <f t="shared" si="6"/>
        <v>0</v>
      </c>
      <c r="BH113" s="204">
        <f t="shared" si="7"/>
        <v>0</v>
      </c>
      <c r="BI113" s="204">
        <f t="shared" si="8"/>
        <v>0</v>
      </c>
      <c r="BJ113" s="19" t="s">
        <v>23</v>
      </c>
      <c r="BK113" s="204">
        <f t="shared" si="9"/>
        <v>0</v>
      </c>
      <c r="BL113" s="19" t="s">
        <v>258</v>
      </c>
      <c r="BM113" s="19" t="s">
        <v>3456</v>
      </c>
    </row>
    <row r="114" spans="2:65" s="1" customFormat="1" ht="28.8" customHeight="1">
      <c r="B114" s="36"/>
      <c r="C114" s="260" t="s">
        <v>386</v>
      </c>
      <c r="D114" s="260" t="s">
        <v>267</v>
      </c>
      <c r="E114" s="261" t="s">
        <v>3457</v>
      </c>
      <c r="F114" s="262" t="s">
        <v>3458</v>
      </c>
      <c r="G114" s="263" t="s">
        <v>2177</v>
      </c>
      <c r="H114" s="264">
        <v>1</v>
      </c>
      <c r="I114" s="265"/>
      <c r="J114" s="266">
        <f t="shared" si="0"/>
        <v>0</v>
      </c>
      <c r="K114" s="262" t="s">
        <v>22</v>
      </c>
      <c r="L114" s="267"/>
      <c r="M114" s="268" t="s">
        <v>22</v>
      </c>
      <c r="N114" s="269" t="s">
        <v>46</v>
      </c>
      <c r="O114" s="37"/>
      <c r="P114" s="202">
        <f t="shared" si="1"/>
        <v>0</v>
      </c>
      <c r="Q114" s="202">
        <v>0</v>
      </c>
      <c r="R114" s="202">
        <f t="shared" si="2"/>
        <v>0</v>
      </c>
      <c r="S114" s="202">
        <v>0</v>
      </c>
      <c r="T114" s="203">
        <f t="shared" si="3"/>
        <v>0</v>
      </c>
      <c r="AR114" s="19" t="s">
        <v>512</v>
      </c>
      <c r="AT114" s="19" t="s">
        <v>267</v>
      </c>
      <c r="AU114" s="19" t="s">
        <v>216</v>
      </c>
      <c r="AY114" s="19" t="s">
        <v>195</v>
      </c>
      <c r="BE114" s="204">
        <f t="shared" si="4"/>
        <v>0</v>
      </c>
      <c r="BF114" s="204">
        <f t="shared" si="5"/>
        <v>0</v>
      </c>
      <c r="BG114" s="204">
        <f t="shared" si="6"/>
        <v>0</v>
      </c>
      <c r="BH114" s="204">
        <f t="shared" si="7"/>
        <v>0</v>
      </c>
      <c r="BI114" s="204">
        <f t="shared" si="8"/>
        <v>0</v>
      </c>
      <c r="BJ114" s="19" t="s">
        <v>23</v>
      </c>
      <c r="BK114" s="204">
        <f t="shared" si="9"/>
        <v>0</v>
      </c>
      <c r="BL114" s="19" t="s">
        <v>258</v>
      </c>
      <c r="BM114" s="19" t="s">
        <v>3459</v>
      </c>
    </row>
    <row r="115" spans="2:65" s="1" customFormat="1" ht="20.399999999999999" customHeight="1">
      <c r="B115" s="36"/>
      <c r="C115" s="260" t="s">
        <v>8</v>
      </c>
      <c r="D115" s="260" t="s">
        <v>267</v>
      </c>
      <c r="E115" s="261" t="s">
        <v>3460</v>
      </c>
      <c r="F115" s="262" t="s">
        <v>3461</v>
      </c>
      <c r="G115" s="263" t="s">
        <v>2177</v>
      </c>
      <c r="H115" s="264">
        <v>7</v>
      </c>
      <c r="I115" s="265"/>
      <c r="J115" s="266">
        <f t="shared" si="0"/>
        <v>0</v>
      </c>
      <c r="K115" s="262" t="s">
        <v>22</v>
      </c>
      <c r="L115" s="267"/>
      <c r="M115" s="268" t="s">
        <v>22</v>
      </c>
      <c r="N115" s="269" t="s">
        <v>46</v>
      </c>
      <c r="O115" s="37"/>
      <c r="P115" s="202">
        <f t="shared" si="1"/>
        <v>0</v>
      </c>
      <c r="Q115" s="202">
        <v>0</v>
      </c>
      <c r="R115" s="202">
        <f t="shared" si="2"/>
        <v>0</v>
      </c>
      <c r="S115" s="202">
        <v>0</v>
      </c>
      <c r="T115" s="203">
        <f t="shared" si="3"/>
        <v>0</v>
      </c>
      <c r="AR115" s="19" t="s">
        <v>512</v>
      </c>
      <c r="AT115" s="19" t="s">
        <v>267</v>
      </c>
      <c r="AU115" s="19" t="s">
        <v>216</v>
      </c>
      <c r="AY115" s="19" t="s">
        <v>195</v>
      </c>
      <c r="BE115" s="204">
        <f t="shared" si="4"/>
        <v>0</v>
      </c>
      <c r="BF115" s="204">
        <f t="shared" si="5"/>
        <v>0</v>
      </c>
      <c r="BG115" s="204">
        <f t="shared" si="6"/>
        <v>0</v>
      </c>
      <c r="BH115" s="204">
        <f t="shared" si="7"/>
        <v>0</v>
      </c>
      <c r="BI115" s="204">
        <f t="shared" si="8"/>
        <v>0</v>
      </c>
      <c r="BJ115" s="19" t="s">
        <v>23</v>
      </c>
      <c r="BK115" s="204">
        <f t="shared" si="9"/>
        <v>0</v>
      </c>
      <c r="BL115" s="19" t="s">
        <v>258</v>
      </c>
      <c r="BM115" s="19" t="s">
        <v>3462</v>
      </c>
    </row>
    <row r="116" spans="2:65" s="1" customFormat="1" ht="20.399999999999999" customHeight="1">
      <c r="B116" s="36"/>
      <c r="C116" s="260" t="s">
        <v>258</v>
      </c>
      <c r="D116" s="260" t="s">
        <v>267</v>
      </c>
      <c r="E116" s="261" t="s">
        <v>3463</v>
      </c>
      <c r="F116" s="262" t="s">
        <v>3464</v>
      </c>
      <c r="G116" s="263" t="s">
        <v>2177</v>
      </c>
      <c r="H116" s="264">
        <v>7</v>
      </c>
      <c r="I116" s="265"/>
      <c r="J116" s="266">
        <f t="shared" si="0"/>
        <v>0</v>
      </c>
      <c r="K116" s="262" t="s">
        <v>22</v>
      </c>
      <c r="L116" s="267"/>
      <c r="M116" s="268" t="s">
        <v>22</v>
      </c>
      <c r="N116" s="269" t="s">
        <v>46</v>
      </c>
      <c r="O116" s="37"/>
      <c r="P116" s="202">
        <f t="shared" si="1"/>
        <v>0</v>
      </c>
      <c r="Q116" s="202">
        <v>0</v>
      </c>
      <c r="R116" s="202">
        <f t="shared" si="2"/>
        <v>0</v>
      </c>
      <c r="S116" s="202">
        <v>0</v>
      </c>
      <c r="T116" s="203">
        <f t="shared" si="3"/>
        <v>0</v>
      </c>
      <c r="AR116" s="19" t="s">
        <v>512</v>
      </c>
      <c r="AT116" s="19" t="s">
        <v>267</v>
      </c>
      <c r="AU116" s="19" t="s">
        <v>216</v>
      </c>
      <c r="AY116" s="19" t="s">
        <v>195</v>
      </c>
      <c r="BE116" s="204">
        <f t="shared" si="4"/>
        <v>0</v>
      </c>
      <c r="BF116" s="204">
        <f t="shared" si="5"/>
        <v>0</v>
      </c>
      <c r="BG116" s="204">
        <f t="shared" si="6"/>
        <v>0</v>
      </c>
      <c r="BH116" s="204">
        <f t="shared" si="7"/>
        <v>0</v>
      </c>
      <c r="BI116" s="204">
        <f t="shared" si="8"/>
        <v>0</v>
      </c>
      <c r="BJ116" s="19" t="s">
        <v>23</v>
      </c>
      <c r="BK116" s="204">
        <f t="shared" si="9"/>
        <v>0</v>
      </c>
      <c r="BL116" s="19" t="s">
        <v>258</v>
      </c>
      <c r="BM116" s="19" t="s">
        <v>3465</v>
      </c>
    </row>
    <row r="117" spans="2:65" s="1" customFormat="1" ht="20.399999999999999" customHeight="1">
      <c r="B117" s="36"/>
      <c r="C117" s="260" t="s">
        <v>417</v>
      </c>
      <c r="D117" s="260" t="s">
        <v>267</v>
      </c>
      <c r="E117" s="261" t="s">
        <v>3466</v>
      </c>
      <c r="F117" s="262" t="s">
        <v>3467</v>
      </c>
      <c r="G117" s="263" t="s">
        <v>2177</v>
      </c>
      <c r="H117" s="264">
        <v>1</v>
      </c>
      <c r="I117" s="265"/>
      <c r="J117" s="266">
        <f t="shared" si="0"/>
        <v>0</v>
      </c>
      <c r="K117" s="262" t="s">
        <v>22</v>
      </c>
      <c r="L117" s="267"/>
      <c r="M117" s="268" t="s">
        <v>22</v>
      </c>
      <c r="N117" s="269" t="s">
        <v>46</v>
      </c>
      <c r="O117" s="37"/>
      <c r="P117" s="202">
        <f t="shared" si="1"/>
        <v>0</v>
      </c>
      <c r="Q117" s="202">
        <v>0</v>
      </c>
      <c r="R117" s="202">
        <f t="shared" si="2"/>
        <v>0</v>
      </c>
      <c r="S117" s="202">
        <v>0</v>
      </c>
      <c r="T117" s="203">
        <f t="shared" si="3"/>
        <v>0</v>
      </c>
      <c r="AR117" s="19" t="s">
        <v>512</v>
      </c>
      <c r="AT117" s="19" t="s">
        <v>267</v>
      </c>
      <c r="AU117" s="19" t="s">
        <v>216</v>
      </c>
      <c r="AY117" s="19" t="s">
        <v>195</v>
      </c>
      <c r="BE117" s="204">
        <f t="shared" si="4"/>
        <v>0</v>
      </c>
      <c r="BF117" s="204">
        <f t="shared" si="5"/>
        <v>0</v>
      </c>
      <c r="BG117" s="204">
        <f t="shared" si="6"/>
        <v>0</v>
      </c>
      <c r="BH117" s="204">
        <f t="shared" si="7"/>
        <v>0</v>
      </c>
      <c r="BI117" s="204">
        <f t="shared" si="8"/>
        <v>0</v>
      </c>
      <c r="BJ117" s="19" t="s">
        <v>23</v>
      </c>
      <c r="BK117" s="204">
        <f t="shared" si="9"/>
        <v>0</v>
      </c>
      <c r="BL117" s="19" t="s">
        <v>258</v>
      </c>
      <c r="BM117" s="19" t="s">
        <v>3468</v>
      </c>
    </row>
    <row r="118" spans="2:65" s="1" customFormat="1" ht="20.399999999999999" customHeight="1">
      <c r="B118" s="36"/>
      <c r="C118" s="260" t="s">
        <v>423</v>
      </c>
      <c r="D118" s="260" t="s">
        <v>267</v>
      </c>
      <c r="E118" s="261" t="s">
        <v>3469</v>
      </c>
      <c r="F118" s="262" t="s">
        <v>3470</v>
      </c>
      <c r="G118" s="263" t="s">
        <v>2177</v>
      </c>
      <c r="H118" s="264">
        <v>4</v>
      </c>
      <c r="I118" s="265"/>
      <c r="J118" s="266">
        <f t="shared" si="0"/>
        <v>0</v>
      </c>
      <c r="K118" s="262" t="s">
        <v>22</v>
      </c>
      <c r="L118" s="267"/>
      <c r="M118" s="268" t="s">
        <v>22</v>
      </c>
      <c r="N118" s="269" t="s">
        <v>46</v>
      </c>
      <c r="O118" s="37"/>
      <c r="P118" s="202">
        <f t="shared" si="1"/>
        <v>0</v>
      </c>
      <c r="Q118" s="202">
        <v>0</v>
      </c>
      <c r="R118" s="202">
        <f t="shared" si="2"/>
        <v>0</v>
      </c>
      <c r="S118" s="202">
        <v>0</v>
      </c>
      <c r="T118" s="203">
        <f t="shared" si="3"/>
        <v>0</v>
      </c>
      <c r="AR118" s="19" t="s">
        <v>512</v>
      </c>
      <c r="AT118" s="19" t="s">
        <v>267</v>
      </c>
      <c r="AU118" s="19" t="s">
        <v>216</v>
      </c>
      <c r="AY118" s="19" t="s">
        <v>195</v>
      </c>
      <c r="BE118" s="204">
        <f t="shared" si="4"/>
        <v>0</v>
      </c>
      <c r="BF118" s="204">
        <f t="shared" si="5"/>
        <v>0</v>
      </c>
      <c r="BG118" s="204">
        <f t="shared" si="6"/>
        <v>0</v>
      </c>
      <c r="BH118" s="204">
        <f t="shared" si="7"/>
        <v>0</v>
      </c>
      <c r="BI118" s="204">
        <f t="shared" si="8"/>
        <v>0</v>
      </c>
      <c r="BJ118" s="19" t="s">
        <v>23</v>
      </c>
      <c r="BK118" s="204">
        <f t="shared" si="9"/>
        <v>0</v>
      </c>
      <c r="BL118" s="19" t="s">
        <v>258</v>
      </c>
      <c r="BM118" s="19" t="s">
        <v>3471</v>
      </c>
    </row>
    <row r="119" spans="2:65" s="1" customFormat="1" ht="20.399999999999999" customHeight="1">
      <c r="B119" s="36"/>
      <c r="C119" s="260" t="s">
        <v>438</v>
      </c>
      <c r="D119" s="260" t="s">
        <v>267</v>
      </c>
      <c r="E119" s="261" t="s">
        <v>3472</v>
      </c>
      <c r="F119" s="262" t="s">
        <v>3473</v>
      </c>
      <c r="G119" s="263" t="s">
        <v>2177</v>
      </c>
      <c r="H119" s="264">
        <v>1</v>
      </c>
      <c r="I119" s="265"/>
      <c r="J119" s="266">
        <f t="shared" si="0"/>
        <v>0</v>
      </c>
      <c r="K119" s="262" t="s">
        <v>22</v>
      </c>
      <c r="L119" s="267"/>
      <c r="M119" s="268" t="s">
        <v>22</v>
      </c>
      <c r="N119" s="269" t="s">
        <v>46</v>
      </c>
      <c r="O119" s="37"/>
      <c r="P119" s="202">
        <f t="shared" si="1"/>
        <v>0</v>
      </c>
      <c r="Q119" s="202">
        <v>0</v>
      </c>
      <c r="R119" s="202">
        <f t="shared" si="2"/>
        <v>0</v>
      </c>
      <c r="S119" s="202">
        <v>0</v>
      </c>
      <c r="T119" s="203">
        <f t="shared" si="3"/>
        <v>0</v>
      </c>
      <c r="AR119" s="19" t="s">
        <v>512</v>
      </c>
      <c r="AT119" s="19" t="s">
        <v>267</v>
      </c>
      <c r="AU119" s="19" t="s">
        <v>216</v>
      </c>
      <c r="AY119" s="19" t="s">
        <v>195</v>
      </c>
      <c r="BE119" s="204">
        <f t="shared" si="4"/>
        <v>0</v>
      </c>
      <c r="BF119" s="204">
        <f t="shared" si="5"/>
        <v>0</v>
      </c>
      <c r="BG119" s="204">
        <f t="shared" si="6"/>
        <v>0</v>
      </c>
      <c r="BH119" s="204">
        <f t="shared" si="7"/>
        <v>0</v>
      </c>
      <c r="BI119" s="204">
        <f t="shared" si="8"/>
        <v>0</v>
      </c>
      <c r="BJ119" s="19" t="s">
        <v>23</v>
      </c>
      <c r="BK119" s="204">
        <f t="shared" si="9"/>
        <v>0</v>
      </c>
      <c r="BL119" s="19" t="s">
        <v>258</v>
      </c>
      <c r="BM119" s="19" t="s">
        <v>3474</v>
      </c>
    </row>
    <row r="120" spans="2:65" s="1" customFormat="1" ht="20.399999999999999" customHeight="1">
      <c r="B120" s="36"/>
      <c r="C120" s="260" t="s">
        <v>447</v>
      </c>
      <c r="D120" s="260" t="s">
        <v>267</v>
      </c>
      <c r="E120" s="261" t="s">
        <v>3475</v>
      </c>
      <c r="F120" s="262" t="s">
        <v>3476</v>
      </c>
      <c r="G120" s="263" t="s">
        <v>2177</v>
      </c>
      <c r="H120" s="264">
        <v>1</v>
      </c>
      <c r="I120" s="265"/>
      <c r="J120" s="266">
        <f t="shared" si="0"/>
        <v>0</v>
      </c>
      <c r="K120" s="262" t="s">
        <v>22</v>
      </c>
      <c r="L120" s="267"/>
      <c r="M120" s="268" t="s">
        <v>22</v>
      </c>
      <c r="N120" s="269" t="s">
        <v>46</v>
      </c>
      <c r="O120" s="37"/>
      <c r="P120" s="202">
        <f t="shared" si="1"/>
        <v>0</v>
      </c>
      <c r="Q120" s="202">
        <v>0</v>
      </c>
      <c r="R120" s="202">
        <f t="shared" si="2"/>
        <v>0</v>
      </c>
      <c r="S120" s="202">
        <v>0</v>
      </c>
      <c r="T120" s="203">
        <f t="shared" si="3"/>
        <v>0</v>
      </c>
      <c r="AR120" s="19" t="s">
        <v>512</v>
      </c>
      <c r="AT120" s="19" t="s">
        <v>267</v>
      </c>
      <c r="AU120" s="19" t="s">
        <v>216</v>
      </c>
      <c r="AY120" s="19" t="s">
        <v>195</v>
      </c>
      <c r="BE120" s="204">
        <f t="shared" si="4"/>
        <v>0</v>
      </c>
      <c r="BF120" s="204">
        <f t="shared" si="5"/>
        <v>0</v>
      </c>
      <c r="BG120" s="204">
        <f t="shared" si="6"/>
        <v>0</v>
      </c>
      <c r="BH120" s="204">
        <f t="shared" si="7"/>
        <v>0</v>
      </c>
      <c r="BI120" s="204">
        <f t="shared" si="8"/>
        <v>0</v>
      </c>
      <c r="BJ120" s="19" t="s">
        <v>23</v>
      </c>
      <c r="BK120" s="204">
        <f t="shared" si="9"/>
        <v>0</v>
      </c>
      <c r="BL120" s="19" t="s">
        <v>258</v>
      </c>
      <c r="BM120" s="19" t="s">
        <v>3477</v>
      </c>
    </row>
    <row r="121" spans="2:65" s="1" customFormat="1" ht="20.399999999999999" customHeight="1">
      <c r="B121" s="36"/>
      <c r="C121" s="260" t="s">
        <v>7</v>
      </c>
      <c r="D121" s="260" t="s">
        <v>267</v>
      </c>
      <c r="E121" s="261" t="s">
        <v>3478</v>
      </c>
      <c r="F121" s="262" t="s">
        <v>3479</v>
      </c>
      <c r="G121" s="263" t="s">
        <v>2177</v>
      </c>
      <c r="H121" s="264">
        <v>2</v>
      </c>
      <c r="I121" s="265"/>
      <c r="J121" s="266">
        <f t="shared" si="0"/>
        <v>0</v>
      </c>
      <c r="K121" s="262" t="s">
        <v>22</v>
      </c>
      <c r="L121" s="267"/>
      <c r="M121" s="268" t="s">
        <v>22</v>
      </c>
      <c r="N121" s="269" t="s">
        <v>46</v>
      </c>
      <c r="O121" s="37"/>
      <c r="P121" s="202">
        <f t="shared" si="1"/>
        <v>0</v>
      </c>
      <c r="Q121" s="202">
        <v>0</v>
      </c>
      <c r="R121" s="202">
        <f t="shared" si="2"/>
        <v>0</v>
      </c>
      <c r="S121" s="202">
        <v>0</v>
      </c>
      <c r="T121" s="203">
        <f t="shared" si="3"/>
        <v>0</v>
      </c>
      <c r="AR121" s="19" t="s">
        <v>512</v>
      </c>
      <c r="AT121" s="19" t="s">
        <v>267</v>
      </c>
      <c r="AU121" s="19" t="s">
        <v>216</v>
      </c>
      <c r="AY121" s="19" t="s">
        <v>195</v>
      </c>
      <c r="BE121" s="204">
        <f t="shared" si="4"/>
        <v>0</v>
      </c>
      <c r="BF121" s="204">
        <f t="shared" si="5"/>
        <v>0</v>
      </c>
      <c r="BG121" s="204">
        <f t="shared" si="6"/>
        <v>0</v>
      </c>
      <c r="BH121" s="204">
        <f t="shared" si="7"/>
        <v>0</v>
      </c>
      <c r="BI121" s="204">
        <f t="shared" si="8"/>
        <v>0</v>
      </c>
      <c r="BJ121" s="19" t="s">
        <v>23</v>
      </c>
      <c r="BK121" s="204">
        <f t="shared" si="9"/>
        <v>0</v>
      </c>
      <c r="BL121" s="19" t="s">
        <v>258</v>
      </c>
      <c r="BM121" s="19" t="s">
        <v>3480</v>
      </c>
    </row>
    <row r="122" spans="2:65" s="1" customFormat="1" ht="28.8" customHeight="1">
      <c r="B122" s="36"/>
      <c r="C122" s="260" t="s">
        <v>460</v>
      </c>
      <c r="D122" s="260" t="s">
        <v>267</v>
      </c>
      <c r="E122" s="261" t="s">
        <v>3481</v>
      </c>
      <c r="F122" s="262" t="s">
        <v>3482</v>
      </c>
      <c r="G122" s="263" t="s">
        <v>2177</v>
      </c>
      <c r="H122" s="264">
        <v>2</v>
      </c>
      <c r="I122" s="265"/>
      <c r="J122" s="266">
        <f t="shared" si="0"/>
        <v>0</v>
      </c>
      <c r="K122" s="262" t="s">
        <v>22</v>
      </c>
      <c r="L122" s="267"/>
      <c r="M122" s="268" t="s">
        <v>22</v>
      </c>
      <c r="N122" s="269" t="s">
        <v>46</v>
      </c>
      <c r="O122" s="37"/>
      <c r="P122" s="202">
        <f t="shared" si="1"/>
        <v>0</v>
      </c>
      <c r="Q122" s="202">
        <v>0</v>
      </c>
      <c r="R122" s="202">
        <f t="shared" si="2"/>
        <v>0</v>
      </c>
      <c r="S122" s="202">
        <v>0</v>
      </c>
      <c r="T122" s="203">
        <f t="shared" si="3"/>
        <v>0</v>
      </c>
      <c r="AR122" s="19" t="s">
        <v>512</v>
      </c>
      <c r="AT122" s="19" t="s">
        <v>267</v>
      </c>
      <c r="AU122" s="19" t="s">
        <v>216</v>
      </c>
      <c r="AY122" s="19" t="s">
        <v>195</v>
      </c>
      <c r="BE122" s="204">
        <f t="shared" si="4"/>
        <v>0</v>
      </c>
      <c r="BF122" s="204">
        <f t="shared" si="5"/>
        <v>0</v>
      </c>
      <c r="BG122" s="204">
        <f t="shared" si="6"/>
        <v>0</v>
      </c>
      <c r="BH122" s="204">
        <f t="shared" si="7"/>
        <v>0</v>
      </c>
      <c r="BI122" s="204">
        <f t="shared" si="8"/>
        <v>0</v>
      </c>
      <c r="BJ122" s="19" t="s">
        <v>23</v>
      </c>
      <c r="BK122" s="204">
        <f t="shared" si="9"/>
        <v>0</v>
      </c>
      <c r="BL122" s="19" t="s">
        <v>258</v>
      </c>
      <c r="BM122" s="19" t="s">
        <v>3483</v>
      </c>
    </row>
    <row r="123" spans="2:65" s="1" customFormat="1" ht="20.399999999999999" customHeight="1">
      <c r="B123" s="36"/>
      <c r="C123" s="260" t="s">
        <v>466</v>
      </c>
      <c r="D123" s="260" t="s">
        <v>267</v>
      </c>
      <c r="E123" s="261" t="s">
        <v>3484</v>
      </c>
      <c r="F123" s="262" t="s">
        <v>3485</v>
      </c>
      <c r="G123" s="263" t="s">
        <v>2177</v>
      </c>
      <c r="H123" s="264">
        <v>19</v>
      </c>
      <c r="I123" s="265"/>
      <c r="J123" s="266">
        <f t="shared" si="0"/>
        <v>0</v>
      </c>
      <c r="K123" s="262" t="s">
        <v>22</v>
      </c>
      <c r="L123" s="267"/>
      <c r="M123" s="268" t="s">
        <v>22</v>
      </c>
      <c r="N123" s="269" t="s">
        <v>46</v>
      </c>
      <c r="O123" s="37"/>
      <c r="P123" s="202">
        <f t="shared" si="1"/>
        <v>0</v>
      </c>
      <c r="Q123" s="202">
        <v>0</v>
      </c>
      <c r="R123" s="202">
        <f t="shared" si="2"/>
        <v>0</v>
      </c>
      <c r="S123" s="202">
        <v>0</v>
      </c>
      <c r="T123" s="203">
        <f t="shared" si="3"/>
        <v>0</v>
      </c>
      <c r="AR123" s="19" t="s">
        <v>512</v>
      </c>
      <c r="AT123" s="19" t="s">
        <v>267</v>
      </c>
      <c r="AU123" s="19" t="s">
        <v>216</v>
      </c>
      <c r="AY123" s="19" t="s">
        <v>195</v>
      </c>
      <c r="BE123" s="204">
        <f t="shared" si="4"/>
        <v>0</v>
      </c>
      <c r="BF123" s="204">
        <f t="shared" si="5"/>
        <v>0</v>
      </c>
      <c r="BG123" s="204">
        <f t="shared" si="6"/>
        <v>0</v>
      </c>
      <c r="BH123" s="204">
        <f t="shared" si="7"/>
        <v>0</v>
      </c>
      <c r="BI123" s="204">
        <f t="shared" si="8"/>
        <v>0</v>
      </c>
      <c r="BJ123" s="19" t="s">
        <v>23</v>
      </c>
      <c r="BK123" s="204">
        <f t="shared" si="9"/>
        <v>0</v>
      </c>
      <c r="BL123" s="19" t="s">
        <v>258</v>
      </c>
      <c r="BM123" s="19" t="s">
        <v>3486</v>
      </c>
    </row>
    <row r="124" spans="2:65" s="1" customFormat="1" ht="20.399999999999999" customHeight="1">
      <c r="B124" s="36"/>
      <c r="C124" s="260" t="s">
        <v>471</v>
      </c>
      <c r="D124" s="260" t="s">
        <v>267</v>
      </c>
      <c r="E124" s="261" t="s">
        <v>3487</v>
      </c>
      <c r="F124" s="262" t="s">
        <v>3488</v>
      </c>
      <c r="G124" s="263" t="s">
        <v>2177</v>
      </c>
      <c r="H124" s="264">
        <v>3</v>
      </c>
      <c r="I124" s="265"/>
      <c r="J124" s="266">
        <f t="shared" si="0"/>
        <v>0</v>
      </c>
      <c r="K124" s="262" t="s">
        <v>22</v>
      </c>
      <c r="L124" s="267"/>
      <c r="M124" s="268" t="s">
        <v>22</v>
      </c>
      <c r="N124" s="269" t="s">
        <v>46</v>
      </c>
      <c r="O124" s="37"/>
      <c r="P124" s="202">
        <f t="shared" si="1"/>
        <v>0</v>
      </c>
      <c r="Q124" s="202">
        <v>0</v>
      </c>
      <c r="R124" s="202">
        <f t="shared" si="2"/>
        <v>0</v>
      </c>
      <c r="S124" s="202">
        <v>0</v>
      </c>
      <c r="T124" s="203">
        <f t="shared" si="3"/>
        <v>0</v>
      </c>
      <c r="AR124" s="19" t="s">
        <v>512</v>
      </c>
      <c r="AT124" s="19" t="s">
        <v>267</v>
      </c>
      <c r="AU124" s="19" t="s">
        <v>216</v>
      </c>
      <c r="AY124" s="19" t="s">
        <v>195</v>
      </c>
      <c r="BE124" s="204">
        <f t="shared" si="4"/>
        <v>0</v>
      </c>
      <c r="BF124" s="204">
        <f t="shared" si="5"/>
        <v>0</v>
      </c>
      <c r="BG124" s="204">
        <f t="shared" si="6"/>
        <v>0</v>
      </c>
      <c r="BH124" s="204">
        <f t="shared" si="7"/>
        <v>0</v>
      </c>
      <c r="BI124" s="204">
        <f t="shared" si="8"/>
        <v>0</v>
      </c>
      <c r="BJ124" s="19" t="s">
        <v>23</v>
      </c>
      <c r="BK124" s="204">
        <f t="shared" si="9"/>
        <v>0</v>
      </c>
      <c r="BL124" s="19" t="s">
        <v>258</v>
      </c>
      <c r="BM124" s="19" t="s">
        <v>3489</v>
      </c>
    </row>
    <row r="125" spans="2:65" s="1" customFormat="1" ht="20.399999999999999" customHeight="1">
      <c r="B125" s="36"/>
      <c r="C125" s="260" t="s">
        <v>475</v>
      </c>
      <c r="D125" s="260" t="s">
        <v>267</v>
      </c>
      <c r="E125" s="261" t="s">
        <v>3490</v>
      </c>
      <c r="F125" s="262" t="s">
        <v>3491</v>
      </c>
      <c r="G125" s="263" t="s">
        <v>2177</v>
      </c>
      <c r="H125" s="264">
        <v>15</v>
      </c>
      <c r="I125" s="265"/>
      <c r="J125" s="266">
        <f t="shared" si="0"/>
        <v>0</v>
      </c>
      <c r="K125" s="262" t="s">
        <v>22</v>
      </c>
      <c r="L125" s="267"/>
      <c r="M125" s="268" t="s">
        <v>22</v>
      </c>
      <c r="N125" s="269" t="s">
        <v>46</v>
      </c>
      <c r="O125" s="37"/>
      <c r="P125" s="202">
        <f t="shared" si="1"/>
        <v>0</v>
      </c>
      <c r="Q125" s="202">
        <v>0</v>
      </c>
      <c r="R125" s="202">
        <f t="shared" si="2"/>
        <v>0</v>
      </c>
      <c r="S125" s="202">
        <v>0</v>
      </c>
      <c r="T125" s="203">
        <f t="shared" si="3"/>
        <v>0</v>
      </c>
      <c r="AR125" s="19" t="s">
        <v>512</v>
      </c>
      <c r="AT125" s="19" t="s">
        <v>267</v>
      </c>
      <c r="AU125" s="19" t="s">
        <v>216</v>
      </c>
      <c r="AY125" s="19" t="s">
        <v>195</v>
      </c>
      <c r="BE125" s="204">
        <f t="shared" si="4"/>
        <v>0</v>
      </c>
      <c r="BF125" s="204">
        <f t="shared" si="5"/>
        <v>0</v>
      </c>
      <c r="BG125" s="204">
        <f t="shared" si="6"/>
        <v>0</v>
      </c>
      <c r="BH125" s="204">
        <f t="shared" si="7"/>
        <v>0</v>
      </c>
      <c r="BI125" s="204">
        <f t="shared" si="8"/>
        <v>0</v>
      </c>
      <c r="BJ125" s="19" t="s">
        <v>23</v>
      </c>
      <c r="BK125" s="204">
        <f t="shared" si="9"/>
        <v>0</v>
      </c>
      <c r="BL125" s="19" t="s">
        <v>258</v>
      </c>
      <c r="BM125" s="19" t="s">
        <v>3492</v>
      </c>
    </row>
    <row r="126" spans="2:65" s="1" customFormat="1" ht="20.399999999999999" customHeight="1">
      <c r="B126" s="36"/>
      <c r="C126" s="260" t="s">
        <v>479</v>
      </c>
      <c r="D126" s="260" t="s">
        <v>267</v>
      </c>
      <c r="E126" s="261" t="s">
        <v>3493</v>
      </c>
      <c r="F126" s="262" t="s">
        <v>3494</v>
      </c>
      <c r="G126" s="263" t="s">
        <v>2177</v>
      </c>
      <c r="H126" s="264">
        <v>2</v>
      </c>
      <c r="I126" s="265"/>
      <c r="J126" s="266">
        <f t="shared" si="0"/>
        <v>0</v>
      </c>
      <c r="K126" s="262" t="s">
        <v>22</v>
      </c>
      <c r="L126" s="267"/>
      <c r="M126" s="268" t="s">
        <v>22</v>
      </c>
      <c r="N126" s="269" t="s">
        <v>46</v>
      </c>
      <c r="O126" s="37"/>
      <c r="P126" s="202">
        <f t="shared" si="1"/>
        <v>0</v>
      </c>
      <c r="Q126" s="202">
        <v>0</v>
      </c>
      <c r="R126" s="202">
        <f t="shared" si="2"/>
        <v>0</v>
      </c>
      <c r="S126" s="202">
        <v>0</v>
      </c>
      <c r="T126" s="203">
        <f t="shared" si="3"/>
        <v>0</v>
      </c>
      <c r="AR126" s="19" t="s">
        <v>512</v>
      </c>
      <c r="AT126" s="19" t="s">
        <v>267</v>
      </c>
      <c r="AU126" s="19" t="s">
        <v>216</v>
      </c>
      <c r="AY126" s="19" t="s">
        <v>195</v>
      </c>
      <c r="BE126" s="204">
        <f t="shared" si="4"/>
        <v>0</v>
      </c>
      <c r="BF126" s="204">
        <f t="shared" si="5"/>
        <v>0</v>
      </c>
      <c r="BG126" s="204">
        <f t="shared" si="6"/>
        <v>0</v>
      </c>
      <c r="BH126" s="204">
        <f t="shared" si="7"/>
        <v>0</v>
      </c>
      <c r="BI126" s="204">
        <f t="shared" si="8"/>
        <v>0</v>
      </c>
      <c r="BJ126" s="19" t="s">
        <v>23</v>
      </c>
      <c r="BK126" s="204">
        <f t="shared" si="9"/>
        <v>0</v>
      </c>
      <c r="BL126" s="19" t="s">
        <v>258</v>
      </c>
      <c r="BM126" s="19" t="s">
        <v>3495</v>
      </c>
    </row>
    <row r="127" spans="2:65" s="1" customFormat="1" ht="20.399999999999999" customHeight="1">
      <c r="B127" s="36"/>
      <c r="C127" s="260" t="s">
        <v>486</v>
      </c>
      <c r="D127" s="260" t="s">
        <v>267</v>
      </c>
      <c r="E127" s="261" t="s">
        <v>3496</v>
      </c>
      <c r="F127" s="262" t="s">
        <v>3497</v>
      </c>
      <c r="G127" s="263" t="s">
        <v>2177</v>
      </c>
      <c r="H127" s="264">
        <v>3</v>
      </c>
      <c r="I127" s="265"/>
      <c r="J127" s="266">
        <f t="shared" si="0"/>
        <v>0</v>
      </c>
      <c r="K127" s="262" t="s">
        <v>22</v>
      </c>
      <c r="L127" s="267"/>
      <c r="M127" s="268" t="s">
        <v>22</v>
      </c>
      <c r="N127" s="269" t="s">
        <v>46</v>
      </c>
      <c r="O127" s="37"/>
      <c r="P127" s="202">
        <f t="shared" si="1"/>
        <v>0</v>
      </c>
      <c r="Q127" s="202">
        <v>0</v>
      </c>
      <c r="R127" s="202">
        <f t="shared" si="2"/>
        <v>0</v>
      </c>
      <c r="S127" s="202">
        <v>0</v>
      </c>
      <c r="T127" s="203">
        <f t="shared" si="3"/>
        <v>0</v>
      </c>
      <c r="AR127" s="19" t="s">
        <v>512</v>
      </c>
      <c r="AT127" s="19" t="s">
        <v>267</v>
      </c>
      <c r="AU127" s="19" t="s">
        <v>216</v>
      </c>
      <c r="AY127" s="19" t="s">
        <v>195</v>
      </c>
      <c r="BE127" s="204">
        <f t="shared" si="4"/>
        <v>0</v>
      </c>
      <c r="BF127" s="204">
        <f t="shared" si="5"/>
        <v>0</v>
      </c>
      <c r="BG127" s="204">
        <f t="shared" si="6"/>
        <v>0</v>
      </c>
      <c r="BH127" s="204">
        <f t="shared" si="7"/>
        <v>0</v>
      </c>
      <c r="BI127" s="204">
        <f t="shared" si="8"/>
        <v>0</v>
      </c>
      <c r="BJ127" s="19" t="s">
        <v>23</v>
      </c>
      <c r="BK127" s="204">
        <f t="shared" si="9"/>
        <v>0</v>
      </c>
      <c r="BL127" s="19" t="s">
        <v>258</v>
      </c>
      <c r="BM127" s="19" t="s">
        <v>3498</v>
      </c>
    </row>
    <row r="128" spans="2:65" s="1" customFormat="1" ht="20.399999999999999" customHeight="1">
      <c r="B128" s="36"/>
      <c r="C128" s="260" t="s">
        <v>491</v>
      </c>
      <c r="D128" s="260" t="s">
        <v>267</v>
      </c>
      <c r="E128" s="261" t="s">
        <v>3499</v>
      </c>
      <c r="F128" s="262" t="s">
        <v>3500</v>
      </c>
      <c r="G128" s="263" t="s">
        <v>2177</v>
      </c>
      <c r="H128" s="264">
        <v>1</v>
      </c>
      <c r="I128" s="265"/>
      <c r="J128" s="266">
        <f t="shared" si="0"/>
        <v>0</v>
      </c>
      <c r="K128" s="262" t="s">
        <v>22</v>
      </c>
      <c r="L128" s="267"/>
      <c r="M128" s="268" t="s">
        <v>22</v>
      </c>
      <c r="N128" s="269" t="s">
        <v>46</v>
      </c>
      <c r="O128" s="37"/>
      <c r="P128" s="202">
        <f t="shared" si="1"/>
        <v>0</v>
      </c>
      <c r="Q128" s="202">
        <v>0</v>
      </c>
      <c r="R128" s="202">
        <f t="shared" si="2"/>
        <v>0</v>
      </c>
      <c r="S128" s="202">
        <v>0</v>
      </c>
      <c r="T128" s="203">
        <f t="shared" si="3"/>
        <v>0</v>
      </c>
      <c r="AR128" s="19" t="s">
        <v>512</v>
      </c>
      <c r="AT128" s="19" t="s">
        <v>267</v>
      </c>
      <c r="AU128" s="19" t="s">
        <v>216</v>
      </c>
      <c r="AY128" s="19" t="s">
        <v>195</v>
      </c>
      <c r="BE128" s="204">
        <f t="shared" si="4"/>
        <v>0</v>
      </c>
      <c r="BF128" s="204">
        <f t="shared" si="5"/>
        <v>0</v>
      </c>
      <c r="BG128" s="204">
        <f t="shared" si="6"/>
        <v>0</v>
      </c>
      <c r="BH128" s="204">
        <f t="shared" si="7"/>
        <v>0</v>
      </c>
      <c r="BI128" s="204">
        <f t="shared" si="8"/>
        <v>0</v>
      </c>
      <c r="BJ128" s="19" t="s">
        <v>23</v>
      </c>
      <c r="BK128" s="204">
        <f t="shared" si="9"/>
        <v>0</v>
      </c>
      <c r="BL128" s="19" t="s">
        <v>258</v>
      </c>
      <c r="BM128" s="19" t="s">
        <v>3501</v>
      </c>
    </row>
    <row r="129" spans="2:65" s="1" customFormat="1" ht="20.399999999999999" customHeight="1">
      <c r="B129" s="36"/>
      <c r="C129" s="193" t="s">
        <v>498</v>
      </c>
      <c r="D129" s="193" t="s">
        <v>198</v>
      </c>
      <c r="E129" s="194" t="s">
        <v>3422</v>
      </c>
      <c r="F129" s="195" t="s">
        <v>3423</v>
      </c>
      <c r="G129" s="196" t="s">
        <v>2177</v>
      </c>
      <c r="H129" s="197">
        <v>14</v>
      </c>
      <c r="I129" s="198"/>
      <c r="J129" s="199">
        <f t="shared" si="0"/>
        <v>0</v>
      </c>
      <c r="K129" s="195" t="s">
        <v>22</v>
      </c>
      <c r="L129" s="56"/>
      <c r="M129" s="200" t="s">
        <v>22</v>
      </c>
      <c r="N129" s="201" t="s">
        <v>46</v>
      </c>
      <c r="O129" s="37"/>
      <c r="P129" s="202">
        <f t="shared" si="1"/>
        <v>0</v>
      </c>
      <c r="Q129" s="202">
        <v>0</v>
      </c>
      <c r="R129" s="202">
        <f t="shared" si="2"/>
        <v>0</v>
      </c>
      <c r="S129" s="202">
        <v>0</v>
      </c>
      <c r="T129" s="203">
        <f t="shared" si="3"/>
        <v>0</v>
      </c>
      <c r="AR129" s="19" t="s">
        <v>258</v>
      </c>
      <c r="AT129" s="19" t="s">
        <v>198</v>
      </c>
      <c r="AU129" s="19" t="s">
        <v>216</v>
      </c>
      <c r="AY129" s="19" t="s">
        <v>195</v>
      </c>
      <c r="BE129" s="204">
        <f t="shared" si="4"/>
        <v>0</v>
      </c>
      <c r="BF129" s="204">
        <f t="shared" si="5"/>
        <v>0</v>
      </c>
      <c r="BG129" s="204">
        <f t="shared" si="6"/>
        <v>0</v>
      </c>
      <c r="BH129" s="204">
        <f t="shared" si="7"/>
        <v>0</v>
      </c>
      <c r="BI129" s="204">
        <f t="shared" si="8"/>
        <v>0</v>
      </c>
      <c r="BJ129" s="19" t="s">
        <v>23</v>
      </c>
      <c r="BK129" s="204">
        <f t="shared" si="9"/>
        <v>0</v>
      </c>
      <c r="BL129" s="19" t="s">
        <v>258</v>
      </c>
      <c r="BM129" s="19" t="s">
        <v>3502</v>
      </c>
    </row>
    <row r="130" spans="2:65" s="1" customFormat="1" ht="20.399999999999999" customHeight="1">
      <c r="B130" s="36"/>
      <c r="C130" s="193" t="s">
        <v>503</v>
      </c>
      <c r="D130" s="193" t="s">
        <v>198</v>
      </c>
      <c r="E130" s="194" t="s">
        <v>3425</v>
      </c>
      <c r="F130" s="195" t="s">
        <v>3426</v>
      </c>
      <c r="G130" s="196" t="s">
        <v>2177</v>
      </c>
      <c r="H130" s="197">
        <v>5</v>
      </c>
      <c r="I130" s="198"/>
      <c r="J130" s="199">
        <f t="shared" si="0"/>
        <v>0</v>
      </c>
      <c r="K130" s="195" t="s">
        <v>22</v>
      </c>
      <c r="L130" s="56"/>
      <c r="M130" s="200" t="s">
        <v>22</v>
      </c>
      <c r="N130" s="201" t="s">
        <v>46</v>
      </c>
      <c r="O130" s="37"/>
      <c r="P130" s="202">
        <f t="shared" si="1"/>
        <v>0</v>
      </c>
      <c r="Q130" s="202">
        <v>0</v>
      </c>
      <c r="R130" s="202">
        <f t="shared" si="2"/>
        <v>0</v>
      </c>
      <c r="S130" s="202">
        <v>0</v>
      </c>
      <c r="T130" s="203">
        <f t="shared" si="3"/>
        <v>0</v>
      </c>
      <c r="AR130" s="19" t="s">
        <v>258</v>
      </c>
      <c r="AT130" s="19" t="s">
        <v>198</v>
      </c>
      <c r="AU130" s="19" t="s">
        <v>216</v>
      </c>
      <c r="AY130" s="19" t="s">
        <v>195</v>
      </c>
      <c r="BE130" s="204">
        <f t="shared" si="4"/>
        <v>0</v>
      </c>
      <c r="BF130" s="204">
        <f t="shared" si="5"/>
        <v>0</v>
      </c>
      <c r="BG130" s="204">
        <f t="shared" si="6"/>
        <v>0</v>
      </c>
      <c r="BH130" s="204">
        <f t="shared" si="7"/>
        <v>0</v>
      </c>
      <c r="BI130" s="204">
        <f t="shared" si="8"/>
        <v>0</v>
      </c>
      <c r="BJ130" s="19" t="s">
        <v>23</v>
      </c>
      <c r="BK130" s="204">
        <f t="shared" si="9"/>
        <v>0</v>
      </c>
      <c r="BL130" s="19" t="s">
        <v>258</v>
      </c>
      <c r="BM130" s="19" t="s">
        <v>3503</v>
      </c>
    </row>
    <row r="131" spans="2:65" s="1" customFormat="1" ht="20.399999999999999" customHeight="1">
      <c r="B131" s="36"/>
      <c r="C131" s="193" t="s">
        <v>508</v>
      </c>
      <c r="D131" s="193" t="s">
        <v>198</v>
      </c>
      <c r="E131" s="194" t="s">
        <v>3504</v>
      </c>
      <c r="F131" s="195" t="s">
        <v>3505</v>
      </c>
      <c r="G131" s="196" t="s">
        <v>2177</v>
      </c>
      <c r="H131" s="197">
        <v>1</v>
      </c>
      <c r="I131" s="198"/>
      <c r="J131" s="199">
        <f t="shared" si="0"/>
        <v>0</v>
      </c>
      <c r="K131" s="195" t="s">
        <v>22</v>
      </c>
      <c r="L131" s="56"/>
      <c r="M131" s="200" t="s">
        <v>22</v>
      </c>
      <c r="N131" s="201" t="s">
        <v>46</v>
      </c>
      <c r="O131" s="37"/>
      <c r="P131" s="202">
        <f t="shared" si="1"/>
        <v>0</v>
      </c>
      <c r="Q131" s="202">
        <v>0</v>
      </c>
      <c r="R131" s="202">
        <f t="shared" si="2"/>
        <v>0</v>
      </c>
      <c r="S131" s="202">
        <v>0</v>
      </c>
      <c r="T131" s="203">
        <f t="shared" si="3"/>
        <v>0</v>
      </c>
      <c r="AR131" s="19" t="s">
        <v>258</v>
      </c>
      <c r="AT131" s="19" t="s">
        <v>198</v>
      </c>
      <c r="AU131" s="19" t="s">
        <v>216</v>
      </c>
      <c r="AY131" s="19" t="s">
        <v>195</v>
      </c>
      <c r="BE131" s="204">
        <f t="shared" si="4"/>
        <v>0</v>
      </c>
      <c r="BF131" s="204">
        <f t="shared" si="5"/>
        <v>0</v>
      </c>
      <c r="BG131" s="204">
        <f t="shared" si="6"/>
        <v>0</v>
      </c>
      <c r="BH131" s="204">
        <f t="shared" si="7"/>
        <v>0</v>
      </c>
      <c r="BI131" s="204">
        <f t="shared" si="8"/>
        <v>0</v>
      </c>
      <c r="BJ131" s="19" t="s">
        <v>23</v>
      </c>
      <c r="BK131" s="204">
        <f t="shared" si="9"/>
        <v>0</v>
      </c>
      <c r="BL131" s="19" t="s">
        <v>258</v>
      </c>
      <c r="BM131" s="19" t="s">
        <v>3506</v>
      </c>
    </row>
    <row r="132" spans="2:65" s="1" customFormat="1" ht="20.399999999999999" customHeight="1">
      <c r="B132" s="36"/>
      <c r="C132" s="193" t="s">
        <v>512</v>
      </c>
      <c r="D132" s="193" t="s">
        <v>198</v>
      </c>
      <c r="E132" s="194" t="s">
        <v>3507</v>
      </c>
      <c r="F132" s="195" t="s">
        <v>3508</v>
      </c>
      <c r="G132" s="196" t="s">
        <v>2177</v>
      </c>
      <c r="H132" s="197">
        <v>2</v>
      </c>
      <c r="I132" s="198"/>
      <c r="J132" s="199">
        <f t="shared" si="0"/>
        <v>0</v>
      </c>
      <c r="K132" s="195" t="s">
        <v>22</v>
      </c>
      <c r="L132" s="56"/>
      <c r="M132" s="200" t="s">
        <v>22</v>
      </c>
      <c r="N132" s="201" t="s">
        <v>46</v>
      </c>
      <c r="O132" s="37"/>
      <c r="P132" s="202">
        <f t="shared" si="1"/>
        <v>0</v>
      </c>
      <c r="Q132" s="202">
        <v>0</v>
      </c>
      <c r="R132" s="202">
        <f t="shared" si="2"/>
        <v>0</v>
      </c>
      <c r="S132" s="202">
        <v>0</v>
      </c>
      <c r="T132" s="203">
        <f t="shared" si="3"/>
        <v>0</v>
      </c>
      <c r="AR132" s="19" t="s">
        <v>258</v>
      </c>
      <c r="AT132" s="19" t="s">
        <v>198</v>
      </c>
      <c r="AU132" s="19" t="s">
        <v>216</v>
      </c>
      <c r="AY132" s="19" t="s">
        <v>195</v>
      </c>
      <c r="BE132" s="204">
        <f t="shared" si="4"/>
        <v>0</v>
      </c>
      <c r="BF132" s="204">
        <f t="shared" si="5"/>
        <v>0</v>
      </c>
      <c r="BG132" s="204">
        <f t="shared" si="6"/>
        <v>0</v>
      </c>
      <c r="BH132" s="204">
        <f t="shared" si="7"/>
        <v>0</v>
      </c>
      <c r="BI132" s="204">
        <f t="shared" si="8"/>
        <v>0</v>
      </c>
      <c r="BJ132" s="19" t="s">
        <v>23</v>
      </c>
      <c r="BK132" s="204">
        <f t="shared" si="9"/>
        <v>0</v>
      </c>
      <c r="BL132" s="19" t="s">
        <v>258</v>
      </c>
      <c r="BM132" s="19" t="s">
        <v>3509</v>
      </c>
    </row>
    <row r="133" spans="2:65" s="1" customFormat="1" ht="20.399999999999999" customHeight="1">
      <c r="B133" s="36"/>
      <c r="C133" s="193" t="s">
        <v>516</v>
      </c>
      <c r="D133" s="193" t="s">
        <v>198</v>
      </c>
      <c r="E133" s="194" t="s">
        <v>3510</v>
      </c>
      <c r="F133" s="195" t="s">
        <v>3511</v>
      </c>
      <c r="G133" s="196" t="s">
        <v>2177</v>
      </c>
      <c r="H133" s="197">
        <v>4</v>
      </c>
      <c r="I133" s="198"/>
      <c r="J133" s="199">
        <f t="shared" si="0"/>
        <v>0</v>
      </c>
      <c r="K133" s="195" t="s">
        <v>22</v>
      </c>
      <c r="L133" s="56"/>
      <c r="M133" s="200" t="s">
        <v>22</v>
      </c>
      <c r="N133" s="201" t="s">
        <v>46</v>
      </c>
      <c r="O133" s="37"/>
      <c r="P133" s="202">
        <f t="shared" si="1"/>
        <v>0</v>
      </c>
      <c r="Q133" s="202">
        <v>0</v>
      </c>
      <c r="R133" s="202">
        <f t="shared" si="2"/>
        <v>0</v>
      </c>
      <c r="S133" s="202">
        <v>0</v>
      </c>
      <c r="T133" s="203">
        <f t="shared" si="3"/>
        <v>0</v>
      </c>
      <c r="AR133" s="19" t="s">
        <v>258</v>
      </c>
      <c r="AT133" s="19" t="s">
        <v>198</v>
      </c>
      <c r="AU133" s="19" t="s">
        <v>216</v>
      </c>
      <c r="AY133" s="19" t="s">
        <v>195</v>
      </c>
      <c r="BE133" s="204">
        <f t="shared" si="4"/>
        <v>0</v>
      </c>
      <c r="BF133" s="204">
        <f t="shared" si="5"/>
        <v>0</v>
      </c>
      <c r="BG133" s="204">
        <f t="shared" si="6"/>
        <v>0</v>
      </c>
      <c r="BH133" s="204">
        <f t="shared" si="7"/>
        <v>0</v>
      </c>
      <c r="BI133" s="204">
        <f t="shared" si="8"/>
        <v>0</v>
      </c>
      <c r="BJ133" s="19" t="s">
        <v>23</v>
      </c>
      <c r="BK133" s="204">
        <f t="shared" si="9"/>
        <v>0</v>
      </c>
      <c r="BL133" s="19" t="s">
        <v>258</v>
      </c>
      <c r="BM133" s="19" t="s">
        <v>3512</v>
      </c>
    </row>
    <row r="134" spans="2:65" s="1" customFormat="1" ht="20.399999999999999" customHeight="1">
      <c r="B134" s="36"/>
      <c r="C134" s="193" t="s">
        <v>523</v>
      </c>
      <c r="D134" s="193" t="s">
        <v>198</v>
      </c>
      <c r="E134" s="194" t="s">
        <v>3513</v>
      </c>
      <c r="F134" s="195" t="s">
        <v>3514</v>
      </c>
      <c r="G134" s="196" t="s">
        <v>2177</v>
      </c>
      <c r="H134" s="197">
        <v>3</v>
      </c>
      <c r="I134" s="198"/>
      <c r="J134" s="199">
        <f t="shared" si="0"/>
        <v>0</v>
      </c>
      <c r="K134" s="195" t="s">
        <v>22</v>
      </c>
      <c r="L134" s="56"/>
      <c r="M134" s="200" t="s">
        <v>22</v>
      </c>
      <c r="N134" s="201" t="s">
        <v>46</v>
      </c>
      <c r="O134" s="37"/>
      <c r="P134" s="202">
        <f t="shared" si="1"/>
        <v>0</v>
      </c>
      <c r="Q134" s="202">
        <v>0</v>
      </c>
      <c r="R134" s="202">
        <f t="shared" si="2"/>
        <v>0</v>
      </c>
      <c r="S134" s="202">
        <v>0</v>
      </c>
      <c r="T134" s="203">
        <f t="shared" si="3"/>
        <v>0</v>
      </c>
      <c r="AR134" s="19" t="s">
        <v>258</v>
      </c>
      <c r="AT134" s="19" t="s">
        <v>198</v>
      </c>
      <c r="AU134" s="19" t="s">
        <v>216</v>
      </c>
      <c r="AY134" s="19" t="s">
        <v>195</v>
      </c>
      <c r="BE134" s="204">
        <f t="shared" si="4"/>
        <v>0</v>
      </c>
      <c r="BF134" s="204">
        <f t="shared" si="5"/>
        <v>0</v>
      </c>
      <c r="BG134" s="204">
        <f t="shared" si="6"/>
        <v>0</v>
      </c>
      <c r="BH134" s="204">
        <f t="shared" si="7"/>
        <v>0</v>
      </c>
      <c r="BI134" s="204">
        <f t="shared" si="8"/>
        <v>0</v>
      </c>
      <c r="BJ134" s="19" t="s">
        <v>23</v>
      </c>
      <c r="BK134" s="204">
        <f t="shared" si="9"/>
        <v>0</v>
      </c>
      <c r="BL134" s="19" t="s">
        <v>258</v>
      </c>
      <c r="BM134" s="19" t="s">
        <v>3515</v>
      </c>
    </row>
    <row r="135" spans="2:65" s="1" customFormat="1" ht="20.399999999999999" customHeight="1">
      <c r="B135" s="36"/>
      <c r="C135" s="193" t="s">
        <v>528</v>
      </c>
      <c r="D135" s="193" t="s">
        <v>198</v>
      </c>
      <c r="E135" s="194" t="s">
        <v>3516</v>
      </c>
      <c r="F135" s="195" t="s">
        <v>3517</v>
      </c>
      <c r="G135" s="196" t="s">
        <v>2177</v>
      </c>
      <c r="H135" s="197">
        <v>3</v>
      </c>
      <c r="I135" s="198"/>
      <c r="J135" s="199">
        <f t="shared" si="0"/>
        <v>0</v>
      </c>
      <c r="K135" s="195" t="s">
        <v>22</v>
      </c>
      <c r="L135" s="56"/>
      <c r="M135" s="200" t="s">
        <v>22</v>
      </c>
      <c r="N135" s="201" t="s">
        <v>46</v>
      </c>
      <c r="O135" s="37"/>
      <c r="P135" s="202">
        <f t="shared" si="1"/>
        <v>0</v>
      </c>
      <c r="Q135" s="202">
        <v>0</v>
      </c>
      <c r="R135" s="202">
        <f t="shared" si="2"/>
        <v>0</v>
      </c>
      <c r="S135" s="202">
        <v>0</v>
      </c>
      <c r="T135" s="203">
        <f t="shared" si="3"/>
        <v>0</v>
      </c>
      <c r="AR135" s="19" t="s">
        <v>258</v>
      </c>
      <c r="AT135" s="19" t="s">
        <v>198</v>
      </c>
      <c r="AU135" s="19" t="s">
        <v>216</v>
      </c>
      <c r="AY135" s="19" t="s">
        <v>195</v>
      </c>
      <c r="BE135" s="204">
        <f t="shared" si="4"/>
        <v>0</v>
      </c>
      <c r="BF135" s="204">
        <f t="shared" si="5"/>
        <v>0</v>
      </c>
      <c r="BG135" s="204">
        <f t="shared" si="6"/>
        <v>0</v>
      </c>
      <c r="BH135" s="204">
        <f t="shared" si="7"/>
        <v>0</v>
      </c>
      <c r="BI135" s="204">
        <f t="shared" si="8"/>
        <v>0</v>
      </c>
      <c r="BJ135" s="19" t="s">
        <v>23</v>
      </c>
      <c r="BK135" s="204">
        <f t="shared" si="9"/>
        <v>0</v>
      </c>
      <c r="BL135" s="19" t="s">
        <v>258</v>
      </c>
      <c r="BM135" s="19" t="s">
        <v>3518</v>
      </c>
    </row>
    <row r="136" spans="2:65" s="1" customFormat="1" ht="20.399999999999999" customHeight="1">
      <c r="B136" s="36"/>
      <c r="C136" s="193" t="s">
        <v>534</v>
      </c>
      <c r="D136" s="193" t="s">
        <v>198</v>
      </c>
      <c r="E136" s="194" t="s">
        <v>3519</v>
      </c>
      <c r="F136" s="195" t="s">
        <v>3520</v>
      </c>
      <c r="G136" s="196" t="s">
        <v>2177</v>
      </c>
      <c r="H136" s="197">
        <v>1</v>
      </c>
      <c r="I136" s="198"/>
      <c r="J136" s="199">
        <f t="shared" si="0"/>
        <v>0</v>
      </c>
      <c r="K136" s="195" t="s">
        <v>22</v>
      </c>
      <c r="L136" s="56"/>
      <c r="M136" s="200" t="s">
        <v>22</v>
      </c>
      <c r="N136" s="201" t="s">
        <v>46</v>
      </c>
      <c r="O136" s="37"/>
      <c r="P136" s="202">
        <f t="shared" si="1"/>
        <v>0</v>
      </c>
      <c r="Q136" s="202">
        <v>0</v>
      </c>
      <c r="R136" s="202">
        <f t="shared" si="2"/>
        <v>0</v>
      </c>
      <c r="S136" s="202">
        <v>0</v>
      </c>
      <c r="T136" s="203">
        <f t="shared" si="3"/>
        <v>0</v>
      </c>
      <c r="AR136" s="19" t="s">
        <v>258</v>
      </c>
      <c r="AT136" s="19" t="s">
        <v>198</v>
      </c>
      <c r="AU136" s="19" t="s">
        <v>216</v>
      </c>
      <c r="AY136" s="19" t="s">
        <v>195</v>
      </c>
      <c r="BE136" s="204">
        <f t="shared" si="4"/>
        <v>0</v>
      </c>
      <c r="BF136" s="204">
        <f t="shared" si="5"/>
        <v>0</v>
      </c>
      <c r="BG136" s="204">
        <f t="shared" si="6"/>
        <v>0</v>
      </c>
      <c r="BH136" s="204">
        <f t="shared" si="7"/>
        <v>0</v>
      </c>
      <c r="BI136" s="204">
        <f t="shared" si="8"/>
        <v>0</v>
      </c>
      <c r="BJ136" s="19" t="s">
        <v>23</v>
      </c>
      <c r="BK136" s="204">
        <f t="shared" si="9"/>
        <v>0</v>
      </c>
      <c r="BL136" s="19" t="s">
        <v>258</v>
      </c>
      <c r="BM136" s="19" t="s">
        <v>3521</v>
      </c>
    </row>
    <row r="137" spans="2:65" s="1" customFormat="1" ht="20.399999999999999" customHeight="1">
      <c r="B137" s="36"/>
      <c r="C137" s="193" t="s">
        <v>546</v>
      </c>
      <c r="D137" s="193" t="s">
        <v>198</v>
      </c>
      <c r="E137" s="194" t="s">
        <v>3522</v>
      </c>
      <c r="F137" s="195" t="s">
        <v>3523</v>
      </c>
      <c r="G137" s="196" t="s">
        <v>2177</v>
      </c>
      <c r="H137" s="197">
        <v>5</v>
      </c>
      <c r="I137" s="198"/>
      <c r="J137" s="199">
        <f t="shared" si="0"/>
        <v>0</v>
      </c>
      <c r="K137" s="195" t="s">
        <v>22</v>
      </c>
      <c r="L137" s="56"/>
      <c r="M137" s="200" t="s">
        <v>22</v>
      </c>
      <c r="N137" s="201" t="s">
        <v>46</v>
      </c>
      <c r="O137" s="37"/>
      <c r="P137" s="202">
        <f t="shared" si="1"/>
        <v>0</v>
      </c>
      <c r="Q137" s="202">
        <v>0</v>
      </c>
      <c r="R137" s="202">
        <f t="shared" si="2"/>
        <v>0</v>
      </c>
      <c r="S137" s="202">
        <v>0</v>
      </c>
      <c r="T137" s="203">
        <f t="shared" si="3"/>
        <v>0</v>
      </c>
      <c r="AR137" s="19" t="s">
        <v>258</v>
      </c>
      <c r="AT137" s="19" t="s">
        <v>198</v>
      </c>
      <c r="AU137" s="19" t="s">
        <v>216</v>
      </c>
      <c r="AY137" s="19" t="s">
        <v>195</v>
      </c>
      <c r="BE137" s="204">
        <f t="shared" si="4"/>
        <v>0</v>
      </c>
      <c r="BF137" s="204">
        <f t="shared" si="5"/>
        <v>0</v>
      </c>
      <c r="BG137" s="204">
        <f t="shared" si="6"/>
        <v>0</v>
      </c>
      <c r="BH137" s="204">
        <f t="shared" si="7"/>
        <v>0</v>
      </c>
      <c r="BI137" s="204">
        <f t="shared" si="8"/>
        <v>0</v>
      </c>
      <c r="BJ137" s="19" t="s">
        <v>23</v>
      </c>
      <c r="BK137" s="204">
        <f t="shared" si="9"/>
        <v>0</v>
      </c>
      <c r="BL137" s="19" t="s">
        <v>258</v>
      </c>
      <c r="BM137" s="19" t="s">
        <v>3524</v>
      </c>
    </row>
    <row r="138" spans="2:65" s="1" customFormat="1" ht="20.399999999999999" customHeight="1">
      <c r="B138" s="36"/>
      <c r="C138" s="193" t="s">
        <v>555</v>
      </c>
      <c r="D138" s="193" t="s">
        <v>198</v>
      </c>
      <c r="E138" s="194" t="s">
        <v>3525</v>
      </c>
      <c r="F138" s="195" t="s">
        <v>3526</v>
      </c>
      <c r="G138" s="196" t="s">
        <v>2177</v>
      </c>
      <c r="H138" s="197">
        <v>22</v>
      </c>
      <c r="I138" s="198"/>
      <c r="J138" s="199">
        <f t="shared" si="0"/>
        <v>0</v>
      </c>
      <c r="K138" s="195" t="s">
        <v>22</v>
      </c>
      <c r="L138" s="56"/>
      <c r="M138" s="200" t="s">
        <v>22</v>
      </c>
      <c r="N138" s="201" t="s">
        <v>46</v>
      </c>
      <c r="O138" s="37"/>
      <c r="P138" s="202">
        <f t="shared" si="1"/>
        <v>0</v>
      </c>
      <c r="Q138" s="202">
        <v>0</v>
      </c>
      <c r="R138" s="202">
        <f t="shared" si="2"/>
        <v>0</v>
      </c>
      <c r="S138" s="202">
        <v>0</v>
      </c>
      <c r="T138" s="203">
        <f t="shared" si="3"/>
        <v>0</v>
      </c>
      <c r="AR138" s="19" t="s">
        <v>258</v>
      </c>
      <c r="AT138" s="19" t="s">
        <v>198</v>
      </c>
      <c r="AU138" s="19" t="s">
        <v>216</v>
      </c>
      <c r="AY138" s="19" t="s">
        <v>195</v>
      </c>
      <c r="BE138" s="204">
        <f t="shared" si="4"/>
        <v>0</v>
      </c>
      <c r="BF138" s="204">
        <f t="shared" si="5"/>
        <v>0</v>
      </c>
      <c r="BG138" s="204">
        <f t="shared" si="6"/>
        <v>0</v>
      </c>
      <c r="BH138" s="204">
        <f t="shared" si="7"/>
        <v>0</v>
      </c>
      <c r="BI138" s="204">
        <f t="shared" si="8"/>
        <v>0</v>
      </c>
      <c r="BJ138" s="19" t="s">
        <v>23</v>
      </c>
      <c r="BK138" s="204">
        <f t="shared" si="9"/>
        <v>0</v>
      </c>
      <c r="BL138" s="19" t="s">
        <v>258</v>
      </c>
      <c r="BM138" s="19" t="s">
        <v>3527</v>
      </c>
    </row>
    <row r="139" spans="2:65" s="1" customFormat="1" ht="20.399999999999999" customHeight="1">
      <c r="B139" s="36"/>
      <c r="C139" s="193" t="s">
        <v>561</v>
      </c>
      <c r="D139" s="193" t="s">
        <v>198</v>
      </c>
      <c r="E139" s="194" t="s">
        <v>3528</v>
      </c>
      <c r="F139" s="195" t="s">
        <v>3529</v>
      </c>
      <c r="G139" s="196" t="s">
        <v>2177</v>
      </c>
      <c r="H139" s="197">
        <v>15</v>
      </c>
      <c r="I139" s="198"/>
      <c r="J139" s="199">
        <f t="shared" si="0"/>
        <v>0</v>
      </c>
      <c r="K139" s="195" t="s">
        <v>22</v>
      </c>
      <c r="L139" s="56"/>
      <c r="M139" s="200" t="s">
        <v>22</v>
      </c>
      <c r="N139" s="201" t="s">
        <v>46</v>
      </c>
      <c r="O139" s="37"/>
      <c r="P139" s="202">
        <f t="shared" si="1"/>
        <v>0</v>
      </c>
      <c r="Q139" s="202">
        <v>0</v>
      </c>
      <c r="R139" s="202">
        <f t="shared" si="2"/>
        <v>0</v>
      </c>
      <c r="S139" s="202">
        <v>0</v>
      </c>
      <c r="T139" s="203">
        <f t="shared" si="3"/>
        <v>0</v>
      </c>
      <c r="AR139" s="19" t="s">
        <v>258</v>
      </c>
      <c r="AT139" s="19" t="s">
        <v>198</v>
      </c>
      <c r="AU139" s="19" t="s">
        <v>216</v>
      </c>
      <c r="AY139" s="19" t="s">
        <v>195</v>
      </c>
      <c r="BE139" s="204">
        <f t="shared" si="4"/>
        <v>0</v>
      </c>
      <c r="BF139" s="204">
        <f t="shared" si="5"/>
        <v>0</v>
      </c>
      <c r="BG139" s="204">
        <f t="shared" si="6"/>
        <v>0</v>
      </c>
      <c r="BH139" s="204">
        <f t="shared" si="7"/>
        <v>0</v>
      </c>
      <c r="BI139" s="204">
        <f t="shared" si="8"/>
        <v>0</v>
      </c>
      <c r="BJ139" s="19" t="s">
        <v>23</v>
      </c>
      <c r="BK139" s="204">
        <f t="shared" si="9"/>
        <v>0</v>
      </c>
      <c r="BL139" s="19" t="s">
        <v>258</v>
      </c>
      <c r="BM139" s="19" t="s">
        <v>3530</v>
      </c>
    </row>
    <row r="140" spans="2:65" s="1" customFormat="1" ht="20.399999999999999" customHeight="1">
      <c r="B140" s="36"/>
      <c r="C140" s="193" t="s">
        <v>565</v>
      </c>
      <c r="D140" s="193" t="s">
        <v>198</v>
      </c>
      <c r="E140" s="194" t="s">
        <v>3531</v>
      </c>
      <c r="F140" s="195" t="s">
        <v>3532</v>
      </c>
      <c r="G140" s="196" t="s">
        <v>231</v>
      </c>
      <c r="H140" s="197">
        <v>0.1</v>
      </c>
      <c r="I140" s="198"/>
      <c r="J140" s="199">
        <f t="shared" si="0"/>
        <v>0</v>
      </c>
      <c r="K140" s="195" t="s">
        <v>22</v>
      </c>
      <c r="L140" s="56"/>
      <c r="M140" s="200" t="s">
        <v>22</v>
      </c>
      <c r="N140" s="201" t="s">
        <v>46</v>
      </c>
      <c r="O140" s="37"/>
      <c r="P140" s="202">
        <f t="shared" si="1"/>
        <v>0</v>
      </c>
      <c r="Q140" s="202">
        <v>0</v>
      </c>
      <c r="R140" s="202">
        <f t="shared" si="2"/>
        <v>0</v>
      </c>
      <c r="S140" s="202">
        <v>0</v>
      </c>
      <c r="T140" s="203">
        <f t="shared" si="3"/>
        <v>0</v>
      </c>
      <c r="AR140" s="19" t="s">
        <v>258</v>
      </c>
      <c r="AT140" s="19" t="s">
        <v>198</v>
      </c>
      <c r="AU140" s="19" t="s">
        <v>216</v>
      </c>
      <c r="AY140" s="19" t="s">
        <v>195</v>
      </c>
      <c r="BE140" s="204">
        <f t="shared" si="4"/>
        <v>0</v>
      </c>
      <c r="BF140" s="204">
        <f t="shared" si="5"/>
        <v>0</v>
      </c>
      <c r="BG140" s="204">
        <f t="shared" si="6"/>
        <v>0</v>
      </c>
      <c r="BH140" s="204">
        <f t="shared" si="7"/>
        <v>0</v>
      </c>
      <c r="BI140" s="204">
        <f t="shared" si="8"/>
        <v>0</v>
      </c>
      <c r="BJ140" s="19" t="s">
        <v>23</v>
      </c>
      <c r="BK140" s="204">
        <f t="shared" si="9"/>
        <v>0</v>
      </c>
      <c r="BL140" s="19" t="s">
        <v>258</v>
      </c>
      <c r="BM140" s="19" t="s">
        <v>3533</v>
      </c>
    </row>
    <row r="141" spans="2:65" s="11" customFormat="1" ht="22.35" customHeight="1">
      <c r="B141" s="176"/>
      <c r="C141" s="177"/>
      <c r="D141" s="190" t="s">
        <v>74</v>
      </c>
      <c r="E141" s="191" t="s">
        <v>3534</v>
      </c>
      <c r="F141" s="191" t="s">
        <v>3535</v>
      </c>
      <c r="G141" s="177"/>
      <c r="H141" s="177"/>
      <c r="I141" s="180"/>
      <c r="J141" s="192">
        <f>BK141</f>
        <v>0</v>
      </c>
      <c r="K141" s="177"/>
      <c r="L141" s="182"/>
      <c r="M141" s="183"/>
      <c r="N141" s="184"/>
      <c r="O141" s="184"/>
      <c r="P141" s="185">
        <f>SUM(P142:P161)</f>
        <v>0</v>
      </c>
      <c r="Q141" s="184"/>
      <c r="R141" s="185">
        <f>SUM(R142:R161)</f>
        <v>0</v>
      </c>
      <c r="S141" s="184"/>
      <c r="T141" s="186">
        <f>SUM(T142:T161)</f>
        <v>0</v>
      </c>
      <c r="AR141" s="187" t="s">
        <v>83</v>
      </c>
      <c r="AT141" s="188" t="s">
        <v>74</v>
      </c>
      <c r="AU141" s="188" t="s">
        <v>83</v>
      </c>
      <c r="AY141" s="187" t="s">
        <v>195</v>
      </c>
      <c r="BK141" s="189">
        <f>SUM(BK142:BK161)</f>
        <v>0</v>
      </c>
    </row>
    <row r="142" spans="2:65" s="1" customFormat="1" ht="20.399999999999999" customHeight="1">
      <c r="B142" s="36"/>
      <c r="C142" s="260" t="s">
        <v>569</v>
      </c>
      <c r="D142" s="260" t="s">
        <v>267</v>
      </c>
      <c r="E142" s="261" t="s">
        <v>3536</v>
      </c>
      <c r="F142" s="262" t="s">
        <v>3537</v>
      </c>
      <c r="G142" s="263" t="s">
        <v>2177</v>
      </c>
      <c r="H142" s="264">
        <v>1</v>
      </c>
      <c r="I142" s="265"/>
      <c r="J142" s="266">
        <f t="shared" ref="J142:J161" si="10">ROUND(I142*H142,2)</f>
        <v>0</v>
      </c>
      <c r="K142" s="262" t="s">
        <v>22</v>
      </c>
      <c r="L142" s="267"/>
      <c r="M142" s="268" t="s">
        <v>22</v>
      </c>
      <c r="N142" s="269" t="s">
        <v>46</v>
      </c>
      <c r="O142" s="37"/>
      <c r="P142" s="202">
        <f t="shared" ref="P142:P161" si="11">O142*H142</f>
        <v>0</v>
      </c>
      <c r="Q142" s="202">
        <v>0</v>
      </c>
      <c r="R142" s="202">
        <f t="shared" ref="R142:R161" si="12">Q142*H142</f>
        <v>0</v>
      </c>
      <c r="S142" s="202">
        <v>0</v>
      </c>
      <c r="T142" s="203">
        <f t="shared" ref="T142:T161" si="13">S142*H142</f>
        <v>0</v>
      </c>
      <c r="AR142" s="19" t="s">
        <v>512</v>
      </c>
      <c r="AT142" s="19" t="s">
        <v>267</v>
      </c>
      <c r="AU142" s="19" t="s">
        <v>216</v>
      </c>
      <c r="AY142" s="19" t="s">
        <v>195</v>
      </c>
      <c r="BE142" s="204">
        <f t="shared" ref="BE142:BE161" si="14">IF(N142="základní",J142,0)</f>
        <v>0</v>
      </c>
      <c r="BF142" s="204">
        <f t="shared" ref="BF142:BF161" si="15">IF(N142="snížená",J142,0)</f>
        <v>0</v>
      </c>
      <c r="BG142" s="204">
        <f t="shared" ref="BG142:BG161" si="16">IF(N142="zákl. přenesená",J142,0)</f>
        <v>0</v>
      </c>
      <c r="BH142" s="204">
        <f t="shared" ref="BH142:BH161" si="17">IF(N142="sníž. přenesená",J142,0)</f>
        <v>0</v>
      </c>
      <c r="BI142" s="204">
        <f t="shared" ref="BI142:BI161" si="18">IF(N142="nulová",J142,0)</f>
        <v>0</v>
      </c>
      <c r="BJ142" s="19" t="s">
        <v>23</v>
      </c>
      <c r="BK142" s="204">
        <f t="shared" ref="BK142:BK161" si="19">ROUND(I142*H142,2)</f>
        <v>0</v>
      </c>
      <c r="BL142" s="19" t="s">
        <v>258</v>
      </c>
      <c r="BM142" s="19" t="s">
        <v>3538</v>
      </c>
    </row>
    <row r="143" spans="2:65" s="1" customFormat="1" ht="20.399999999999999" customHeight="1">
      <c r="B143" s="36"/>
      <c r="C143" s="260" t="s">
        <v>573</v>
      </c>
      <c r="D143" s="260" t="s">
        <v>267</v>
      </c>
      <c r="E143" s="261" t="s">
        <v>3460</v>
      </c>
      <c r="F143" s="262" t="s">
        <v>3461</v>
      </c>
      <c r="G143" s="263" t="s">
        <v>2177</v>
      </c>
      <c r="H143" s="264">
        <v>2</v>
      </c>
      <c r="I143" s="265"/>
      <c r="J143" s="266">
        <f t="shared" si="10"/>
        <v>0</v>
      </c>
      <c r="K143" s="262" t="s">
        <v>22</v>
      </c>
      <c r="L143" s="267"/>
      <c r="M143" s="268" t="s">
        <v>22</v>
      </c>
      <c r="N143" s="269" t="s">
        <v>46</v>
      </c>
      <c r="O143" s="37"/>
      <c r="P143" s="202">
        <f t="shared" si="11"/>
        <v>0</v>
      </c>
      <c r="Q143" s="202">
        <v>0</v>
      </c>
      <c r="R143" s="202">
        <f t="shared" si="12"/>
        <v>0</v>
      </c>
      <c r="S143" s="202">
        <v>0</v>
      </c>
      <c r="T143" s="203">
        <f t="shared" si="13"/>
        <v>0</v>
      </c>
      <c r="AR143" s="19" t="s">
        <v>512</v>
      </c>
      <c r="AT143" s="19" t="s">
        <v>267</v>
      </c>
      <c r="AU143" s="19" t="s">
        <v>216</v>
      </c>
      <c r="AY143" s="19" t="s">
        <v>195</v>
      </c>
      <c r="BE143" s="204">
        <f t="shared" si="14"/>
        <v>0</v>
      </c>
      <c r="BF143" s="204">
        <f t="shared" si="15"/>
        <v>0</v>
      </c>
      <c r="BG143" s="204">
        <f t="shared" si="16"/>
        <v>0</v>
      </c>
      <c r="BH143" s="204">
        <f t="shared" si="17"/>
        <v>0</v>
      </c>
      <c r="BI143" s="204">
        <f t="shared" si="18"/>
        <v>0</v>
      </c>
      <c r="BJ143" s="19" t="s">
        <v>23</v>
      </c>
      <c r="BK143" s="204">
        <f t="shared" si="19"/>
        <v>0</v>
      </c>
      <c r="BL143" s="19" t="s">
        <v>258</v>
      </c>
      <c r="BM143" s="19" t="s">
        <v>3539</v>
      </c>
    </row>
    <row r="144" spans="2:65" s="1" customFormat="1" ht="20.399999999999999" customHeight="1">
      <c r="B144" s="36"/>
      <c r="C144" s="260" t="s">
        <v>577</v>
      </c>
      <c r="D144" s="260" t="s">
        <v>267</v>
      </c>
      <c r="E144" s="261" t="s">
        <v>3463</v>
      </c>
      <c r="F144" s="262" t="s">
        <v>3464</v>
      </c>
      <c r="G144" s="263" t="s">
        <v>2177</v>
      </c>
      <c r="H144" s="264">
        <v>2</v>
      </c>
      <c r="I144" s="265"/>
      <c r="J144" s="266">
        <f t="shared" si="10"/>
        <v>0</v>
      </c>
      <c r="K144" s="262" t="s">
        <v>22</v>
      </c>
      <c r="L144" s="267"/>
      <c r="M144" s="268" t="s">
        <v>22</v>
      </c>
      <c r="N144" s="269" t="s">
        <v>46</v>
      </c>
      <c r="O144" s="37"/>
      <c r="P144" s="202">
        <f t="shared" si="11"/>
        <v>0</v>
      </c>
      <c r="Q144" s="202">
        <v>0</v>
      </c>
      <c r="R144" s="202">
        <f t="shared" si="12"/>
        <v>0</v>
      </c>
      <c r="S144" s="202">
        <v>0</v>
      </c>
      <c r="T144" s="203">
        <f t="shared" si="13"/>
        <v>0</v>
      </c>
      <c r="AR144" s="19" t="s">
        <v>512</v>
      </c>
      <c r="AT144" s="19" t="s">
        <v>267</v>
      </c>
      <c r="AU144" s="19" t="s">
        <v>216</v>
      </c>
      <c r="AY144" s="19" t="s">
        <v>195</v>
      </c>
      <c r="BE144" s="204">
        <f t="shared" si="14"/>
        <v>0</v>
      </c>
      <c r="BF144" s="204">
        <f t="shared" si="15"/>
        <v>0</v>
      </c>
      <c r="BG144" s="204">
        <f t="shared" si="16"/>
        <v>0</v>
      </c>
      <c r="BH144" s="204">
        <f t="shared" si="17"/>
        <v>0</v>
      </c>
      <c r="BI144" s="204">
        <f t="shared" si="18"/>
        <v>0</v>
      </c>
      <c r="BJ144" s="19" t="s">
        <v>23</v>
      </c>
      <c r="BK144" s="204">
        <f t="shared" si="19"/>
        <v>0</v>
      </c>
      <c r="BL144" s="19" t="s">
        <v>258</v>
      </c>
      <c r="BM144" s="19" t="s">
        <v>3540</v>
      </c>
    </row>
    <row r="145" spans="2:65" s="1" customFormat="1" ht="20.399999999999999" customHeight="1">
      <c r="B145" s="36"/>
      <c r="C145" s="260" t="s">
        <v>581</v>
      </c>
      <c r="D145" s="260" t="s">
        <v>267</v>
      </c>
      <c r="E145" s="261" t="s">
        <v>3466</v>
      </c>
      <c r="F145" s="262" t="s">
        <v>3467</v>
      </c>
      <c r="G145" s="263" t="s">
        <v>2177</v>
      </c>
      <c r="H145" s="264">
        <v>1</v>
      </c>
      <c r="I145" s="265"/>
      <c r="J145" s="266">
        <f t="shared" si="10"/>
        <v>0</v>
      </c>
      <c r="K145" s="262" t="s">
        <v>22</v>
      </c>
      <c r="L145" s="267"/>
      <c r="M145" s="268" t="s">
        <v>22</v>
      </c>
      <c r="N145" s="269" t="s">
        <v>46</v>
      </c>
      <c r="O145" s="37"/>
      <c r="P145" s="202">
        <f t="shared" si="11"/>
        <v>0</v>
      </c>
      <c r="Q145" s="202">
        <v>0</v>
      </c>
      <c r="R145" s="202">
        <f t="shared" si="12"/>
        <v>0</v>
      </c>
      <c r="S145" s="202">
        <v>0</v>
      </c>
      <c r="T145" s="203">
        <f t="shared" si="13"/>
        <v>0</v>
      </c>
      <c r="AR145" s="19" t="s">
        <v>512</v>
      </c>
      <c r="AT145" s="19" t="s">
        <v>267</v>
      </c>
      <c r="AU145" s="19" t="s">
        <v>216</v>
      </c>
      <c r="AY145" s="19" t="s">
        <v>195</v>
      </c>
      <c r="BE145" s="204">
        <f t="shared" si="14"/>
        <v>0</v>
      </c>
      <c r="BF145" s="204">
        <f t="shared" si="15"/>
        <v>0</v>
      </c>
      <c r="BG145" s="204">
        <f t="shared" si="16"/>
        <v>0</v>
      </c>
      <c r="BH145" s="204">
        <f t="shared" si="17"/>
        <v>0</v>
      </c>
      <c r="BI145" s="204">
        <f t="shared" si="18"/>
        <v>0</v>
      </c>
      <c r="BJ145" s="19" t="s">
        <v>23</v>
      </c>
      <c r="BK145" s="204">
        <f t="shared" si="19"/>
        <v>0</v>
      </c>
      <c r="BL145" s="19" t="s">
        <v>258</v>
      </c>
      <c r="BM145" s="19" t="s">
        <v>3541</v>
      </c>
    </row>
    <row r="146" spans="2:65" s="1" customFormat="1" ht="20.399999999999999" customHeight="1">
      <c r="B146" s="36"/>
      <c r="C146" s="260" t="s">
        <v>585</v>
      </c>
      <c r="D146" s="260" t="s">
        <v>267</v>
      </c>
      <c r="E146" s="261" t="s">
        <v>3542</v>
      </c>
      <c r="F146" s="262" t="s">
        <v>3543</v>
      </c>
      <c r="G146" s="263" t="s">
        <v>2177</v>
      </c>
      <c r="H146" s="264">
        <v>1</v>
      </c>
      <c r="I146" s="265"/>
      <c r="J146" s="266">
        <f t="shared" si="10"/>
        <v>0</v>
      </c>
      <c r="K146" s="262" t="s">
        <v>22</v>
      </c>
      <c r="L146" s="267"/>
      <c r="M146" s="268" t="s">
        <v>22</v>
      </c>
      <c r="N146" s="269" t="s">
        <v>46</v>
      </c>
      <c r="O146" s="37"/>
      <c r="P146" s="202">
        <f t="shared" si="11"/>
        <v>0</v>
      </c>
      <c r="Q146" s="202">
        <v>0</v>
      </c>
      <c r="R146" s="202">
        <f t="shared" si="12"/>
        <v>0</v>
      </c>
      <c r="S146" s="202">
        <v>0</v>
      </c>
      <c r="T146" s="203">
        <f t="shared" si="13"/>
        <v>0</v>
      </c>
      <c r="AR146" s="19" t="s">
        <v>512</v>
      </c>
      <c r="AT146" s="19" t="s">
        <v>267</v>
      </c>
      <c r="AU146" s="19" t="s">
        <v>216</v>
      </c>
      <c r="AY146" s="19" t="s">
        <v>195</v>
      </c>
      <c r="BE146" s="204">
        <f t="shared" si="14"/>
        <v>0</v>
      </c>
      <c r="BF146" s="204">
        <f t="shared" si="15"/>
        <v>0</v>
      </c>
      <c r="BG146" s="204">
        <f t="shared" si="16"/>
        <v>0</v>
      </c>
      <c r="BH146" s="204">
        <f t="shared" si="17"/>
        <v>0</v>
      </c>
      <c r="BI146" s="204">
        <f t="shared" si="18"/>
        <v>0</v>
      </c>
      <c r="BJ146" s="19" t="s">
        <v>23</v>
      </c>
      <c r="BK146" s="204">
        <f t="shared" si="19"/>
        <v>0</v>
      </c>
      <c r="BL146" s="19" t="s">
        <v>258</v>
      </c>
      <c r="BM146" s="19" t="s">
        <v>3544</v>
      </c>
    </row>
    <row r="147" spans="2:65" s="1" customFormat="1" ht="20.399999999999999" customHeight="1">
      <c r="B147" s="36"/>
      <c r="C147" s="260" t="s">
        <v>592</v>
      </c>
      <c r="D147" s="260" t="s">
        <v>267</v>
      </c>
      <c r="E147" s="261" t="s">
        <v>3545</v>
      </c>
      <c r="F147" s="262" t="s">
        <v>3546</v>
      </c>
      <c r="G147" s="263" t="s">
        <v>2177</v>
      </c>
      <c r="H147" s="264">
        <v>4</v>
      </c>
      <c r="I147" s="265"/>
      <c r="J147" s="266">
        <f t="shared" si="10"/>
        <v>0</v>
      </c>
      <c r="K147" s="262" t="s">
        <v>22</v>
      </c>
      <c r="L147" s="267"/>
      <c r="M147" s="268" t="s">
        <v>22</v>
      </c>
      <c r="N147" s="269" t="s">
        <v>46</v>
      </c>
      <c r="O147" s="37"/>
      <c r="P147" s="202">
        <f t="shared" si="11"/>
        <v>0</v>
      </c>
      <c r="Q147" s="202">
        <v>0</v>
      </c>
      <c r="R147" s="202">
        <f t="shared" si="12"/>
        <v>0</v>
      </c>
      <c r="S147" s="202">
        <v>0</v>
      </c>
      <c r="T147" s="203">
        <f t="shared" si="13"/>
        <v>0</v>
      </c>
      <c r="AR147" s="19" t="s">
        <v>512</v>
      </c>
      <c r="AT147" s="19" t="s">
        <v>267</v>
      </c>
      <c r="AU147" s="19" t="s">
        <v>216</v>
      </c>
      <c r="AY147" s="19" t="s">
        <v>195</v>
      </c>
      <c r="BE147" s="204">
        <f t="shared" si="14"/>
        <v>0</v>
      </c>
      <c r="BF147" s="204">
        <f t="shared" si="15"/>
        <v>0</v>
      </c>
      <c r="BG147" s="204">
        <f t="shared" si="16"/>
        <v>0</v>
      </c>
      <c r="BH147" s="204">
        <f t="shared" si="17"/>
        <v>0</v>
      </c>
      <c r="BI147" s="204">
        <f t="shared" si="18"/>
        <v>0</v>
      </c>
      <c r="BJ147" s="19" t="s">
        <v>23</v>
      </c>
      <c r="BK147" s="204">
        <f t="shared" si="19"/>
        <v>0</v>
      </c>
      <c r="BL147" s="19" t="s">
        <v>258</v>
      </c>
      <c r="BM147" s="19" t="s">
        <v>3547</v>
      </c>
    </row>
    <row r="148" spans="2:65" s="1" customFormat="1" ht="20.399999999999999" customHeight="1">
      <c r="B148" s="36"/>
      <c r="C148" s="260" t="s">
        <v>597</v>
      </c>
      <c r="D148" s="260" t="s">
        <v>267</v>
      </c>
      <c r="E148" s="261" t="s">
        <v>3548</v>
      </c>
      <c r="F148" s="262" t="s">
        <v>3549</v>
      </c>
      <c r="G148" s="263" t="s">
        <v>2177</v>
      </c>
      <c r="H148" s="264">
        <v>1</v>
      </c>
      <c r="I148" s="265"/>
      <c r="J148" s="266">
        <f t="shared" si="10"/>
        <v>0</v>
      </c>
      <c r="K148" s="262" t="s">
        <v>22</v>
      </c>
      <c r="L148" s="267"/>
      <c r="M148" s="268" t="s">
        <v>22</v>
      </c>
      <c r="N148" s="269" t="s">
        <v>46</v>
      </c>
      <c r="O148" s="37"/>
      <c r="P148" s="202">
        <f t="shared" si="11"/>
        <v>0</v>
      </c>
      <c r="Q148" s="202">
        <v>0</v>
      </c>
      <c r="R148" s="202">
        <f t="shared" si="12"/>
        <v>0</v>
      </c>
      <c r="S148" s="202">
        <v>0</v>
      </c>
      <c r="T148" s="203">
        <f t="shared" si="13"/>
        <v>0</v>
      </c>
      <c r="AR148" s="19" t="s">
        <v>512</v>
      </c>
      <c r="AT148" s="19" t="s">
        <v>267</v>
      </c>
      <c r="AU148" s="19" t="s">
        <v>216</v>
      </c>
      <c r="AY148" s="19" t="s">
        <v>195</v>
      </c>
      <c r="BE148" s="204">
        <f t="shared" si="14"/>
        <v>0</v>
      </c>
      <c r="BF148" s="204">
        <f t="shared" si="15"/>
        <v>0</v>
      </c>
      <c r="BG148" s="204">
        <f t="shared" si="16"/>
        <v>0</v>
      </c>
      <c r="BH148" s="204">
        <f t="shared" si="17"/>
        <v>0</v>
      </c>
      <c r="BI148" s="204">
        <f t="shared" si="18"/>
        <v>0</v>
      </c>
      <c r="BJ148" s="19" t="s">
        <v>23</v>
      </c>
      <c r="BK148" s="204">
        <f t="shared" si="19"/>
        <v>0</v>
      </c>
      <c r="BL148" s="19" t="s">
        <v>258</v>
      </c>
      <c r="BM148" s="19" t="s">
        <v>3550</v>
      </c>
    </row>
    <row r="149" spans="2:65" s="1" customFormat="1" ht="20.399999999999999" customHeight="1">
      <c r="B149" s="36"/>
      <c r="C149" s="260" t="s">
        <v>602</v>
      </c>
      <c r="D149" s="260" t="s">
        <v>267</v>
      </c>
      <c r="E149" s="261" t="s">
        <v>3478</v>
      </c>
      <c r="F149" s="262" t="s">
        <v>3479</v>
      </c>
      <c r="G149" s="263" t="s">
        <v>2177</v>
      </c>
      <c r="H149" s="264">
        <v>1</v>
      </c>
      <c r="I149" s="265"/>
      <c r="J149" s="266">
        <f t="shared" si="10"/>
        <v>0</v>
      </c>
      <c r="K149" s="262" t="s">
        <v>22</v>
      </c>
      <c r="L149" s="267"/>
      <c r="M149" s="268" t="s">
        <v>22</v>
      </c>
      <c r="N149" s="269" t="s">
        <v>46</v>
      </c>
      <c r="O149" s="37"/>
      <c r="P149" s="202">
        <f t="shared" si="11"/>
        <v>0</v>
      </c>
      <c r="Q149" s="202">
        <v>0</v>
      </c>
      <c r="R149" s="202">
        <f t="shared" si="12"/>
        <v>0</v>
      </c>
      <c r="S149" s="202">
        <v>0</v>
      </c>
      <c r="T149" s="203">
        <f t="shared" si="13"/>
        <v>0</v>
      </c>
      <c r="AR149" s="19" t="s">
        <v>512</v>
      </c>
      <c r="AT149" s="19" t="s">
        <v>267</v>
      </c>
      <c r="AU149" s="19" t="s">
        <v>216</v>
      </c>
      <c r="AY149" s="19" t="s">
        <v>195</v>
      </c>
      <c r="BE149" s="204">
        <f t="shared" si="14"/>
        <v>0</v>
      </c>
      <c r="BF149" s="204">
        <f t="shared" si="15"/>
        <v>0</v>
      </c>
      <c r="BG149" s="204">
        <f t="shared" si="16"/>
        <v>0</v>
      </c>
      <c r="BH149" s="204">
        <f t="shared" si="17"/>
        <v>0</v>
      </c>
      <c r="BI149" s="204">
        <f t="shared" si="18"/>
        <v>0</v>
      </c>
      <c r="BJ149" s="19" t="s">
        <v>23</v>
      </c>
      <c r="BK149" s="204">
        <f t="shared" si="19"/>
        <v>0</v>
      </c>
      <c r="BL149" s="19" t="s">
        <v>258</v>
      </c>
      <c r="BM149" s="19" t="s">
        <v>3551</v>
      </c>
    </row>
    <row r="150" spans="2:65" s="1" customFormat="1" ht="20.399999999999999" customHeight="1">
      <c r="B150" s="36"/>
      <c r="C150" s="260" t="s">
        <v>615</v>
      </c>
      <c r="D150" s="260" t="s">
        <v>267</v>
      </c>
      <c r="E150" s="261" t="s">
        <v>3552</v>
      </c>
      <c r="F150" s="262" t="s">
        <v>3553</v>
      </c>
      <c r="G150" s="263" t="s">
        <v>2177</v>
      </c>
      <c r="H150" s="264">
        <v>2</v>
      </c>
      <c r="I150" s="265"/>
      <c r="J150" s="266">
        <f t="shared" si="10"/>
        <v>0</v>
      </c>
      <c r="K150" s="262" t="s">
        <v>22</v>
      </c>
      <c r="L150" s="267"/>
      <c r="M150" s="268" t="s">
        <v>22</v>
      </c>
      <c r="N150" s="269" t="s">
        <v>46</v>
      </c>
      <c r="O150" s="37"/>
      <c r="P150" s="202">
        <f t="shared" si="11"/>
        <v>0</v>
      </c>
      <c r="Q150" s="202">
        <v>0</v>
      </c>
      <c r="R150" s="202">
        <f t="shared" si="12"/>
        <v>0</v>
      </c>
      <c r="S150" s="202">
        <v>0</v>
      </c>
      <c r="T150" s="203">
        <f t="shared" si="13"/>
        <v>0</v>
      </c>
      <c r="AR150" s="19" t="s">
        <v>512</v>
      </c>
      <c r="AT150" s="19" t="s">
        <v>267</v>
      </c>
      <c r="AU150" s="19" t="s">
        <v>216</v>
      </c>
      <c r="AY150" s="19" t="s">
        <v>195</v>
      </c>
      <c r="BE150" s="204">
        <f t="shared" si="14"/>
        <v>0</v>
      </c>
      <c r="BF150" s="204">
        <f t="shared" si="15"/>
        <v>0</v>
      </c>
      <c r="BG150" s="204">
        <f t="shared" si="16"/>
        <v>0</v>
      </c>
      <c r="BH150" s="204">
        <f t="shared" si="17"/>
        <v>0</v>
      </c>
      <c r="BI150" s="204">
        <f t="shared" si="18"/>
        <v>0</v>
      </c>
      <c r="BJ150" s="19" t="s">
        <v>23</v>
      </c>
      <c r="BK150" s="204">
        <f t="shared" si="19"/>
        <v>0</v>
      </c>
      <c r="BL150" s="19" t="s">
        <v>258</v>
      </c>
      <c r="BM150" s="19" t="s">
        <v>3554</v>
      </c>
    </row>
    <row r="151" spans="2:65" s="1" customFormat="1" ht="20.399999999999999" customHeight="1">
      <c r="B151" s="36"/>
      <c r="C151" s="260" t="s">
        <v>617</v>
      </c>
      <c r="D151" s="260" t="s">
        <v>267</v>
      </c>
      <c r="E151" s="261" t="s">
        <v>3555</v>
      </c>
      <c r="F151" s="262" t="s">
        <v>3556</v>
      </c>
      <c r="G151" s="263" t="s">
        <v>2177</v>
      </c>
      <c r="H151" s="264">
        <v>1</v>
      </c>
      <c r="I151" s="265"/>
      <c r="J151" s="266">
        <f t="shared" si="10"/>
        <v>0</v>
      </c>
      <c r="K151" s="262" t="s">
        <v>22</v>
      </c>
      <c r="L151" s="267"/>
      <c r="M151" s="268" t="s">
        <v>22</v>
      </c>
      <c r="N151" s="269" t="s">
        <v>46</v>
      </c>
      <c r="O151" s="37"/>
      <c r="P151" s="202">
        <f t="shared" si="11"/>
        <v>0</v>
      </c>
      <c r="Q151" s="202">
        <v>0</v>
      </c>
      <c r="R151" s="202">
        <f t="shared" si="12"/>
        <v>0</v>
      </c>
      <c r="S151" s="202">
        <v>0</v>
      </c>
      <c r="T151" s="203">
        <f t="shared" si="13"/>
        <v>0</v>
      </c>
      <c r="AR151" s="19" t="s">
        <v>512</v>
      </c>
      <c r="AT151" s="19" t="s">
        <v>267</v>
      </c>
      <c r="AU151" s="19" t="s">
        <v>216</v>
      </c>
      <c r="AY151" s="19" t="s">
        <v>195</v>
      </c>
      <c r="BE151" s="204">
        <f t="shared" si="14"/>
        <v>0</v>
      </c>
      <c r="BF151" s="204">
        <f t="shared" si="15"/>
        <v>0</v>
      </c>
      <c r="BG151" s="204">
        <f t="shared" si="16"/>
        <v>0</v>
      </c>
      <c r="BH151" s="204">
        <f t="shared" si="17"/>
        <v>0</v>
      </c>
      <c r="BI151" s="204">
        <f t="shared" si="18"/>
        <v>0</v>
      </c>
      <c r="BJ151" s="19" t="s">
        <v>23</v>
      </c>
      <c r="BK151" s="204">
        <f t="shared" si="19"/>
        <v>0</v>
      </c>
      <c r="BL151" s="19" t="s">
        <v>258</v>
      </c>
      <c r="BM151" s="19" t="s">
        <v>3557</v>
      </c>
    </row>
    <row r="152" spans="2:65" s="1" customFormat="1" ht="20.399999999999999" customHeight="1">
      <c r="B152" s="36"/>
      <c r="C152" s="260" t="s">
        <v>624</v>
      </c>
      <c r="D152" s="260" t="s">
        <v>267</v>
      </c>
      <c r="E152" s="261" t="s">
        <v>3499</v>
      </c>
      <c r="F152" s="262" t="s">
        <v>3500</v>
      </c>
      <c r="G152" s="263" t="s">
        <v>2177</v>
      </c>
      <c r="H152" s="264">
        <v>1</v>
      </c>
      <c r="I152" s="265"/>
      <c r="J152" s="266">
        <f t="shared" si="10"/>
        <v>0</v>
      </c>
      <c r="K152" s="262" t="s">
        <v>22</v>
      </c>
      <c r="L152" s="267"/>
      <c r="M152" s="268" t="s">
        <v>22</v>
      </c>
      <c r="N152" s="269" t="s">
        <v>46</v>
      </c>
      <c r="O152" s="37"/>
      <c r="P152" s="202">
        <f t="shared" si="11"/>
        <v>0</v>
      </c>
      <c r="Q152" s="202">
        <v>0</v>
      </c>
      <c r="R152" s="202">
        <f t="shared" si="12"/>
        <v>0</v>
      </c>
      <c r="S152" s="202">
        <v>0</v>
      </c>
      <c r="T152" s="203">
        <f t="shared" si="13"/>
        <v>0</v>
      </c>
      <c r="AR152" s="19" t="s">
        <v>512</v>
      </c>
      <c r="AT152" s="19" t="s">
        <v>267</v>
      </c>
      <c r="AU152" s="19" t="s">
        <v>216</v>
      </c>
      <c r="AY152" s="19" t="s">
        <v>195</v>
      </c>
      <c r="BE152" s="204">
        <f t="shared" si="14"/>
        <v>0</v>
      </c>
      <c r="BF152" s="204">
        <f t="shared" si="15"/>
        <v>0</v>
      </c>
      <c r="BG152" s="204">
        <f t="shared" si="16"/>
        <v>0</v>
      </c>
      <c r="BH152" s="204">
        <f t="shared" si="17"/>
        <v>0</v>
      </c>
      <c r="BI152" s="204">
        <f t="shared" si="18"/>
        <v>0</v>
      </c>
      <c r="BJ152" s="19" t="s">
        <v>23</v>
      </c>
      <c r="BK152" s="204">
        <f t="shared" si="19"/>
        <v>0</v>
      </c>
      <c r="BL152" s="19" t="s">
        <v>258</v>
      </c>
      <c r="BM152" s="19" t="s">
        <v>3558</v>
      </c>
    </row>
    <row r="153" spans="2:65" s="1" customFormat="1" ht="20.399999999999999" customHeight="1">
      <c r="B153" s="36"/>
      <c r="C153" s="193" t="s">
        <v>632</v>
      </c>
      <c r="D153" s="193" t="s">
        <v>198</v>
      </c>
      <c r="E153" s="194" t="s">
        <v>3559</v>
      </c>
      <c r="F153" s="195" t="s">
        <v>3560</v>
      </c>
      <c r="G153" s="196" t="s">
        <v>2177</v>
      </c>
      <c r="H153" s="197">
        <v>1</v>
      </c>
      <c r="I153" s="198"/>
      <c r="J153" s="199">
        <f t="shared" si="10"/>
        <v>0</v>
      </c>
      <c r="K153" s="195" t="s">
        <v>22</v>
      </c>
      <c r="L153" s="56"/>
      <c r="M153" s="200" t="s">
        <v>22</v>
      </c>
      <c r="N153" s="201" t="s">
        <v>46</v>
      </c>
      <c r="O153" s="37"/>
      <c r="P153" s="202">
        <f t="shared" si="11"/>
        <v>0</v>
      </c>
      <c r="Q153" s="202">
        <v>0</v>
      </c>
      <c r="R153" s="202">
        <f t="shared" si="12"/>
        <v>0</v>
      </c>
      <c r="S153" s="202">
        <v>0</v>
      </c>
      <c r="T153" s="203">
        <f t="shared" si="13"/>
        <v>0</v>
      </c>
      <c r="AR153" s="19" t="s">
        <v>258</v>
      </c>
      <c r="AT153" s="19" t="s">
        <v>198</v>
      </c>
      <c r="AU153" s="19" t="s">
        <v>216</v>
      </c>
      <c r="AY153" s="19" t="s">
        <v>195</v>
      </c>
      <c r="BE153" s="204">
        <f t="shared" si="14"/>
        <v>0</v>
      </c>
      <c r="BF153" s="204">
        <f t="shared" si="15"/>
        <v>0</v>
      </c>
      <c r="BG153" s="204">
        <f t="shared" si="16"/>
        <v>0</v>
      </c>
      <c r="BH153" s="204">
        <f t="shared" si="17"/>
        <v>0</v>
      </c>
      <c r="BI153" s="204">
        <f t="shared" si="18"/>
        <v>0</v>
      </c>
      <c r="BJ153" s="19" t="s">
        <v>23</v>
      </c>
      <c r="BK153" s="204">
        <f t="shared" si="19"/>
        <v>0</v>
      </c>
      <c r="BL153" s="19" t="s">
        <v>258</v>
      </c>
      <c r="BM153" s="19" t="s">
        <v>3561</v>
      </c>
    </row>
    <row r="154" spans="2:65" s="1" customFormat="1" ht="20.399999999999999" customHeight="1">
      <c r="B154" s="36"/>
      <c r="C154" s="193" t="s">
        <v>640</v>
      </c>
      <c r="D154" s="193" t="s">
        <v>198</v>
      </c>
      <c r="E154" s="194" t="s">
        <v>3422</v>
      </c>
      <c r="F154" s="195" t="s">
        <v>3423</v>
      </c>
      <c r="G154" s="196" t="s">
        <v>2177</v>
      </c>
      <c r="H154" s="197">
        <v>4</v>
      </c>
      <c r="I154" s="198"/>
      <c r="J154" s="199">
        <f t="shared" si="10"/>
        <v>0</v>
      </c>
      <c r="K154" s="195" t="s">
        <v>22</v>
      </c>
      <c r="L154" s="56"/>
      <c r="M154" s="200" t="s">
        <v>22</v>
      </c>
      <c r="N154" s="201" t="s">
        <v>46</v>
      </c>
      <c r="O154" s="37"/>
      <c r="P154" s="202">
        <f t="shared" si="11"/>
        <v>0</v>
      </c>
      <c r="Q154" s="202">
        <v>0</v>
      </c>
      <c r="R154" s="202">
        <f t="shared" si="12"/>
        <v>0</v>
      </c>
      <c r="S154" s="202">
        <v>0</v>
      </c>
      <c r="T154" s="203">
        <f t="shared" si="13"/>
        <v>0</v>
      </c>
      <c r="AR154" s="19" t="s">
        <v>258</v>
      </c>
      <c r="AT154" s="19" t="s">
        <v>198</v>
      </c>
      <c r="AU154" s="19" t="s">
        <v>216</v>
      </c>
      <c r="AY154" s="19" t="s">
        <v>195</v>
      </c>
      <c r="BE154" s="204">
        <f t="shared" si="14"/>
        <v>0</v>
      </c>
      <c r="BF154" s="204">
        <f t="shared" si="15"/>
        <v>0</v>
      </c>
      <c r="BG154" s="204">
        <f t="shared" si="16"/>
        <v>0</v>
      </c>
      <c r="BH154" s="204">
        <f t="shared" si="17"/>
        <v>0</v>
      </c>
      <c r="BI154" s="204">
        <f t="shared" si="18"/>
        <v>0</v>
      </c>
      <c r="BJ154" s="19" t="s">
        <v>23</v>
      </c>
      <c r="BK154" s="204">
        <f t="shared" si="19"/>
        <v>0</v>
      </c>
      <c r="BL154" s="19" t="s">
        <v>258</v>
      </c>
      <c r="BM154" s="19" t="s">
        <v>3562</v>
      </c>
    </row>
    <row r="155" spans="2:65" s="1" customFormat="1" ht="20.399999999999999" customHeight="1">
      <c r="B155" s="36"/>
      <c r="C155" s="193" t="s">
        <v>648</v>
      </c>
      <c r="D155" s="193" t="s">
        <v>198</v>
      </c>
      <c r="E155" s="194" t="s">
        <v>3425</v>
      </c>
      <c r="F155" s="195" t="s">
        <v>3426</v>
      </c>
      <c r="G155" s="196" t="s">
        <v>2177</v>
      </c>
      <c r="H155" s="197">
        <v>1</v>
      </c>
      <c r="I155" s="198"/>
      <c r="J155" s="199">
        <f t="shared" si="10"/>
        <v>0</v>
      </c>
      <c r="K155" s="195" t="s">
        <v>22</v>
      </c>
      <c r="L155" s="56"/>
      <c r="M155" s="200" t="s">
        <v>22</v>
      </c>
      <c r="N155" s="201" t="s">
        <v>46</v>
      </c>
      <c r="O155" s="37"/>
      <c r="P155" s="202">
        <f t="shared" si="11"/>
        <v>0</v>
      </c>
      <c r="Q155" s="202">
        <v>0</v>
      </c>
      <c r="R155" s="202">
        <f t="shared" si="12"/>
        <v>0</v>
      </c>
      <c r="S155" s="202">
        <v>0</v>
      </c>
      <c r="T155" s="203">
        <f t="shared" si="13"/>
        <v>0</v>
      </c>
      <c r="AR155" s="19" t="s">
        <v>258</v>
      </c>
      <c r="AT155" s="19" t="s">
        <v>198</v>
      </c>
      <c r="AU155" s="19" t="s">
        <v>216</v>
      </c>
      <c r="AY155" s="19" t="s">
        <v>195</v>
      </c>
      <c r="BE155" s="204">
        <f t="shared" si="14"/>
        <v>0</v>
      </c>
      <c r="BF155" s="204">
        <f t="shared" si="15"/>
        <v>0</v>
      </c>
      <c r="BG155" s="204">
        <f t="shared" si="16"/>
        <v>0</v>
      </c>
      <c r="BH155" s="204">
        <f t="shared" si="17"/>
        <v>0</v>
      </c>
      <c r="BI155" s="204">
        <f t="shared" si="18"/>
        <v>0</v>
      </c>
      <c r="BJ155" s="19" t="s">
        <v>23</v>
      </c>
      <c r="BK155" s="204">
        <f t="shared" si="19"/>
        <v>0</v>
      </c>
      <c r="BL155" s="19" t="s">
        <v>258</v>
      </c>
      <c r="BM155" s="19" t="s">
        <v>3563</v>
      </c>
    </row>
    <row r="156" spans="2:65" s="1" customFormat="1" ht="20.399999999999999" customHeight="1">
      <c r="B156" s="36"/>
      <c r="C156" s="193" t="s">
        <v>667</v>
      </c>
      <c r="D156" s="193" t="s">
        <v>198</v>
      </c>
      <c r="E156" s="194" t="s">
        <v>3507</v>
      </c>
      <c r="F156" s="195" t="s">
        <v>3508</v>
      </c>
      <c r="G156" s="196" t="s">
        <v>2177</v>
      </c>
      <c r="H156" s="197">
        <v>1</v>
      </c>
      <c r="I156" s="198"/>
      <c r="J156" s="199">
        <f t="shared" si="10"/>
        <v>0</v>
      </c>
      <c r="K156" s="195" t="s">
        <v>22</v>
      </c>
      <c r="L156" s="56"/>
      <c r="M156" s="200" t="s">
        <v>22</v>
      </c>
      <c r="N156" s="201" t="s">
        <v>46</v>
      </c>
      <c r="O156" s="37"/>
      <c r="P156" s="202">
        <f t="shared" si="11"/>
        <v>0</v>
      </c>
      <c r="Q156" s="202">
        <v>0</v>
      </c>
      <c r="R156" s="202">
        <f t="shared" si="12"/>
        <v>0</v>
      </c>
      <c r="S156" s="202">
        <v>0</v>
      </c>
      <c r="T156" s="203">
        <f t="shared" si="13"/>
        <v>0</v>
      </c>
      <c r="AR156" s="19" t="s">
        <v>258</v>
      </c>
      <c r="AT156" s="19" t="s">
        <v>198</v>
      </c>
      <c r="AU156" s="19" t="s">
        <v>216</v>
      </c>
      <c r="AY156" s="19" t="s">
        <v>195</v>
      </c>
      <c r="BE156" s="204">
        <f t="shared" si="14"/>
        <v>0</v>
      </c>
      <c r="BF156" s="204">
        <f t="shared" si="15"/>
        <v>0</v>
      </c>
      <c r="BG156" s="204">
        <f t="shared" si="16"/>
        <v>0</v>
      </c>
      <c r="BH156" s="204">
        <f t="shared" si="17"/>
        <v>0</v>
      </c>
      <c r="BI156" s="204">
        <f t="shared" si="18"/>
        <v>0</v>
      </c>
      <c r="BJ156" s="19" t="s">
        <v>23</v>
      </c>
      <c r="BK156" s="204">
        <f t="shared" si="19"/>
        <v>0</v>
      </c>
      <c r="BL156" s="19" t="s">
        <v>258</v>
      </c>
      <c r="BM156" s="19" t="s">
        <v>3564</v>
      </c>
    </row>
    <row r="157" spans="2:65" s="1" customFormat="1" ht="20.399999999999999" customHeight="1">
      <c r="B157" s="36"/>
      <c r="C157" s="193" t="s">
        <v>673</v>
      </c>
      <c r="D157" s="193" t="s">
        <v>198</v>
      </c>
      <c r="E157" s="194" t="s">
        <v>3565</v>
      </c>
      <c r="F157" s="195" t="s">
        <v>3566</v>
      </c>
      <c r="G157" s="196" t="s">
        <v>2177</v>
      </c>
      <c r="H157" s="197">
        <v>4</v>
      </c>
      <c r="I157" s="198"/>
      <c r="J157" s="199">
        <f t="shared" si="10"/>
        <v>0</v>
      </c>
      <c r="K157" s="195" t="s">
        <v>22</v>
      </c>
      <c r="L157" s="56"/>
      <c r="M157" s="200" t="s">
        <v>22</v>
      </c>
      <c r="N157" s="201" t="s">
        <v>46</v>
      </c>
      <c r="O157" s="37"/>
      <c r="P157" s="202">
        <f t="shared" si="11"/>
        <v>0</v>
      </c>
      <c r="Q157" s="202">
        <v>0</v>
      </c>
      <c r="R157" s="202">
        <f t="shared" si="12"/>
        <v>0</v>
      </c>
      <c r="S157" s="202">
        <v>0</v>
      </c>
      <c r="T157" s="203">
        <f t="shared" si="13"/>
        <v>0</v>
      </c>
      <c r="AR157" s="19" t="s">
        <v>258</v>
      </c>
      <c r="AT157" s="19" t="s">
        <v>198</v>
      </c>
      <c r="AU157" s="19" t="s">
        <v>216</v>
      </c>
      <c r="AY157" s="19" t="s">
        <v>195</v>
      </c>
      <c r="BE157" s="204">
        <f t="shared" si="14"/>
        <v>0</v>
      </c>
      <c r="BF157" s="204">
        <f t="shared" si="15"/>
        <v>0</v>
      </c>
      <c r="BG157" s="204">
        <f t="shared" si="16"/>
        <v>0</v>
      </c>
      <c r="BH157" s="204">
        <f t="shared" si="17"/>
        <v>0</v>
      </c>
      <c r="BI157" s="204">
        <f t="shared" si="18"/>
        <v>0</v>
      </c>
      <c r="BJ157" s="19" t="s">
        <v>23</v>
      </c>
      <c r="BK157" s="204">
        <f t="shared" si="19"/>
        <v>0</v>
      </c>
      <c r="BL157" s="19" t="s">
        <v>258</v>
      </c>
      <c r="BM157" s="19" t="s">
        <v>3567</v>
      </c>
    </row>
    <row r="158" spans="2:65" s="1" customFormat="1" ht="20.399999999999999" customHeight="1">
      <c r="B158" s="36"/>
      <c r="C158" s="193" t="s">
        <v>679</v>
      </c>
      <c r="D158" s="193" t="s">
        <v>198</v>
      </c>
      <c r="E158" s="194" t="s">
        <v>3568</v>
      </c>
      <c r="F158" s="195" t="s">
        <v>3569</v>
      </c>
      <c r="G158" s="196" t="s">
        <v>2177</v>
      </c>
      <c r="H158" s="197">
        <v>4</v>
      </c>
      <c r="I158" s="198"/>
      <c r="J158" s="199">
        <f t="shared" si="10"/>
        <v>0</v>
      </c>
      <c r="K158" s="195" t="s">
        <v>22</v>
      </c>
      <c r="L158" s="56"/>
      <c r="M158" s="200" t="s">
        <v>22</v>
      </c>
      <c r="N158" s="201" t="s">
        <v>46</v>
      </c>
      <c r="O158" s="37"/>
      <c r="P158" s="202">
        <f t="shared" si="11"/>
        <v>0</v>
      </c>
      <c r="Q158" s="202">
        <v>0</v>
      </c>
      <c r="R158" s="202">
        <f t="shared" si="12"/>
        <v>0</v>
      </c>
      <c r="S158" s="202">
        <v>0</v>
      </c>
      <c r="T158" s="203">
        <f t="shared" si="13"/>
        <v>0</v>
      </c>
      <c r="AR158" s="19" t="s">
        <v>258</v>
      </c>
      <c r="AT158" s="19" t="s">
        <v>198</v>
      </c>
      <c r="AU158" s="19" t="s">
        <v>216</v>
      </c>
      <c r="AY158" s="19" t="s">
        <v>195</v>
      </c>
      <c r="BE158" s="204">
        <f t="shared" si="14"/>
        <v>0</v>
      </c>
      <c r="BF158" s="204">
        <f t="shared" si="15"/>
        <v>0</v>
      </c>
      <c r="BG158" s="204">
        <f t="shared" si="16"/>
        <v>0</v>
      </c>
      <c r="BH158" s="204">
        <f t="shared" si="17"/>
        <v>0</v>
      </c>
      <c r="BI158" s="204">
        <f t="shared" si="18"/>
        <v>0</v>
      </c>
      <c r="BJ158" s="19" t="s">
        <v>23</v>
      </c>
      <c r="BK158" s="204">
        <f t="shared" si="19"/>
        <v>0</v>
      </c>
      <c r="BL158" s="19" t="s">
        <v>258</v>
      </c>
      <c r="BM158" s="19" t="s">
        <v>3570</v>
      </c>
    </row>
    <row r="159" spans="2:65" s="1" customFormat="1" ht="20.399999999999999" customHeight="1">
      <c r="B159" s="36"/>
      <c r="C159" s="193" t="s">
        <v>688</v>
      </c>
      <c r="D159" s="193" t="s">
        <v>198</v>
      </c>
      <c r="E159" s="194" t="s">
        <v>3516</v>
      </c>
      <c r="F159" s="195" t="s">
        <v>3517</v>
      </c>
      <c r="G159" s="196" t="s">
        <v>2177</v>
      </c>
      <c r="H159" s="197">
        <v>2</v>
      </c>
      <c r="I159" s="198"/>
      <c r="J159" s="199">
        <f t="shared" si="10"/>
        <v>0</v>
      </c>
      <c r="K159" s="195" t="s">
        <v>22</v>
      </c>
      <c r="L159" s="56"/>
      <c r="M159" s="200" t="s">
        <v>22</v>
      </c>
      <c r="N159" s="201" t="s">
        <v>46</v>
      </c>
      <c r="O159" s="37"/>
      <c r="P159" s="202">
        <f t="shared" si="11"/>
        <v>0</v>
      </c>
      <c r="Q159" s="202">
        <v>0</v>
      </c>
      <c r="R159" s="202">
        <f t="shared" si="12"/>
        <v>0</v>
      </c>
      <c r="S159" s="202">
        <v>0</v>
      </c>
      <c r="T159" s="203">
        <f t="shared" si="13"/>
        <v>0</v>
      </c>
      <c r="AR159" s="19" t="s">
        <v>258</v>
      </c>
      <c r="AT159" s="19" t="s">
        <v>198</v>
      </c>
      <c r="AU159" s="19" t="s">
        <v>216</v>
      </c>
      <c r="AY159" s="19" t="s">
        <v>195</v>
      </c>
      <c r="BE159" s="204">
        <f t="shared" si="14"/>
        <v>0</v>
      </c>
      <c r="BF159" s="204">
        <f t="shared" si="15"/>
        <v>0</v>
      </c>
      <c r="BG159" s="204">
        <f t="shared" si="16"/>
        <v>0</v>
      </c>
      <c r="BH159" s="204">
        <f t="shared" si="17"/>
        <v>0</v>
      </c>
      <c r="BI159" s="204">
        <f t="shared" si="18"/>
        <v>0</v>
      </c>
      <c r="BJ159" s="19" t="s">
        <v>23</v>
      </c>
      <c r="BK159" s="204">
        <f t="shared" si="19"/>
        <v>0</v>
      </c>
      <c r="BL159" s="19" t="s">
        <v>258</v>
      </c>
      <c r="BM159" s="19" t="s">
        <v>3571</v>
      </c>
    </row>
    <row r="160" spans="2:65" s="1" customFormat="1" ht="20.399999999999999" customHeight="1">
      <c r="B160" s="36"/>
      <c r="C160" s="193" t="s">
        <v>694</v>
      </c>
      <c r="D160" s="193" t="s">
        <v>198</v>
      </c>
      <c r="E160" s="194" t="s">
        <v>3572</v>
      </c>
      <c r="F160" s="195" t="s">
        <v>3573</v>
      </c>
      <c r="G160" s="196" t="s">
        <v>2177</v>
      </c>
      <c r="H160" s="197">
        <v>1</v>
      </c>
      <c r="I160" s="198"/>
      <c r="J160" s="199">
        <f t="shared" si="10"/>
        <v>0</v>
      </c>
      <c r="K160" s="195" t="s">
        <v>22</v>
      </c>
      <c r="L160" s="56"/>
      <c r="M160" s="200" t="s">
        <v>22</v>
      </c>
      <c r="N160" s="201" t="s">
        <v>46</v>
      </c>
      <c r="O160" s="37"/>
      <c r="P160" s="202">
        <f t="shared" si="11"/>
        <v>0</v>
      </c>
      <c r="Q160" s="202">
        <v>0</v>
      </c>
      <c r="R160" s="202">
        <f t="shared" si="12"/>
        <v>0</v>
      </c>
      <c r="S160" s="202">
        <v>0</v>
      </c>
      <c r="T160" s="203">
        <f t="shared" si="13"/>
        <v>0</v>
      </c>
      <c r="AR160" s="19" t="s">
        <v>258</v>
      </c>
      <c r="AT160" s="19" t="s">
        <v>198</v>
      </c>
      <c r="AU160" s="19" t="s">
        <v>216</v>
      </c>
      <c r="AY160" s="19" t="s">
        <v>195</v>
      </c>
      <c r="BE160" s="204">
        <f t="shared" si="14"/>
        <v>0</v>
      </c>
      <c r="BF160" s="204">
        <f t="shared" si="15"/>
        <v>0</v>
      </c>
      <c r="BG160" s="204">
        <f t="shared" si="16"/>
        <v>0</v>
      </c>
      <c r="BH160" s="204">
        <f t="shared" si="17"/>
        <v>0</v>
      </c>
      <c r="BI160" s="204">
        <f t="shared" si="18"/>
        <v>0</v>
      </c>
      <c r="BJ160" s="19" t="s">
        <v>23</v>
      </c>
      <c r="BK160" s="204">
        <f t="shared" si="19"/>
        <v>0</v>
      </c>
      <c r="BL160" s="19" t="s">
        <v>258</v>
      </c>
      <c r="BM160" s="19" t="s">
        <v>3574</v>
      </c>
    </row>
    <row r="161" spans="2:65" s="1" customFormat="1" ht="20.399999999999999" customHeight="1">
      <c r="B161" s="36"/>
      <c r="C161" s="193" t="s">
        <v>704</v>
      </c>
      <c r="D161" s="193" t="s">
        <v>198</v>
      </c>
      <c r="E161" s="194" t="s">
        <v>3575</v>
      </c>
      <c r="F161" s="195" t="s">
        <v>3576</v>
      </c>
      <c r="G161" s="196" t="s">
        <v>2177</v>
      </c>
      <c r="H161" s="197">
        <v>1</v>
      </c>
      <c r="I161" s="198"/>
      <c r="J161" s="199">
        <f t="shared" si="10"/>
        <v>0</v>
      </c>
      <c r="K161" s="195" t="s">
        <v>22</v>
      </c>
      <c r="L161" s="56"/>
      <c r="M161" s="200" t="s">
        <v>22</v>
      </c>
      <c r="N161" s="201" t="s">
        <v>46</v>
      </c>
      <c r="O161" s="37"/>
      <c r="P161" s="202">
        <f t="shared" si="11"/>
        <v>0</v>
      </c>
      <c r="Q161" s="202">
        <v>0</v>
      </c>
      <c r="R161" s="202">
        <f t="shared" si="12"/>
        <v>0</v>
      </c>
      <c r="S161" s="202">
        <v>0</v>
      </c>
      <c r="T161" s="203">
        <f t="shared" si="13"/>
        <v>0</v>
      </c>
      <c r="AR161" s="19" t="s">
        <v>258</v>
      </c>
      <c r="AT161" s="19" t="s">
        <v>198</v>
      </c>
      <c r="AU161" s="19" t="s">
        <v>216</v>
      </c>
      <c r="AY161" s="19" t="s">
        <v>195</v>
      </c>
      <c r="BE161" s="204">
        <f t="shared" si="14"/>
        <v>0</v>
      </c>
      <c r="BF161" s="204">
        <f t="shared" si="15"/>
        <v>0</v>
      </c>
      <c r="BG161" s="204">
        <f t="shared" si="16"/>
        <v>0</v>
      </c>
      <c r="BH161" s="204">
        <f t="shared" si="17"/>
        <v>0</v>
      </c>
      <c r="BI161" s="204">
        <f t="shared" si="18"/>
        <v>0</v>
      </c>
      <c r="BJ161" s="19" t="s">
        <v>23</v>
      </c>
      <c r="BK161" s="204">
        <f t="shared" si="19"/>
        <v>0</v>
      </c>
      <c r="BL161" s="19" t="s">
        <v>258</v>
      </c>
      <c r="BM161" s="19" t="s">
        <v>3577</v>
      </c>
    </row>
    <row r="162" spans="2:65" s="11" customFormat="1" ht="22.35" customHeight="1">
      <c r="B162" s="176"/>
      <c r="C162" s="177"/>
      <c r="D162" s="190" t="s">
        <v>74</v>
      </c>
      <c r="E162" s="191" t="s">
        <v>3578</v>
      </c>
      <c r="F162" s="191" t="s">
        <v>3579</v>
      </c>
      <c r="G162" s="177"/>
      <c r="H162" s="177"/>
      <c r="I162" s="180"/>
      <c r="J162" s="192">
        <f>BK162</f>
        <v>0</v>
      </c>
      <c r="K162" s="177"/>
      <c r="L162" s="182"/>
      <c r="M162" s="183"/>
      <c r="N162" s="184"/>
      <c r="O162" s="184"/>
      <c r="P162" s="185">
        <f>SUM(P163:P192)</f>
        <v>0</v>
      </c>
      <c r="Q162" s="184"/>
      <c r="R162" s="185">
        <f>SUM(R163:R192)</f>
        <v>0</v>
      </c>
      <c r="S162" s="184"/>
      <c r="T162" s="186">
        <f>SUM(T163:T192)</f>
        <v>0</v>
      </c>
      <c r="AR162" s="187" t="s">
        <v>83</v>
      </c>
      <c r="AT162" s="188" t="s">
        <v>74</v>
      </c>
      <c r="AU162" s="188" t="s">
        <v>83</v>
      </c>
      <c r="AY162" s="187" t="s">
        <v>195</v>
      </c>
      <c r="BK162" s="189">
        <f>SUM(BK163:BK192)</f>
        <v>0</v>
      </c>
    </row>
    <row r="163" spans="2:65" s="1" customFormat="1" ht="20.399999999999999" customHeight="1">
      <c r="B163" s="36"/>
      <c r="C163" s="260" t="s">
        <v>712</v>
      </c>
      <c r="D163" s="260" t="s">
        <v>267</v>
      </c>
      <c r="E163" s="261" t="s">
        <v>3451</v>
      </c>
      <c r="F163" s="262" t="s">
        <v>3452</v>
      </c>
      <c r="G163" s="263" t="s">
        <v>2177</v>
      </c>
      <c r="H163" s="264">
        <v>1</v>
      </c>
      <c r="I163" s="265"/>
      <c r="J163" s="266">
        <f t="shared" ref="J163:J192" si="20">ROUND(I163*H163,2)</f>
        <v>0</v>
      </c>
      <c r="K163" s="262" t="s">
        <v>22</v>
      </c>
      <c r="L163" s="267"/>
      <c r="M163" s="268" t="s">
        <v>22</v>
      </c>
      <c r="N163" s="269" t="s">
        <v>46</v>
      </c>
      <c r="O163" s="37"/>
      <c r="P163" s="202">
        <f t="shared" ref="P163:P192" si="21">O163*H163</f>
        <v>0</v>
      </c>
      <c r="Q163" s="202">
        <v>0</v>
      </c>
      <c r="R163" s="202">
        <f t="shared" ref="R163:R192" si="22">Q163*H163</f>
        <v>0</v>
      </c>
      <c r="S163" s="202">
        <v>0</v>
      </c>
      <c r="T163" s="203">
        <f t="shared" ref="T163:T192" si="23">S163*H163</f>
        <v>0</v>
      </c>
      <c r="AR163" s="19" t="s">
        <v>512</v>
      </c>
      <c r="AT163" s="19" t="s">
        <v>267</v>
      </c>
      <c r="AU163" s="19" t="s">
        <v>216</v>
      </c>
      <c r="AY163" s="19" t="s">
        <v>195</v>
      </c>
      <c r="BE163" s="204">
        <f t="shared" ref="BE163:BE192" si="24">IF(N163="základní",J163,0)</f>
        <v>0</v>
      </c>
      <c r="BF163" s="204">
        <f t="shared" ref="BF163:BF192" si="25">IF(N163="snížená",J163,0)</f>
        <v>0</v>
      </c>
      <c r="BG163" s="204">
        <f t="shared" ref="BG163:BG192" si="26">IF(N163="zákl. přenesená",J163,0)</f>
        <v>0</v>
      </c>
      <c r="BH163" s="204">
        <f t="shared" ref="BH163:BH192" si="27">IF(N163="sníž. přenesená",J163,0)</f>
        <v>0</v>
      </c>
      <c r="BI163" s="204">
        <f t="shared" ref="BI163:BI192" si="28">IF(N163="nulová",J163,0)</f>
        <v>0</v>
      </c>
      <c r="BJ163" s="19" t="s">
        <v>23</v>
      </c>
      <c r="BK163" s="204">
        <f t="shared" ref="BK163:BK192" si="29">ROUND(I163*H163,2)</f>
        <v>0</v>
      </c>
      <c r="BL163" s="19" t="s">
        <v>258</v>
      </c>
      <c r="BM163" s="19" t="s">
        <v>3580</v>
      </c>
    </row>
    <row r="164" spans="2:65" s="1" customFormat="1" ht="20.399999999999999" customHeight="1">
      <c r="B164" s="36"/>
      <c r="C164" s="260" t="s">
        <v>716</v>
      </c>
      <c r="D164" s="260" t="s">
        <v>267</v>
      </c>
      <c r="E164" s="261" t="s">
        <v>3581</v>
      </c>
      <c r="F164" s="262" t="s">
        <v>3582</v>
      </c>
      <c r="G164" s="263" t="s">
        <v>2177</v>
      </c>
      <c r="H164" s="264">
        <v>1</v>
      </c>
      <c r="I164" s="265"/>
      <c r="J164" s="266">
        <f t="shared" si="20"/>
        <v>0</v>
      </c>
      <c r="K164" s="262" t="s">
        <v>22</v>
      </c>
      <c r="L164" s="267"/>
      <c r="M164" s="268" t="s">
        <v>22</v>
      </c>
      <c r="N164" s="269" t="s">
        <v>46</v>
      </c>
      <c r="O164" s="37"/>
      <c r="P164" s="202">
        <f t="shared" si="21"/>
        <v>0</v>
      </c>
      <c r="Q164" s="202">
        <v>0</v>
      </c>
      <c r="R164" s="202">
        <f t="shared" si="22"/>
        <v>0</v>
      </c>
      <c r="S164" s="202">
        <v>0</v>
      </c>
      <c r="T164" s="203">
        <f t="shared" si="23"/>
        <v>0</v>
      </c>
      <c r="AR164" s="19" t="s">
        <v>512</v>
      </c>
      <c r="AT164" s="19" t="s">
        <v>267</v>
      </c>
      <c r="AU164" s="19" t="s">
        <v>216</v>
      </c>
      <c r="AY164" s="19" t="s">
        <v>195</v>
      </c>
      <c r="BE164" s="204">
        <f t="shared" si="24"/>
        <v>0</v>
      </c>
      <c r="BF164" s="204">
        <f t="shared" si="25"/>
        <v>0</v>
      </c>
      <c r="BG164" s="204">
        <f t="shared" si="26"/>
        <v>0</v>
      </c>
      <c r="BH164" s="204">
        <f t="shared" si="27"/>
        <v>0</v>
      </c>
      <c r="BI164" s="204">
        <f t="shared" si="28"/>
        <v>0</v>
      </c>
      <c r="BJ164" s="19" t="s">
        <v>23</v>
      </c>
      <c r="BK164" s="204">
        <f t="shared" si="29"/>
        <v>0</v>
      </c>
      <c r="BL164" s="19" t="s">
        <v>258</v>
      </c>
      <c r="BM164" s="19" t="s">
        <v>3583</v>
      </c>
    </row>
    <row r="165" spans="2:65" s="1" customFormat="1" ht="20.399999999999999" customHeight="1">
      <c r="B165" s="36"/>
      <c r="C165" s="260" t="s">
        <v>732</v>
      </c>
      <c r="D165" s="260" t="s">
        <v>267</v>
      </c>
      <c r="E165" s="261" t="s">
        <v>3460</v>
      </c>
      <c r="F165" s="262" t="s">
        <v>3461</v>
      </c>
      <c r="G165" s="263" t="s">
        <v>2177</v>
      </c>
      <c r="H165" s="264">
        <v>7</v>
      </c>
      <c r="I165" s="265"/>
      <c r="J165" s="266">
        <f t="shared" si="20"/>
        <v>0</v>
      </c>
      <c r="K165" s="262" t="s">
        <v>22</v>
      </c>
      <c r="L165" s="267"/>
      <c r="M165" s="268" t="s">
        <v>22</v>
      </c>
      <c r="N165" s="269" t="s">
        <v>46</v>
      </c>
      <c r="O165" s="37"/>
      <c r="P165" s="202">
        <f t="shared" si="21"/>
        <v>0</v>
      </c>
      <c r="Q165" s="202">
        <v>0</v>
      </c>
      <c r="R165" s="202">
        <f t="shared" si="22"/>
        <v>0</v>
      </c>
      <c r="S165" s="202">
        <v>0</v>
      </c>
      <c r="T165" s="203">
        <f t="shared" si="23"/>
        <v>0</v>
      </c>
      <c r="AR165" s="19" t="s">
        <v>512</v>
      </c>
      <c r="AT165" s="19" t="s">
        <v>267</v>
      </c>
      <c r="AU165" s="19" t="s">
        <v>216</v>
      </c>
      <c r="AY165" s="19" t="s">
        <v>195</v>
      </c>
      <c r="BE165" s="204">
        <f t="shared" si="24"/>
        <v>0</v>
      </c>
      <c r="BF165" s="204">
        <f t="shared" si="25"/>
        <v>0</v>
      </c>
      <c r="BG165" s="204">
        <f t="shared" si="26"/>
        <v>0</v>
      </c>
      <c r="BH165" s="204">
        <f t="shared" si="27"/>
        <v>0</v>
      </c>
      <c r="BI165" s="204">
        <f t="shared" si="28"/>
        <v>0</v>
      </c>
      <c r="BJ165" s="19" t="s">
        <v>23</v>
      </c>
      <c r="BK165" s="204">
        <f t="shared" si="29"/>
        <v>0</v>
      </c>
      <c r="BL165" s="19" t="s">
        <v>258</v>
      </c>
      <c r="BM165" s="19" t="s">
        <v>3584</v>
      </c>
    </row>
    <row r="166" spans="2:65" s="1" customFormat="1" ht="20.399999999999999" customHeight="1">
      <c r="B166" s="36"/>
      <c r="C166" s="260" t="s">
        <v>273</v>
      </c>
      <c r="D166" s="260" t="s">
        <v>267</v>
      </c>
      <c r="E166" s="261" t="s">
        <v>3463</v>
      </c>
      <c r="F166" s="262" t="s">
        <v>3464</v>
      </c>
      <c r="G166" s="263" t="s">
        <v>2177</v>
      </c>
      <c r="H166" s="264">
        <v>4</v>
      </c>
      <c r="I166" s="265"/>
      <c r="J166" s="266">
        <f t="shared" si="20"/>
        <v>0</v>
      </c>
      <c r="K166" s="262" t="s">
        <v>22</v>
      </c>
      <c r="L166" s="267"/>
      <c r="M166" s="268" t="s">
        <v>22</v>
      </c>
      <c r="N166" s="269" t="s">
        <v>46</v>
      </c>
      <c r="O166" s="37"/>
      <c r="P166" s="202">
        <f t="shared" si="21"/>
        <v>0</v>
      </c>
      <c r="Q166" s="202">
        <v>0</v>
      </c>
      <c r="R166" s="202">
        <f t="shared" si="22"/>
        <v>0</v>
      </c>
      <c r="S166" s="202">
        <v>0</v>
      </c>
      <c r="T166" s="203">
        <f t="shared" si="23"/>
        <v>0</v>
      </c>
      <c r="AR166" s="19" t="s">
        <v>512</v>
      </c>
      <c r="AT166" s="19" t="s">
        <v>267</v>
      </c>
      <c r="AU166" s="19" t="s">
        <v>216</v>
      </c>
      <c r="AY166" s="19" t="s">
        <v>195</v>
      </c>
      <c r="BE166" s="204">
        <f t="shared" si="24"/>
        <v>0</v>
      </c>
      <c r="BF166" s="204">
        <f t="shared" si="25"/>
        <v>0</v>
      </c>
      <c r="BG166" s="204">
        <f t="shared" si="26"/>
        <v>0</v>
      </c>
      <c r="BH166" s="204">
        <f t="shared" si="27"/>
        <v>0</v>
      </c>
      <c r="BI166" s="204">
        <f t="shared" si="28"/>
        <v>0</v>
      </c>
      <c r="BJ166" s="19" t="s">
        <v>23</v>
      </c>
      <c r="BK166" s="204">
        <f t="shared" si="29"/>
        <v>0</v>
      </c>
      <c r="BL166" s="19" t="s">
        <v>258</v>
      </c>
      <c r="BM166" s="19" t="s">
        <v>3585</v>
      </c>
    </row>
    <row r="167" spans="2:65" s="1" customFormat="1" ht="20.399999999999999" customHeight="1">
      <c r="B167" s="36"/>
      <c r="C167" s="260" t="s">
        <v>737</v>
      </c>
      <c r="D167" s="260" t="s">
        <v>267</v>
      </c>
      <c r="E167" s="261" t="s">
        <v>3542</v>
      </c>
      <c r="F167" s="262" t="s">
        <v>3543</v>
      </c>
      <c r="G167" s="263" t="s">
        <v>2177</v>
      </c>
      <c r="H167" s="264">
        <v>1</v>
      </c>
      <c r="I167" s="265"/>
      <c r="J167" s="266">
        <f t="shared" si="20"/>
        <v>0</v>
      </c>
      <c r="K167" s="262" t="s">
        <v>22</v>
      </c>
      <c r="L167" s="267"/>
      <c r="M167" s="268" t="s">
        <v>22</v>
      </c>
      <c r="N167" s="269" t="s">
        <v>46</v>
      </c>
      <c r="O167" s="37"/>
      <c r="P167" s="202">
        <f t="shared" si="21"/>
        <v>0</v>
      </c>
      <c r="Q167" s="202">
        <v>0</v>
      </c>
      <c r="R167" s="202">
        <f t="shared" si="22"/>
        <v>0</v>
      </c>
      <c r="S167" s="202">
        <v>0</v>
      </c>
      <c r="T167" s="203">
        <f t="shared" si="23"/>
        <v>0</v>
      </c>
      <c r="AR167" s="19" t="s">
        <v>512</v>
      </c>
      <c r="AT167" s="19" t="s">
        <v>267</v>
      </c>
      <c r="AU167" s="19" t="s">
        <v>216</v>
      </c>
      <c r="AY167" s="19" t="s">
        <v>195</v>
      </c>
      <c r="BE167" s="204">
        <f t="shared" si="24"/>
        <v>0</v>
      </c>
      <c r="BF167" s="204">
        <f t="shared" si="25"/>
        <v>0</v>
      </c>
      <c r="BG167" s="204">
        <f t="shared" si="26"/>
        <v>0</v>
      </c>
      <c r="BH167" s="204">
        <f t="shared" si="27"/>
        <v>0</v>
      </c>
      <c r="BI167" s="204">
        <f t="shared" si="28"/>
        <v>0</v>
      </c>
      <c r="BJ167" s="19" t="s">
        <v>23</v>
      </c>
      <c r="BK167" s="204">
        <f t="shared" si="29"/>
        <v>0</v>
      </c>
      <c r="BL167" s="19" t="s">
        <v>258</v>
      </c>
      <c r="BM167" s="19" t="s">
        <v>3586</v>
      </c>
    </row>
    <row r="168" spans="2:65" s="1" customFormat="1" ht="20.399999999999999" customHeight="1">
      <c r="B168" s="36"/>
      <c r="C168" s="260" t="s">
        <v>742</v>
      </c>
      <c r="D168" s="260" t="s">
        <v>267</v>
      </c>
      <c r="E168" s="261" t="s">
        <v>3587</v>
      </c>
      <c r="F168" s="262" t="s">
        <v>3588</v>
      </c>
      <c r="G168" s="263" t="s">
        <v>2177</v>
      </c>
      <c r="H168" s="264">
        <v>1</v>
      </c>
      <c r="I168" s="265"/>
      <c r="J168" s="266">
        <f t="shared" si="20"/>
        <v>0</v>
      </c>
      <c r="K168" s="262" t="s">
        <v>22</v>
      </c>
      <c r="L168" s="267"/>
      <c r="M168" s="268" t="s">
        <v>22</v>
      </c>
      <c r="N168" s="269" t="s">
        <v>46</v>
      </c>
      <c r="O168" s="37"/>
      <c r="P168" s="202">
        <f t="shared" si="21"/>
        <v>0</v>
      </c>
      <c r="Q168" s="202">
        <v>0</v>
      </c>
      <c r="R168" s="202">
        <f t="shared" si="22"/>
        <v>0</v>
      </c>
      <c r="S168" s="202">
        <v>0</v>
      </c>
      <c r="T168" s="203">
        <f t="shared" si="23"/>
        <v>0</v>
      </c>
      <c r="AR168" s="19" t="s">
        <v>512</v>
      </c>
      <c r="AT168" s="19" t="s">
        <v>267</v>
      </c>
      <c r="AU168" s="19" t="s">
        <v>216</v>
      </c>
      <c r="AY168" s="19" t="s">
        <v>195</v>
      </c>
      <c r="BE168" s="204">
        <f t="shared" si="24"/>
        <v>0</v>
      </c>
      <c r="BF168" s="204">
        <f t="shared" si="25"/>
        <v>0</v>
      </c>
      <c r="BG168" s="204">
        <f t="shared" si="26"/>
        <v>0</v>
      </c>
      <c r="BH168" s="204">
        <f t="shared" si="27"/>
        <v>0</v>
      </c>
      <c r="BI168" s="204">
        <f t="shared" si="28"/>
        <v>0</v>
      </c>
      <c r="BJ168" s="19" t="s">
        <v>23</v>
      </c>
      <c r="BK168" s="204">
        <f t="shared" si="29"/>
        <v>0</v>
      </c>
      <c r="BL168" s="19" t="s">
        <v>258</v>
      </c>
      <c r="BM168" s="19" t="s">
        <v>3589</v>
      </c>
    </row>
    <row r="169" spans="2:65" s="1" customFormat="1" ht="20.399999999999999" customHeight="1">
      <c r="B169" s="36"/>
      <c r="C169" s="260" t="s">
        <v>748</v>
      </c>
      <c r="D169" s="260" t="s">
        <v>267</v>
      </c>
      <c r="E169" s="261" t="s">
        <v>3548</v>
      </c>
      <c r="F169" s="262" t="s">
        <v>3549</v>
      </c>
      <c r="G169" s="263" t="s">
        <v>2177</v>
      </c>
      <c r="H169" s="264">
        <v>1</v>
      </c>
      <c r="I169" s="265"/>
      <c r="J169" s="266">
        <f t="shared" si="20"/>
        <v>0</v>
      </c>
      <c r="K169" s="262" t="s">
        <v>22</v>
      </c>
      <c r="L169" s="267"/>
      <c r="M169" s="268" t="s">
        <v>22</v>
      </c>
      <c r="N169" s="269" t="s">
        <v>46</v>
      </c>
      <c r="O169" s="37"/>
      <c r="P169" s="202">
        <f t="shared" si="21"/>
        <v>0</v>
      </c>
      <c r="Q169" s="202">
        <v>0</v>
      </c>
      <c r="R169" s="202">
        <f t="shared" si="22"/>
        <v>0</v>
      </c>
      <c r="S169" s="202">
        <v>0</v>
      </c>
      <c r="T169" s="203">
        <f t="shared" si="23"/>
        <v>0</v>
      </c>
      <c r="AR169" s="19" t="s">
        <v>512</v>
      </c>
      <c r="AT169" s="19" t="s">
        <v>267</v>
      </c>
      <c r="AU169" s="19" t="s">
        <v>216</v>
      </c>
      <c r="AY169" s="19" t="s">
        <v>195</v>
      </c>
      <c r="BE169" s="204">
        <f t="shared" si="24"/>
        <v>0</v>
      </c>
      <c r="BF169" s="204">
        <f t="shared" si="25"/>
        <v>0</v>
      </c>
      <c r="BG169" s="204">
        <f t="shared" si="26"/>
        <v>0</v>
      </c>
      <c r="BH169" s="204">
        <f t="shared" si="27"/>
        <v>0</v>
      </c>
      <c r="BI169" s="204">
        <f t="shared" si="28"/>
        <v>0</v>
      </c>
      <c r="BJ169" s="19" t="s">
        <v>23</v>
      </c>
      <c r="BK169" s="204">
        <f t="shared" si="29"/>
        <v>0</v>
      </c>
      <c r="BL169" s="19" t="s">
        <v>258</v>
      </c>
      <c r="BM169" s="19" t="s">
        <v>3590</v>
      </c>
    </row>
    <row r="170" spans="2:65" s="1" customFormat="1" ht="20.399999999999999" customHeight="1">
      <c r="B170" s="36"/>
      <c r="C170" s="260" t="s">
        <v>755</v>
      </c>
      <c r="D170" s="260" t="s">
        <v>267</v>
      </c>
      <c r="E170" s="261" t="s">
        <v>3591</v>
      </c>
      <c r="F170" s="262" t="s">
        <v>3592</v>
      </c>
      <c r="G170" s="263" t="s">
        <v>2177</v>
      </c>
      <c r="H170" s="264">
        <v>1</v>
      </c>
      <c r="I170" s="265"/>
      <c r="J170" s="266">
        <f t="shared" si="20"/>
        <v>0</v>
      </c>
      <c r="K170" s="262" t="s">
        <v>22</v>
      </c>
      <c r="L170" s="267"/>
      <c r="M170" s="268" t="s">
        <v>22</v>
      </c>
      <c r="N170" s="269" t="s">
        <v>46</v>
      </c>
      <c r="O170" s="37"/>
      <c r="P170" s="202">
        <f t="shared" si="21"/>
        <v>0</v>
      </c>
      <c r="Q170" s="202">
        <v>0</v>
      </c>
      <c r="R170" s="202">
        <f t="shared" si="22"/>
        <v>0</v>
      </c>
      <c r="S170" s="202">
        <v>0</v>
      </c>
      <c r="T170" s="203">
        <f t="shared" si="23"/>
        <v>0</v>
      </c>
      <c r="AR170" s="19" t="s">
        <v>512</v>
      </c>
      <c r="AT170" s="19" t="s">
        <v>267</v>
      </c>
      <c r="AU170" s="19" t="s">
        <v>216</v>
      </c>
      <c r="AY170" s="19" t="s">
        <v>195</v>
      </c>
      <c r="BE170" s="204">
        <f t="shared" si="24"/>
        <v>0</v>
      </c>
      <c r="BF170" s="204">
        <f t="shared" si="25"/>
        <v>0</v>
      </c>
      <c r="BG170" s="204">
        <f t="shared" si="26"/>
        <v>0</v>
      </c>
      <c r="BH170" s="204">
        <f t="shared" si="27"/>
        <v>0</v>
      </c>
      <c r="BI170" s="204">
        <f t="shared" si="28"/>
        <v>0</v>
      </c>
      <c r="BJ170" s="19" t="s">
        <v>23</v>
      </c>
      <c r="BK170" s="204">
        <f t="shared" si="29"/>
        <v>0</v>
      </c>
      <c r="BL170" s="19" t="s">
        <v>258</v>
      </c>
      <c r="BM170" s="19" t="s">
        <v>3593</v>
      </c>
    </row>
    <row r="171" spans="2:65" s="1" customFormat="1" ht="20.399999999999999" customHeight="1">
      <c r="B171" s="36"/>
      <c r="C171" s="260" t="s">
        <v>760</v>
      </c>
      <c r="D171" s="260" t="s">
        <v>267</v>
      </c>
      <c r="E171" s="261" t="s">
        <v>3478</v>
      </c>
      <c r="F171" s="262" t="s">
        <v>3479</v>
      </c>
      <c r="G171" s="263" t="s">
        <v>2177</v>
      </c>
      <c r="H171" s="264">
        <v>1</v>
      </c>
      <c r="I171" s="265"/>
      <c r="J171" s="266">
        <f t="shared" si="20"/>
        <v>0</v>
      </c>
      <c r="K171" s="262" t="s">
        <v>22</v>
      </c>
      <c r="L171" s="267"/>
      <c r="M171" s="268" t="s">
        <v>22</v>
      </c>
      <c r="N171" s="269" t="s">
        <v>46</v>
      </c>
      <c r="O171" s="37"/>
      <c r="P171" s="202">
        <f t="shared" si="21"/>
        <v>0</v>
      </c>
      <c r="Q171" s="202">
        <v>0</v>
      </c>
      <c r="R171" s="202">
        <f t="shared" si="22"/>
        <v>0</v>
      </c>
      <c r="S171" s="202">
        <v>0</v>
      </c>
      <c r="T171" s="203">
        <f t="shared" si="23"/>
        <v>0</v>
      </c>
      <c r="AR171" s="19" t="s">
        <v>512</v>
      </c>
      <c r="AT171" s="19" t="s">
        <v>267</v>
      </c>
      <c r="AU171" s="19" t="s">
        <v>216</v>
      </c>
      <c r="AY171" s="19" t="s">
        <v>195</v>
      </c>
      <c r="BE171" s="204">
        <f t="shared" si="24"/>
        <v>0</v>
      </c>
      <c r="BF171" s="204">
        <f t="shared" si="25"/>
        <v>0</v>
      </c>
      <c r="BG171" s="204">
        <f t="shared" si="26"/>
        <v>0</v>
      </c>
      <c r="BH171" s="204">
        <f t="shared" si="27"/>
        <v>0</v>
      </c>
      <c r="BI171" s="204">
        <f t="shared" si="28"/>
        <v>0</v>
      </c>
      <c r="BJ171" s="19" t="s">
        <v>23</v>
      </c>
      <c r="BK171" s="204">
        <f t="shared" si="29"/>
        <v>0</v>
      </c>
      <c r="BL171" s="19" t="s">
        <v>258</v>
      </c>
      <c r="BM171" s="19" t="s">
        <v>3594</v>
      </c>
    </row>
    <row r="172" spans="2:65" s="1" customFormat="1" ht="20.399999999999999" customHeight="1">
      <c r="B172" s="36"/>
      <c r="C172" s="260" t="s">
        <v>764</v>
      </c>
      <c r="D172" s="260" t="s">
        <v>267</v>
      </c>
      <c r="E172" s="261" t="s">
        <v>3595</v>
      </c>
      <c r="F172" s="262" t="s">
        <v>3596</v>
      </c>
      <c r="G172" s="263" t="s">
        <v>2177</v>
      </c>
      <c r="H172" s="264">
        <v>4</v>
      </c>
      <c r="I172" s="265"/>
      <c r="J172" s="266">
        <f t="shared" si="20"/>
        <v>0</v>
      </c>
      <c r="K172" s="262" t="s">
        <v>22</v>
      </c>
      <c r="L172" s="267"/>
      <c r="M172" s="268" t="s">
        <v>22</v>
      </c>
      <c r="N172" s="269" t="s">
        <v>46</v>
      </c>
      <c r="O172" s="37"/>
      <c r="P172" s="202">
        <f t="shared" si="21"/>
        <v>0</v>
      </c>
      <c r="Q172" s="202">
        <v>0</v>
      </c>
      <c r="R172" s="202">
        <f t="shared" si="22"/>
        <v>0</v>
      </c>
      <c r="S172" s="202">
        <v>0</v>
      </c>
      <c r="T172" s="203">
        <f t="shared" si="23"/>
        <v>0</v>
      </c>
      <c r="AR172" s="19" t="s">
        <v>512</v>
      </c>
      <c r="AT172" s="19" t="s">
        <v>267</v>
      </c>
      <c r="AU172" s="19" t="s">
        <v>216</v>
      </c>
      <c r="AY172" s="19" t="s">
        <v>195</v>
      </c>
      <c r="BE172" s="204">
        <f t="shared" si="24"/>
        <v>0</v>
      </c>
      <c r="BF172" s="204">
        <f t="shared" si="25"/>
        <v>0</v>
      </c>
      <c r="BG172" s="204">
        <f t="shared" si="26"/>
        <v>0</v>
      </c>
      <c r="BH172" s="204">
        <f t="shared" si="27"/>
        <v>0</v>
      </c>
      <c r="BI172" s="204">
        <f t="shared" si="28"/>
        <v>0</v>
      </c>
      <c r="BJ172" s="19" t="s">
        <v>23</v>
      </c>
      <c r="BK172" s="204">
        <f t="shared" si="29"/>
        <v>0</v>
      </c>
      <c r="BL172" s="19" t="s">
        <v>258</v>
      </c>
      <c r="BM172" s="19" t="s">
        <v>3597</v>
      </c>
    </row>
    <row r="173" spans="2:65" s="1" customFormat="1" ht="20.399999999999999" customHeight="1">
      <c r="B173" s="36"/>
      <c r="C173" s="260" t="s">
        <v>771</v>
      </c>
      <c r="D173" s="260" t="s">
        <v>267</v>
      </c>
      <c r="E173" s="261" t="s">
        <v>3598</v>
      </c>
      <c r="F173" s="262" t="s">
        <v>3599</v>
      </c>
      <c r="G173" s="263" t="s">
        <v>2177</v>
      </c>
      <c r="H173" s="264">
        <v>7</v>
      </c>
      <c r="I173" s="265"/>
      <c r="J173" s="266">
        <f t="shared" si="20"/>
        <v>0</v>
      </c>
      <c r="K173" s="262" t="s">
        <v>22</v>
      </c>
      <c r="L173" s="267"/>
      <c r="M173" s="268" t="s">
        <v>22</v>
      </c>
      <c r="N173" s="269" t="s">
        <v>46</v>
      </c>
      <c r="O173" s="37"/>
      <c r="P173" s="202">
        <f t="shared" si="21"/>
        <v>0</v>
      </c>
      <c r="Q173" s="202">
        <v>0</v>
      </c>
      <c r="R173" s="202">
        <f t="shared" si="22"/>
        <v>0</v>
      </c>
      <c r="S173" s="202">
        <v>0</v>
      </c>
      <c r="T173" s="203">
        <f t="shared" si="23"/>
        <v>0</v>
      </c>
      <c r="AR173" s="19" t="s">
        <v>512</v>
      </c>
      <c r="AT173" s="19" t="s">
        <v>267</v>
      </c>
      <c r="AU173" s="19" t="s">
        <v>216</v>
      </c>
      <c r="AY173" s="19" t="s">
        <v>195</v>
      </c>
      <c r="BE173" s="204">
        <f t="shared" si="24"/>
        <v>0</v>
      </c>
      <c r="BF173" s="204">
        <f t="shared" si="25"/>
        <v>0</v>
      </c>
      <c r="BG173" s="204">
        <f t="shared" si="26"/>
        <v>0</v>
      </c>
      <c r="BH173" s="204">
        <f t="shared" si="27"/>
        <v>0</v>
      </c>
      <c r="BI173" s="204">
        <f t="shared" si="28"/>
        <v>0</v>
      </c>
      <c r="BJ173" s="19" t="s">
        <v>23</v>
      </c>
      <c r="BK173" s="204">
        <f t="shared" si="29"/>
        <v>0</v>
      </c>
      <c r="BL173" s="19" t="s">
        <v>258</v>
      </c>
      <c r="BM173" s="19" t="s">
        <v>3600</v>
      </c>
    </row>
    <row r="174" spans="2:65" s="1" customFormat="1" ht="28.8" customHeight="1">
      <c r="B174" s="36"/>
      <c r="C174" s="260" t="s">
        <v>776</v>
      </c>
      <c r="D174" s="260" t="s">
        <v>267</v>
      </c>
      <c r="E174" s="261" t="s">
        <v>3481</v>
      </c>
      <c r="F174" s="262" t="s">
        <v>3482</v>
      </c>
      <c r="G174" s="263" t="s">
        <v>2177</v>
      </c>
      <c r="H174" s="264">
        <v>2</v>
      </c>
      <c r="I174" s="265"/>
      <c r="J174" s="266">
        <f t="shared" si="20"/>
        <v>0</v>
      </c>
      <c r="K174" s="262" t="s">
        <v>22</v>
      </c>
      <c r="L174" s="267"/>
      <c r="M174" s="268" t="s">
        <v>22</v>
      </c>
      <c r="N174" s="269" t="s">
        <v>46</v>
      </c>
      <c r="O174" s="37"/>
      <c r="P174" s="202">
        <f t="shared" si="21"/>
        <v>0</v>
      </c>
      <c r="Q174" s="202">
        <v>0</v>
      </c>
      <c r="R174" s="202">
        <f t="shared" si="22"/>
        <v>0</v>
      </c>
      <c r="S174" s="202">
        <v>0</v>
      </c>
      <c r="T174" s="203">
        <f t="shared" si="23"/>
        <v>0</v>
      </c>
      <c r="AR174" s="19" t="s">
        <v>512</v>
      </c>
      <c r="AT174" s="19" t="s">
        <v>267</v>
      </c>
      <c r="AU174" s="19" t="s">
        <v>216</v>
      </c>
      <c r="AY174" s="19" t="s">
        <v>195</v>
      </c>
      <c r="BE174" s="204">
        <f t="shared" si="24"/>
        <v>0</v>
      </c>
      <c r="BF174" s="204">
        <f t="shared" si="25"/>
        <v>0</v>
      </c>
      <c r="BG174" s="204">
        <f t="shared" si="26"/>
        <v>0</v>
      </c>
      <c r="BH174" s="204">
        <f t="shared" si="27"/>
        <v>0</v>
      </c>
      <c r="BI174" s="204">
        <f t="shared" si="28"/>
        <v>0</v>
      </c>
      <c r="BJ174" s="19" t="s">
        <v>23</v>
      </c>
      <c r="BK174" s="204">
        <f t="shared" si="29"/>
        <v>0</v>
      </c>
      <c r="BL174" s="19" t="s">
        <v>258</v>
      </c>
      <c r="BM174" s="19" t="s">
        <v>3601</v>
      </c>
    </row>
    <row r="175" spans="2:65" s="1" customFormat="1" ht="20.399999999999999" customHeight="1">
      <c r="B175" s="36"/>
      <c r="C175" s="260" t="s">
        <v>781</v>
      </c>
      <c r="D175" s="260" t="s">
        <v>267</v>
      </c>
      <c r="E175" s="261" t="s">
        <v>3602</v>
      </c>
      <c r="F175" s="262" t="s">
        <v>3603</v>
      </c>
      <c r="G175" s="263" t="s">
        <v>2177</v>
      </c>
      <c r="H175" s="264">
        <v>1</v>
      </c>
      <c r="I175" s="265"/>
      <c r="J175" s="266">
        <f t="shared" si="20"/>
        <v>0</v>
      </c>
      <c r="K175" s="262" t="s">
        <v>22</v>
      </c>
      <c r="L175" s="267"/>
      <c r="M175" s="268" t="s">
        <v>22</v>
      </c>
      <c r="N175" s="269" t="s">
        <v>46</v>
      </c>
      <c r="O175" s="37"/>
      <c r="P175" s="202">
        <f t="shared" si="21"/>
        <v>0</v>
      </c>
      <c r="Q175" s="202">
        <v>0</v>
      </c>
      <c r="R175" s="202">
        <f t="shared" si="22"/>
        <v>0</v>
      </c>
      <c r="S175" s="202">
        <v>0</v>
      </c>
      <c r="T175" s="203">
        <f t="shared" si="23"/>
        <v>0</v>
      </c>
      <c r="AR175" s="19" t="s">
        <v>512</v>
      </c>
      <c r="AT175" s="19" t="s">
        <v>267</v>
      </c>
      <c r="AU175" s="19" t="s">
        <v>216</v>
      </c>
      <c r="AY175" s="19" t="s">
        <v>195</v>
      </c>
      <c r="BE175" s="204">
        <f t="shared" si="24"/>
        <v>0</v>
      </c>
      <c r="BF175" s="204">
        <f t="shared" si="25"/>
        <v>0</v>
      </c>
      <c r="BG175" s="204">
        <f t="shared" si="26"/>
        <v>0</v>
      </c>
      <c r="BH175" s="204">
        <f t="shared" si="27"/>
        <v>0</v>
      </c>
      <c r="BI175" s="204">
        <f t="shared" si="28"/>
        <v>0</v>
      </c>
      <c r="BJ175" s="19" t="s">
        <v>23</v>
      </c>
      <c r="BK175" s="204">
        <f t="shared" si="29"/>
        <v>0</v>
      </c>
      <c r="BL175" s="19" t="s">
        <v>258</v>
      </c>
      <c r="BM175" s="19" t="s">
        <v>3604</v>
      </c>
    </row>
    <row r="176" spans="2:65" s="1" customFormat="1" ht="20.399999999999999" customHeight="1">
      <c r="B176" s="36"/>
      <c r="C176" s="260" t="s">
        <v>786</v>
      </c>
      <c r="D176" s="260" t="s">
        <v>267</v>
      </c>
      <c r="E176" s="261" t="s">
        <v>3605</v>
      </c>
      <c r="F176" s="262" t="s">
        <v>3606</v>
      </c>
      <c r="G176" s="263" t="s">
        <v>2177</v>
      </c>
      <c r="H176" s="264">
        <v>100</v>
      </c>
      <c r="I176" s="265"/>
      <c r="J176" s="266">
        <f t="shared" si="20"/>
        <v>0</v>
      </c>
      <c r="K176" s="262" t="s">
        <v>22</v>
      </c>
      <c r="L176" s="267"/>
      <c r="M176" s="268" t="s">
        <v>22</v>
      </c>
      <c r="N176" s="269" t="s">
        <v>46</v>
      </c>
      <c r="O176" s="37"/>
      <c r="P176" s="202">
        <f t="shared" si="21"/>
        <v>0</v>
      </c>
      <c r="Q176" s="202">
        <v>0</v>
      </c>
      <c r="R176" s="202">
        <f t="shared" si="22"/>
        <v>0</v>
      </c>
      <c r="S176" s="202">
        <v>0</v>
      </c>
      <c r="T176" s="203">
        <f t="shared" si="23"/>
        <v>0</v>
      </c>
      <c r="AR176" s="19" t="s">
        <v>512</v>
      </c>
      <c r="AT176" s="19" t="s">
        <v>267</v>
      </c>
      <c r="AU176" s="19" t="s">
        <v>216</v>
      </c>
      <c r="AY176" s="19" t="s">
        <v>195</v>
      </c>
      <c r="BE176" s="204">
        <f t="shared" si="24"/>
        <v>0</v>
      </c>
      <c r="BF176" s="204">
        <f t="shared" si="25"/>
        <v>0</v>
      </c>
      <c r="BG176" s="204">
        <f t="shared" si="26"/>
        <v>0</v>
      </c>
      <c r="BH176" s="204">
        <f t="shared" si="27"/>
        <v>0</v>
      </c>
      <c r="BI176" s="204">
        <f t="shared" si="28"/>
        <v>0</v>
      </c>
      <c r="BJ176" s="19" t="s">
        <v>23</v>
      </c>
      <c r="BK176" s="204">
        <f t="shared" si="29"/>
        <v>0</v>
      </c>
      <c r="BL176" s="19" t="s">
        <v>258</v>
      </c>
      <c r="BM176" s="19" t="s">
        <v>3607</v>
      </c>
    </row>
    <row r="177" spans="2:65" s="1" customFormat="1" ht="20.399999999999999" customHeight="1">
      <c r="B177" s="36"/>
      <c r="C177" s="260" t="s">
        <v>793</v>
      </c>
      <c r="D177" s="260" t="s">
        <v>267</v>
      </c>
      <c r="E177" s="261" t="s">
        <v>3608</v>
      </c>
      <c r="F177" s="262" t="s">
        <v>3609</v>
      </c>
      <c r="G177" s="263" t="s">
        <v>2177</v>
      </c>
      <c r="H177" s="264">
        <v>4</v>
      </c>
      <c r="I177" s="265"/>
      <c r="J177" s="266">
        <f t="shared" si="20"/>
        <v>0</v>
      </c>
      <c r="K177" s="262" t="s">
        <v>22</v>
      </c>
      <c r="L177" s="267"/>
      <c r="M177" s="268" t="s">
        <v>22</v>
      </c>
      <c r="N177" s="269" t="s">
        <v>46</v>
      </c>
      <c r="O177" s="37"/>
      <c r="P177" s="202">
        <f t="shared" si="21"/>
        <v>0</v>
      </c>
      <c r="Q177" s="202">
        <v>0</v>
      </c>
      <c r="R177" s="202">
        <f t="shared" si="22"/>
        <v>0</v>
      </c>
      <c r="S177" s="202">
        <v>0</v>
      </c>
      <c r="T177" s="203">
        <f t="shared" si="23"/>
        <v>0</v>
      </c>
      <c r="AR177" s="19" t="s">
        <v>512</v>
      </c>
      <c r="AT177" s="19" t="s">
        <v>267</v>
      </c>
      <c r="AU177" s="19" t="s">
        <v>216</v>
      </c>
      <c r="AY177" s="19" t="s">
        <v>195</v>
      </c>
      <c r="BE177" s="204">
        <f t="shared" si="24"/>
        <v>0</v>
      </c>
      <c r="BF177" s="204">
        <f t="shared" si="25"/>
        <v>0</v>
      </c>
      <c r="BG177" s="204">
        <f t="shared" si="26"/>
        <v>0</v>
      </c>
      <c r="BH177" s="204">
        <f t="shared" si="27"/>
        <v>0</v>
      </c>
      <c r="BI177" s="204">
        <f t="shared" si="28"/>
        <v>0</v>
      </c>
      <c r="BJ177" s="19" t="s">
        <v>23</v>
      </c>
      <c r="BK177" s="204">
        <f t="shared" si="29"/>
        <v>0</v>
      </c>
      <c r="BL177" s="19" t="s">
        <v>258</v>
      </c>
      <c r="BM177" s="19" t="s">
        <v>3610</v>
      </c>
    </row>
    <row r="178" spans="2:65" s="1" customFormat="1" ht="20.399999999999999" customHeight="1">
      <c r="B178" s="36"/>
      <c r="C178" s="260" t="s">
        <v>798</v>
      </c>
      <c r="D178" s="260" t="s">
        <v>267</v>
      </c>
      <c r="E178" s="261" t="s">
        <v>3499</v>
      </c>
      <c r="F178" s="262" t="s">
        <v>3500</v>
      </c>
      <c r="G178" s="263" t="s">
        <v>2177</v>
      </c>
      <c r="H178" s="264">
        <v>1</v>
      </c>
      <c r="I178" s="265"/>
      <c r="J178" s="266">
        <f t="shared" si="20"/>
        <v>0</v>
      </c>
      <c r="K178" s="262" t="s">
        <v>22</v>
      </c>
      <c r="L178" s="267"/>
      <c r="M178" s="268" t="s">
        <v>22</v>
      </c>
      <c r="N178" s="269" t="s">
        <v>46</v>
      </c>
      <c r="O178" s="37"/>
      <c r="P178" s="202">
        <f t="shared" si="21"/>
        <v>0</v>
      </c>
      <c r="Q178" s="202">
        <v>0</v>
      </c>
      <c r="R178" s="202">
        <f t="shared" si="22"/>
        <v>0</v>
      </c>
      <c r="S178" s="202">
        <v>0</v>
      </c>
      <c r="T178" s="203">
        <f t="shared" si="23"/>
        <v>0</v>
      </c>
      <c r="AR178" s="19" t="s">
        <v>512</v>
      </c>
      <c r="AT178" s="19" t="s">
        <v>267</v>
      </c>
      <c r="AU178" s="19" t="s">
        <v>216</v>
      </c>
      <c r="AY178" s="19" t="s">
        <v>195</v>
      </c>
      <c r="BE178" s="204">
        <f t="shared" si="24"/>
        <v>0</v>
      </c>
      <c r="BF178" s="204">
        <f t="shared" si="25"/>
        <v>0</v>
      </c>
      <c r="BG178" s="204">
        <f t="shared" si="26"/>
        <v>0</v>
      </c>
      <c r="BH178" s="204">
        <f t="shared" si="27"/>
        <v>0</v>
      </c>
      <c r="BI178" s="204">
        <f t="shared" si="28"/>
        <v>0</v>
      </c>
      <c r="BJ178" s="19" t="s">
        <v>23</v>
      </c>
      <c r="BK178" s="204">
        <f t="shared" si="29"/>
        <v>0</v>
      </c>
      <c r="BL178" s="19" t="s">
        <v>258</v>
      </c>
      <c r="BM178" s="19" t="s">
        <v>3611</v>
      </c>
    </row>
    <row r="179" spans="2:65" s="1" customFormat="1" ht="20.399999999999999" customHeight="1">
      <c r="B179" s="36"/>
      <c r="C179" s="193" t="s">
        <v>802</v>
      </c>
      <c r="D179" s="193" t="s">
        <v>198</v>
      </c>
      <c r="E179" s="194" t="s">
        <v>3612</v>
      </c>
      <c r="F179" s="195" t="s">
        <v>3613</v>
      </c>
      <c r="G179" s="196" t="s">
        <v>2177</v>
      </c>
      <c r="H179" s="197">
        <v>1</v>
      </c>
      <c r="I179" s="198"/>
      <c r="J179" s="199">
        <f t="shared" si="20"/>
        <v>0</v>
      </c>
      <c r="K179" s="195" t="s">
        <v>22</v>
      </c>
      <c r="L179" s="56"/>
      <c r="M179" s="200" t="s">
        <v>22</v>
      </c>
      <c r="N179" s="201" t="s">
        <v>46</v>
      </c>
      <c r="O179" s="37"/>
      <c r="P179" s="202">
        <f t="shared" si="21"/>
        <v>0</v>
      </c>
      <c r="Q179" s="202">
        <v>0</v>
      </c>
      <c r="R179" s="202">
        <f t="shared" si="22"/>
        <v>0</v>
      </c>
      <c r="S179" s="202">
        <v>0</v>
      </c>
      <c r="T179" s="203">
        <f t="shared" si="23"/>
        <v>0</v>
      </c>
      <c r="AR179" s="19" t="s">
        <v>258</v>
      </c>
      <c r="AT179" s="19" t="s">
        <v>198</v>
      </c>
      <c r="AU179" s="19" t="s">
        <v>216</v>
      </c>
      <c r="AY179" s="19" t="s">
        <v>195</v>
      </c>
      <c r="BE179" s="204">
        <f t="shared" si="24"/>
        <v>0</v>
      </c>
      <c r="BF179" s="204">
        <f t="shared" si="25"/>
        <v>0</v>
      </c>
      <c r="BG179" s="204">
        <f t="shared" si="26"/>
        <v>0</v>
      </c>
      <c r="BH179" s="204">
        <f t="shared" si="27"/>
        <v>0</v>
      </c>
      <c r="BI179" s="204">
        <f t="shared" si="28"/>
        <v>0</v>
      </c>
      <c r="BJ179" s="19" t="s">
        <v>23</v>
      </c>
      <c r="BK179" s="204">
        <f t="shared" si="29"/>
        <v>0</v>
      </c>
      <c r="BL179" s="19" t="s">
        <v>258</v>
      </c>
      <c r="BM179" s="19" t="s">
        <v>3614</v>
      </c>
    </row>
    <row r="180" spans="2:65" s="1" customFormat="1" ht="20.399999999999999" customHeight="1">
      <c r="B180" s="36"/>
      <c r="C180" s="193" t="s">
        <v>806</v>
      </c>
      <c r="D180" s="193" t="s">
        <v>198</v>
      </c>
      <c r="E180" s="194" t="s">
        <v>3559</v>
      </c>
      <c r="F180" s="195" t="s">
        <v>3560</v>
      </c>
      <c r="G180" s="196" t="s">
        <v>2177</v>
      </c>
      <c r="H180" s="197">
        <v>1</v>
      </c>
      <c r="I180" s="198"/>
      <c r="J180" s="199">
        <f t="shared" si="20"/>
        <v>0</v>
      </c>
      <c r="K180" s="195" t="s">
        <v>22</v>
      </c>
      <c r="L180" s="56"/>
      <c r="M180" s="200" t="s">
        <v>22</v>
      </c>
      <c r="N180" s="201" t="s">
        <v>46</v>
      </c>
      <c r="O180" s="37"/>
      <c r="P180" s="202">
        <f t="shared" si="21"/>
        <v>0</v>
      </c>
      <c r="Q180" s="202">
        <v>0</v>
      </c>
      <c r="R180" s="202">
        <f t="shared" si="22"/>
        <v>0</v>
      </c>
      <c r="S180" s="202">
        <v>0</v>
      </c>
      <c r="T180" s="203">
        <f t="shared" si="23"/>
        <v>0</v>
      </c>
      <c r="AR180" s="19" t="s">
        <v>258</v>
      </c>
      <c r="AT180" s="19" t="s">
        <v>198</v>
      </c>
      <c r="AU180" s="19" t="s">
        <v>216</v>
      </c>
      <c r="AY180" s="19" t="s">
        <v>195</v>
      </c>
      <c r="BE180" s="204">
        <f t="shared" si="24"/>
        <v>0</v>
      </c>
      <c r="BF180" s="204">
        <f t="shared" si="25"/>
        <v>0</v>
      </c>
      <c r="BG180" s="204">
        <f t="shared" si="26"/>
        <v>0</v>
      </c>
      <c r="BH180" s="204">
        <f t="shared" si="27"/>
        <v>0</v>
      </c>
      <c r="BI180" s="204">
        <f t="shared" si="28"/>
        <v>0</v>
      </c>
      <c r="BJ180" s="19" t="s">
        <v>23</v>
      </c>
      <c r="BK180" s="204">
        <f t="shared" si="29"/>
        <v>0</v>
      </c>
      <c r="BL180" s="19" t="s">
        <v>258</v>
      </c>
      <c r="BM180" s="19" t="s">
        <v>3615</v>
      </c>
    </row>
    <row r="181" spans="2:65" s="1" customFormat="1" ht="20.399999999999999" customHeight="1">
      <c r="B181" s="36"/>
      <c r="C181" s="193" t="s">
        <v>810</v>
      </c>
      <c r="D181" s="193" t="s">
        <v>198</v>
      </c>
      <c r="E181" s="194" t="s">
        <v>3422</v>
      </c>
      <c r="F181" s="195" t="s">
        <v>3423</v>
      </c>
      <c r="G181" s="196" t="s">
        <v>2177</v>
      </c>
      <c r="H181" s="197">
        <v>11</v>
      </c>
      <c r="I181" s="198"/>
      <c r="J181" s="199">
        <f t="shared" si="20"/>
        <v>0</v>
      </c>
      <c r="K181" s="195" t="s">
        <v>22</v>
      </c>
      <c r="L181" s="56"/>
      <c r="M181" s="200" t="s">
        <v>22</v>
      </c>
      <c r="N181" s="201" t="s">
        <v>46</v>
      </c>
      <c r="O181" s="37"/>
      <c r="P181" s="202">
        <f t="shared" si="21"/>
        <v>0</v>
      </c>
      <c r="Q181" s="202">
        <v>0</v>
      </c>
      <c r="R181" s="202">
        <f t="shared" si="22"/>
        <v>0</v>
      </c>
      <c r="S181" s="202">
        <v>0</v>
      </c>
      <c r="T181" s="203">
        <f t="shared" si="23"/>
        <v>0</v>
      </c>
      <c r="AR181" s="19" t="s">
        <v>258</v>
      </c>
      <c r="AT181" s="19" t="s">
        <v>198</v>
      </c>
      <c r="AU181" s="19" t="s">
        <v>216</v>
      </c>
      <c r="AY181" s="19" t="s">
        <v>195</v>
      </c>
      <c r="BE181" s="204">
        <f t="shared" si="24"/>
        <v>0</v>
      </c>
      <c r="BF181" s="204">
        <f t="shared" si="25"/>
        <v>0</v>
      </c>
      <c r="BG181" s="204">
        <f t="shared" si="26"/>
        <v>0</v>
      </c>
      <c r="BH181" s="204">
        <f t="shared" si="27"/>
        <v>0</v>
      </c>
      <c r="BI181" s="204">
        <f t="shared" si="28"/>
        <v>0</v>
      </c>
      <c r="BJ181" s="19" t="s">
        <v>23</v>
      </c>
      <c r="BK181" s="204">
        <f t="shared" si="29"/>
        <v>0</v>
      </c>
      <c r="BL181" s="19" t="s">
        <v>258</v>
      </c>
      <c r="BM181" s="19" t="s">
        <v>3616</v>
      </c>
    </row>
    <row r="182" spans="2:65" s="1" customFormat="1" ht="20.399999999999999" customHeight="1">
      <c r="B182" s="36"/>
      <c r="C182" s="193" t="s">
        <v>816</v>
      </c>
      <c r="D182" s="193" t="s">
        <v>198</v>
      </c>
      <c r="E182" s="194" t="s">
        <v>3507</v>
      </c>
      <c r="F182" s="195" t="s">
        <v>3508</v>
      </c>
      <c r="G182" s="196" t="s">
        <v>2177</v>
      </c>
      <c r="H182" s="197">
        <v>1</v>
      </c>
      <c r="I182" s="198"/>
      <c r="J182" s="199">
        <f t="shared" si="20"/>
        <v>0</v>
      </c>
      <c r="K182" s="195" t="s">
        <v>22</v>
      </c>
      <c r="L182" s="56"/>
      <c r="M182" s="200" t="s">
        <v>22</v>
      </c>
      <c r="N182" s="201" t="s">
        <v>46</v>
      </c>
      <c r="O182" s="37"/>
      <c r="P182" s="202">
        <f t="shared" si="21"/>
        <v>0</v>
      </c>
      <c r="Q182" s="202">
        <v>0</v>
      </c>
      <c r="R182" s="202">
        <f t="shared" si="22"/>
        <v>0</v>
      </c>
      <c r="S182" s="202">
        <v>0</v>
      </c>
      <c r="T182" s="203">
        <f t="shared" si="23"/>
        <v>0</v>
      </c>
      <c r="AR182" s="19" t="s">
        <v>258</v>
      </c>
      <c r="AT182" s="19" t="s">
        <v>198</v>
      </c>
      <c r="AU182" s="19" t="s">
        <v>216</v>
      </c>
      <c r="AY182" s="19" t="s">
        <v>195</v>
      </c>
      <c r="BE182" s="204">
        <f t="shared" si="24"/>
        <v>0</v>
      </c>
      <c r="BF182" s="204">
        <f t="shared" si="25"/>
        <v>0</v>
      </c>
      <c r="BG182" s="204">
        <f t="shared" si="26"/>
        <v>0</v>
      </c>
      <c r="BH182" s="204">
        <f t="shared" si="27"/>
        <v>0</v>
      </c>
      <c r="BI182" s="204">
        <f t="shared" si="28"/>
        <v>0</v>
      </c>
      <c r="BJ182" s="19" t="s">
        <v>23</v>
      </c>
      <c r="BK182" s="204">
        <f t="shared" si="29"/>
        <v>0</v>
      </c>
      <c r="BL182" s="19" t="s">
        <v>258</v>
      </c>
      <c r="BM182" s="19" t="s">
        <v>3617</v>
      </c>
    </row>
    <row r="183" spans="2:65" s="1" customFormat="1" ht="20.399999999999999" customHeight="1">
      <c r="B183" s="36"/>
      <c r="C183" s="193" t="s">
        <v>823</v>
      </c>
      <c r="D183" s="193" t="s">
        <v>198</v>
      </c>
      <c r="E183" s="194" t="s">
        <v>3565</v>
      </c>
      <c r="F183" s="195" t="s">
        <v>3566</v>
      </c>
      <c r="G183" s="196" t="s">
        <v>2177</v>
      </c>
      <c r="H183" s="197">
        <v>1</v>
      </c>
      <c r="I183" s="198"/>
      <c r="J183" s="199">
        <f t="shared" si="20"/>
        <v>0</v>
      </c>
      <c r="K183" s="195" t="s">
        <v>22</v>
      </c>
      <c r="L183" s="56"/>
      <c r="M183" s="200" t="s">
        <v>22</v>
      </c>
      <c r="N183" s="201" t="s">
        <v>46</v>
      </c>
      <c r="O183" s="37"/>
      <c r="P183" s="202">
        <f t="shared" si="21"/>
        <v>0</v>
      </c>
      <c r="Q183" s="202">
        <v>0</v>
      </c>
      <c r="R183" s="202">
        <f t="shared" si="22"/>
        <v>0</v>
      </c>
      <c r="S183" s="202">
        <v>0</v>
      </c>
      <c r="T183" s="203">
        <f t="shared" si="23"/>
        <v>0</v>
      </c>
      <c r="AR183" s="19" t="s">
        <v>258</v>
      </c>
      <c r="AT183" s="19" t="s">
        <v>198</v>
      </c>
      <c r="AU183" s="19" t="s">
        <v>216</v>
      </c>
      <c r="AY183" s="19" t="s">
        <v>195</v>
      </c>
      <c r="BE183" s="204">
        <f t="shared" si="24"/>
        <v>0</v>
      </c>
      <c r="BF183" s="204">
        <f t="shared" si="25"/>
        <v>0</v>
      </c>
      <c r="BG183" s="204">
        <f t="shared" si="26"/>
        <v>0</v>
      </c>
      <c r="BH183" s="204">
        <f t="shared" si="27"/>
        <v>0</v>
      </c>
      <c r="BI183" s="204">
        <f t="shared" si="28"/>
        <v>0</v>
      </c>
      <c r="BJ183" s="19" t="s">
        <v>23</v>
      </c>
      <c r="BK183" s="204">
        <f t="shared" si="29"/>
        <v>0</v>
      </c>
      <c r="BL183" s="19" t="s">
        <v>258</v>
      </c>
      <c r="BM183" s="19" t="s">
        <v>3618</v>
      </c>
    </row>
    <row r="184" spans="2:65" s="1" customFormat="1" ht="20.399999999999999" customHeight="1">
      <c r="B184" s="36"/>
      <c r="C184" s="193" t="s">
        <v>827</v>
      </c>
      <c r="D184" s="193" t="s">
        <v>198</v>
      </c>
      <c r="E184" s="194" t="s">
        <v>3568</v>
      </c>
      <c r="F184" s="195" t="s">
        <v>3569</v>
      </c>
      <c r="G184" s="196" t="s">
        <v>2177</v>
      </c>
      <c r="H184" s="197">
        <v>4</v>
      </c>
      <c r="I184" s="198"/>
      <c r="J184" s="199">
        <f t="shared" si="20"/>
        <v>0</v>
      </c>
      <c r="K184" s="195" t="s">
        <v>22</v>
      </c>
      <c r="L184" s="56"/>
      <c r="M184" s="200" t="s">
        <v>22</v>
      </c>
      <c r="N184" s="201" t="s">
        <v>46</v>
      </c>
      <c r="O184" s="37"/>
      <c r="P184" s="202">
        <f t="shared" si="21"/>
        <v>0</v>
      </c>
      <c r="Q184" s="202">
        <v>0</v>
      </c>
      <c r="R184" s="202">
        <f t="shared" si="22"/>
        <v>0</v>
      </c>
      <c r="S184" s="202">
        <v>0</v>
      </c>
      <c r="T184" s="203">
        <f t="shared" si="23"/>
        <v>0</v>
      </c>
      <c r="AR184" s="19" t="s">
        <v>258</v>
      </c>
      <c r="AT184" s="19" t="s">
        <v>198</v>
      </c>
      <c r="AU184" s="19" t="s">
        <v>216</v>
      </c>
      <c r="AY184" s="19" t="s">
        <v>195</v>
      </c>
      <c r="BE184" s="204">
        <f t="shared" si="24"/>
        <v>0</v>
      </c>
      <c r="BF184" s="204">
        <f t="shared" si="25"/>
        <v>0</v>
      </c>
      <c r="BG184" s="204">
        <f t="shared" si="26"/>
        <v>0</v>
      </c>
      <c r="BH184" s="204">
        <f t="shared" si="27"/>
        <v>0</v>
      </c>
      <c r="BI184" s="204">
        <f t="shared" si="28"/>
        <v>0</v>
      </c>
      <c r="BJ184" s="19" t="s">
        <v>23</v>
      </c>
      <c r="BK184" s="204">
        <f t="shared" si="29"/>
        <v>0</v>
      </c>
      <c r="BL184" s="19" t="s">
        <v>258</v>
      </c>
      <c r="BM184" s="19" t="s">
        <v>3619</v>
      </c>
    </row>
    <row r="185" spans="2:65" s="1" customFormat="1" ht="20.399999999999999" customHeight="1">
      <c r="B185" s="36"/>
      <c r="C185" s="193" t="s">
        <v>831</v>
      </c>
      <c r="D185" s="193" t="s">
        <v>198</v>
      </c>
      <c r="E185" s="194" t="s">
        <v>3620</v>
      </c>
      <c r="F185" s="195" t="s">
        <v>3621</v>
      </c>
      <c r="G185" s="196" t="s">
        <v>2177</v>
      </c>
      <c r="H185" s="197">
        <v>1</v>
      </c>
      <c r="I185" s="198"/>
      <c r="J185" s="199">
        <f t="shared" si="20"/>
        <v>0</v>
      </c>
      <c r="K185" s="195" t="s">
        <v>22</v>
      </c>
      <c r="L185" s="56"/>
      <c r="M185" s="200" t="s">
        <v>22</v>
      </c>
      <c r="N185" s="201" t="s">
        <v>46</v>
      </c>
      <c r="O185" s="37"/>
      <c r="P185" s="202">
        <f t="shared" si="21"/>
        <v>0</v>
      </c>
      <c r="Q185" s="202">
        <v>0</v>
      </c>
      <c r="R185" s="202">
        <f t="shared" si="22"/>
        <v>0</v>
      </c>
      <c r="S185" s="202">
        <v>0</v>
      </c>
      <c r="T185" s="203">
        <f t="shared" si="23"/>
        <v>0</v>
      </c>
      <c r="AR185" s="19" t="s">
        <v>258</v>
      </c>
      <c r="AT185" s="19" t="s">
        <v>198</v>
      </c>
      <c r="AU185" s="19" t="s">
        <v>216</v>
      </c>
      <c r="AY185" s="19" t="s">
        <v>195</v>
      </c>
      <c r="BE185" s="204">
        <f t="shared" si="24"/>
        <v>0</v>
      </c>
      <c r="BF185" s="204">
        <f t="shared" si="25"/>
        <v>0</v>
      </c>
      <c r="BG185" s="204">
        <f t="shared" si="26"/>
        <v>0</v>
      </c>
      <c r="BH185" s="204">
        <f t="shared" si="27"/>
        <v>0</v>
      </c>
      <c r="BI185" s="204">
        <f t="shared" si="28"/>
        <v>0</v>
      </c>
      <c r="BJ185" s="19" t="s">
        <v>23</v>
      </c>
      <c r="BK185" s="204">
        <f t="shared" si="29"/>
        <v>0</v>
      </c>
      <c r="BL185" s="19" t="s">
        <v>258</v>
      </c>
      <c r="BM185" s="19" t="s">
        <v>3622</v>
      </c>
    </row>
    <row r="186" spans="2:65" s="1" customFormat="1" ht="28.8" customHeight="1">
      <c r="B186" s="36"/>
      <c r="C186" s="193" t="s">
        <v>842</v>
      </c>
      <c r="D186" s="193" t="s">
        <v>198</v>
      </c>
      <c r="E186" s="194" t="s">
        <v>3623</v>
      </c>
      <c r="F186" s="195" t="s">
        <v>3624</v>
      </c>
      <c r="G186" s="196" t="s">
        <v>2177</v>
      </c>
      <c r="H186" s="197">
        <v>4</v>
      </c>
      <c r="I186" s="198"/>
      <c r="J186" s="199">
        <f t="shared" si="20"/>
        <v>0</v>
      </c>
      <c r="K186" s="195" t="s">
        <v>22</v>
      </c>
      <c r="L186" s="56"/>
      <c r="M186" s="200" t="s">
        <v>22</v>
      </c>
      <c r="N186" s="201" t="s">
        <v>46</v>
      </c>
      <c r="O186" s="37"/>
      <c r="P186" s="202">
        <f t="shared" si="21"/>
        <v>0</v>
      </c>
      <c r="Q186" s="202">
        <v>0</v>
      </c>
      <c r="R186" s="202">
        <f t="shared" si="22"/>
        <v>0</v>
      </c>
      <c r="S186" s="202">
        <v>0</v>
      </c>
      <c r="T186" s="203">
        <f t="shared" si="23"/>
        <v>0</v>
      </c>
      <c r="AR186" s="19" t="s">
        <v>258</v>
      </c>
      <c r="AT186" s="19" t="s">
        <v>198</v>
      </c>
      <c r="AU186" s="19" t="s">
        <v>216</v>
      </c>
      <c r="AY186" s="19" t="s">
        <v>195</v>
      </c>
      <c r="BE186" s="204">
        <f t="shared" si="24"/>
        <v>0</v>
      </c>
      <c r="BF186" s="204">
        <f t="shared" si="25"/>
        <v>0</v>
      </c>
      <c r="BG186" s="204">
        <f t="shared" si="26"/>
        <v>0</v>
      </c>
      <c r="BH186" s="204">
        <f t="shared" si="27"/>
        <v>0</v>
      </c>
      <c r="BI186" s="204">
        <f t="shared" si="28"/>
        <v>0</v>
      </c>
      <c r="BJ186" s="19" t="s">
        <v>23</v>
      </c>
      <c r="BK186" s="204">
        <f t="shared" si="29"/>
        <v>0</v>
      </c>
      <c r="BL186" s="19" t="s">
        <v>258</v>
      </c>
      <c r="BM186" s="19" t="s">
        <v>3625</v>
      </c>
    </row>
    <row r="187" spans="2:65" s="1" customFormat="1" ht="28.8" customHeight="1">
      <c r="B187" s="36"/>
      <c r="C187" s="193" t="s">
        <v>846</v>
      </c>
      <c r="D187" s="193" t="s">
        <v>198</v>
      </c>
      <c r="E187" s="194" t="s">
        <v>3626</v>
      </c>
      <c r="F187" s="195" t="s">
        <v>3627</v>
      </c>
      <c r="G187" s="196" t="s">
        <v>2177</v>
      </c>
      <c r="H187" s="197">
        <v>7</v>
      </c>
      <c r="I187" s="198"/>
      <c r="J187" s="199">
        <f t="shared" si="20"/>
        <v>0</v>
      </c>
      <c r="K187" s="195" t="s">
        <v>22</v>
      </c>
      <c r="L187" s="56"/>
      <c r="M187" s="200" t="s">
        <v>22</v>
      </c>
      <c r="N187" s="201" t="s">
        <v>46</v>
      </c>
      <c r="O187" s="37"/>
      <c r="P187" s="202">
        <f t="shared" si="21"/>
        <v>0</v>
      </c>
      <c r="Q187" s="202">
        <v>0</v>
      </c>
      <c r="R187" s="202">
        <f t="shared" si="22"/>
        <v>0</v>
      </c>
      <c r="S187" s="202">
        <v>0</v>
      </c>
      <c r="T187" s="203">
        <f t="shared" si="23"/>
        <v>0</v>
      </c>
      <c r="AR187" s="19" t="s">
        <v>258</v>
      </c>
      <c r="AT187" s="19" t="s">
        <v>198</v>
      </c>
      <c r="AU187" s="19" t="s">
        <v>216</v>
      </c>
      <c r="AY187" s="19" t="s">
        <v>195</v>
      </c>
      <c r="BE187" s="204">
        <f t="shared" si="24"/>
        <v>0</v>
      </c>
      <c r="BF187" s="204">
        <f t="shared" si="25"/>
        <v>0</v>
      </c>
      <c r="BG187" s="204">
        <f t="shared" si="26"/>
        <v>0</v>
      </c>
      <c r="BH187" s="204">
        <f t="shared" si="27"/>
        <v>0</v>
      </c>
      <c r="BI187" s="204">
        <f t="shared" si="28"/>
        <v>0</v>
      </c>
      <c r="BJ187" s="19" t="s">
        <v>23</v>
      </c>
      <c r="BK187" s="204">
        <f t="shared" si="29"/>
        <v>0</v>
      </c>
      <c r="BL187" s="19" t="s">
        <v>258</v>
      </c>
      <c r="BM187" s="19" t="s">
        <v>3628</v>
      </c>
    </row>
    <row r="188" spans="2:65" s="1" customFormat="1" ht="20.399999999999999" customHeight="1">
      <c r="B188" s="36"/>
      <c r="C188" s="193" t="s">
        <v>853</v>
      </c>
      <c r="D188" s="193" t="s">
        <v>198</v>
      </c>
      <c r="E188" s="194" t="s">
        <v>3516</v>
      </c>
      <c r="F188" s="195" t="s">
        <v>3517</v>
      </c>
      <c r="G188" s="196" t="s">
        <v>2177</v>
      </c>
      <c r="H188" s="197">
        <v>3</v>
      </c>
      <c r="I188" s="198"/>
      <c r="J188" s="199">
        <f t="shared" si="20"/>
        <v>0</v>
      </c>
      <c r="K188" s="195" t="s">
        <v>22</v>
      </c>
      <c r="L188" s="56"/>
      <c r="M188" s="200" t="s">
        <v>22</v>
      </c>
      <c r="N188" s="201" t="s">
        <v>46</v>
      </c>
      <c r="O188" s="37"/>
      <c r="P188" s="202">
        <f t="shared" si="21"/>
        <v>0</v>
      </c>
      <c r="Q188" s="202">
        <v>0</v>
      </c>
      <c r="R188" s="202">
        <f t="shared" si="22"/>
        <v>0</v>
      </c>
      <c r="S188" s="202">
        <v>0</v>
      </c>
      <c r="T188" s="203">
        <f t="shared" si="23"/>
        <v>0</v>
      </c>
      <c r="AR188" s="19" t="s">
        <v>258</v>
      </c>
      <c r="AT188" s="19" t="s">
        <v>198</v>
      </c>
      <c r="AU188" s="19" t="s">
        <v>216</v>
      </c>
      <c r="AY188" s="19" t="s">
        <v>195</v>
      </c>
      <c r="BE188" s="204">
        <f t="shared" si="24"/>
        <v>0</v>
      </c>
      <c r="BF188" s="204">
        <f t="shared" si="25"/>
        <v>0</v>
      </c>
      <c r="BG188" s="204">
        <f t="shared" si="26"/>
        <v>0</v>
      </c>
      <c r="BH188" s="204">
        <f t="shared" si="27"/>
        <v>0</v>
      </c>
      <c r="BI188" s="204">
        <f t="shared" si="28"/>
        <v>0</v>
      </c>
      <c r="BJ188" s="19" t="s">
        <v>23</v>
      </c>
      <c r="BK188" s="204">
        <f t="shared" si="29"/>
        <v>0</v>
      </c>
      <c r="BL188" s="19" t="s">
        <v>258</v>
      </c>
      <c r="BM188" s="19" t="s">
        <v>3629</v>
      </c>
    </row>
    <row r="189" spans="2:65" s="1" customFormat="1" ht="20.399999999999999" customHeight="1">
      <c r="B189" s="36"/>
      <c r="C189" s="193" t="s">
        <v>859</v>
      </c>
      <c r="D189" s="193" t="s">
        <v>198</v>
      </c>
      <c r="E189" s="194" t="s">
        <v>3575</v>
      </c>
      <c r="F189" s="195" t="s">
        <v>3576</v>
      </c>
      <c r="G189" s="196" t="s">
        <v>2177</v>
      </c>
      <c r="H189" s="197">
        <v>1</v>
      </c>
      <c r="I189" s="198"/>
      <c r="J189" s="199">
        <f t="shared" si="20"/>
        <v>0</v>
      </c>
      <c r="K189" s="195" t="s">
        <v>22</v>
      </c>
      <c r="L189" s="56"/>
      <c r="M189" s="200" t="s">
        <v>22</v>
      </c>
      <c r="N189" s="201" t="s">
        <v>46</v>
      </c>
      <c r="O189" s="37"/>
      <c r="P189" s="202">
        <f t="shared" si="21"/>
        <v>0</v>
      </c>
      <c r="Q189" s="202">
        <v>0</v>
      </c>
      <c r="R189" s="202">
        <f t="shared" si="22"/>
        <v>0</v>
      </c>
      <c r="S189" s="202">
        <v>0</v>
      </c>
      <c r="T189" s="203">
        <f t="shared" si="23"/>
        <v>0</v>
      </c>
      <c r="AR189" s="19" t="s">
        <v>258</v>
      </c>
      <c r="AT189" s="19" t="s">
        <v>198</v>
      </c>
      <c r="AU189" s="19" t="s">
        <v>216</v>
      </c>
      <c r="AY189" s="19" t="s">
        <v>195</v>
      </c>
      <c r="BE189" s="204">
        <f t="shared" si="24"/>
        <v>0</v>
      </c>
      <c r="BF189" s="204">
        <f t="shared" si="25"/>
        <v>0</v>
      </c>
      <c r="BG189" s="204">
        <f t="shared" si="26"/>
        <v>0</v>
      </c>
      <c r="BH189" s="204">
        <f t="shared" si="27"/>
        <v>0</v>
      </c>
      <c r="BI189" s="204">
        <f t="shared" si="28"/>
        <v>0</v>
      </c>
      <c r="BJ189" s="19" t="s">
        <v>23</v>
      </c>
      <c r="BK189" s="204">
        <f t="shared" si="29"/>
        <v>0</v>
      </c>
      <c r="BL189" s="19" t="s">
        <v>258</v>
      </c>
      <c r="BM189" s="19" t="s">
        <v>3630</v>
      </c>
    </row>
    <row r="190" spans="2:65" s="1" customFormat="1" ht="20.399999999999999" customHeight="1">
      <c r="B190" s="36"/>
      <c r="C190" s="193" t="s">
        <v>865</v>
      </c>
      <c r="D190" s="193" t="s">
        <v>198</v>
      </c>
      <c r="E190" s="194" t="s">
        <v>3631</v>
      </c>
      <c r="F190" s="195" t="s">
        <v>3632</v>
      </c>
      <c r="G190" s="196" t="s">
        <v>2177</v>
      </c>
      <c r="H190" s="197">
        <v>100</v>
      </c>
      <c r="I190" s="198"/>
      <c r="J190" s="199">
        <f t="shared" si="20"/>
        <v>0</v>
      </c>
      <c r="K190" s="195" t="s">
        <v>22</v>
      </c>
      <c r="L190" s="56"/>
      <c r="M190" s="200" t="s">
        <v>22</v>
      </c>
      <c r="N190" s="201" t="s">
        <v>46</v>
      </c>
      <c r="O190" s="37"/>
      <c r="P190" s="202">
        <f t="shared" si="21"/>
        <v>0</v>
      </c>
      <c r="Q190" s="202">
        <v>0</v>
      </c>
      <c r="R190" s="202">
        <f t="shared" si="22"/>
        <v>0</v>
      </c>
      <c r="S190" s="202">
        <v>0</v>
      </c>
      <c r="T190" s="203">
        <f t="shared" si="23"/>
        <v>0</v>
      </c>
      <c r="AR190" s="19" t="s">
        <v>258</v>
      </c>
      <c r="AT190" s="19" t="s">
        <v>198</v>
      </c>
      <c r="AU190" s="19" t="s">
        <v>216</v>
      </c>
      <c r="AY190" s="19" t="s">
        <v>195</v>
      </c>
      <c r="BE190" s="204">
        <f t="shared" si="24"/>
        <v>0</v>
      </c>
      <c r="BF190" s="204">
        <f t="shared" si="25"/>
        <v>0</v>
      </c>
      <c r="BG190" s="204">
        <f t="shared" si="26"/>
        <v>0</v>
      </c>
      <c r="BH190" s="204">
        <f t="shared" si="27"/>
        <v>0</v>
      </c>
      <c r="BI190" s="204">
        <f t="shared" si="28"/>
        <v>0</v>
      </c>
      <c r="BJ190" s="19" t="s">
        <v>23</v>
      </c>
      <c r="BK190" s="204">
        <f t="shared" si="29"/>
        <v>0</v>
      </c>
      <c r="BL190" s="19" t="s">
        <v>258</v>
      </c>
      <c r="BM190" s="19" t="s">
        <v>3633</v>
      </c>
    </row>
    <row r="191" spans="2:65" s="1" customFormat="1" ht="20.399999999999999" customHeight="1">
      <c r="B191" s="36"/>
      <c r="C191" s="193" t="s">
        <v>871</v>
      </c>
      <c r="D191" s="193" t="s">
        <v>198</v>
      </c>
      <c r="E191" s="194" t="s">
        <v>3525</v>
      </c>
      <c r="F191" s="195" t="s">
        <v>3526</v>
      </c>
      <c r="G191" s="196" t="s">
        <v>2177</v>
      </c>
      <c r="H191" s="197">
        <v>4</v>
      </c>
      <c r="I191" s="198"/>
      <c r="J191" s="199">
        <f t="shared" si="20"/>
        <v>0</v>
      </c>
      <c r="K191" s="195" t="s">
        <v>22</v>
      </c>
      <c r="L191" s="56"/>
      <c r="M191" s="200" t="s">
        <v>22</v>
      </c>
      <c r="N191" s="201" t="s">
        <v>46</v>
      </c>
      <c r="O191" s="37"/>
      <c r="P191" s="202">
        <f t="shared" si="21"/>
        <v>0</v>
      </c>
      <c r="Q191" s="202">
        <v>0</v>
      </c>
      <c r="R191" s="202">
        <f t="shared" si="22"/>
        <v>0</v>
      </c>
      <c r="S191" s="202">
        <v>0</v>
      </c>
      <c r="T191" s="203">
        <f t="shared" si="23"/>
        <v>0</v>
      </c>
      <c r="AR191" s="19" t="s">
        <v>258</v>
      </c>
      <c r="AT191" s="19" t="s">
        <v>198</v>
      </c>
      <c r="AU191" s="19" t="s">
        <v>216</v>
      </c>
      <c r="AY191" s="19" t="s">
        <v>195</v>
      </c>
      <c r="BE191" s="204">
        <f t="shared" si="24"/>
        <v>0</v>
      </c>
      <c r="BF191" s="204">
        <f t="shared" si="25"/>
        <v>0</v>
      </c>
      <c r="BG191" s="204">
        <f t="shared" si="26"/>
        <v>0</v>
      </c>
      <c r="BH191" s="204">
        <f t="shared" si="27"/>
        <v>0</v>
      </c>
      <c r="BI191" s="204">
        <f t="shared" si="28"/>
        <v>0</v>
      </c>
      <c r="BJ191" s="19" t="s">
        <v>23</v>
      </c>
      <c r="BK191" s="204">
        <f t="shared" si="29"/>
        <v>0</v>
      </c>
      <c r="BL191" s="19" t="s">
        <v>258</v>
      </c>
      <c r="BM191" s="19" t="s">
        <v>3634</v>
      </c>
    </row>
    <row r="192" spans="2:65" s="1" customFormat="1" ht="20.399999999999999" customHeight="1">
      <c r="B192" s="36"/>
      <c r="C192" s="193" t="s">
        <v>876</v>
      </c>
      <c r="D192" s="193" t="s">
        <v>198</v>
      </c>
      <c r="E192" s="194" t="s">
        <v>3531</v>
      </c>
      <c r="F192" s="195" t="s">
        <v>3532</v>
      </c>
      <c r="G192" s="196" t="s">
        <v>231</v>
      </c>
      <c r="H192" s="197">
        <v>7.0000000000000007E-2</v>
      </c>
      <c r="I192" s="198"/>
      <c r="J192" s="199">
        <f t="shared" si="20"/>
        <v>0</v>
      </c>
      <c r="K192" s="195" t="s">
        <v>22</v>
      </c>
      <c r="L192" s="56"/>
      <c r="M192" s="200" t="s">
        <v>22</v>
      </c>
      <c r="N192" s="201" t="s">
        <v>46</v>
      </c>
      <c r="O192" s="37"/>
      <c r="P192" s="202">
        <f t="shared" si="21"/>
        <v>0</v>
      </c>
      <c r="Q192" s="202">
        <v>0</v>
      </c>
      <c r="R192" s="202">
        <f t="shared" si="22"/>
        <v>0</v>
      </c>
      <c r="S192" s="202">
        <v>0</v>
      </c>
      <c r="T192" s="203">
        <f t="shared" si="23"/>
        <v>0</v>
      </c>
      <c r="AR192" s="19" t="s">
        <v>258</v>
      </c>
      <c r="AT192" s="19" t="s">
        <v>198</v>
      </c>
      <c r="AU192" s="19" t="s">
        <v>216</v>
      </c>
      <c r="AY192" s="19" t="s">
        <v>195</v>
      </c>
      <c r="BE192" s="204">
        <f t="shared" si="24"/>
        <v>0</v>
      </c>
      <c r="BF192" s="204">
        <f t="shared" si="25"/>
        <v>0</v>
      </c>
      <c r="BG192" s="204">
        <f t="shared" si="26"/>
        <v>0</v>
      </c>
      <c r="BH192" s="204">
        <f t="shared" si="27"/>
        <v>0</v>
      </c>
      <c r="BI192" s="204">
        <f t="shared" si="28"/>
        <v>0</v>
      </c>
      <c r="BJ192" s="19" t="s">
        <v>23</v>
      </c>
      <c r="BK192" s="204">
        <f t="shared" si="29"/>
        <v>0</v>
      </c>
      <c r="BL192" s="19" t="s">
        <v>258</v>
      </c>
      <c r="BM192" s="19" t="s">
        <v>3635</v>
      </c>
    </row>
    <row r="193" spans="2:65" s="11" customFormat="1" ht="22.35" customHeight="1">
      <c r="B193" s="176"/>
      <c r="C193" s="177"/>
      <c r="D193" s="190" t="s">
        <v>74</v>
      </c>
      <c r="E193" s="191" t="s">
        <v>3636</v>
      </c>
      <c r="F193" s="191" t="s">
        <v>3637</v>
      </c>
      <c r="G193" s="177"/>
      <c r="H193" s="177"/>
      <c r="I193" s="180"/>
      <c r="J193" s="192">
        <f>BK193</f>
        <v>0</v>
      </c>
      <c r="K193" s="177"/>
      <c r="L193" s="182"/>
      <c r="M193" s="183"/>
      <c r="N193" s="184"/>
      <c r="O193" s="184"/>
      <c r="P193" s="185">
        <f>SUM(P194:P205)</f>
        <v>0</v>
      </c>
      <c r="Q193" s="184"/>
      <c r="R193" s="185">
        <f>SUM(R194:R205)</f>
        <v>0</v>
      </c>
      <c r="S193" s="184"/>
      <c r="T193" s="186">
        <f>SUM(T194:T205)</f>
        <v>0</v>
      </c>
      <c r="AR193" s="187" t="s">
        <v>83</v>
      </c>
      <c r="AT193" s="188" t="s">
        <v>74</v>
      </c>
      <c r="AU193" s="188" t="s">
        <v>83</v>
      </c>
      <c r="AY193" s="187" t="s">
        <v>195</v>
      </c>
      <c r="BK193" s="189">
        <f>SUM(BK194:BK205)</f>
        <v>0</v>
      </c>
    </row>
    <row r="194" spans="2:65" s="1" customFormat="1" ht="28.8" customHeight="1">
      <c r="B194" s="36"/>
      <c r="C194" s="260" t="s">
        <v>883</v>
      </c>
      <c r="D194" s="260" t="s">
        <v>267</v>
      </c>
      <c r="E194" s="261" t="s">
        <v>3638</v>
      </c>
      <c r="F194" s="262" t="s">
        <v>3639</v>
      </c>
      <c r="G194" s="263" t="s">
        <v>2177</v>
      </c>
      <c r="H194" s="264">
        <v>1</v>
      </c>
      <c r="I194" s="265"/>
      <c r="J194" s="266">
        <f t="shared" ref="J194:J205" si="30">ROUND(I194*H194,2)</f>
        <v>0</v>
      </c>
      <c r="K194" s="262" t="s">
        <v>22</v>
      </c>
      <c r="L194" s="267"/>
      <c r="M194" s="268" t="s">
        <v>22</v>
      </c>
      <c r="N194" s="269" t="s">
        <v>46</v>
      </c>
      <c r="O194" s="37"/>
      <c r="P194" s="202">
        <f t="shared" ref="P194:P205" si="31">O194*H194</f>
        <v>0</v>
      </c>
      <c r="Q194" s="202">
        <v>0</v>
      </c>
      <c r="R194" s="202">
        <f t="shared" ref="R194:R205" si="32">Q194*H194</f>
        <v>0</v>
      </c>
      <c r="S194" s="202">
        <v>0</v>
      </c>
      <c r="T194" s="203">
        <f t="shared" ref="T194:T205" si="33">S194*H194</f>
        <v>0</v>
      </c>
      <c r="AR194" s="19" t="s">
        <v>512</v>
      </c>
      <c r="AT194" s="19" t="s">
        <v>267</v>
      </c>
      <c r="AU194" s="19" t="s">
        <v>216</v>
      </c>
      <c r="AY194" s="19" t="s">
        <v>195</v>
      </c>
      <c r="BE194" s="204">
        <f t="shared" ref="BE194:BE205" si="34">IF(N194="základní",J194,0)</f>
        <v>0</v>
      </c>
      <c r="BF194" s="204">
        <f t="shared" ref="BF194:BF205" si="35">IF(N194="snížená",J194,0)</f>
        <v>0</v>
      </c>
      <c r="BG194" s="204">
        <f t="shared" ref="BG194:BG205" si="36">IF(N194="zákl. přenesená",J194,0)</f>
        <v>0</v>
      </c>
      <c r="BH194" s="204">
        <f t="shared" ref="BH194:BH205" si="37">IF(N194="sníž. přenesená",J194,0)</f>
        <v>0</v>
      </c>
      <c r="BI194" s="204">
        <f t="shared" ref="BI194:BI205" si="38">IF(N194="nulová",J194,0)</f>
        <v>0</v>
      </c>
      <c r="BJ194" s="19" t="s">
        <v>23</v>
      </c>
      <c r="BK194" s="204">
        <f t="shared" ref="BK194:BK205" si="39">ROUND(I194*H194,2)</f>
        <v>0</v>
      </c>
      <c r="BL194" s="19" t="s">
        <v>258</v>
      </c>
      <c r="BM194" s="19" t="s">
        <v>3640</v>
      </c>
    </row>
    <row r="195" spans="2:65" s="1" customFormat="1" ht="20.399999999999999" customHeight="1">
      <c r="B195" s="36"/>
      <c r="C195" s="260" t="s">
        <v>888</v>
      </c>
      <c r="D195" s="260" t="s">
        <v>267</v>
      </c>
      <c r="E195" s="261" t="s">
        <v>3641</v>
      </c>
      <c r="F195" s="262" t="s">
        <v>3642</v>
      </c>
      <c r="G195" s="263" t="s">
        <v>2177</v>
      </c>
      <c r="H195" s="264">
        <v>1</v>
      </c>
      <c r="I195" s="265"/>
      <c r="J195" s="266">
        <f t="shared" si="30"/>
        <v>0</v>
      </c>
      <c r="K195" s="262" t="s">
        <v>22</v>
      </c>
      <c r="L195" s="267"/>
      <c r="M195" s="268" t="s">
        <v>22</v>
      </c>
      <c r="N195" s="269" t="s">
        <v>46</v>
      </c>
      <c r="O195" s="37"/>
      <c r="P195" s="202">
        <f t="shared" si="31"/>
        <v>0</v>
      </c>
      <c r="Q195" s="202">
        <v>0</v>
      </c>
      <c r="R195" s="202">
        <f t="shared" si="32"/>
        <v>0</v>
      </c>
      <c r="S195" s="202">
        <v>0</v>
      </c>
      <c r="T195" s="203">
        <f t="shared" si="33"/>
        <v>0</v>
      </c>
      <c r="AR195" s="19" t="s">
        <v>512</v>
      </c>
      <c r="AT195" s="19" t="s">
        <v>267</v>
      </c>
      <c r="AU195" s="19" t="s">
        <v>216</v>
      </c>
      <c r="AY195" s="19" t="s">
        <v>195</v>
      </c>
      <c r="BE195" s="204">
        <f t="shared" si="34"/>
        <v>0</v>
      </c>
      <c r="BF195" s="204">
        <f t="shared" si="35"/>
        <v>0</v>
      </c>
      <c r="BG195" s="204">
        <f t="shared" si="36"/>
        <v>0</v>
      </c>
      <c r="BH195" s="204">
        <f t="shared" si="37"/>
        <v>0</v>
      </c>
      <c r="BI195" s="204">
        <f t="shared" si="38"/>
        <v>0</v>
      </c>
      <c r="BJ195" s="19" t="s">
        <v>23</v>
      </c>
      <c r="BK195" s="204">
        <f t="shared" si="39"/>
        <v>0</v>
      </c>
      <c r="BL195" s="19" t="s">
        <v>258</v>
      </c>
      <c r="BM195" s="19" t="s">
        <v>3643</v>
      </c>
    </row>
    <row r="196" spans="2:65" s="1" customFormat="1" ht="20.399999999999999" customHeight="1">
      <c r="B196" s="36"/>
      <c r="C196" s="260" t="s">
        <v>892</v>
      </c>
      <c r="D196" s="260" t="s">
        <v>267</v>
      </c>
      <c r="E196" s="261" t="s">
        <v>3644</v>
      </c>
      <c r="F196" s="262" t="s">
        <v>3645</v>
      </c>
      <c r="G196" s="263" t="s">
        <v>2177</v>
      </c>
      <c r="H196" s="264">
        <v>1</v>
      </c>
      <c r="I196" s="265"/>
      <c r="J196" s="266">
        <f t="shared" si="30"/>
        <v>0</v>
      </c>
      <c r="K196" s="262" t="s">
        <v>22</v>
      </c>
      <c r="L196" s="267"/>
      <c r="M196" s="268" t="s">
        <v>22</v>
      </c>
      <c r="N196" s="269" t="s">
        <v>46</v>
      </c>
      <c r="O196" s="37"/>
      <c r="P196" s="202">
        <f t="shared" si="31"/>
        <v>0</v>
      </c>
      <c r="Q196" s="202">
        <v>0</v>
      </c>
      <c r="R196" s="202">
        <f t="shared" si="32"/>
        <v>0</v>
      </c>
      <c r="S196" s="202">
        <v>0</v>
      </c>
      <c r="T196" s="203">
        <f t="shared" si="33"/>
        <v>0</v>
      </c>
      <c r="AR196" s="19" t="s">
        <v>512</v>
      </c>
      <c r="AT196" s="19" t="s">
        <v>267</v>
      </c>
      <c r="AU196" s="19" t="s">
        <v>216</v>
      </c>
      <c r="AY196" s="19" t="s">
        <v>195</v>
      </c>
      <c r="BE196" s="204">
        <f t="shared" si="34"/>
        <v>0</v>
      </c>
      <c r="BF196" s="204">
        <f t="shared" si="35"/>
        <v>0</v>
      </c>
      <c r="BG196" s="204">
        <f t="shared" si="36"/>
        <v>0</v>
      </c>
      <c r="BH196" s="204">
        <f t="shared" si="37"/>
        <v>0</v>
      </c>
      <c r="BI196" s="204">
        <f t="shared" si="38"/>
        <v>0</v>
      </c>
      <c r="BJ196" s="19" t="s">
        <v>23</v>
      </c>
      <c r="BK196" s="204">
        <f t="shared" si="39"/>
        <v>0</v>
      </c>
      <c r="BL196" s="19" t="s">
        <v>258</v>
      </c>
      <c r="BM196" s="19" t="s">
        <v>3646</v>
      </c>
    </row>
    <row r="197" spans="2:65" s="1" customFormat="1" ht="20.399999999999999" customHeight="1">
      <c r="B197" s="36"/>
      <c r="C197" s="260" t="s">
        <v>896</v>
      </c>
      <c r="D197" s="260" t="s">
        <v>267</v>
      </c>
      <c r="E197" s="261" t="s">
        <v>3460</v>
      </c>
      <c r="F197" s="262" t="s">
        <v>3461</v>
      </c>
      <c r="G197" s="263" t="s">
        <v>2177</v>
      </c>
      <c r="H197" s="264">
        <v>2</v>
      </c>
      <c r="I197" s="265"/>
      <c r="J197" s="266">
        <f t="shared" si="30"/>
        <v>0</v>
      </c>
      <c r="K197" s="262" t="s">
        <v>22</v>
      </c>
      <c r="L197" s="267"/>
      <c r="M197" s="268" t="s">
        <v>22</v>
      </c>
      <c r="N197" s="269" t="s">
        <v>46</v>
      </c>
      <c r="O197" s="37"/>
      <c r="P197" s="202">
        <f t="shared" si="31"/>
        <v>0</v>
      </c>
      <c r="Q197" s="202">
        <v>0</v>
      </c>
      <c r="R197" s="202">
        <f t="shared" si="32"/>
        <v>0</v>
      </c>
      <c r="S197" s="202">
        <v>0</v>
      </c>
      <c r="T197" s="203">
        <f t="shared" si="33"/>
        <v>0</v>
      </c>
      <c r="AR197" s="19" t="s">
        <v>512</v>
      </c>
      <c r="AT197" s="19" t="s">
        <v>267</v>
      </c>
      <c r="AU197" s="19" t="s">
        <v>216</v>
      </c>
      <c r="AY197" s="19" t="s">
        <v>195</v>
      </c>
      <c r="BE197" s="204">
        <f t="shared" si="34"/>
        <v>0</v>
      </c>
      <c r="BF197" s="204">
        <f t="shared" si="35"/>
        <v>0</v>
      </c>
      <c r="BG197" s="204">
        <f t="shared" si="36"/>
        <v>0</v>
      </c>
      <c r="BH197" s="204">
        <f t="shared" si="37"/>
        <v>0</v>
      </c>
      <c r="BI197" s="204">
        <f t="shared" si="38"/>
        <v>0</v>
      </c>
      <c r="BJ197" s="19" t="s">
        <v>23</v>
      </c>
      <c r="BK197" s="204">
        <f t="shared" si="39"/>
        <v>0</v>
      </c>
      <c r="BL197" s="19" t="s">
        <v>258</v>
      </c>
      <c r="BM197" s="19" t="s">
        <v>3647</v>
      </c>
    </row>
    <row r="198" spans="2:65" s="1" customFormat="1" ht="20.399999999999999" customHeight="1">
      <c r="B198" s="36"/>
      <c r="C198" s="260" t="s">
        <v>900</v>
      </c>
      <c r="D198" s="260" t="s">
        <v>267</v>
      </c>
      <c r="E198" s="261" t="s">
        <v>3648</v>
      </c>
      <c r="F198" s="262" t="s">
        <v>3649</v>
      </c>
      <c r="G198" s="263" t="s">
        <v>2177</v>
      </c>
      <c r="H198" s="264">
        <v>1</v>
      </c>
      <c r="I198" s="265"/>
      <c r="J198" s="266">
        <f t="shared" si="30"/>
        <v>0</v>
      </c>
      <c r="K198" s="262" t="s">
        <v>22</v>
      </c>
      <c r="L198" s="267"/>
      <c r="M198" s="268" t="s">
        <v>22</v>
      </c>
      <c r="N198" s="269" t="s">
        <v>46</v>
      </c>
      <c r="O198" s="37"/>
      <c r="P198" s="202">
        <f t="shared" si="31"/>
        <v>0</v>
      </c>
      <c r="Q198" s="202">
        <v>0</v>
      </c>
      <c r="R198" s="202">
        <f t="shared" si="32"/>
        <v>0</v>
      </c>
      <c r="S198" s="202">
        <v>0</v>
      </c>
      <c r="T198" s="203">
        <f t="shared" si="33"/>
        <v>0</v>
      </c>
      <c r="AR198" s="19" t="s">
        <v>512</v>
      </c>
      <c r="AT198" s="19" t="s">
        <v>267</v>
      </c>
      <c r="AU198" s="19" t="s">
        <v>216</v>
      </c>
      <c r="AY198" s="19" t="s">
        <v>195</v>
      </c>
      <c r="BE198" s="204">
        <f t="shared" si="34"/>
        <v>0</v>
      </c>
      <c r="BF198" s="204">
        <f t="shared" si="35"/>
        <v>0</v>
      </c>
      <c r="BG198" s="204">
        <f t="shared" si="36"/>
        <v>0</v>
      </c>
      <c r="BH198" s="204">
        <f t="shared" si="37"/>
        <v>0</v>
      </c>
      <c r="BI198" s="204">
        <f t="shared" si="38"/>
        <v>0</v>
      </c>
      <c r="BJ198" s="19" t="s">
        <v>23</v>
      </c>
      <c r="BK198" s="204">
        <f t="shared" si="39"/>
        <v>0</v>
      </c>
      <c r="BL198" s="19" t="s">
        <v>258</v>
      </c>
      <c r="BM198" s="19" t="s">
        <v>3650</v>
      </c>
    </row>
    <row r="199" spans="2:65" s="1" customFormat="1" ht="20.399999999999999" customHeight="1">
      <c r="B199" s="36"/>
      <c r="C199" s="260" t="s">
        <v>904</v>
      </c>
      <c r="D199" s="260" t="s">
        <v>267</v>
      </c>
      <c r="E199" s="261" t="s">
        <v>3595</v>
      </c>
      <c r="F199" s="262" t="s">
        <v>3596</v>
      </c>
      <c r="G199" s="263" t="s">
        <v>2177</v>
      </c>
      <c r="H199" s="264">
        <v>2</v>
      </c>
      <c r="I199" s="265"/>
      <c r="J199" s="266">
        <f t="shared" si="30"/>
        <v>0</v>
      </c>
      <c r="K199" s="262" t="s">
        <v>22</v>
      </c>
      <c r="L199" s="267"/>
      <c r="M199" s="268" t="s">
        <v>22</v>
      </c>
      <c r="N199" s="269" t="s">
        <v>46</v>
      </c>
      <c r="O199" s="37"/>
      <c r="P199" s="202">
        <f t="shared" si="31"/>
        <v>0</v>
      </c>
      <c r="Q199" s="202">
        <v>0</v>
      </c>
      <c r="R199" s="202">
        <f t="shared" si="32"/>
        <v>0</v>
      </c>
      <c r="S199" s="202">
        <v>0</v>
      </c>
      <c r="T199" s="203">
        <f t="shared" si="33"/>
        <v>0</v>
      </c>
      <c r="AR199" s="19" t="s">
        <v>512</v>
      </c>
      <c r="AT199" s="19" t="s">
        <v>267</v>
      </c>
      <c r="AU199" s="19" t="s">
        <v>216</v>
      </c>
      <c r="AY199" s="19" t="s">
        <v>195</v>
      </c>
      <c r="BE199" s="204">
        <f t="shared" si="34"/>
        <v>0</v>
      </c>
      <c r="BF199" s="204">
        <f t="shared" si="35"/>
        <v>0</v>
      </c>
      <c r="BG199" s="204">
        <f t="shared" si="36"/>
        <v>0</v>
      </c>
      <c r="BH199" s="204">
        <f t="shared" si="37"/>
        <v>0</v>
      </c>
      <c r="BI199" s="204">
        <f t="shared" si="38"/>
        <v>0</v>
      </c>
      <c r="BJ199" s="19" t="s">
        <v>23</v>
      </c>
      <c r="BK199" s="204">
        <f t="shared" si="39"/>
        <v>0</v>
      </c>
      <c r="BL199" s="19" t="s">
        <v>258</v>
      </c>
      <c r="BM199" s="19" t="s">
        <v>3651</v>
      </c>
    </row>
    <row r="200" spans="2:65" s="1" customFormat="1" ht="20.399999999999999" customHeight="1">
      <c r="B200" s="36"/>
      <c r="C200" s="260" t="s">
        <v>908</v>
      </c>
      <c r="D200" s="260" t="s">
        <v>267</v>
      </c>
      <c r="E200" s="261" t="s">
        <v>3555</v>
      </c>
      <c r="F200" s="262" t="s">
        <v>3556</v>
      </c>
      <c r="G200" s="263" t="s">
        <v>2177</v>
      </c>
      <c r="H200" s="264">
        <v>1</v>
      </c>
      <c r="I200" s="265"/>
      <c r="J200" s="266">
        <f t="shared" si="30"/>
        <v>0</v>
      </c>
      <c r="K200" s="262" t="s">
        <v>22</v>
      </c>
      <c r="L200" s="267"/>
      <c r="M200" s="268" t="s">
        <v>22</v>
      </c>
      <c r="N200" s="269" t="s">
        <v>46</v>
      </c>
      <c r="O200" s="37"/>
      <c r="P200" s="202">
        <f t="shared" si="31"/>
        <v>0</v>
      </c>
      <c r="Q200" s="202">
        <v>0</v>
      </c>
      <c r="R200" s="202">
        <f t="shared" si="32"/>
        <v>0</v>
      </c>
      <c r="S200" s="202">
        <v>0</v>
      </c>
      <c r="T200" s="203">
        <f t="shared" si="33"/>
        <v>0</v>
      </c>
      <c r="AR200" s="19" t="s">
        <v>512</v>
      </c>
      <c r="AT200" s="19" t="s">
        <v>267</v>
      </c>
      <c r="AU200" s="19" t="s">
        <v>216</v>
      </c>
      <c r="AY200" s="19" t="s">
        <v>195</v>
      </c>
      <c r="BE200" s="204">
        <f t="shared" si="34"/>
        <v>0</v>
      </c>
      <c r="BF200" s="204">
        <f t="shared" si="35"/>
        <v>0</v>
      </c>
      <c r="BG200" s="204">
        <f t="shared" si="36"/>
        <v>0</v>
      </c>
      <c r="BH200" s="204">
        <f t="shared" si="37"/>
        <v>0</v>
      </c>
      <c r="BI200" s="204">
        <f t="shared" si="38"/>
        <v>0</v>
      </c>
      <c r="BJ200" s="19" t="s">
        <v>23</v>
      </c>
      <c r="BK200" s="204">
        <f t="shared" si="39"/>
        <v>0</v>
      </c>
      <c r="BL200" s="19" t="s">
        <v>258</v>
      </c>
      <c r="BM200" s="19" t="s">
        <v>3652</v>
      </c>
    </row>
    <row r="201" spans="2:65" s="1" customFormat="1" ht="20.399999999999999" customHeight="1">
      <c r="B201" s="36"/>
      <c r="C201" s="260" t="s">
        <v>912</v>
      </c>
      <c r="D201" s="260" t="s">
        <v>267</v>
      </c>
      <c r="E201" s="261" t="s">
        <v>3499</v>
      </c>
      <c r="F201" s="262" t="s">
        <v>3500</v>
      </c>
      <c r="G201" s="263" t="s">
        <v>2177</v>
      </c>
      <c r="H201" s="264">
        <v>1</v>
      </c>
      <c r="I201" s="265"/>
      <c r="J201" s="266">
        <f t="shared" si="30"/>
        <v>0</v>
      </c>
      <c r="K201" s="262" t="s">
        <v>22</v>
      </c>
      <c r="L201" s="267"/>
      <c r="M201" s="268" t="s">
        <v>22</v>
      </c>
      <c r="N201" s="269" t="s">
        <v>46</v>
      </c>
      <c r="O201" s="37"/>
      <c r="P201" s="202">
        <f t="shared" si="31"/>
        <v>0</v>
      </c>
      <c r="Q201" s="202">
        <v>0</v>
      </c>
      <c r="R201" s="202">
        <f t="shared" si="32"/>
        <v>0</v>
      </c>
      <c r="S201" s="202">
        <v>0</v>
      </c>
      <c r="T201" s="203">
        <f t="shared" si="33"/>
        <v>0</v>
      </c>
      <c r="AR201" s="19" t="s">
        <v>512</v>
      </c>
      <c r="AT201" s="19" t="s">
        <v>267</v>
      </c>
      <c r="AU201" s="19" t="s">
        <v>216</v>
      </c>
      <c r="AY201" s="19" t="s">
        <v>195</v>
      </c>
      <c r="BE201" s="204">
        <f t="shared" si="34"/>
        <v>0</v>
      </c>
      <c r="BF201" s="204">
        <f t="shared" si="35"/>
        <v>0</v>
      </c>
      <c r="BG201" s="204">
        <f t="shared" si="36"/>
        <v>0</v>
      </c>
      <c r="BH201" s="204">
        <f t="shared" si="37"/>
        <v>0</v>
      </c>
      <c r="BI201" s="204">
        <f t="shared" si="38"/>
        <v>0</v>
      </c>
      <c r="BJ201" s="19" t="s">
        <v>23</v>
      </c>
      <c r="BK201" s="204">
        <f t="shared" si="39"/>
        <v>0</v>
      </c>
      <c r="BL201" s="19" t="s">
        <v>258</v>
      </c>
      <c r="BM201" s="19" t="s">
        <v>3653</v>
      </c>
    </row>
    <row r="202" spans="2:65" s="1" customFormat="1" ht="20.399999999999999" customHeight="1">
      <c r="B202" s="36"/>
      <c r="C202" s="193" t="s">
        <v>916</v>
      </c>
      <c r="D202" s="193" t="s">
        <v>198</v>
      </c>
      <c r="E202" s="194" t="s">
        <v>3422</v>
      </c>
      <c r="F202" s="195" t="s">
        <v>3423</v>
      </c>
      <c r="G202" s="196" t="s">
        <v>2177</v>
      </c>
      <c r="H202" s="197">
        <v>4</v>
      </c>
      <c r="I202" s="198"/>
      <c r="J202" s="199">
        <f t="shared" si="30"/>
        <v>0</v>
      </c>
      <c r="K202" s="195" t="s">
        <v>22</v>
      </c>
      <c r="L202" s="56"/>
      <c r="M202" s="200" t="s">
        <v>22</v>
      </c>
      <c r="N202" s="201" t="s">
        <v>46</v>
      </c>
      <c r="O202" s="37"/>
      <c r="P202" s="202">
        <f t="shared" si="31"/>
        <v>0</v>
      </c>
      <c r="Q202" s="202">
        <v>0</v>
      </c>
      <c r="R202" s="202">
        <f t="shared" si="32"/>
        <v>0</v>
      </c>
      <c r="S202" s="202">
        <v>0</v>
      </c>
      <c r="T202" s="203">
        <f t="shared" si="33"/>
        <v>0</v>
      </c>
      <c r="AR202" s="19" t="s">
        <v>258</v>
      </c>
      <c r="AT202" s="19" t="s">
        <v>198</v>
      </c>
      <c r="AU202" s="19" t="s">
        <v>216</v>
      </c>
      <c r="AY202" s="19" t="s">
        <v>195</v>
      </c>
      <c r="BE202" s="204">
        <f t="shared" si="34"/>
        <v>0</v>
      </c>
      <c r="BF202" s="204">
        <f t="shared" si="35"/>
        <v>0</v>
      </c>
      <c r="BG202" s="204">
        <f t="shared" si="36"/>
        <v>0</v>
      </c>
      <c r="BH202" s="204">
        <f t="shared" si="37"/>
        <v>0</v>
      </c>
      <c r="BI202" s="204">
        <f t="shared" si="38"/>
        <v>0</v>
      </c>
      <c r="BJ202" s="19" t="s">
        <v>23</v>
      </c>
      <c r="BK202" s="204">
        <f t="shared" si="39"/>
        <v>0</v>
      </c>
      <c r="BL202" s="19" t="s">
        <v>258</v>
      </c>
      <c r="BM202" s="19" t="s">
        <v>3654</v>
      </c>
    </row>
    <row r="203" spans="2:65" s="1" customFormat="1" ht="28.8" customHeight="1">
      <c r="B203" s="36"/>
      <c r="C203" s="193" t="s">
        <v>29</v>
      </c>
      <c r="D203" s="193" t="s">
        <v>198</v>
      </c>
      <c r="E203" s="194" t="s">
        <v>3623</v>
      </c>
      <c r="F203" s="195" t="s">
        <v>3624</v>
      </c>
      <c r="G203" s="196" t="s">
        <v>2177</v>
      </c>
      <c r="H203" s="197">
        <v>2</v>
      </c>
      <c r="I203" s="198"/>
      <c r="J203" s="199">
        <f t="shared" si="30"/>
        <v>0</v>
      </c>
      <c r="K203" s="195" t="s">
        <v>22</v>
      </c>
      <c r="L203" s="56"/>
      <c r="M203" s="200" t="s">
        <v>22</v>
      </c>
      <c r="N203" s="201" t="s">
        <v>46</v>
      </c>
      <c r="O203" s="37"/>
      <c r="P203" s="202">
        <f t="shared" si="31"/>
        <v>0</v>
      </c>
      <c r="Q203" s="202">
        <v>0</v>
      </c>
      <c r="R203" s="202">
        <f t="shared" si="32"/>
        <v>0</v>
      </c>
      <c r="S203" s="202">
        <v>0</v>
      </c>
      <c r="T203" s="203">
        <f t="shared" si="33"/>
        <v>0</v>
      </c>
      <c r="AR203" s="19" t="s">
        <v>258</v>
      </c>
      <c r="AT203" s="19" t="s">
        <v>198</v>
      </c>
      <c r="AU203" s="19" t="s">
        <v>216</v>
      </c>
      <c r="AY203" s="19" t="s">
        <v>195</v>
      </c>
      <c r="BE203" s="204">
        <f t="shared" si="34"/>
        <v>0</v>
      </c>
      <c r="BF203" s="204">
        <f t="shared" si="35"/>
        <v>0</v>
      </c>
      <c r="BG203" s="204">
        <f t="shared" si="36"/>
        <v>0</v>
      </c>
      <c r="BH203" s="204">
        <f t="shared" si="37"/>
        <v>0</v>
      </c>
      <c r="BI203" s="204">
        <f t="shared" si="38"/>
        <v>0</v>
      </c>
      <c r="BJ203" s="19" t="s">
        <v>23</v>
      </c>
      <c r="BK203" s="204">
        <f t="shared" si="39"/>
        <v>0</v>
      </c>
      <c r="BL203" s="19" t="s">
        <v>258</v>
      </c>
      <c r="BM203" s="19" t="s">
        <v>3655</v>
      </c>
    </row>
    <row r="204" spans="2:65" s="1" customFormat="1" ht="20.399999999999999" customHeight="1">
      <c r="B204" s="36"/>
      <c r="C204" s="193" t="s">
        <v>923</v>
      </c>
      <c r="D204" s="193" t="s">
        <v>198</v>
      </c>
      <c r="E204" s="194" t="s">
        <v>3572</v>
      </c>
      <c r="F204" s="195" t="s">
        <v>3573</v>
      </c>
      <c r="G204" s="196" t="s">
        <v>2177</v>
      </c>
      <c r="H204" s="197">
        <v>1</v>
      </c>
      <c r="I204" s="198"/>
      <c r="J204" s="199">
        <f t="shared" si="30"/>
        <v>0</v>
      </c>
      <c r="K204" s="195" t="s">
        <v>22</v>
      </c>
      <c r="L204" s="56"/>
      <c r="M204" s="200" t="s">
        <v>22</v>
      </c>
      <c r="N204" s="201" t="s">
        <v>46</v>
      </c>
      <c r="O204" s="37"/>
      <c r="P204" s="202">
        <f t="shared" si="31"/>
        <v>0</v>
      </c>
      <c r="Q204" s="202">
        <v>0</v>
      </c>
      <c r="R204" s="202">
        <f t="shared" si="32"/>
        <v>0</v>
      </c>
      <c r="S204" s="202">
        <v>0</v>
      </c>
      <c r="T204" s="203">
        <f t="shared" si="33"/>
        <v>0</v>
      </c>
      <c r="AR204" s="19" t="s">
        <v>258</v>
      </c>
      <c r="AT204" s="19" t="s">
        <v>198</v>
      </c>
      <c r="AU204" s="19" t="s">
        <v>216</v>
      </c>
      <c r="AY204" s="19" t="s">
        <v>195</v>
      </c>
      <c r="BE204" s="204">
        <f t="shared" si="34"/>
        <v>0</v>
      </c>
      <c r="BF204" s="204">
        <f t="shared" si="35"/>
        <v>0</v>
      </c>
      <c r="BG204" s="204">
        <f t="shared" si="36"/>
        <v>0</v>
      </c>
      <c r="BH204" s="204">
        <f t="shared" si="37"/>
        <v>0</v>
      </c>
      <c r="BI204" s="204">
        <f t="shared" si="38"/>
        <v>0</v>
      </c>
      <c r="BJ204" s="19" t="s">
        <v>23</v>
      </c>
      <c r="BK204" s="204">
        <f t="shared" si="39"/>
        <v>0</v>
      </c>
      <c r="BL204" s="19" t="s">
        <v>258</v>
      </c>
      <c r="BM204" s="19" t="s">
        <v>3656</v>
      </c>
    </row>
    <row r="205" spans="2:65" s="1" customFormat="1" ht="20.399999999999999" customHeight="1">
      <c r="B205" s="36"/>
      <c r="C205" s="193" t="s">
        <v>927</v>
      </c>
      <c r="D205" s="193" t="s">
        <v>198</v>
      </c>
      <c r="E205" s="194" t="s">
        <v>3575</v>
      </c>
      <c r="F205" s="195" t="s">
        <v>3576</v>
      </c>
      <c r="G205" s="196" t="s">
        <v>2177</v>
      </c>
      <c r="H205" s="197">
        <v>2</v>
      </c>
      <c r="I205" s="198"/>
      <c r="J205" s="199">
        <f t="shared" si="30"/>
        <v>0</v>
      </c>
      <c r="K205" s="195" t="s">
        <v>22</v>
      </c>
      <c r="L205" s="56"/>
      <c r="M205" s="200" t="s">
        <v>22</v>
      </c>
      <c r="N205" s="201" t="s">
        <v>46</v>
      </c>
      <c r="O205" s="37"/>
      <c r="P205" s="202">
        <f t="shared" si="31"/>
        <v>0</v>
      </c>
      <c r="Q205" s="202">
        <v>0</v>
      </c>
      <c r="R205" s="202">
        <f t="shared" si="32"/>
        <v>0</v>
      </c>
      <c r="S205" s="202">
        <v>0</v>
      </c>
      <c r="T205" s="203">
        <f t="shared" si="33"/>
        <v>0</v>
      </c>
      <c r="AR205" s="19" t="s">
        <v>258</v>
      </c>
      <c r="AT205" s="19" t="s">
        <v>198</v>
      </c>
      <c r="AU205" s="19" t="s">
        <v>216</v>
      </c>
      <c r="AY205" s="19" t="s">
        <v>195</v>
      </c>
      <c r="BE205" s="204">
        <f t="shared" si="34"/>
        <v>0</v>
      </c>
      <c r="BF205" s="204">
        <f t="shared" si="35"/>
        <v>0</v>
      </c>
      <c r="BG205" s="204">
        <f t="shared" si="36"/>
        <v>0</v>
      </c>
      <c r="BH205" s="204">
        <f t="shared" si="37"/>
        <v>0</v>
      </c>
      <c r="BI205" s="204">
        <f t="shared" si="38"/>
        <v>0</v>
      </c>
      <c r="BJ205" s="19" t="s">
        <v>23</v>
      </c>
      <c r="BK205" s="204">
        <f t="shared" si="39"/>
        <v>0</v>
      </c>
      <c r="BL205" s="19" t="s">
        <v>258</v>
      </c>
      <c r="BM205" s="19" t="s">
        <v>3657</v>
      </c>
    </row>
    <row r="206" spans="2:65" s="11" customFormat="1" ht="22.35" customHeight="1">
      <c r="B206" s="176"/>
      <c r="C206" s="177"/>
      <c r="D206" s="190" t="s">
        <v>74</v>
      </c>
      <c r="E206" s="191" t="s">
        <v>3658</v>
      </c>
      <c r="F206" s="191" t="s">
        <v>3659</v>
      </c>
      <c r="G206" s="177"/>
      <c r="H206" s="177"/>
      <c r="I206" s="180"/>
      <c r="J206" s="192">
        <f>BK206</f>
        <v>0</v>
      </c>
      <c r="K206" s="177"/>
      <c r="L206" s="182"/>
      <c r="M206" s="183"/>
      <c r="N206" s="184"/>
      <c r="O206" s="184"/>
      <c r="P206" s="185">
        <f>SUM(P207:P213)</f>
        <v>0</v>
      </c>
      <c r="Q206" s="184"/>
      <c r="R206" s="185">
        <f>SUM(R207:R213)</f>
        <v>0</v>
      </c>
      <c r="S206" s="184"/>
      <c r="T206" s="186">
        <f>SUM(T207:T213)</f>
        <v>0</v>
      </c>
      <c r="AR206" s="187" t="s">
        <v>83</v>
      </c>
      <c r="AT206" s="188" t="s">
        <v>74</v>
      </c>
      <c r="AU206" s="188" t="s">
        <v>83</v>
      </c>
      <c r="AY206" s="187" t="s">
        <v>195</v>
      </c>
      <c r="BK206" s="189">
        <f>SUM(BK207:BK213)</f>
        <v>0</v>
      </c>
    </row>
    <row r="207" spans="2:65" s="1" customFormat="1" ht="28.8" customHeight="1">
      <c r="B207" s="36"/>
      <c r="C207" s="260" t="s">
        <v>931</v>
      </c>
      <c r="D207" s="260" t="s">
        <v>267</v>
      </c>
      <c r="E207" s="261" t="s">
        <v>3660</v>
      </c>
      <c r="F207" s="262" t="s">
        <v>3661</v>
      </c>
      <c r="G207" s="263" t="s">
        <v>2177</v>
      </c>
      <c r="H207" s="264">
        <v>2</v>
      </c>
      <c r="I207" s="265"/>
      <c r="J207" s="266">
        <f t="shared" ref="J207:J213" si="40">ROUND(I207*H207,2)</f>
        <v>0</v>
      </c>
      <c r="K207" s="262" t="s">
        <v>22</v>
      </c>
      <c r="L207" s="267"/>
      <c r="M207" s="268" t="s">
        <v>22</v>
      </c>
      <c r="N207" s="269" t="s">
        <v>46</v>
      </c>
      <c r="O207" s="37"/>
      <c r="P207" s="202">
        <f t="shared" ref="P207:P213" si="41">O207*H207</f>
        <v>0</v>
      </c>
      <c r="Q207" s="202">
        <v>0</v>
      </c>
      <c r="R207" s="202">
        <f t="shared" ref="R207:R213" si="42">Q207*H207</f>
        <v>0</v>
      </c>
      <c r="S207" s="202">
        <v>0</v>
      </c>
      <c r="T207" s="203">
        <f t="shared" ref="T207:T213" si="43">S207*H207</f>
        <v>0</v>
      </c>
      <c r="AR207" s="19" t="s">
        <v>512</v>
      </c>
      <c r="AT207" s="19" t="s">
        <v>267</v>
      </c>
      <c r="AU207" s="19" t="s">
        <v>216</v>
      </c>
      <c r="AY207" s="19" t="s">
        <v>195</v>
      </c>
      <c r="BE207" s="204">
        <f t="shared" ref="BE207:BE213" si="44">IF(N207="základní",J207,0)</f>
        <v>0</v>
      </c>
      <c r="BF207" s="204">
        <f t="shared" ref="BF207:BF213" si="45">IF(N207="snížená",J207,0)</f>
        <v>0</v>
      </c>
      <c r="BG207" s="204">
        <f t="shared" ref="BG207:BG213" si="46">IF(N207="zákl. přenesená",J207,0)</f>
        <v>0</v>
      </c>
      <c r="BH207" s="204">
        <f t="shared" ref="BH207:BH213" si="47">IF(N207="sníž. přenesená",J207,0)</f>
        <v>0</v>
      </c>
      <c r="BI207" s="204">
        <f t="shared" ref="BI207:BI213" si="48">IF(N207="nulová",J207,0)</f>
        <v>0</v>
      </c>
      <c r="BJ207" s="19" t="s">
        <v>23</v>
      </c>
      <c r="BK207" s="204">
        <f t="shared" ref="BK207:BK213" si="49">ROUND(I207*H207,2)</f>
        <v>0</v>
      </c>
      <c r="BL207" s="19" t="s">
        <v>258</v>
      </c>
      <c r="BM207" s="19" t="s">
        <v>3662</v>
      </c>
    </row>
    <row r="208" spans="2:65" s="1" customFormat="1" ht="28.8" customHeight="1">
      <c r="B208" s="36"/>
      <c r="C208" s="260" t="s">
        <v>935</v>
      </c>
      <c r="D208" s="260" t="s">
        <v>267</v>
      </c>
      <c r="E208" s="261" t="s">
        <v>3663</v>
      </c>
      <c r="F208" s="262" t="s">
        <v>3664</v>
      </c>
      <c r="G208" s="263" t="s">
        <v>2177</v>
      </c>
      <c r="H208" s="264">
        <v>2</v>
      </c>
      <c r="I208" s="265"/>
      <c r="J208" s="266">
        <f t="shared" si="40"/>
        <v>0</v>
      </c>
      <c r="K208" s="262" t="s">
        <v>22</v>
      </c>
      <c r="L208" s="267"/>
      <c r="M208" s="268" t="s">
        <v>22</v>
      </c>
      <c r="N208" s="269" t="s">
        <v>46</v>
      </c>
      <c r="O208" s="37"/>
      <c r="P208" s="202">
        <f t="shared" si="41"/>
        <v>0</v>
      </c>
      <c r="Q208" s="202">
        <v>0</v>
      </c>
      <c r="R208" s="202">
        <f t="shared" si="42"/>
        <v>0</v>
      </c>
      <c r="S208" s="202">
        <v>0</v>
      </c>
      <c r="T208" s="203">
        <f t="shared" si="43"/>
        <v>0</v>
      </c>
      <c r="AR208" s="19" t="s">
        <v>512</v>
      </c>
      <c r="AT208" s="19" t="s">
        <v>267</v>
      </c>
      <c r="AU208" s="19" t="s">
        <v>216</v>
      </c>
      <c r="AY208" s="19" t="s">
        <v>195</v>
      </c>
      <c r="BE208" s="204">
        <f t="shared" si="44"/>
        <v>0</v>
      </c>
      <c r="BF208" s="204">
        <f t="shared" si="45"/>
        <v>0</v>
      </c>
      <c r="BG208" s="204">
        <f t="shared" si="46"/>
        <v>0</v>
      </c>
      <c r="BH208" s="204">
        <f t="shared" si="47"/>
        <v>0</v>
      </c>
      <c r="BI208" s="204">
        <f t="shared" si="48"/>
        <v>0</v>
      </c>
      <c r="BJ208" s="19" t="s">
        <v>23</v>
      </c>
      <c r="BK208" s="204">
        <f t="shared" si="49"/>
        <v>0</v>
      </c>
      <c r="BL208" s="19" t="s">
        <v>258</v>
      </c>
      <c r="BM208" s="19" t="s">
        <v>3665</v>
      </c>
    </row>
    <row r="209" spans="2:65" s="1" customFormat="1" ht="20.399999999999999" customHeight="1">
      <c r="B209" s="36"/>
      <c r="C209" s="260" t="s">
        <v>939</v>
      </c>
      <c r="D209" s="260" t="s">
        <v>267</v>
      </c>
      <c r="E209" s="261" t="s">
        <v>3666</v>
      </c>
      <c r="F209" s="262" t="s">
        <v>3667</v>
      </c>
      <c r="G209" s="263" t="s">
        <v>2177</v>
      </c>
      <c r="H209" s="264">
        <v>1</v>
      </c>
      <c r="I209" s="265"/>
      <c r="J209" s="266">
        <f t="shared" si="40"/>
        <v>0</v>
      </c>
      <c r="K209" s="262" t="s">
        <v>22</v>
      </c>
      <c r="L209" s="267"/>
      <c r="M209" s="268" t="s">
        <v>22</v>
      </c>
      <c r="N209" s="269" t="s">
        <v>46</v>
      </c>
      <c r="O209" s="37"/>
      <c r="P209" s="202">
        <f t="shared" si="41"/>
        <v>0</v>
      </c>
      <c r="Q209" s="202">
        <v>0</v>
      </c>
      <c r="R209" s="202">
        <f t="shared" si="42"/>
        <v>0</v>
      </c>
      <c r="S209" s="202">
        <v>0</v>
      </c>
      <c r="T209" s="203">
        <f t="shared" si="43"/>
        <v>0</v>
      </c>
      <c r="AR209" s="19" t="s">
        <v>512</v>
      </c>
      <c r="AT209" s="19" t="s">
        <v>267</v>
      </c>
      <c r="AU209" s="19" t="s">
        <v>216</v>
      </c>
      <c r="AY209" s="19" t="s">
        <v>195</v>
      </c>
      <c r="BE209" s="204">
        <f t="shared" si="44"/>
        <v>0</v>
      </c>
      <c r="BF209" s="204">
        <f t="shared" si="45"/>
        <v>0</v>
      </c>
      <c r="BG209" s="204">
        <f t="shared" si="46"/>
        <v>0</v>
      </c>
      <c r="BH209" s="204">
        <f t="shared" si="47"/>
        <v>0</v>
      </c>
      <c r="BI209" s="204">
        <f t="shared" si="48"/>
        <v>0</v>
      </c>
      <c r="BJ209" s="19" t="s">
        <v>23</v>
      </c>
      <c r="BK209" s="204">
        <f t="shared" si="49"/>
        <v>0</v>
      </c>
      <c r="BL209" s="19" t="s">
        <v>258</v>
      </c>
      <c r="BM209" s="19" t="s">
        <v>3668</v>
      </c>
    </row>
    <row r="210" spans="2:65" s="1" customFormat="1" ht="20.399999999999999" customHeight="1">
      <c r="B210" s="36"/>
      <c r="C210" s="260" t="s">
        <v>945</v>
      </c>
      <c r="D210" s="260" t="s">
        <v>267</v>
      </c>
      <c r="E210" s="261" t="s">
        <v>3669</v>
      </c>
      <c r="F210" s="262" t="s">
        <v>3670</v>
      </c>
      <c r="G210" s="263" t="s">
        <v>2177</v>
      </c>
      <c r="H210" s="264">
        <v>1</v>
      </c>
      <c r="I210" s="265"/>
      <c r="J210" s="266">
        <f t="shared" si="40"/>
        <v>0</v>
      </c>
      <c r="K210" s="262" t="s">
        <v>22</v>
      </c>
      <c r="L210" s="267"/>
      <c r="M210" s="268" t="s">
        <v>22</v>
      </c>
      <c r="N210" s="269" t="s">
        <v>46</v>
      </c>
      <c r="O210" s="37"/>
      <c r="P210" s="202">
        <f t="shared" si="41"/>
        <v>0</v>
      </c>
      <c r="Q210" s="202">
        <v>0</v>
      </c>
      <c r="R210" s="202">
        <f t="shared" si="42"/>
        <v>0</v>
      </c>
      <c r="S210" s="202">
        <v>0</v>
      </c>
      <c r="T210" s="203">
        <f t="shared" si="43"/>
        <v>0</v>
      </c>
      <c r="AR210" s="19" t="s">
        <v>512</v>
      </c>
      <c r="AT210" s="19" t="s">
        <v>267</v>
      </c>
      <c r="AU210" s="19" t="s">
        <v>216</v>
      </c>
      <c r="AY210" s="19" t="s">
        <v>195</v>
      </c>
      <c r="BE210" s="204">
        <f t="shared" si="44"/>
        <v>0</v>
      </c>
      <c r="BF210" s="204">
        <f t="shared" si="45"/>
        <v>0</v>
      </c>
      <c r="BG210" s="204">
        <f t="shared" si="46"/>
        <v>0</v>
      </c>
      <c r="BH210" s="204">
        <f t="shared" si="47"/>
        <v>0</v>
      </c>
      <c r="BI210" s="204">
        <f t="shared" si="48"/>
        <v>0</v>
      </c>
      <c r="BJ210" s="19" t="s">
        <v>23</v>
      </c>
      <c r="BK210" s="204">
        <f t="shared" si="49"/>
        <v>0</v>
      </c>
      <c r="BL210" s="19" t="s">
        <v>258</v>
      </c>
      <c r="BM210" s="19" t="s">
        <v>3671</v>
      </c>
    </row>
    <row r="211" spans="2:65" s="1" customFormat="1" ht="20.399999999999999" customHeight="1">
      <c r="B211" s="36"/>
      <c r="C211" s="193" t="s">
        <v>950</v>
      </c>
      <c r="D211" s="193" t="s">
        <v>198</v>
      </c>
      <c r="E211" s="194" t="s">
        <v>3510</v>
      </c>
      <c r="F211" s="195" t="s">
        <v>3511</v>
      </c>
      <c r="G211" s="196" t="s">
        <v>2177</v>
      </c>
      <c r="H211" s="197">
        <v>4</v>
      </c>
      <c r="I211" s="198"/>
      <c r="J211" s="199">
        <f t="shared" si="40"/>
        <v>0</v>
      </c>
      <c r="K211" s="195" t="s">
        <v>22</v>
      </c>
      <c r="L211" s="56"/>
      <c r="M211" s="200" t="s">
        <v>22</v>
      </c>
      <c r="N211" s="201" t="s">
        <v>46</v>
      </c>
      <c r="O211" s="37"/>
      <c r="P211" s="202">
        <f t="shared" si="41"/>
        <v>0</v>
      </c>
      <c r="Q211" s="202">
        <v>0</v>
      </c>
      <c r="R211" s="202">
        <f t="shared" si="42"/>
        <v>0</v>
      </c>
      <c r="S211" s="202">
        <v>0</v>
      </c>
      <c r="T211" s="203">
        <f t="shared" si="43"/>
        <v>0</v>
      </c>
      <c r="AR211" s="19" t="s">
        <v>258</v>
      </c>
      <c r="AT211" s="19" t="s">
        <v>198</v>
      </c>
      <c r="AU211" s="19" t="s">
        <v>216</v>
      </c>
      <c r="AY211" s="19" t="s">
        <v>195</v>
      </c>
      <c r="BE211" s="204">
        <f t="shared" si="44"/>
        <v>0</v>
      </c>
      <c r="BF211" s="204">
        <f t="shared" si="45"/>
        <v>0</v>
      </c>
      <c r="BG211" s="204">
        <f t="shared" si="46"/>
        <v>0</v>
      </c>
      <c r="BH211" s="204">
        <f t="shared" si="47"/>
        <v>0</v>
      </c>
      <c r="BI211" s="204">
        <f t="shared" si="48"/>
        <v>0</v>
      </c>
      <c r="BJ211" s="19" t="s">
        <v>23</v>
      </c>
      <c r="BK211" s="204">
        <f t="shared" si="49"/>
        <v>0</v>
      </c>
      <c r="BL211" s="19" t="s">
        <v>258</v>
      </c>
      <c r="BM211" s="19" t="s">
        <v>3672</v>
      </c>
    </row>
    <row r="212" spans="2:65" s="1" customFormat="1" ht="20.399999999999999" customHeight="1">
      <c r="B212" s="36"/>
      <c r="C212" s="193" t="s">
        <v>954</v>
      </c>
      <c r="D212" s="193" t="s">
        <v>198</v>
      </c>
      <c r="E212" s="194" t="s">
        <v>3575</v>
      </c>
      <c r="F212" s="195" t="s">
        <v>3576</v>
      </c>
      <c r="G212" s="196" t="s">
        <v>2177</v>
      </c>
      <c r="H212" s="197">
        <v>1</v>
      </c>
      <c r="I212" s="198"/>
      <c r="J212" s="199">
        <f t="shared" si="40"/>
        <v>0</v>
      </c>
      <c r="K212" s="195" t="s">
        <v>22</v>
      </c>
      <c r="L212" s="56"/>
      <c r="M212" s="200" t="s">
        <v>22</v>
      </c>
      <c r="N212" s="201" t="s">
        <v>46</v>
      </c>
      <c r="O212" s="37"/>
      <c r="P212" s="202">
        <f t="shared" si="41"/>
        <v>0</v>
      </c>
      <c r="Q212" s="202">
        <v>0</v>
      </c>
      <c r="R212" s="202">
        <f t="shared" si="42"/>
        <v>0</v>
      </c>
      <c r="S212" s="202">
        <v>0</v>
      </c>
      <c r="T212" s="203">
        <f t="shared" si="43"/>
        <v>0</v>
      </c>
      <c r="AR212" s="19" t="s">
        <v>258</v>
      </c>
      <c r="AT212" s="19" t="s">
        <v>198</v>
      </c>
      <c r="AU212" s="19" t="s">
        <v>216</v>
      </c>
      <c r="AY212" s="19" t="s">
        <v>195</v>
      </c>
      <c r="BE212" s="204">
        <f t="shared" si="44"/>
        <v>0</v>
      </c>
      <c r="BF212" s="204">
        <f t="shared" si="45"/>
        <v>0</v>
      </c>
      <c r="BG212" s="204">
        <f t="shared" si="46"/>
        <v>0</v>
      </c>
      <c r="BH212" s="204">
        <f t="shared" si="47"/>
        <v>0</v>
      </c>
      <c r="BI212" s="204">
        <f t="shared" si="48"/>
        <v>0</v>
      </c>
      <c r="BJ212" s="19" t="s">
        <v>23</v>
      </c>
      <c r="BK212" s="204">
        <f t="shared" si="49"/>
        <v>0</v>
      </c>
      <c r="BL212" s="19" t="s">
        <v>258</v>
      </c>
      <c r="BM212" s="19" t="s">
        <v>3673</v>
      </c>
    </row>
    <row r="213" spans="2:65" s="1" customFormat="1" ht="20.399999999999999" customHeight="1">
      <c r="B213" s="36"/>
      <c r="C213" s="193" t="s">
        <v>958</v>
      </c>
      <c r="D213" s="193" t="s">
        <v>198</v>
      </c>
      <c r="E213" s="194" t="s">
        <v>3522</v>
      </c>
      <c r="F213" s="195" t="s">
        <v>3523</v>
      </c>
      <c r="G213" s="196" t="s">
        <v>2177</v>
      </c>
      <c r="H213" s="197">
        <v>1</v>
      </c>
      <c r="I213" s="198"/>
      <c r="J213" s="199">
        <f t="shared" si="40"/>
        <v>0</v>
      </c>
      <c r="K213" s="195" t="s">
        <v>22</v>
      </c>
      <c r="L213" s="56"/>
      <c r="M213" s="200" t="s">
        <v>22</v>
      </c>
      <c r="N213" s="201" t="s">
        <v>46</v>
      </c>
      <c r="O213" s="37"/>
      <c r="P213" s="202">
        <f t="shared" si="41"/>
        <v>0</v>
      </c>
      <c r="Q213" s="202">
        <v>0</v>
      </c>
      <c r="R213" s="202">
        <f t="shared" si="42"/>
        <v>0</v>
      </c>
      <c r="S213" s="202">
        <v>0</v>
      </c>
      <c r="T213" s="203">
        <f t="shared" si="43"/>
        <v>0</v>
      </c>
      <c r="AR213" s="19" t="s">
        <v>258</v>
      </c>
      <c r="AT213" s="19" t="s">
        <v>198</v>
      </c>
      <c r="AU213" s="19" t="s">
        <v>216</v>
      </c>
      <c r="AY213" s="19" t="s">
        <v>195</v>
      </c>
      <c r="BE213" s="204">
        <f t="shared" si="44"/>
        <v>0</v>
      </c>
      <c r="BF213" s="204">
        <f t="shared" si="45"/>
        <v>0</v>
      </c>
      <c r="BG213" s="204">
        <f t="shared" si="46"/>
        <v>0</v>
      </c>
      <c r="BH213" s="204">
        <f t="shared" si="47"/>
        <v>0</v>
      </c>
      <c r="BI213" s="204">
        <f t="shared" si="48"/>
        <v>0</v>
      </c>
      <c r="BJ213" s="19" t="s">
        <v>23</v>
      </c>
      <c r="BK213" s="204">
        <f t="shared" si="49"/>
        <v>0</v>
      </c>
      <c r="BL213" s="19" t="s">
        <v>258</v>
      </c>
      <c r="BM213" s="19" t="s">
        <v>3674</v>
      </c>
    </row>
    <row r="214" spans="2:65" s="11" customFormat="1" ht="22.35" customHeight="1">
      <c r="B214" s="176"/>
      <c r="C214" s="177"/>
      <c r="D214" s="190" t="s">
        <v>74</v>
      </c>
      <c r="E214" s="191" t="s">
        <v>3675</v>
      </c>
      <c r="F214" s="191" t="s">
        <v>3676</v>
      </c>
      <c r="G214" s="177"/>
      <c r="H214" s="177"/>
      <c r="I214" s="180"/>
      <c r="J214" s="192">
        <f>BK214</f>
        <v>0</v>
      </c>
      <c r="K214" s="177"/>
      <c r="L214" s="182"/>
      <c r="M214" s="183"/>
      <c r="N214" s="184"/>
      <c r="O214" s="184"/>
      <c r="P214" s="185">
        <f>SUM(P215:P228)</f>
        <v>0</v>
      </c>
      <c r="Q214" s="184"/>
      <c r="R214" s="185">
        <f>SUM(R215:R228)</f>
        <v>0</v>
      </c>
      <c r="S214" s="184"/>
      <c r="T214" s="186">
        <f>SUM(T215:T228)</f>
        <v>0</v>
      </c>
      <c r="AR214" s="187" t="s">
        <v>83</v>
      </c>
      <c r="AT214" s="188" t="s">
        <v>74</v>
      </c>
      <c r="AU214" s="188" t="s">
        <v>83</v>
      </c>
      <c r="AY214" s="187" t="s">
        <v>195</v>
      </c>
      <c r="BK214" s="189">
        <f>SUM(BK215:BK228)</f>
        <v>0</v>
      </c>
    </row>
    <row r="215" spans="2:65" s="1" customFormat="1" ht="51.6" customHeight="1">
      <c r="B215" s="36"/>
      <c r="C215" s="260" t="s">
        <v>962</v>
      </c>
      <c r="D215" s="260" t="s">
        <v>267</v>
      </c>
      <c r="E215" s="261" t="s">
        <v>3677</v>
      </c>
      <c r="F215" s="262" t="s">
        <v>3678</v>
      </c>
      <c r="G215" s="263" t="s">
        <v>2177</v>
      </c>
      <c r="H215" s="264">
        <v>1</v>
      </c>
      <c r="I215" s="265"/>
      <c r="J215" s="266">
        <f t="shared" ref="J215:J228" si="50">ROUND(I215*H215,2)</f>
        <v>0</v>
      </c>
      <c r="K215" s="262" t="s">
        <v>22</v>
      </c>
      <c r="L215" s="267"/>
      <c r="M215" s="268" t="s">
        <v>22</v>
      </c>
      <c r="N215" s="269" t="s">
        <v>46</v>
      </c>
      <c r="O215" s="37"/>
      <c r="P215" s="202">
        <f t="shared" ref="P215:P228" si="51">O215*H215</f>
        <v>0</v>
      </c>
      <c r="Q215" s="202">
        <v>0</v>
      </c>
      <c r="R215" s="202">
        <f t="shared" ref="R215:R228" si="52">Q215*H215</f>
        <v>0</v>
      </c>
      <c r="S215" s="202">
        <v>0</v>
      </c>
      <c r="T215" s="203">
        <f t="shared" ref="T215:T228" si="53">S215*H215</f>
        <v>0</v>
      </c>
      <c r="AR215" s="19" t="s">
        <v>512</v>
      </c>
      <c r="AT215" s="19" t="s">
        <v>267</v>
      </c>
      <c r="AU215" s="19" t="s">
        <v>216</v>
      </c>
      <c r="AY215" s="19" t="s">
        <v>195</v>
      </c>
      <c r="BE215" s="204">
        <f t="shared" ref="BE215:BE228" si="54">IF(N215="základní",J215,0)</f>
        <v>0</v>
      </c>
      <c r="BF215" s="204">
        <f t="shared" ref="BF215:BF228" si="55">IF(N215="snížená",J215,0)</f>
        <v>0</v>
      </c>
      <c r="BG215" s="204">
        <f t="shared" ref="BG215:BG228" si="56">IF(N215="zákl. přenesená",J215,0)</f>
        <v>0</v>
      </c>
      <c r="BH215" s="204">
        <f t="shared" ref="BH215:BH228" si="57">IF(N215="sníž. přenesená",J215,0)</f>
        <v>0</v>
      </c>
      <c r="BI215" s="204">
        <f t="shared" ref="BI215:BI228" si="58">IF(N215="nulová",J215,0)</f>
        <v>0</v>
      </c>
      <c r="BJ215" s="19" t="s">
        <v>23</v>
      </c>
      <c r="BK215" s="204">
        <f t="shared" ref="BK215:BK228" si="59">ROUND(I215*H215,2)</f>
        <v>0</v>
      </c>
      <c r="BL215" s="19" t="s">
        <v>258</v>
      </c>
      <c r="BM215" s="19" t="s">
        <v>3679</v>
      </c>
    </row>
    <row r="216" spans="2:65" s="1" customFormat="1" ht="28.8" customHeight="1">
      <c r="B216" s="36"/>
      <c r="C216" s="260" t="s">
        <v>966</v>
      </c>
      <c r="D216" s="260" t="s">
        <v>267</v>
      </c>
      <c r="E216" s="261" t="s">
        <v>3680</v>
      </c>
      <c r="F216" s="262" t="s">
        <v>3681</v>
      </c>
      <c r="G216" s="263" t="s">
        <v>2177</v>
      </c>
      <c r="H216" s="264">
        <v>1</v>
      </c>
      <c r="I216" s="265"/>
      <c r="J216" s="266">
        <f t="shared" si="50"/>
        <v>0</v>
      </c>
      <c r="K216" s="262" t="s">
        <v>22</v>
      </c>
      <c r="L216" s="267"/>
      <c r="M216" s="268" t="s">
        <v>22</v>
      </c>
      <c r="N216" s="269" t="s">
        <v>46</v>
      </c>
      <c r="O216" s="37"/>
      <c r="P216" s="202">
        <f t="shared" si="51"/>
        <v>0</v>
      </c>
      <c r="Q216" s="202">
        <v>0</v>
      </c>
      <c r="R216" s="202">
        <f t="shared" si="52"/>
        <v>0</v>
      </c>
      <c r="S216" s="202">
        <v>0</v>
      </c>
      <c r="T216" s="203">
        <f t="shared" si="53"/>
        <v>0</v>
      </c>
      <c r="AR216" s="19" t="s">
        <v>512</v>
      </c>
      <c r="AT216" s="19" t="s">
        <v>267</v>
      </c>
      <c r="AU216" s="19" t="s">
        <v>216</v>
      </c>
      <c r="AY216" s="19" t="s">
        <v>195</v>
      </c>
      <c r="BE216" s="204">
        <f t="shared" si="54"/>
        <v>0</v>
      </c>
      <c r="BF216" s="204">
        <f t="shared" si="55"/>
        <v>0</v>
      </c>
      <c r="BG216" s="204">
        <f t="shared" si="56"/>
        <v>0</v>
      </c>
      <c r="BH216" s="204">
        <f t="shared" si="57"/>
        <v>0</v>
      </c>
      <c r="BI216" s="204">
        <f t="shared" si="58"/>
        <v>0</v>
      </c>
      <c r="BJ216" s="19" t="s">
        <v>23</v>
      </c>
      <c r="BK216" s="204">
        <f t="shared" si="59"/>
        <v>0</v>
      </c>
      <c r="BL216" s="19" t="s">
        <v>258</v>
      </c>
      <c r="BM216" s="19" t="s">
        <v>3682</v>
      </c>
    </row>
    <row r="217" spans="2:65" s="1" customFormat="1" ht="20.399999999999999" customHeight="1">
      <c r="B217" s="36"/>
      <c r="C217" s="260" t="s">
        <v>970</v>
      </c>
      <c r="D217" s="260" t="s">
        <v>267</v>
      </c>
      <c r="E217" s="261" t="s">
        <v>3683</v>
      </c>
      <c r="F217" s="262" t="s">
        <v>3684</v>
      </c>
      <c r="G217" s="263" t="s">
        <v>206</v>
      </c>
      <c r="H217" s="264">
        <v>34.270000000000003</v>
      </c>
      <c r="I217" s="265"/>
      <c r="J217" s="266">
        <f t="shared" si="50"/>
        <v>0</v>
      </c>
      <c r="K217" s="262" t="s">
        <v>22</v>
      </c>
      <c r="L217" s="267"/>
      <c r="M217" s="268" t="s">
        <v>22</v>
      </c>
      <c r="N217" s="269" t="s">
        <v>46</v>
      </c>
      <c r="O217" s="37"/>
      <c r="P217" s="202">
        <f t="shared" si="51"/>
        <v>0</v>
      </c>
      <c r="Q217" s="202">
        <v>0</v>
      </c>
      <c r="R217" s="202">
        <f t="shared" si="52"/>
        <v>0</v>
      </c>
      <c r="S217" s="202">
        <v>0</v>
      </c>
      <c r="T217" s="203">
        <f t="shared" si="53"/>
        <v>0</v>
      </c>
      <c r="AR217" s="19" t="s">
        <v>512</v>
      </c>
      <c r="AT217" s="19" t="s">
        <v>267</v>
      </c>
      <c r="AU217" s="19" t="s">
        <v>216</v>
      </c>
      <c r="AY217" s="19" t="s">
        <v>195</v>
      </c>
      <c r="BE217" s="204">
        <f t="shared" si="54"/>
        <v>0</v>
      </c>
      <c r="BF217" s="204">
        <f t="shared" si="55"/>
        <v>0</v>
      </c>
      <c r="BG217" s="204">
        <f t="shared" si="56"/>
        <v>0</v>
      </c>
      <c r="BH217" s="204">
        <f t="shared" si="57"/>
        <v>0</v>
      </c>
      <c r="BI217" s="204">
        <f t="shared" si="58"/>
        <v>0</v>
      </c>
      <c r="BJ217" s="19" t="s">
        <v>23</v>
      </c>
      <c r="BK217" s="204">
        <f t="shared" si="59"/>
        <v>0</v>
      </c>
      <c r="BL217" s="19" t="s">
        <v>258</v>
      </c>
      <c r="BM217" s="19" t="s">
        <v>3685</v>
      </c>
    </row>
    <row r="218" spans="2:65" s="1" customFormat="1" ht="20.399999999999999" customHeight="1">
      <c r="B218" s="36"/>
      <c r="C218" s="260" t="s">
        <v>974</v>
      </c>
      <c r="D218" s="260" t="s">
        <v>267</v>
      </c>
      <c r="E218" s="261" t="s">
        <v>3686</v>
      </c>
      <c r="F218" s="262" t="s">
        <v>3687</v>
      </c>
      <c r="G218" s="263" t="s">
        <v>206</v>
      </c>
      <c r="H218" s="264">
        <v>14.433</v>
      </c>
      <c r="I218" s="265"/>
      <c r="J218" s="266">
        <f t="shared" si="50"/>
        <v>0</v>
      </c>
      <c r="K218" s="262" t="s">
        <v>22</v>
      </c>
      <c r="L218" s="267"/>
      <c r="M218" s="268" t="s">
        <v>22</v>
      </c>
      <c r="N218" s="269" t="s">
        <v>46</v>
      </c>
      <c r="O218" s="37"/>
      <c r="P218" s="202">
        <f t="shared" si="51"/>
        <v>0</v>
      </c>
      <c r="Q218" s="202">
        <v>0</v>
      </c>
      <c r="R218" s="202">
        <f t="shared" si="52"/>
        <v>0</v>
      </c>
      <c r="S218" s="202">
        <v>0</v>
      </c>
      <c r="T218" s="203">
        <f t="shared" si="53"/>
        <v>0</v>
      </c>
      <c r="AR218" s="19" t="s">
        <v>512</v>
      </c>
      <c r="AT218" s="19" t="s">
        <v>267</v>
      </c>
      <c r="AU218" s="19" t="s">
        <v>216</v>
      </c>
      <c r="AY218" s="19" t="s">
        <v>195</v>
      </c>
      <c r="BE218" s="204">
        <f t="shared" si="54"/>
        <v>0</v>
      </c>
      <c r="BF218" s="204">
        <f t="shared" si="55"/>
        <v>0</v>
      </c>
      <c r="BG218" s="204">
        <f t="shared" si="56"/>
        <v>0</v>
      </c>
      <c r="BH218" s="204">
        <f t="shared" si="57"/>
        <v>0</v>
      </c>
      <c r="BI218" s="204">
        <f t="shared" si="58"/>
        <v>0</v>
      </c>
      <c r="BJ218" s="19" t="s">
        <v>23</v>
      </c>
      <c r="BK218" s="204">
        <f t="shared" si="59"/>
        <v>0</v>
      </c>
      <c r="BL218" s="19" t="s">
        <v>258</v>
      </c>
      <c r="BM218" s="19" t="s">
        <v>3688</v>
      </c>
    </row>
    <row r="219" spans="2:65" s="1" customFormat="1" ht="20.399999999999999" customHeight="1">
      <c r="B219" s="36"/>
      <c r="C219" s="260" t="s">
        <v>980</v>
      </c>
      <c r="D219" s="260" t="s">
        <v>267</v>
      </c>
      <c r="E219" s="261" t="s">
        <v>3689</v>
      </c>
      <c r="F219" s="262" t="s">
        <v>3690</v>
      </c>
      <c r="G219" s="263" t="s">
        <v>206</v>
      </c>
      <c r="H219" s="264">
        <v>31.959</v>
      </c>
      <c r="I219" s="265"/>
      <c r="J219" s="266">
        <f t="shared" si="50"/>
        <v>0</v>
      </c>
      <c r="K219" s="262" t="s">
        <v>22</v>
      </c>
      <c r="L219" s="267"/>
      <c r="M219" s="268" t="s">
        <v>22</v>
      </c>
      <c r="N219" s="269" t="s">
        <v>46</v>
      </c>
      <c r="O219" s="37"/>
      <c r="P219" s="202">
        <f t="shared" si="51"/>
        <v>0</v>
      </c>
      <c r="Q219" s="202">
        <v>0</v>
      </c>
      <c r="R219" s="202">
        <f t="shared" si="52"/>
        <v>0</v>
      </c>
      <c r="S219" s="202">
        <v>0</v>
      </c>
      <c r="T219" s="203">
        <f t="shared" si="53"/>
        <v>0</v>
      </c>
      <c r="AR219" s="19" t="s">
        <v>512</v>
      </c>
      <c r="AT219" s="19" t="s">
        <v>267</v>
      </c>
      <c r="AU219" s="19" t="s">
        <v>216</v>
      </c>
      <c r="AY219" s="19" t="s">
        <v>195</v>
      </c>
      <c r="BE219" s="204">
        <f t="shared" si="54"/>
        <v>0</v>
      </c>
      <c r="BF219" s="204">
        <f t="shared" si="55"/>
        <v>0</v>
      </c>
      <c r="BG219" s="204">
        <f t="shared" si="56"/>
        <v>0</v>
      </c>
      <c r="BH219" s="204">
        <f t="shared" si="57"/>
        <v>0</v>
      </c>
      <c r="BI219" s="204">
        <f t="shared" si="58"/>
        <v>0</v>
      </c>
      <c r="BJ219" s="19" t="s">
        <v>23</v>
      </c>
      <c r="BK219" s="204">
        <f t="shared" si="59"/>
        <v>0</v>
      </c>
      <c r="BL219" s="19" t="s">
        <v>258</v>
      </c>
      <c r="BM219" s="19" t="s">
        <v>3691</v>
      </c>
    </row>
    <row r="220" spans="2:65" s="1" customFormat="1" ht="20.399999999999999" customHeight="1">
      <c r="B220" s="36"/>
      <c r="C220" s="260" t="s">
        <v>987</v>
      </c>
      <c r="D220" s="260" t="s">
        <v>267</v>
      </c>
      <c r="E220" s="261" t="s">
        <v>3692</v>
      </c>
      <c r="F220" s="262" t="s">
        <v>3693</v>
      </c>
      <c r="G220" s="263" t="s">
        <v>206</v>
      </c>
      <c r="H220" s="264">
        <v>83.340999999999994</v>
      </c>
      <c r="I220" s="265"/>
      <c r="J220" s="266">
        <f t="shared" si="50"/>
        <v>0</v>
      </c>
      <c r="K220" s="262" t="s">
        <v>22</v>
      </c>
      <c r="L220" s="267"/>
      <c r="M220" s="268" t="s">
        <v>22</v>
      </c>
      <c r="N220" s="269" t="s">
        <v>46</v>
      </c>
      <c r="O220" s="37"/>
      <c r="P220" s="202">
        <f t="shared" si="51"/>
        <v>0</v>
      </c>
      <c r="Q220" s="202">
        <v>0</v>
      </c>
      <c r="R220" s="202">
        <f t="shared" si="52"/>
        <v>0</v>
      </c>
      <c r="S220" s="202">
        <v>0</v>
      </c>
      <c r="T220" s="203">
        <f t="shared" si="53"/>
        <v>0</v>
      </c>
      <c r="AR220" s="19" t="s">
        <v>512</v>
      </c>
      <c r="AT220" s="19" t="s">
        <v>267</v>
      </c>
      <c r="AU220" s="19" t="s">
        <v>216</v>
      </c>
      <c r="AY220" s="19" t="s">
        <v>195</v>
      </c>
      <c r="BE220" s="204">
        <f t="shared" si="54"/>
        <v>0</v>
      </c>
      <c r="BF220" s="204">
        <f t="shared" si="55"/>
        <v>0</v>
      </c>
      <c r="BG220" s="204">
        <f t="shared" si="56"/>
        <v>0</v>
      </c>
      <c r="BH220" s="204">
        <f t="shared" si="57"/>
        <v>0</v>
      </c>
      <c r="BI220" s="204">
        <f t="shared" si="58"/>
        <v>0</v>
      </c>
      <c r="BJ220" s="19" t="s">
        <v>23</v>
      </c>
      <c r="BK220" s="204">
        <f t="shared" si="59"/>
        <v>0</v>
      </c>
      <c r="BL220" s="19" t="s">
        <v>258</v>
      </c>
      <c r="BM220" s="19" t="s">
        <v>3694</v>
      </c>
    </row>
    <row r="221" spans="2:65" s="1" customFormat="1" ht="20.399999999999999" customHeight="1">
      <c r="B221" s="36"/>
      <c r="C221" s="193" t="s">
        <v>992</v>
      </c>
      <c r="D221" s="193" t="s">
        <v>198</v>
      </c>
      <c r="E221" s="194" t="s">
        <v>3575</v>
      </c>
      <c r="F221" s="195" t="s">
        <v>3576</v>
      </c>
      <c r="G221" s="196" t="s">
        <v>2177</v>
      </c>
      <c r="H221" s="197">
        <v>1</v>
      </c>
      <c r="I221" s="198"/>
      <c r="J221" s="199">
        <f t="shared" si="50"/>
        <v>0</v>
      </c>
      <c r="K221" s="195" t="s">
        <v>22</v>
      </c>
      <c r="L221" s="56"/>
      <c r="M221" s="200" t="s">
        <v>22</v>
      </c>
      <c r="N221" s="201" t="s">
        <v>46</v>
      </c>
      <c r="O221" s="37"/>
      <c r="P221" s="202">
        <f t="shared" si="51"/>
        <v>0</v>
      </c>
      <c r="Q221" s="202">
        <v>0</v>
      </c>
      <c r="R221" s="202">
        <f t="shared" si="52"/>
        <v>0</v>
      </c>
      <c r="S221" s="202">
        <v>0</v>
      </c>
      <c r="T221" s="203">
        <f t="shared" si="53"/>
        <v>0</v>
      </c>
      <c r="AR221" s="19" t="s">
        <v>258</v>
      </c>
      <c r="AT221" s="19" t="s">
        <v>198</v>
      </c>
      <c r="AU221" s="19" t="s">
        <v>216</v>
      </c>
      <c r="AY221" s="19" t="s">
        <v>195</v>
      </c>
      <c r="BE221" s="204">
        <f t="shared" si="54"/>
        <v>0</v>
      </c>
      <c r="BF221" s="204">
        <f t="shared" si="55"/>
        <v>0</v>
      </c>
      <c r="BG221" s="204">
        <f t="shared" si="56"/>
        <v>0</v>
      </c>
      <c r="BH221" s="204">
        <f t="shared" si="57"/>
        <v>0</v>
      </c>
      <c r="BI221" s="204">
        <f t="shared" si="58"/>
        <v>0</v>
      </c>
      <c r="BJ221" s="19" t="s">
        <v>23</v>
      </c>
      <c r="BK221" s="204">
        <f t="shared" si="59"/>
        <v>0</v>
      </c>
      <c r="BL221" s="19" t="s">
        <v>258</v>
      </c>
      <c r="BM221" s="19" t="s">
        <v>3695</v>
      </c>
    </row>
    <row r="222" spans="2:65" s="1" customFormat="1" ht="20.399999999999999" customHeight="1">
      <c r="B222" s="36"/>
      <c r="C222" s="193" t="s">
        <v>1004</v>
      </c>
      <c r="D222" s="193" t="s">
        <v>198</v>
      </c>
      <c r="E222" s="194" t="s">
        <v>3696</v>
      </c>
      <c r="F222" s="195" t="s">
        <v>3697</v>
      </c>
      <c r="G222" s="196" t="s">
        <v>206</v>
      </c>
      <c r="H222" s="197">
        <v>34.270000000000003</v>
      </c>
      <c r="I222" s="198"/>
      <c r="J222" s="199">
        <f t="shared" si="50"/>
        <v>0</v>
      </c>
      <c r="K222" s="195" t="s">
        <v>22</v>
      </c>
      <c r="L222" s="56"/>
      <c r="M222" s="200" t="s">
        <v>22</v>
      </c>
      <c r="N222" s="201" t="s">
        <v>46</v>
      </c>
      <c r="O222" s="37"/>
      <c r="P222" s="202">
        <f t="shared" si="51"/>
        <v>0</v>
      </c>
      <c r="Q222" s="202">
        <v>0</v>
      </c>
      <c r="R222" s="202">
        <f t="shared" si="52"/>
        <v>0</v>
      </c>
      <c r="S222" s="202">
        <v>0</v>
      </c>
      <c r="T222" s="203">
        <f t="shared" si="53"/>
        <v>0</v>
      </c>
      <c r="AR222" s="19" t="s">
        <v>258</v>
      </c>
      <c r="AT222" s="19" t="s">
        <v>198</v>
      </c>
      <c r="AU222" s="19" t="s">
        <v>216</v>
      </c>
      <c r="AY222" s="19" t="s">
        <v>195</v>
      </c>
      <c r="BE222" s="204">
        <f t="shared" si="54"/>
        <v>0</v>
      </c>
      <c r="BF222" s="204">
        <f t="shared" si="55"/>
        <v>0</v>
      </c>
      <c r="BG222" s="204">
        <f t="shared" si="56"/>
        <v>0</v>
      </c>
      <c r="BH222" s="204">
        <f t="shared" si="57"/>
        <v>0</v>
      </c>
      <c r="BI222" s="204">
        <f t="shared" si="58"/>
        <v>0</v>
      </c>
      <c r="BJ222" s="19" t="s">
        <v>23</v>
      </c>
      <c r="BK222" s="204">
        <f t="shared" si="59"/>
        <v>0</v>
      </c>
      <c r="BL222" s="19" t="s">
        <v>258</v>
      </c>
      <c r="BM222" s="19" t="s">
        <v>3698</v>
      </c>
    </row>
    <row r="223" spans="2:65" s="1" customFormat="1" ht="20.399999999999999" customHeight="1">
      <c r="B223" s="36"/>
      <c r="C223" s="193" t="s">
        <v>1008</v>
      </c>
      <c r="D223" s="193" t="s">
        <v>198</v>
      </c>
      <c r="E223" s="194" t="s">
        <v>3699</v>
      </c>
      <c r="F223" s="195" t="s">
        <v>3700</v>
      </c>
      <c r="G223" s="196" t="s">
        <v>206</v>
      </c>
      <c r="H223" s="197">
        <v>31.959</v>
      </c>
      <c r="I223" s="198"/>
      <c r="J223" s="199">
        <f t="shared" si="50"/>
        <v>0</v>
      </c>
      <c r="K223" s="195" t="s">
        <v>22</v>
      </c>
      <c r="L223" s="56"/>
      <c r="M223" s="200" t="s">
        <v>22</v>
      </c>
      <c r="N223" s="201" t="s">
        <v>46</v>
      </c>
      <c r="O223" s="37"/>
      <c r="P223" s="202">
        <f t="shared" si="51"/>
        <v>0</v>
      </c>
      <c r="Q223" s="202">
        <v>0</v>
      </c>
      <c r="R223" s="202">
        <f t="shared" si="52"/>
        <v>0</v>
      </c>
      <c r="S223" s="202">
        <v>0</v>
      </c>
      <c r="T223" s="203">
        <f t="shared" si="53"/>
        <v>0</v>
      </c>
      <c r="AR223" s="19" t="s">
        <v>258</v>
      </c>
      <c r="AT223" s="19" t="s">
        <v>198</v>
      </c>
      <c r="AU223" s="19" t="s">
        <v>216</v>
      </c>
      <c r="AY223" s="19" t="s">
        <v>195</v>
      </c>
      <c r="BE223" s="204">
        <f t="shared" si="54"/>
        <v>0</v>
      </c>
      <c r="BF223" s="204">
        <f t="shared" si="55"/>
        <v>0</v>
      </c>
      <c r="BG223" s="204">
        <f t="shared" si="56"/>
        <v>0</v>
      </c>
      <c r="BH223" s="204">
        <f t="shared" si="57"/>
        <v>0</v>
      </c>
      <c r="BI223" s="204">
        <f t="shared" si="58"/>
        <v>0</v>
      </c>
      <c r="BJ223" s="19" t="s">
        <v>23</v>
      </c>
      <c r="BK223" s="204">
        <f t="shared" si="59"/>
        <v>0</v>
      </c>
      <c r="BL223" s="19" t="s">
        <v>258</v>
      </c>
      <c r="BM223" s="19" t="s">
        <v>3701</v>
      </c>
    </row>
    <row r="224" spans="2:65" s="1" customFormat="1" ht="20.399999999999999" customHeight="1">
      <c r="B224" s="36"/>
      <c r="C224" s="193" t="s">
        <v>1013</v>
      </c>
      <c r="D224" s="193" t="s">
        <v>198</v>
      </c>
      <c r="E224" s="194" t="s">
        <v>3702</v>
      </c>
      <c r="F224" s="195" t="s">
        <v>3703</v>
      </c>
      <c r="G224" s="196" t="s">
        <v>206</v>
      </c>
      <c r="H224" s="197">
        <v>83.340999999999994</v>
      </c>
      <c r="I224" s="198"/>
      <c r="J224" s="199">
        <f t="shared" si="50"/>
        <v>0</v>
      </c>
      <c r="K224" s="195" t="s">
        <v>22</v>
      </c>
      <c r="L224" s="56"/>
      <c r="M224" s="200" t="s">
        <v>22</v>
      </c>
      <c r="N224" s="201" t="s">
        <v>46</v>
      </c>
      <c r="O224" s="37"/>
      <c r="P224" s="202">
        <f t="shared" si="51"/>
        <v>0</v>
      </c>
      <c r="Q224" s="202">
        <v>0</v>
      </c>
      <c r="R224" s="202">
        <f t="shared" si="52"/>
        <v>0</v>
      </c>
      <c r="S224" s="202">
        <v>0</v>
      </c>
      <c r="T224" s="203">
        <f t="shared" si="53"/>
        <v>0</v>
      </c>
      <c r="AR224" s="19" t="s">
        <v>258</v>
      </c>
      <c r="AT224" s="19" t="s">
        <v>198</v>
      </c>
      <c r="AU224" s="19" t="s">
        <v>216</v>
      </c>
      <c r="AY224" s="19" t="s">
        <v>195</v>
      </c>
      <c r="BE224" s="204">
        <f t="shared" si="54"/>
        <v>0</v>
      </c>
      <c r="BF224" s="204">
        <f t="shared" si="55"/>
        <v>0</v>
      </c>
      <c r="BG224" s="204">
        <f t="shared" si="56"/>
        <v>0</v>
      </c>
      <c r="BH224" s="204">
        <f t="shared" si="57"/>
        <v>0</v>
      </c>
      <c r="BI224" s="204">
        <f t="shared" si="58"/>
        <v>0</v>
      </c>
      <c r="BJ224" s="19" t="s">
        <v>23</v>
      </c>
      <c r="BK224" s="204">
        <f t="shared" si="59"/>
        <v>0</v>
      </c>
      <c r="BL224" s="19" t="s">
        <v>258</v>
      </c>
      <c r="BM224" s="19" t="s">
        <v>3704</v>
      </c>
    </row>
    <row r="225" spans="2:65" s="1" customFormat="1" ht="20.399999999999999" customHeight="1">
      <c r="B225" s="36"/>
      <c r="C225" s="193" t="s">
        <v>1017</v>
      </c>
      <c r="D225" s="193" t="s">
        <v>198</v>
      </c>
      <c r="E225" s="194" t="s">
        <v>3705</v>
      </c>
      <c r="F225" s="195" t="s">
        <v>3706</v>
      </c>
      <c r="G225" s="196" t="s">
        <v>206</v>
      </c>
      <c r="H225" s="197">
        <v>14.433</v>
      </c>
      <c r="I225" s="198"/>
      <c r="J225" s="199">
        <f t="shared" si="50"/>
        <v>0</v>
      </c>
      <c r="K225" s="195" t="s">
        <v>22</v>
      </c>
      <c r="L225" s="56"/>
      <c r="M225" s="200" t="s">
        <v>22</v>
      </c>
      <c r="N225" s="201" t="s">
        <v>46</v>
      </c>
      <c r="O225" s="37"/>
      <c r="P225" s="202">
        <f t="shared" si="51"/>
        <v>0</v>
      </c>
      <c r="Q225" s="202">
        <v>0</v>
      </c>
      <c r="R225" s="202">
        <f t="shared" si="52"/>
        <v>0</v>
      </c>
      <c r="S225" s="202">
        <v>0</v>
      </c>
      <c r="T225" s="203">
        <f t="shared" si="53"/>
        <v>0</v>
      </c>
      <c r="AR225" s="19" t="s">
        <v>258</v>
      </c>
      <c r="AT225" s="19" t="s">
        <v>198</v>
      </c>
      <c r="AU225" s="19" t="s">
        <v>216</v>
      </c>
      <c r="AY225" s="19" t="s">
        <v>195</v>
      </c>
      <c r="BE225" s="204">
        <f t="shared" si="54"/>
        <v>0</v>
      </c>
      <c r="BF225" s="204">
        <f t="shared" si="55"/>
        <v>0</v>
      </c>
      <c r="BG225" s="204">
        <f t="shared" si="56"/>
        <v>0</v>
      </c>
      <c r="BH225" s="204">
        <f t="shared" si="57"/>
        <v>0</v>
      </c>
      <c r="BI225" s="204">
        <f t="shared" si="58"/>
        <v>0</v>
      </c>
      <c r="BJ225" s="19" t="s">
        <v>23</v>
      </c>
      <c r="BK225" s="204">
        <f t="shared" si="59"/>
        <v>0</v>
      </c>
      <c r="BL225" s="19" t="s">
        <v>258</v>
      </c>
      <c r="BM225" s="19" t="s">
        <v>3707</v>
      </c>
    </row>
    <row r="226" spans="2:65" s="1" customFormat="1" ht="20.399999999999999" customHeight="1">
      <c r="B226" s="36"/>
      <c r="C226" s="193" t="s">
        <v>1022</v>
      </c>
      <c r="D226" s="193" t="s">
        <v>198</v>
      </c>
      <c r="E226" s="194" t="s">
        <v>3531</v>
      </c>
      <c r="F226" s="195" t="s">
        <v>3532</v>
      </c>
      <c r="G226" s="196" t="s">
        <v>231</v>
      </c>
      <c r="H226" s="197">
        <v>0.05</v>
      </c>
      <c r="I226" s="198"/>
      <c r="J226" s="199">
        <f t="shared" si="50"/>
        <v>0</v>
      </c>
      <c r="K226" s="195" t="s">
        <v>22</v>
      </c>
      <c r="L226" s="56"/>
      <c r="M226" s="200" t="s">
        <v>22</v>
      </c>
      <c r="N226" s="201" t="s">
        <v>46</v>
      </c>
      <c r="O226" s="37"/>
      <c r="P226" s="202">
        <f t="shared" si="51"/>
        <v>0</v>
      </c>
      <c r="Q226" s="202">
        <v>0</v>
      </c>
      <c r="R226" s="202">
        <f t="shared" si="52"/>
        <v>0</v>
      </c>
      <c r="S226" s="202">
        <v>0</v>
      </c>
      <c r="T226" s="203">
        <f t="shared" si="53"/>
        <v>0</v>
      </c>
      <c r="AR226" s="19" t="s">
        <v>258</v>
      </c>
      <c r="AT226" s="19" t="s">
        <v>198</v>
      </c>
      <c r="AU226" s="19" t="s">
        <v>216</v>
      </c>
      <c r="AY226" s="19" t="s">
        <v>195</v>
      </c>
      <c r="BE226" s="204">
        <f t="shared" si="54"/>
        <v>0</v>
      </c>
      <c r="BF226" s="204">
        <f t="shared" si="55"/>
        <v>0</v>
      </c>
      <c r="BG226" s="204">
        <f t="shared" si="56"/>
        <v>0</v>
      </c>
      <c r="BH226" s="204">
        <f t="shared" si="57"/>
        <v>0</v>
      </c>
      <c r="BI226" s="204">
        <f t="shared" si="58"/>
        <v>0</v>
      </c>
      <c r="BJ226" s="19" t="s">
        <v>23</v>
      </c>
      <c r="BK226" s="204">
        <f t="shared" si="59"/>
        <v>0</v>
      </c>
      <c r="BL226" s="19" t="s">
        <v>258</v>
      </c>
      <c r="BM226" s="19" t="s">
        <v>3708</v>
      </c>
    </row>
    <row r="227" spans="2:65" s="1" customFormat="1" ht="20.399999999999999" customHeight="1">
      <c r="B227" s="36"/>
      <c r="C227" s="193" t="s">
        <v>1026</v>
      </c>
      <c r="D227" s="193" t="s">
        <v>198</v>
      </c>
      <c r="E227" s="194" t="s">
        <v>3709</v>
      </c>
      <c r="F227" s="195" t="s">
        <v>3710</v>
      </c>
      <c r="G227" s="196" t="s">
        <v>206</v>
      </c>
      <c r="H227" s="197">
        <v>111.55</v>
      </c>
      <c r="I227" s="198"/>
      <c r="J227" s="199">
        <f t="shared" si="50"/>
        <v>0</v>
      </c>
      <c r="K227" s="195" t="s">
        <v>22</v>
      </c>
      <c r="L227" s="56"/>
      <c r="M227" s="200" t="s">
        <v>22</v>
      </c>
      <c r="N227" s="201" t="s">
        <v>46</v>
      </c>
      <c r="O227" s="37"/>
      <c r="P227" s="202">
        <f t="shared" si="51"/>
        <v>0</v>
      </c>
      <c r="Q227" s="202">
        <v>0</v>
      </c>
      <c r="R227" s="202">
        <f t="shared" si="52"/>
        <v>0</v>
      </c>
      <c r="S227" s="202">
        <v>0</v>
      </c>
      <c r="T227" s="203">
        <f t="shared" si="53"/>
        <v>0</v>
      </c>
      <c r="AR227" s="19" t="s">
        <v>258</v>
      </c>
      <c r="AT227" s="19" t="s">
        <v>198</v>
      </c>
      <c r="AU227" s="19" t="s">
        <v>216</v>
      </c>
      <c r="AY227" s="19" t="s">
        <v>195</v>
      </c>
      <c r="BE227" s="204">
        <f t="shared" si="54"/>
        <v>0</v>
      </c>
      <c r="BF227" s="204">
        <f t="shared" si="55"/>
        <v>0</v>
      </c>
      <c r="BG227" s="204">
        <f t="shared" si="56"/>
        <v>0</v>
      </c>
      <c r="BH227" s="204">
        <f t="shared" si="57"/>
        <v>0</v>
      </c>
      <c r="BI227" s="204">
        <f t="shared" si="58"/>
        <v>0</v>
      </c>
      <c r="BJ227" s="19" t="s">
        <v>23</v>
      </c>
      <c r="BK227" s="204">
        <f t="shared" si="59"/>
        <v>0</v>
      </c>
      <c r="BL227" s="19" t="s">
        <v>258</v>
      </c>
      <c r="BM227" s="19" t="s">
        <v>3711</v>
      </c>
    </row>
    <row r="228" spans="2:65" s="1" customFormat="1" ht="20.399999999999999" customHeight="1">
      <c r="B228" s="36"/>
      <c r="C228" s="193" t="s">
        <v>1031</v>
      </c>
      <c r="D228" s="193" t="s">
        <v>198</v>
      </c>
      <c r="E228" s="194" t="s">
        <v>3712</v>
      </c>
      <c r="F228" s="195" t="s">
        <v>3713</v>
      </c>
      <c r="G228" s="196" t="s">
        <v>206</v>
      </c>
      <c r="H228" s="197">
        <v>14.433</v>
      </c>
      <c r="I228" s="198"/>
      <c r="J228" s="199">
        <f t="shared" si="50"/>
        <v>0</v>
      </c>
      <c r="K228" s="195" t="s">
        <v>22</v>
      </c>
      <c r="L228" s="56"/>
      <c r="M228" s="200" t="s">
        <v>22</v>
      </c>
      <c r="N228" s="201" t="s">
        <v>46</v>
      </c>
      <c r="O228" s="37"/>
      <c r="P228" s="202">
        <f t="shared" si="51"/>
        <v>0</v>
      </c>
      <c r="Q228" s="202">
        <v>0</v>
      </c>
      <c r="R228" s="202">
        <f t="shared" si="52"/>
        <v>0</v>
      </c>
      <c r="S228" s="202">
        <v>0</v>
      </c>
      <c r="T228" s="203">
        <f t="shared" si="53"/>
        <v>0</v>
      </c>
      <c r="AR228" s="19" t="s">
        <v>258</v>
      </c>
      <c r="AT228" s="19" t="s">
        <v>198</v>
      </c>
      <c r="AU228" s="19" t="s">
        <v>216</v>
      </c>
      <c r="AY228" s="19" t="s">
        <v>195</v>
      </c>
      <c r="BE228" s="204">
        <f t="shared" si="54"/>
        <v>0</v>
      </c>
      <c r="BF228" s="204">
        <f t="shared" si="55"/>
        <v>0</v>
      </c>
      <c r="BG228" s="204">
        <f t="shared" si="56"/>
        <v>0</v>
      </c>
      <c r="BH228" s="204">
        <f t="shared" si="57"/>
        <v>0</v>
      </c>
      <c r="BI228" s="204">
        <f t="shared" si="58"/>
        <v>0</v>
      </c>
      <c r="BJ228" s="19" t="s">
        <v>23</v>
      </c>
      <c r="BK228" s="204">
        <f t="shared" si="59"/>
        <v>0</v>
      </c>
      <c r="BL228" s="19" t="s">
        <v>258</v>
      </c>
      <c r="BM228" s="19" t="s">
        <v>3714</v>
      </c>
    </row>
    <row r="229" spans="2:65" s="11" customFormat="1" ht="22.35" customHeight="1">
      <c r="B229" s="176"/>
      <c r="C229" s="177"/>
      <c r="D229" s="190" t="s">
        <v>74</v>
      </c>
      <c r="E229" s="191" t="s">
        <v>3715</v>
      </c>
      <c r="F229" s="191" t="s">
        <v>3716</v>
      </c>
      <c r="G229" s="177"/>
      <c r="H229" s="177"/>
      <c r="I229" s="180"/>
      <c r="J229" s="192">
        <f>BK229</f>
        <v>0</v>
      </c>
      <c r="K229" s="177"/>
      <c r="L229" s="182"/>
      <c r="M229" s="183"/>
      <c r="N229" s="184"/>
      <c r="O229" s="184"/>
      <c r="P229" s="185">
        <f>SUM(P230:P353)</f>
        <v>0</v>
      </c>
      <c r="Q229" s="184"/>
      <c r="R229" s="185">
        <f>SUM(R230:R353)</f>
        <v>0</v>
      </c>
      <c r="S229" s="184"/>
      <c r="T229" s="186">
        <f>SUM(T230:T353)</f>
        <v>0</v>
      </c>
      <c r="AR229" s="187" t="s">
        <v>83</v>
      </c>
      <c r="AT229" s="188" t="s">
        <v>74</v>
      </c>
      <c r="AU229" s="188" t="s">
        <v>83</v>
      </c>
      <c r="AY229" s="187" t="s">
        <v>195</v>
      </c>
      <c r="BK229" s="189">
        <f>SUM(BK230:BK353)</f>
        <v>0</v>
      </c>
    </row>
    <row r="230" spans="2:65" s="1" customFormat="1" ht="20.399999999999999" customHeight="1">
      <c r="B230" s="36"/>
      <c r="C230" s="260" t="s">
        <v>1037</v>
      </c>
      <c r="D230" s="260" t="s">
        <v>267</v>
      </c>
      <c r="E230" s="261" t="s">
        <v>3717</v>
      </c>
      <c r="F230" s="262" t="s">
        <v>3718</v>
      </c>
      <c r="G230" s="263" t="s">
        <v>2177</v>
      </c>
      <c r="H230" s="264">
        <v>6</v>
      </c>
      <c r="I230" s="265"/>
      <c r="J230" s="266">
        <f t="shared" ref="J230:J261" si="60">ROUND(I230*H230,2)</f>
        <v>0</v>
      </c>
      <c r="K230" s="262" t="s">
        <v>22</v>
      </c>
      <c r="L230" s="267"/>
      <c r="M230" s="268" t="s">
        <v>22</v>
      </c>
      <c r="N230" s="269" t="s">
        <v>46</v>
      </c>
      <c r="O230" s="37"/>
      <c r="P230" s="202">
        <f t="shared" ref="P230:P261" si="61">O230*H230</f>
        <v>0</v>
      </c>
      <c r="Q230" s="202">
        <v>0</v>
      </c>
      <c r="R230" s="202">
        <f t="shared" ref="R230:R261" si="62">Q230*H230</f>
        <v>0</v>
      </c>
      <c r="S230" s="202">
        <v>0</v>
      </c>
      <c r="T230" s="203">
        <f t="shared" ref="T230:T261" si="63">S230*H230</f>
        <v>0</v>
      </c>
      <c r="AR230" s="19" t="s">
        <v>512</v>
      </c>
      <c r="AT230" s="19" t="s">
        <v>267</v>
      </c>
      <c r="AU230" s="19" t="s">
        <v>216</v>
      </c>
      <c r="AY230" s="19" t="s">
        <v>195</v>
      </c>
      <c r="BE230" s="204">
        <f t="shared" ref="BE230:BE261" si="64">IF(N230="základní",J230,0)</f>
        <v>0</v>
      </c>
      <c r="BF230" s="204">
        <f t="shared" ref="BF230:BF261" si="65">IF(N230="snížená",J230,0)</f>
        <v>0</v>
      </c>
      <c r="BG230" s="204">
        <f t="shared" ref="BG230:BG261" si="66">IF(N230="zákl. přenesená",J230,0)</f>
        <v>0</v>
      </c>
      <c r="BH230" s="204">
        <f t="shared" ref="BH230:BH261" si="67">IF(N230="sníž. přenesená",J230,0)</f>
        <v>0</v>
      </c>
      <c r="BI230" s="204">
        <f t="shared" ref="BI230:BI261" si="68">IF(N230="nulová",J230,0)</f>
        <v>0</v>
      </c>
      <c r="BJ230" s="19" t="s">
        <v>23</v>
      </c>
      <c r="BK230" s="204">
        <f t="shared" ref="BK230:BK261" si="69">ROUND(I230*H230,2)</f>
        <v>0</v>
      </c>
      <c r="BL230" s="19" t="s">
        <v>258</v>
      </c>
      <c r="BM230" s="19" t="s">
        <v>3719</v>
      </c>
    </row>
    <row r="231" spans="2:65" s="1" customFormat="1" ht="28.8" customHeight="1">
      <c r="B231" s="36"/>
      <c r="C231" s="260" t="s">
        <v>1042</v>
      </c>
      <c r="D231" s="260" t="s">
        <v>267</v>
      </c>
      <c r="E231" s="261" t="s">
        <v>3720</v>
      </c>
      <c r="F231" s="262" t="s">
        <v>3721</v>
      </c>
      <c r="G231" s="263" t="s">
        <v>2177</v>
      </c>
      <c r="H231" s="264">
        <v>56</v>
      </c>
      <c r="I231" s="265"/>
      <c r="J231" s="266">
        <f t="shared" si="60"/>
        <v>0</v>
      </c>
      <c r="K231" s="262" t="s">
        <v>22</v>
      </c>
      <c r="L231" s="267"/>
      <c r="M231" s="268" t="s">
        <v>22</v>
      </c>
      <c r="N231" s="269" t="s">
        <v>46</v>
      </c>
      <c r="O231" s="37"/>
      <c r="P231" s="202">
        <f t="shared" si="61"/>
        <v>0</v>
      </c>
      <c r="Q231" s="202">
        <v>0</v>
      </c>
      <c r="R231" s="202">
        <f t="shared" si="62"/>
        <v>0</v>
      </c>
      <c r="S231" s="202">
        <v>0</v>
      </c>
      <c r="T231" s="203">
        <f t="shared" si="63"/>
        <v>0</v>
      </c>
      <c r="AR231" s="19" t="s">
        <v>512</v>
      </c>
      <c r="AT231" s="19" t="s">
        <v>267</v>
      </c>
      <c r="AU231" s="19" t="s">
        <v>216</v>
      </c>
      <c r="AY231" s="19" t="s">
        <v>195</v>
      </c>
      <c r="BE231" s="204">
        <f t="shared" si="64"/>
        <v>0</v>
      </c>
      <c r="BF231" s="204">
        <f t="shared" si="65"/>
        <v>0</v>
      </c>
      <c r="BG231" s="204">
        <f t="shared" si="66"/>
        <v>0</v>
      </c>
      <c r="BH231" s="204">
        <f t="shared" si="67"/>
        <v>0</v>
      </c>
      <c r="BI231" s="204">
        <f t="shared" si="68"/>
        <v>0</v>
      </c>
      <c r="BJ231" s="19" t="s">
        <v>23</v>
      </c>
      <c r="BK231" s="204">
        <f t="shared" si="69"/>
        <v>0</v>
      </c>
      <c r="BL231" s="19" t="s">
        <v>258</v>
      </c>
      <c r="BM231" s="19" t="s">
        <v>3722</v>
      </c>
    </row>
    <row r="232" spans="2:65" s="1" customFormat="1" ht="28.8" customHeight="1">
      <c r="B232" s="36"/>
      <c r="C232" s="260" t="s">
        <v>1046</v>
      </c>
      <c r="D232" s="260" t="s">
        <v>267</v>
      </c>
      <c r="E232" s="261" t="s">
        <v>3723</v>
      </c>
      <c r="F232" s="262" t="s">
        <v>3724</v>
      </c>
      <c r="G232" s="263" t="s">
        <v>2177</v>
      </c>
      <c r="H232" s="264">
        <v>15</v>
      </c>
      <c r="I232" s="265"/>
      <c r="J232" s="266">
        <f t="shared" si="60"/>
        <v>0</v>
      </c>
      <c r="K232" s="262" t="s">
        <v>22</v>
      </c>
      <c r="L232" s="267"/>
      <c r="M232" s="268" t="s">
        <v>22</v>
      </c>
      <c r="N232" s="269" t="s">
        <v>46</v>
      </c>
      <c r="O232" s="37"/>
      <c r="P232" s="202">
        <f t="shared" si="61"/>
        <v>0</v>
      </c>
      <c r="Q232" s="202">
        <v>0</v>
      </c>
      <c r="R232" s="202">
        <f t="shared" si="62"/>
        <v>0</v>
      </c>
      <c r="S232" s="202">
        <v>0</v>
      </c>
      <c r="T232" s="203">
        <f t="shared" si="63"/>
        <v>0</v>
      </c>
      <c r="AR232" s="19" t="s">
        <v>512</v>
      </c>
      <c r="AT232" s="19" t="s">
        <v>267</v>
      </c>
      <c r="AU232" s="19" t="s">
        <v>216</v>
      </c>
      <c r="AY232" s="19" t="s">
        <v>195</v>
      </c>
      <c r="BE232" s="204">
        <f t="shared" si="64"/>
        <v>0</v>
      </c>
      <c r="BF232" s="204">
        <f t="shared" si="65"/>
        <v>0</v>
      </c>
      <c r="BG232" s="204">
        <f t="shared" si="66"/>
        <v>0</v>
      </c>
      <c r="BH232" s="204">
        <f t="shared" si="67"/>
        <v>0</v>
      </c>
      <c r="BI232" s="204">
        <f t="shared" si="68"/>
        <v>0</v>
      </c>
      <c r="BJ232" s="19" t="s">
        <v>23</v>
      </c>
      <c r="BK232" s="204">
        <f t="shared" si="69"/>
        <v>0</v>
      </c>
      <c r="BL232" s="19" t="s">
        <v>258</v>
      </c>
      <c r="BM232" s="19" t="s">
        <v>3725</v>
      </c>
    </row>
    <row r="233" spans="2:65" s="1" customFormat="1" ht="20.399999999999999" customHeight="1">
      <c r="B233" s="36"/>
      <c r="C233" s="260" t="s">
        <v>1054</v>
      </c>
      <c r="D233" s="260" t="s">
        <v>267</v>
      </c>
      <c r="E233" s="261" t="s">
        <v>3726</v>
      </c>
      <c r="F233" s="262" t="s">
        <v>3727</v>
      </c>
      <c r="G233" s="263" t="s">
        <v>2177</v>
      </c>
      <c r="H233" s="264">
        <v>12</v>
      </c>
      <c r="I233" s="265"/>
      <c r="J233" s="266">
        <f t="shared" si="60"/>
        <v>0</v>
      </c>
      <c r="K233" s="262" t="s">
        <v>22</v>
      </c>
      <c r="L233" s="267"/>
      <c r="M233" s="268" t="s">
        <v>22</v>
      </c>
      <c r="N233" s="269" t="s">
        <v>46</v>
      </c>
      <c r="O233" s="37"/>
      <c r="P233" s="202">
        <f t="shared" si="61"/>
        <v>0</v>
      </c>
      <c r="Q233" s="202">
        <v>0</v>
      </c>
      <c r="R233" s="202">
        <f t="shared" si="62"/>
        <v>0</v>
      </c>
      <c r="S233" s="202">
        <v>0</v>
      </c>
      <c r="T233" s="203">
        <f t="shared" si="63"/>
        <v>0</v>
      </c>
      <c r="AR233" s="19" t="s">
        <v>512</v>
      </c>
      <c r="AT233" s="19" t="s">
        <v>267</v>
      </c>
      <c r="AU233" s="19" t="s">
        <v>216</v>
      </c>
      <c r="AY233" s="19" t="s">
        <v>195</v>
      </c>
      <c r="BE233" s="204">
        <f t="shared" si="64"/>
        <v>0</v>
      </c>
      <c r="BF233" s="204">
        <f t="shared" si="65"/>
        <v>0</v>
      </c>
      <c r="BG233" s="204">
        <f t="shared" si="66"/>
        <v>0</v>
      </c>
      <c r="BH233" s="204">
        <f t="shared" si="67"/>
        <v>0</v>
      </c>
      <c r="BI233" s="204">
        <f t="shared" si="68"/>
        <v>0</v>
      </c>
      <c r="BJ233" s="19" t="s">
        <v>23</v>
      </c>
      <c r="BK233" s="204">
        <f t="shared" si="69"/>
        <v>0</v>
      </c>
      <c r="BL233" s="19" t="s">
        <v>258</v>
      </c>
      <c r="BM233" s="19" t="s">
        <v>3728</v>
      </c>
    </row>
    <row r="234" spans="2:65" s="1" customFormat="1" ht="20.399999999999999" customHeight="1">
      <c r="B234" s="36"/>
      <c r="C234" s="260" t="s">
        <v>1059</v>
      </c>
      <c r="D234" s="260" t="s">
        <v>267</v>
      </c>
      <c r="E234" s="261" t="s">
        <v>3729</v>
      </c>
      <c r="F234" s="262" t="s">
        <v>3730</v>
      </c>
      <c r="G234" s="263" t="s">
        <v>2177</v>
      </c>
      <c r="H234" s="264">
        <v>9</v>
      </c>
      <c r="I234" s="265"/>
      <c r="J234" s="266">
        <f t="shared" si="60"/>
        <v>0</v>
      </c>
      <c r="K234" s="262" t="s">
        <v>22</v>
      </c>
      <c r="L234" s="267"/>
      <c r="M234" s="268" t="s">
        <v>22</v>
      </c>
      <c r="N234" s="269" t="s">
        <v>46</v>
      </c>
      <c r="O234" s="37"/>
      <c r="P234" s="202">
        <f t="shared" si="61"/>
        <v>0</v>
      </c>
      <c r="Q234" s="202">
        <v>0</v>
      </c>
      <c r="R234" s="202">
        <f t="shared" si="62"/>
        <v>0</v>
      </c>
      <c r="S234" s="202">
        <v>0</v>
      </c>
      <c r="T234" s="203">
        <f t="shared" si="63"/>
        <v>0</v>
      </c>
      <c r="AR234" s="19" t="s">
        <v>512</v>
      </c>
      <c r="AT234" s="19" t="s">
        <v>267</v>
      </c>
      <c r="AU234" s="19" t="s">
        <v>216</v>
      </c>
      <c r="AY234" s="19" t="s">
        <v>195</v>
      </c>
      <c r="BE234" s="204">
        <f t="shared" si="64"/>
        <v>0</v>
      </c>
      <c r="BF234" s="204">
        <f t="shared" si="65"/>
        <v>0</v>
      </c>
      <c r="BG234" s="204">
        <f t="shared" si="66"/>
        <v>0</v>
      </c>
      <c r="BH234" s="204">
        <f t="shared" si="67"/>
        <v>0</v>
      </c>
      <c r="BI234" s="204">
        <f t="shared" si="68"/>
        <v>0</v>
      </c>
      <c r="BJ234" s="19" t="s">
        <v>23</v>
      </c>
      <c r="BK234" s="204">
        <f t="shared" si="69"/>
        <v>0</v>
      </c>
      <c r="BL234" s="19" t="s">
        <v>258</v>
      </c>
      <c r="BM234" s="19" t="s">
        <v>3731</v>
      </c>
    </row>
    <row r="235" spans="2:65" s="1" customFormat="1" ht="20.399999999999999" customHeight="1">
      <c r="B235" s="36"/>
      <c r="C235" s="260" t="s">
        <v>1064</v>
      </c>
      <c r="D235" s="260" t="s">
        <v>267</v>
      </c>
      <c r="E235" s="261" t="s">
        <v>3732</v>
      </c>
      <c r="F235" s="262" t="s">
        <v>3733</v>
      </c>
      <c r="G235" s="263" t="s">
        <v>2177</v>
      </c>
      <c r="H235" s="264">
        <v>12</v>
      </c>
      <c r="I235" s="265"/>
      <c r="J235" s="266">
        <f t="shared" si="60"/>
        <v>0</v>
      </c>
      <c r="K235" s="262" t="s">
        <v>22</v>
      </c>
      <c r="L235" s="267"/>
      <c r="M235" s="268" t="s">
        <v>22</v>
      </c>
      <c r="N235" s="269" t="s">
        <v>46</v>
      </c>
      <c r="O235" s="37"/>
      <c r="P235" s="202">
        <f t="shared" si="61"/>
        <v>0</v>
      </c>
      <c r="Q235" s="202">
        <v>0</v>
      </c>
      <c r="R235" s="202">
        <f t="shared" si="62"/>
        <v>0</v>
      </c>
      <c r="S235" s="202">
        <v>0</v>
      </c>
      <c r="T235" s="203">
        <f t="shared" si="63"/>
        <v>0</v>
      </c>
      <c r="AR235" s="19" t="s">
        <v>512</v>
      </c>
      <c r="AT235" s="19" t="s">
        <v>267</v>
      </c>
      <c r="AU235" s="19" t="s">
        <v>216</v>
      </c>
      <c r="AY235" s="19" t="s">
        <v>195</v>
      </c>
      <c r="BE235" s="204">
        <f t="shared" si="64"/>
        <v>0</v>
      </c>
      <c r="BF235" s="204">
        <f t="shared" si="65"/>
        <v>0</v>
      </c>
      <c r="BG235" s="204">
        <f t="shared" si="66"/>
        <v>0</v>
      </c>
      <c r="BH235" s="204">
        <f t="shared" si="67"/>
        <v>0</v>
      </c>
      <c r="BI235" s="204">
        <f t="shared" si="68"/>
        <v>0</v>
      </c>
      <c r="BJ235" s="19" t="s">
        <v>23</v>
      </c>
      <c r="BK235" s="204">
        <f t="shared" si="69"/>
        <v>0</v>
      </c>
      <c r="BL235" s="19" t="s">
        <v>258</v>
      </c>
      <c r="BM235" s="19" t="s">
        <v>3734</v>
      </c>
    </row>
    <row r="236" spans="2:65" s="1" customFormat="1" ht="28.8" customHeight="1">
      <c r="B236" s="36"/>
      <c r="C236" s="260" t="s">
        <v>1069</v>
      </c>
      <c r="D236" s="260" t="s">
        <v>267</v>
      </c>
      <c r="E236" s="261" t="s">
        <v>3735</v>
      </c>
      <c r="F236" s="262" t="s">
        <v>3736</v>
      </c>
      <c r="G236" s="263" t="s">
        <v>2177</v>
      </c>
      <c r="H236" s="264">
        <v>37</v>
      </c>
      <c r="I236" s="265"/>
      <c r="J236" s="266">
        <f t="shared" si="60"/>
        <v>0</v>
      </c>
      <c r="K236" s="262" t="s">
        <v>22</v>
      </c>
      <c r="L236" s="267"/>
      <c r="M236" s="268" t="s">
        <v>22</v>
      </c>
      <c r="N236" s="269" t="s">
        <v>46</v>
      </c>
      <c r="O236" s="37"/>
      <c r="P236" s="202">
        <f t="shared" si="61"/>
        <v>0</v>
      </c>
      <c r="Q236" s="202">
        <v>0</v>
      </c>
      <c r="R236" s="202">
        <f t="shared" si="62"/>
        <v>0</v>
      </c>
      <c r="S236" s="202">
        <v>0</v>
      </c>
      <c r="T236" s="203">
        <f t="shared" si="63"/>
        <v>0</v>
      </c>
      <c r="AR236" s="19" t="s">
        <v>512</v>
      </c>
      <c r="AT236" s="19" t="s">
        <v>267</v>
      </c>
      <c r="AU236" s="19" t="s">
        <v>216</v>
      </c>
      <c r="AY236" s="19" t="s">
        <v>195</v>
      </c>
      <c r="BE236" s="204">
        <f t="shared" si="64"/>
        <v>0</v>
      </c>
      <c r="BF236" s="204">
        <f t="shared" si="65"/>
        <v>0</v>
      </c>
      <c r="BG236" s="204">
        <f t="shared" si="66"/>
        <v>0</v>
      </c>
      <c r="BH236" s="204">
        <f t="shared" si="67"/>
        <v>0</v>
      </c>
      <c r="BI236" s="204">
        <f t="shared" si="68"/>
        <v>0</v>
      </c>
      <c r="BJ236" s="19" t="s">
        <v>23</v>
      </c>
      <c r="BK236" s="204">
        <f t="shared" si="69"/>
        <v>0</v>
      </c>
      <c r="BL236" s="19" t="s">
        <v>258</v>
      </c>
      <c r="BM236" s="19" t="s">
        <v>3737</v>
      </c>
    </row>
    <row r="237" spans="2:65" s="1" customFormat="1" ht="28.8" customHeight="1">
      <c r="B237" s="36"/>
      <c r="C237" s="260" t="s">
        <v>1076</v>
      </c>
      <c r="D237" s="260" t="s">
        <v>267</v>
      </c>
      <c r="E237" s="261" t="s">
        <v>3738</v>
      </c>
      <c r="F237" s="262" t="s">
        <v>3739</v>
      </c>
      <c r="G237" s="263" t="s">
        <v>2177</v>
      </c>
      <c r="H237" s="264">
        <v>27</v>
      </c>
      <c r="I237" s="265"/>
      <c r="J237" s="266">
        <f t="shared" si="60"/>
        <v>0</v>
      </c>
      <c r="K237" s="262" t="s">
        <v>22</v>
      </c>
      <c r="L237" s="267"/>
      <c r="M237" s="268" t="s">
        <v>22</v>
      </c>
      <c r="N237" s="269" t="s">
        <v>46</v>
      </c>
      <c r="O237" s="37"/>
      <c r="P237" s="202">
        <f t="shared" si="61"/>
        <v>0</v>
      </c>
      <c r="Q237" s="202">
        <v>0</v>
      </c>
      <c r="R237" s="202">
        <f t="shared" si="62"/>
        <v>0</v>
      </c>
      <c r="S237" s="202">
        <v>0</v>
      </c>
      <c r="T237" s="203">
        <f t="shared" si="63"/>
        <v>0</v>
      </c>
      <c r="AR237" s="19" t="s">
        <v>512</v>
      </c>
      <c r="AT237" s="19" t="s">
        <v>267</v>
      </c>
      <c r="AU237" s="19" t="s">
        <v>216</v>
      </c>
      <c r="AY237" s="19" t="s">
        <v>195</v>
      </c>
      <c r="BE237" s="204">
        <f t="shared" si="64"/>
        <v>0</v>
      </c>
      <c r="BF237" s="204">
        <f t="shared" si="65"/>
        <v>0</v>
      </c>
      <c r="BG237" s="204">
        <f t="shared" si="66"/>
        <v>0</v>
      </c>
      <c r="BH237" s="204">
        <f t="shared" si="67"/>
        <v>0</v>
      </c>
      <c r="BI237" s="204">
        <f t="shared" si="68"/>
        <v>0</v>
      </c>
      <c r="BJ237" s="19" t="s">
        <v>23</v>
      </c>
      <c r="BK237" s="204">
        <f t="shared" si="69"/>
        <v>0</v>
      </c>
      <c r="BL237" s="19" t="s">
        <v>258</v>
      </c>
      <c r="BM237" s="19" t="s">
        <v>3740</v>
      </c>
    </row>
    <row r="238" spans="2:65" s="1" customFormat="1" ht="20.399999999999999" customHeight="1">
      <c r="B238" s="36"/>
      <c r="C238" s="260" t="s">
        <v>1081</v>
      </c>
      <c r="D238" s="260" t="s">
        <v>267</v>
      </c>
      <c r="E238" s="261" t="s">
        <v>3741</v>
      </c>
      <c r="F238" s="262" t="s">
        <v>3742</v>
      </c>
      <c r="G238" s="263" t="s">
        <v>206</v>
      </c>
      <c r="H238" s="264">
        <v>130</v>
      </c>
      <c r="I238" s="265"/>
      <c r="J238" s="266">
        <f t="shared" si="60"/>
        <v>0</v>
      </c>
      <c r="K238" s="262" t="s">
        <v>22</v>
      </c>
      <c r="L238" s="267"/>
      <c r="M238" s="268" t="s">
        <v>22</v>
      </c>
      <c r="N238" s="269" t="s">
        <v>46</v>
      </c>
      <c r="O238" s="37"/>
      <c r="P238" s="202">
        <f t="shared" si="61"/>
        <v>0</v>
      </c>
      <c r="Q238" s="202">
        <v>0</v>
      </c>
      <c r="R238" s="202">
        <f t="shared" si="62"/>
        <v>0</v>
      </c>
      <c r="S238" s="202">
        <v>0</v>
      </c>
      <c r="T238" s="203">
        <f t="shared" si="63"/>
        <v>0</v>
      </c>
      <c r="AR238" s="19" t="s">
        <v>512</v>
      </c>
      <c r="AT238" s="19" t="s">
        <v>267</v>
      </c>
      <c r="AU238" s="19" t="s">
        <v>216</v>
      </c>
      <c r="AY238" s="19" t="s">
        <v>195</v>
      </c>
      <c r="BE238" s="204">
        <f t="shared" si="64"/>
        <v>0</v>
      </c>
      <c r="BF238" s="204">
        <f t="shared" si="65"/>
        <v>0</v>
      </c>
      <c r="BG238" s="204">
        <f t="shared" si="66"/>
        <v>0</v>
      </c>
      <c r="BH238" s="204">
        <f t="shared" si="67"/>
        <v>0</v>
      </c>
      <c r="BI238" s="204">
        <f t="shared" si="68"/>
        <v>0</v>
      </c>
      <c r="BJ238" s="19" t="s">
        <v>23</v>
      </c>
      <c r="BK238" s="204">
        <f t="shared" si="69"/>
        <v>0</v>
      </c>
      <c r="BL238" s="19" t="s">
        <v>258</v>
      </c>
      <c r="BM238" s="19" t="s">
        <v>3743</v>
      </c>
    </row>
    <row r="239" spans="2:65" s="1" customFormat="1" ht="20.399999999999999" customHeight="1">
      <c r="B239" s="36"/>
      <c r="C239" s="260" t="s">
        <v>1088</v>
      </c>
      <c r="D239" s="260" t="s">
        <v>267</v>
      </c>
      <c r="E239" s="261" t="s">
        <v>3744</v>
      </c>
      <c r="F239" s="262" t="s">
        <v>3745</v>
      </c>
      <c r="G239" s="263" t="s">
        <v>2177</v>
      </c>
      <c r="H239" s="264">
        <v>212</v>
      </c>
      <c r="I239" s="265"/>
      <c r="J239" s="266">
        <f t="shared" si="60"/>
        <v>0</v>
      </c>
      <c r="K239" s="262" t="s">
        <v>22</v>
      </c>
      <c r="L239" s="267"/>
      <c r="M239" s="268" t="s">
        <v>22</v>
      </c>
      <c r="N239" s="269" t="s">
        <v>46</v>
      </c>
      <c r="O239" s="37"/>
      <c r="P239" s="202">
        <f t="shared" si="61"/>
        <v>0</v>
      </c>
      <c r="Q239" s="202">
        <v>0</v>
      </c>
      <c r="R239" s="202">
        <f t="shared" si="62"/>
        <v>0</v>
      </c>
      <c r="S239" s="202">
        <v>0</v>
      </c>
      <c r="T239" s="203">
        <f t="shared" si="63"/>
        <v>0</v>
      </c>
      <c r="AR239" s="19" t="s">
        <v>512</v>
      </c>
      <c r="AT239" s="19" t="s">
        <v>267</v>
      </c>
      <c r="AU239" s="19" t="s">
        <v>216</v>
      </c>
      <c r="AY239" s="19" t="s">
        <v>195</v>
      </c>
      <c r="BE239" s="204">
        <f t="shared" si="64"/>
        <v>0</v>
      </c>
      <c r="BF239" s="204">
        <f t="shared" si="65"/>
        <v>0</v>
      </c>
      <c r="BG239" s="204">
        <f t="shared" si="66"/>
        <v>0</v>
      </c>
      <c r="BH239" s="204">
        <f t="shared" si="67"/>
        <v>0</v>
      </c>
      <c r="BI239" s="204">
        <f t="shared" si="68"/>
        <v>0</v>
      </c>
      <c r="BJ239" s="19" t="s">
        <v>23</v>
      </c>
      <c r="BK239" s="204">
        <f t="shared" si="69"/>
        <v>0</v>
      </c>
      <c r="BL239" s="19" t="s">
        <v>258</v>
      </c>
      <c r="BM239" s="19" t="s">
        <v>3746</v>
      </c>
    </row>
    <row r="240" spans="2:65" s="1" customFormat="1" ht="20.399999999999999" customHeight="1">
      <c r="B240" s="36"/>
      <c r="C240" s="260" t="s">
        <v>1096</v>
      </c>
      <c r="D240" s="260" t="s">
        <v>267</v>
      </c>
      <c r="E240" s="261" t="s">
        <v>3747</v>
      </c>
      <c r="F240" s="262" t="s">
        <v>3748</v>
      </c>
      <c r="G240" s="263" t="s">
        <v>2177</v>
      </c>
      <c r="H240" s="264">
        <v>11</v>
      </c>
      <c r="I240" s="265"/>
      <c r="J240" s="266">
        <f t="shared" si="60"/>
        <v>0</v>
      </c>
      <c r="K240" s="262" t="s">
        <v>22</v>
      </c>
      <c r="L240" s="267"/>
      <c r="M240" s="268" t="s">
        <v>22</v>
      </c>
      <c r="N240" s="269" t="s">
        <v>46</v>
      </c>
      <c r="O240" s="37"/>
      <c r="P240" s="202">
        <f t="shared" si="61"/>
        <v>0</v>
      </c>
      <c r="Q240" s="202">
        <v>0</v>
      </c>
      <c r="R240" s="202">
        <f t="shared" si="62"/>
        <v>0</v>
      </c>
      <c r="S240" s="202">
        <v>0</v>
      </c>
      <c r="T240" s="203">
        <f t="shared" si="63"/>
        <v>0</v>
      </c>
      <c r="AR240" s="19" t="s">
        <v>512</v>
      </c>
      <c r="AT240" s="19" t="s">
        <v>267</v>
      </c>
      <c r="AU240" s="19" t="s">
        <v>216</v>
      </c>
      <c r="AY240" s="19" t="s">
        <v>195</v>
      </c>
      <c r="BE240" s="204">
        <f t="shared" si="64"/>
        <v>0</v>
      </c>
      <c r="BF240" s="204">
        <f t="shared" si="65"/>
        <v>0</v>
      </c>
      <c r="BG240" s="204">
        <f t="shared" si="66"/>
        <v>0</v>
      </c>
      <c r="BH240" s="204">
        <f t="shared" si="67"/>
        <v>0</v>
      </c>
      <c r="BI240" s="204">
        <f t="shared" si="68"/>
        <v>0</v>
      </c>
      <c r="BJ240" s="19" t="s">
        <v>23</v>
      </c>
      <c r="BK240" s="204">
        <f t="shared" si="69"/>
        <v>0</v>
      </c>
      <c r="BL240" s="19" t="s">
        <v>258</v>
      </c>
      <c r="BM240" s="19" t="s">
        <v>3749</v>
      </c>
    </row>
    <row r="241" spans="2:65" s="1" customFormat="1" ht="20.399999999999999" customHeight="1">
      <c r="B241" s="36"/>
      <c r="C241" s="260" t="s">
        <v>1105</v>
      </c>
      <c r="D241" s="260" t="s">
        <v>267</v>
      </c>
      <c r="E241" s="261" t="s">
        <v>3750</v>
      </c>
      <c r="F241" s="262" t="s">
        <v>3751</v>
      </c>
      <c r="G241" s="263" t="s">
        <v>2177</v>
      </c>
      <c r="H241" s="264">
        <v>4</v>
      </c>
      <c r="I241" s="265"/>
      <c r="J241" s="266">
        <f t="shared" si="60"/>
        <v>0</v>
      </c>
      <c r="K241" s="262" t="s">
        <v>22</v>
      </c>
      <c r="L241" s="267"/>
      <c r="M241" s="268" t="s">
        <v>22</v>
      </c>
      <c r="N241" s="269" t="s">
        <v>46</v>
      </c>
      <c r="O241" s="37"/>
      <c r="P241" s="202">
        <f t="shared" si="61"/>
        <v>0</v>
      </c>
      <c r="Q241" s="202">
        <v>0</v>
      </c>
      <c r="R241" s="202">
        <f t="shared" si="62"/>
        <v>0</v>
      </c>
      <c r="S241" s="202">
        <v>0</v>
      </c>
      <c r="T241" s="203">
        <f t="shared" si="63"/>
        <v>0</v>
      </c>
      <c r="AR241" s="19" t="s">
        <v>512</v>
      </c>
      <c r="AT241" s="19" t="s">
        <v>267</v>
      </c>
      <c r="AU241" s="19" t="s">
        <v>216</v>
      </c>
      <c r="AY241" s="19" t="s">
        <v>195</v>
      </c>
      <c r="BE241" s="204">
        <f t="shared" si="64"/>
        <v>0</v>
      </c>
      <c r="BF241" s="204">
        <f t="shared" si="65"/>
        <v>0</v>
      </c>
      <c r="BG241" s="204">
        <f t="shared" si="66"/>
        <v>0</v>
      </c>
      <c r="BH241" s="204">
        <f t="shared" si="67"/>
        <v>0</v>
      </c>
      <c r="BI241" s="204">
        <f t="shared" si="68"/>
        <v>0</v>
      </c>
      <c r="BJ241" s="19" t="s">
        <v>23</v>
      </c>
      <c r="BK241" s="204">
        <f t="shared" si="69"/>
        <v>0</v>
      </c>
      <c r="BL241" s="19" t="s">
        <v>258</v>
      </c>
      <c r="BM241" s="19" t="s">
        <v>3752</v>
      </c>
    </row>
    <row r="242" spans="2:65" s="1" customFormat="1" ht="28.8" customHeight="1">
      <c r="B242" s="36"/>
      <c r="C242" s="260" t="s">
        <v>1110</v>
      </c>
      <c r="D242" s="260" t="s">
        <v>267</v>
      </c>
      <c r="E242" s="261" t="s">
        <v>3753</v>
      </c>
      <c r="F242" s="262" t="s">
        <v>3754</v>
      </c>
      <c r="G242" s="263" t="s">
        <v>2177</v>
      </c>
      <c r="H242" s="264">
        <v>2</v>
      </c>
      <c r="I242" s="265"/>
      <c r="J242" s="266">
        <f t="shared" si="60"/>
        <v>0</v>
      </c>
      <c r="K242" s="262" t="s">
        <v>22</v>
      </c>
      <c r="L242" s="267"/>
      <c r="M242" s="268" t="s">
        <v>22</v>
      </c>
      <c r="N242" s="269" t="s">
        <v>46</v>
      </c>
      <c r="O242" s="37"/>
      <c r="P242" s="202">
        <f t="shared" si="61"/>
        <v>0</v>
      </c>
      <c r="Q242" s="202">
        <v>0</v>
      </c>
      <c r="R242" s="202">
        <f t="shared" si="62"/>
        <v>0</v>
      </c>
      <c r="S242" s="202">
        <v>0</v>
      </c>
      <c r="T242" s="203">
        <f t="shared" si="63"/>
        <v>0</v>
      </c>
      <c r="AR242" s="19" t="s">
        <v>512</v>
      </c>
      <c r="AT242" s="19" t="s">
        <v>267</v>
      </c>
      <c r="AU242" s="19" t="s">
        <v>216</v>
      </c>
      <c r="AY242" s="19" t="s">
        <v>195</v>
      </c>
      <c r="BE242" s="204">
        <f t="shared" si="64"/>
        <v>0</v>
      </c>
      <c r="BF242" s="204">
        <f t="shared" si="65"/>
        <v>0</v>
      </c>
      <c r="BG242" s="204">
        <f t="shared" si="66"/>
        <v>0</v>
      </c>
      <c r="BH242" s="204">
        <f t="shared" si="67"/>
        <v>0</v>
      </c>
      <c r="BI242" s="204">
        <f t="shared" si="68"/>
        <v>0</v>
      </c>
      <c r="BJ242" s="19" t="s">
        <v>23</v>
      </c>
      <c r="BK242" s="204">
        <f t="shared" si="69"/>
        <v>0</v>
      </c>
      <c r="BL242" s="19" t="s">
        <v>258</v>
      </c>
      <c r="BM242" s="19" t="s">
        <v>3755</v>
      </c>
    </row>
    <row r="243" spans="2:65" s="1" customFormat="1" ht="20.399999999999999" customHeight="1">
      <c r="B243" s="36"/>
      <c r="C243" s="260" t="s">
        <v>1118</v>
      </c>
      <c r="D243" s="260" t="s">
        <v>267</v>
      </c>
      <c r="E243" s="261" t="s">
        <v>3756</v>
      </c>
      <c r="F243" s="262" t="s">
        <v>3757</v>
      </c>
      <c r="G243" s="263" t="s">
        <v>2177</v>
      </c>
      <c r="H243" s="264">
        <v>6</v>
      </c>
      <c r="I243" s="265"/>
      <c r="J243" s="266">
        <f t="shared" si="60"/>
        <v>0</v>
      </c>
      <c r="K243" s="262" t="s">
        <v>22</v>
      </c>
      <c r="L243" s="267"/>
      <c r="M243" s="268" t="s">
        <v>22</v>
      </c>
      <c r="N243" s="269" t="s">
        <v>46</v>
      </c>
      <c r="O243" s="37"/>
      <c r="P243" s="202">
        <f t="shared" si="61"/>
        <v>0</v>
      </c>
      <c r="Q243" s="202">
        <v>0</v>
      </c>
      <c r="R243" s="202">
        <f t="shared" si="62"/>
        <v>0</v>
      </c>
      <c r="S243" s="202">
        <v>0</v>
      </c>
      <c r="T243" s="203">
        <f t="shared" si="63"/>
        <v>0</v>
      </c>
      <c r="AR243" s="19" t="s">
        <v>512</v>
      </c>
      <c r="AT243" s="19" t="s">
        <v>267</v>
      </c>
      <c r="AU243" s="19" t="s">
        <v>216</v>
      </c>
      <c r="AY243" s="19" t="s">
        <v>195</v>
      </c>
      <c r="BE243" s="204">
        <f t="shared" si="64"/>
        <v>0</v>
      </c>
      <c r="BF243" s="204">
        <f t="shared" si="65"/>
        <v>0</v>
      </c>
      <c r="BG243" s="204">
        <f t="shared" si="66"/>
        <v>0</v>
      </c>
      <c r="BH243" s="204">
        <f t="shared" si="67"/>
        <v>0</v>
      </c>
      <c r="BI243" s="204">
        <f t="shared" si="68"/>
        <v>0</v>
      </c>
      <c r="BJ243" s="19" t="s">
        <v>23</v>
      </c>
      <c r="BK243" s="204">
        <f t="shared" si="69"/>
        <v>0</v>
      </c>
      <c r="BL243" s="19" t="s">
        <v>258</v>
      </c>
      <c r="BM243" s="19" t="s">
        <v>3758</v>
      </c>
    </row>
    <row r="244" spans="2:65" s="1" customFormat="1" ht="20.399999999999999" customHeight="1">
      <c r="B244" s="36"/>
      <c r="C244" s="260" t="s">
        <v>1123</v>
      </c>
      <c r="D244" s="260" t="s">
        <v>267</v>
      </c>
      <c r="E244" s="261" t="s">
        <v>3759</v>
      </c>
      <c r="F244" s="262" t="s">
        <v>3760</v>
      </c>
      <c r="G244" s="263" t="s">
        <v>2177</v>
      </c>
      <c r="H244" s="264">
        <v>3</v>
      </c>
      <c r="I244" s="265"/>
      <c r="J244" s="266">
        <f t="shared" si="60"/>
        <v>0</v>
      </c>
      <c r="K244" s="262" t="s">
        <v>22</v>
      </c>
      <c r="L244" s="267"/>
      <c r="M244" s="268" t="s">
        <v>22</v>
      </c>
      <c r="N244" s="269" t="s">
        <v>46</v>
      </c>
      <c r="O244" s="37"/>
      <c r="P244" s="202">
        <f t="shared" si="61"/>
        <v>0</v>
      </c>
      <c r="Q244" s="202">
        <v>0</v>
      </c>
      <c r="R244" s="202">
        <f t="shared" si="62"/>
        <v>0</v>
      </c>
      <c r="S244" s="202">
        <v>0</v>
      </c>
      <c r="T244" s="203">
        <f t="shared" si="63"/>
        <v>0</v>
      </c>
      <c r="AR244" s="19" t="s">
        <v>512</v>
      </c>
      <c r="AT244" s="19" t="s">
        <v>267</v>
      </c>
      <c r="AU244" s="19" t="s">
        <v>216</v>
      </c>
      <c r="AY244" s="19" t="s">
        <v>195</v>
      </c>
      <c r="BE244" s="204">
        <f t="shared" si="64"/>
        <v>0</v>
      </c>
      <c r="BF244" s="204">
        <f t="shared" si="65"/>
        <v>0</v>
      </c>
      <c r="BG244" s="204">
        <f t="shared" si="66"/>
        <v>0</v>
      </c>
      <c r="BH244" s="204">
        <f t="shared" si="67"/>
        <v>0</v>
      </c>
      <c r="BI244" s="204">
        <f t="shared" si="68"/>
        <v>0</v>
      </c>
      <c r="BJ244" s="19" t="s">
        <v>23</v>
      </c>
      <c r="BK244" s="204">
        <f t="shared" si="69"/>
        <v>0</v>
      </c>
      <c r="BL244" s="19" t="s">
        <v>258</v>
      </c>
      <c r="BM244" s="19" t="s">
        <v>3761</v>
      </c>
    </row>
    <row r="245" spans="2:65" s="1" customFormat="1" ht="20.399999999999999" customHeight="1">
      <c r="B245" s="36"/>
      <c r="C245" s="260" t="s">
        <v>1131</v>
      </c>
      <c r="D245" s="260" t="s">
        <v>267</v>
      </c>
      <c r="E245" s="261" t="s">
        <v>3762</v>
      </c>
      <c r="F245" s="262" t="s">
        <v>3763</v>
      </c>
      <c r="G245" s="263" t="s">
        <v>2177</v>
      </c>
      <c r="H245" s="264">
        <v>4</v>
      </c>
      <c r="I245" s="265"/>
      <c r="J245" s="266">
        <f t="shared" si="60"/>
        <v>0</v>
      </c>
      <c r="K245" s="262" t="s">
        <v>22</v>
      </c>
      <c r="L245" s="267"/>
      <c r="M245" s="268" t="s">
        <v>22</v>
      </c>
      <c r="N245" s="269" t="s">
        <v>46</v>
      </c>
      <c r="O245" s="37"/>
      <c r="P245" s="202">
        <f t="shared" si="61"/>
        <v>0</v>
      </c>
      <c r="Q245" s="202">
        <v>0</v>
      </c>
      <c r="R245" s="202">
        <f t="shared" si="62"/>
        <v>0</v>
      </c>
      <c r="S245" s="202">
        <v>0</v>
      </c>
      <c r="T245" s="203">
        <f t="shared" si="63"/>
        <v>0</v>
      </c>
      <c r="AR245" s="19" t="s">
        <v>512</v>
      </c>
      <c r="AT245" s="19" t="s">
        <v>267</v>
      </c>
      <c r="AU245" s="19" t="s">
        <v>216</v>
      </c>
      <c r="AY245" s="19" t="s">
        <v>195</v>
      </c>
      <c r="BE245" s="204">
        <f t="shared" si="64"/>
        <v>0</v>
      </c>
      <c r="BF245" s="204">
        <f t="shared" si="65"/>
        <v>0</v>
      </c>
      <c r="BG245" s="204">
        <f t="shared" si="66"/>
        <v>0</v>
      </c>
      <c r="BH245" s="204">
        <f t="shared" si="67"/>
        <v>0</v>
      </c>
      <c r="BI245" s="204">
        <f t="shared" si="68"/>
        <v>0</v>
      </c>
      <c r="BJ245" s="19" t="s">
        <v>23</v>
      </c>
      <c r="BK245" s="204">
        <f t="shared" si="69"/>
        <v>0</v>
      </c>
      <c r="BL245" s="19" t="s">
        <v>258</v>
      </c>
      <c r="BM245" s="19" t="s">
        <v>3764</v>
      </c>
    </row>
    <row r="246" spans="2:65" s="1" customFormat="1" ht="20.399999999999999" customHeight="1">
      <c r="B246" s="36"/>
      <c r="C246" s="260" t="s">
        <v>1136</v>
      </c>
      <c r="D246" s="260" t="s">
        <v>267</v>
      </c>
      <c r="E246" s="261" t="s">
        <v>3765</v>
      </c>
      <c r="F246" s="262" t="s">
        <v>3766</v>
      </c>
      <c r="G246" s="263" t="s">
        <v>2177</v>
      </c>
      <c r="H246" s="264">
        <v>3</v>
      </c>
      <c r="I246" s="265"/>
      <c r="J246" s="266">
        <f t="shared" si="60"/>
        <v>0</v>
      </c>
      <c r="K246" s="262" t="s">
        <v>22</v>
      </c>
      <c r="L246" s="267"/>
      <c r="M246" s="268" t="s">
        <v>22</v>
      </c>
      <c r="N246" s="269" t="s">
        <v>46</v>
      </c>
      <c r="O246" s="37"/>
      <c r="P246" s="202">
        <f t="shared" si="61"/>
        <v>0</v>
      </c>
      <c r="Q246" s="202">
        <v>0</v>
      </c>
      <c r="R246" s="202">
        <f t="shared" si="62"/>
        <v>0</v>
      </c>
      <c r="S246" s="202">
        <v>0</v>
      </c>
      <c r="T246" s="203">
        <f t="shared" si="63"/>
        <v>0</v>
      </c>
      <c r="AR246" s="19" t="s">
        <v>512</v>
      </c>
      <c r="AT246" s="19" t="s">
        <v>267</v>
      </c>
      <c r="AU246" s="19" t="s">
        <v>216</v>
      </c>
      <c r="AY246" s="19" t="s">
        <v>195</v>
      </c>
      <c r="BE246" s="204">
        <f t="shared" si="64"/>
        <v>0</v>
      </c>
      <c r="BF246" s="204">
        <f t="shared" si="65"/>
        <v>0</v>
      </c>
      <c r="BG246" s="204">
        <f t="shared" si="66"/>
        <v>0</v>
      </c>
      <c r="BH246" s="204">
        <f t="shared" si="67"/>
        <v>0</v>
      </c>
      <c r="BI246" s="204">
        <f t="shared" si="68"/>
        <v>0</v>
      </c>
      <c r="BJ246" s="19" t="s">
        <v>23</v>
      </c>
      <c r="BK246" s="204">
        <f t="shared" si="69"/>
        <v>0</v>
      </c>
      <c r="BL246" s="19" t="s">
        <v>258</v>
      </c>
      <c r="BM246" s="19" t="s">
        <v>3767</v>
      </c>
    </row>
    <row r="247" spans="2:65" s="1" customFormat="1" ht="28.8" customHeight="1">
      <c r="B247" s="36"/>
      <c r="C247" s="260" t="s">
        <v>1145</v>
      </c>
      <c r="D247" s="260" t="s">
        <v>267</v>
      </c>
      <c r="E247" s="261" t="s">
        <v>3768</v>
      </c>
      <c r="F247" s="262" t="s">
        <v>3769</v>
      </c>
      <c r="G247" s="263" t="s">
        <v>2177</v>
      </c>
      <c r="H247" s="264">
        <v>15</v>
      </c>
      <c r="I247" s="265"/>
      <c r="J247" s="266">
        <f t="shared" si="60"/>
        <v>0</v>
      </c>
      <c r="K247" s="262" t="s">
        <v>22</v>
      </c>
      <c r="L247" s="267"/>
      <c r="M247" s="268" t="s">
        <v>22</v>
      </c>
      <c r="N247" s="269" t="s">
        <v>46</v>
      </c>
      <c r="O247" s="37"/>
      <c r="P247" s="202">
        <f t="shared" si="61"/>
        <v>0</v>
      </c>
      <c r="Q247" s="202">
        <v>0</v>
      </c>
      <c r="R247" s="202">
        <f t="shared" si="62"/>
        <v>0</v>
      </c>
      <c r="S247" s="202">
        <v>0</v>
      </c>
      <c r="T247" s="203">
        <f t="shared" si="63"/>
        <v>0</v>
      </c>
      <c r="AR247" s="19" t="s">
        <v>512</v>
      </c>
      <c r="AT247" s="19" t="s">
        <v>267</v>
      </c>
      <c r="AU247" s="19" t="s">
        <v>216</v>
      </c>
      <c r="AY247" s="19" t="s">
        <v>195</v>
      </c>
      <c r="BE247" s="204">
        <f t="shared" si="64"/>
        <v>0</v>
      </c>
      <c r="BF247" s="204">
        <f t="shared" si="65"/>
        <v>0</v>
      </c>
      <c r="BG247" s="204">
        <f t="shared" si="66"/>
        <v>0</v>
      </c>
      <c r="BH247" s="204">
        <f t="shared" si="67"/>
        <v>0</v>
      </c>
      <c r="BI247" s="204">
        <f t="shared" si="68"/>
        <v>0</v>
      </c>
      <c r="BJ247" s="19" t="s">
        <v>23</v>
      </c>
      <c r="BK247" s="204">
        <f t="shared" si="69"/>
        <v>0</v>
      </c>
      <c r="BL247" s="19" t="s">
        <v>258</v>
      </c>
      <c r="BM247" s="19" t="s">
        <v>3770</v>
      </c>
    </row>
    <row r="248" spans="2:65" s="1" customFormat="1" ht="20.399999999999999" customHeight="1">
      <c r="B248" s="36"/>
      <c r="C248" s="260" t="s">
        <v>1151</v>
      </c>
      <c r="D248" s="260" t="s">
        <v>267</v>
      </c>
      <c r="E248" s="261" t="s">
        <v>3771</v>
      </c>
      <c r="F248" s="262" t="s">
        <v>3772</v>
      </c>
      <c r="G248" s="263" t="s">
        <v>2177</v>
      </c>
      <c r="H248" s="264">
        <v>4</v>
      </c>
      <c r="I248" s="265"/>
      <c r="J248" s="266">
        <f t="shared" si="60"/>
        <v>0</v>
      </c>
      <c r="K248" s="262" t="s">
        <v>22</v>
      </c>
      <c r="L248" s="267"/>
      <c r="M248" s="268" t="s">
        <v>22</v>
      </c>
      <c r="N248" s="269" t="s">
        <v>46</v>
      </c>
      <c r="O248" s="37"/>
      <c r="P248" s="202">
        <f t="shared" si="61"/>
        <v>0</v>
      </c>
      <c r="Q248" s="202">
        <v>0</v>
      </c>
      <c r="R248" s="202">
        <f t="shared" si="62"/>
        <v>0</v>
      </c>
      <c r="S248" s="202">
        <v>0</v>
      </c>
      <c r="T248" s="203">
        <f t="shared" si="63"/>
        <v>0</v>
      </c>
      <c r="AR248" s="19" t="s">
        <v>512</v>
      </c>
      <c r="AT248" s="19" t="s">
        <v>267</v>
      </c>
      <c r="AU248" s="19" t="s">
        <v>216</v>
      </c>
      <c r="AY248" s="19" t="s">
        <v>195</v>
      </c>
      <c r="BE248" s="204">
        <f t="shared" si="64"/>
        <v>0</v>
      </c>
      <c r="BF248" s="204">
        <f t="shared" si="65"/>
        <v>0</v>
      </c>
      <c r="BG248" s="204">
        <f t="shared" si="66"/>
        <v>0</v>
      </c>
      <c r="BH248" s="204">
        <f t="shared" si="67"/>
        <v>0</v>
      </c>
      <c r="BI248" s="204">
        <f t="shared" si="68"/>
        <v>0</v>
      </c>
      <c r="BJ248" s="19" t="s">
        <v>23</v>
      </c>
      <c r="BK248" s="204">
        <f t="shared" si="69"/>
        <v>0</v>
      </c>
      <c r="BL248" s="19" t="s">
        <v>258</v>
      </c>
      <c r="BM248" s="19" t="s">
        <v>3773</v>
      </c>
    </row>
    <row r="249" spans="2:65" s="1" customFormat="1" ht="20.399999999999999" customHeight="1">
      <c r="B249" s="36"/>
      <c r="C249" s="260" t="s">
        <v>1156</v>
      </c>
      <c r="D249" s="260" t="s">
        <v>267</v>
      </c>
      <c r="E249" s="261" t="s">
        <v>3774</v>
      </c>
      <c r="F249" s="262" t="s">
        <v>3775</v>
      </c>
      <c r="G249" s="263" t="s">
        <v>2177</v>
      </c>
      <c r="H249" s="264">
        <v>8</v>
      </c>
      <c r="I249" s="265"/>
      <c r="J249" s="266">
        <f t="shared" si="60"/>
        <v>0</v>
      </c>
      <c r="K249" s="262" t="s">
        <v>22</v>
      </c>
      <c r="L249" s="267"/>
      <c r="M249" s="268" t="s">
        <v>22</v>
      </c>
      <c r="N249" s="269" t="s">
        <v>46</v>
      </c>
      <c r="O249" s="37"/>
      <c r="P249" s="202">
        <f t="shared" si="61"/>
        <v>0</v>
      </c>
      <c r="Q249" s="202">
        <v>0</v>
      </c>
      <c r="R249" s="202">
        <f t="shared" si="62"/>
        <v>0</v>
      </c>
      <c r="S249" s="202">
        <v>0</v>
      </c>
      <c r="T249" s="203">
        <f t="shared" si="63"/>
        <v>0</v>
      </c>
      <c r="AR249" s="19" t="s">
        <v>512</v>
      </c>
      <c r="AT249" s="19" t="s">
        <v>267</v>
      </c>
      <c r="AU249" s="19" t="s">
        <v>216</v>
      </c>
      <c r="AY249" s="19" t="s">
        <v>195</v>
      </c>
      <c r="BE249" s="204">
        <f t="shared" si="64"/>
        <v>0</v>
      </c>
      <c r="BF249" s="204">
        <f t="shared" si="65"/>
        <v>0</v>
      </c>
      <c r="BG249" s="204">
        <f t="shared" si="66"/>
        <v>0</v>
      </c>
      <c r="BH249" s="204">
        <f t="shared" si="67"/>
        <v>0</v>
      </c>
      <c r="BI249" s="204">
        <f t="shared" si="68"/>
        <v>0</v>
      </c>
      <c r="BJ249" s="19" t="s">
        <v>23</v>
      </c>
      <c r="BK249" s="204">
        <f t="shared" si="69"/>
        <v>0</v>
      </c>
      <c r="BL249" s="19" t="s">
        <v>258</v>
      </c>
      <c r="BM249" s="19" t="s">
        <v>3776</v>
      </c>
    </row>
    <row r="250" spans="2:65" s="1" customFormat="1" ht="20.399999999999999" customHeight="1">
      <c r="B250" s="36"/>
      <c r="C250" s="260" t="s">
        <v>1160</v>
      </c>
      <c r="D250" s="260" t="s">
        <v>267</v>
      </c>
      <c r="E250" s="261" t="s">
        <v>3777</v>
      </c>
      <c r="F250" s="262" t="s">
        <v>3778</v>
      </c>
      <c r="G250" s="263" t="s">
        <v>2177</v>
      </c>
      <c r="H250" s="264">
        <v>2</v>
      </c>
      <c r="I250" s="265"/>
      <c r="J250" s="266">
        <f t="shared" si="60"/>
        <v>0</v>
      </c>
      <c r="K250" s="262" t="s">
        <v>22</v>
      </c>
      <c r="L250" s="267"/>
      <c r="M250" s="268" t="s">
        <v>22</v>
      </c>
      <c r="N250" s="269" t="s">
        <v>46</v>
      </c>
      <c r="O250" s="37"/>
      <c r="P250" s="202">
        <f t="shared" si="61"/>
        <v>0</v>
      </c>
      <c r="Q250" s="202">
        <v>0</v>
      </c>
      <c r="R250" s="202">
        <f t="shared" si="62"/>
        <v>0</v>
      </c>
      <c r="S250" s="202">
        <v>0</v>
      </c>
      <c r="T250" s="203">
        <f t="shared" si="63"/>
        <v>0</v>
      </c>
      <c r="AR250" s="19" t="s">
        <v>512</v>
      </c>
      <c r="AT250" s="19" t="s">
        <v>267</v>
      </c>
      <c r="AU250" s="19" t="s">
        <v>216</v>
      </c>
      <c r="AY250" s="19" t="s">
        <v>195</v>
      </c>
      <c r="BE250" s="204">
        <f t="shared" si="64"/>
        <v>0</v>
      </c>
      <c r="BF250" s="204">
        <f t="shared" si="65"/>
        <v>0</v>
      </c>
      <c r="BG250" s="204">
        <f t="shared" si="66"/>
        <v>0</v>
      </c>
      <c r="BH250" s="204">
        <f t="shared" si="67"/>
        <v>0</v>
      </c>
      <c r="BI250" s="204">
        <f t="shared" si="68"/>
        <v>0</v>
      </c>
      <c r="BJ250" s="19" t="s">
        <v>23</v>
      </c>
      <c r="BK250" s="204">
        <f t="shared" si="69"/>
        <v>0</v>
      </c>
      <c r="BL250" s="19" t="s">
        <v>258</v>
      </c>
      <c r="BM250" s="19" t="s">
        <v>3779</v>
      </c>
    </row>
    <row r="251" spans="2:65" s="1" customFormat="1" ht="20.399999999999999" customHeight="1">
      <c r="B251" s="36"/>
      <c r="C251" s="260" t="s">
        <v>1165</v>
      </c>
      <c r="D251" s="260" t="s">
        <v>267</v>
      </c>
      <c r="E251" s="261" t="s">
        <v>3780</v>
      </c>
      <c r="F251" s="262" t="s">
        <v>3781</v>
      </c>
      <c r="G251" s="263" t="s">
        <v>2177</v>
      </c>
      <c r="H251" s="264">
        <v>10</v>
      </c>
      <c r="I251" s="265"/>
      <c r="J251" s="266">
        <f t="shared" si="60"/>
        <v>0</v>
      </c>
      <c r="K251" s="262" t="s">
        <v>22</v>
      </c>
      <c r="L251" s="267"/>
      <c r="M251" s="268" t="s">
        <v>22</v>
      </c>
      <c r="N251" s="269" t="s">
        <v>46</v>
      </c>
      <c r="O251" s="37"/>
      <c r="P251" s="202">
        <f t="shared" si="61"/>
        <v>0</v>
      </c>
      <c r="Q251" s="202">
        <v>0</v>
      </c>
      <c r="R251" s="202">
        <f t="shared" si="62"/>
        <v>0</v>
      </c>
      <c r="S251" s="202">
        <v>0</v>
      </c>
      <c r="T251" s="203">
        <f t="shared" si="63"/>
        <v>0</v>
      </c>
      <c r="AR251" s="19" t="s">
        <v>512</v>
      </c>
      <c r="AT251" s="19" t="s">
        <v>267</v>
      </c>
      <c r="AU251" s="19" t="s">
        <v>216</v>
      </c>
      <c r="AY251" s="19" t="s">
        <v>195</v>
      </c>
      <c r="BE251" s="204">
        <f t="shared" si="64"/>
        <v>0</v>
      </c>
      <c r="BF251" s="204">
        <f t="shared" si="65"/>
        <v>0</v>
      </c>
      <c r="BG251" s="204">
        <f t="shared" si="66"/>
        <v>0</v>
      </c>
      <c r="BH251" s="204">
        <f t="shared" si="67"/>
        <v>0</v>
      </c>
      <c r="BI251" s="204">
        <f t="shared" si="68"/>
        <v>0</v>
      </c>
      <c r="BJ251" s="19" t="s">
        <v>23</v>
      </c>
      <c r="BK251" s="204">
        <f t="shared" si="69"/>
        <v>0</v>
      </c>
      <c r="BL251" s="19" t="s">
        <v>258</v>
      </c>
      <c r="BM251" s="19" t="s">
        <v>3782</v>
      </c>
    </row>
    <row r="252" spans="2:65" s="1" customFormat="1" ht="20.399999999999999" customHeight="1">
      <c r="B252" s="36"/>
      <c r="C252" s="260" t="s">
        <v>1170</v>
      </c>
      <c r="D252" s="260" t="s">
        <v>267</v>
      </c>
      <c r="E252" s="261" t="s">
        <v>3783</v>
      </c>
      <c r="F252" s="262" t="s">
        <v>3784</v>
      </c>
      <c r="G252" s="263" t="s">
        <v>2177</v>
      </c>
      <c r="H252" s="264">
        <v>8</v>
      </c>
      <c r="I252" s="265"/>
      <c r="J252" s="266">
        <f t="shared" si="60"/>
        <v>0</v>
      </c>
      <c r="K252" s="262" t="s">
        <v>22</v>
      </c>
      <c r="L252" s="267"/>
      <c r="M252" s="268" t="s">
        <v>22</v>
      </c>
      <c r="N252" s="269" t="s">
        <v>46</v>
      </c>
      <c r="O252" s="37"/>
      <c r="P252" s="202">
        <f t="shared" si="61"/>
        <v>0</v>
      </c>
      <c r="Q252" s="202">
        <v>0</v>
      </c>
      <c r="R252" s="202">
        <f t="shared" si="62"/>
        <v>0</v>
      </c>
      <c r="S252" s="202">
        <v>0</v>
      </c>
      <c r="T252" s="203">
        <f t="shared" si="63"/>
        <v>0</v>
      </c>
      <c r="AR252" s="19" t="s">
        <v>512</v>
      </c>
      <c r="AT252" s="19" t="s">
        <v>267</v>
      </c>
      <c r="AU252" s="19" t="s">
        <v>216</v>
      </c>
      <c r="AY252" s="19" t="s">
        <v>195</v>
      </c>
      <c r="BE252" s="204">
        <f t="shared" si="64"/>
        <v>0</v>
      </c>
      <c r="BF252" s="204">
        <f t="shared" si="65"/>
        <v>0</v>
      </c>
      <c r="BG252" s="204">
        <f t="shared" si="66"/>
        <v>0</v>
      </c>
      <c r="BH252" s="204">
        <f t="shared" si="67"/>
        <v>0</v>
      </c>
      <c r="BI252" s="204">
        <f t="shared" si="68"/>
        <v>0</v>
      </c>
      <c r="BJ252" s="19" t="s">
        <v>23</v>
      </c>
      <c r="BK252" s="204">
        <f t="shared" si="69"/>
        <v>0</v>
      </c>
      <c r="BL252" s="19" t="s">
        <v>258</v>
      </c>
      <c r="BM252" s="19" t="s">
        <v>3785</v>
      </c>
    </row>
    <row r="253" spans="2:65" s="1" customFormat="1" ht="20.399999999999999" customHeight="1">
      <c r="B253" s="36"/>
      <c r="C253" s="260" t="s">
        <v>1181</v>
      </c>
      <c r="D253" s="260" t="s">
        <v>267</v>
      </c>
      <c r="E253" s="261" t="s">
        <v>3786</v>
      </c>
      <c r="F253" s="262" t="s">
        <v>3787</v>
      </c>
      <c r="G253" s="263" t="s">
        <v>2177</v>
      </c>
      <c r="H253" s="264">
        <v>9</v>
      </c>
      <c r="I253" s="265"/>
      <c r="J253" s="266">
        <f t="shared" si="60"/>
        <v>0</v>
      </c>
      <c r="K253" s="262" t="s">
        <v>22</v>
      </c>
      <c r="L253" s="267"/>
      <c r="M253" s="268" t="s">
        <v>22</v>
      </c>
      <c r="N253" s="269" t="s">
        <v>46</v>
      </c>
      <c r="O253" s="37"/>
      <c r="P253" s="202">
        <f t="shared" si="61"/>
        <v>0</v>
      </c>
      <c r="Q253" s="202">
        <v>0</v>
      </c>
      <c r="R253" s="202">
        <f t="shared" si="62"/>
        <v>0</v>
      </c>
      <c r="S253" s="202">
        <v>0</v>
      </c>
      <c r="T253" s="203">
        <f t="shared" si="63"/>
        <v>0</v>
      </c>
      <c r="AR253" s="19" t="s">
        <v>512</v>
      </c>
      <c r="AT253" s="19" t="s">
        <v>267</v>
      </c>
      <c r="AU253" s="19" t="s">
        <v>216</v>
      </c>
      <c r="AY253" s="19" t="s">
        <v>195</v>
      </c>
      <c r="BE253" s="204">
        <f t="shared" si="64"/>
        <v>0</v>
      </c>
      <c r="BF253" s="204">
        <f t="shared" si="65"/>
        <v>0</v>
      </c>
      <c r="BG253" s="204">
        <f t="shared" si="66"/>
        <v>0</v>
      </c>
      <c r="BH253" s="204">
        <f t="shared" si="67"/>
        <v>0</v>
      </c>
      <c r="BI253" s="204">
        <f t="shared" si="68"/>
        <v>0</v>
      </c>
      <c r="BJ253" s="19" t="s">
        <v>23</v>
      </c>
      <c r="BK253" s="204">
        <f t="shared" si="69"/>
        <v>0</v>
      </c>
      <c r="BL253" s="19" t="s">
        <v>258</v>
      </c>
      <c r="BM253" s="19" t="s">
        <v>3788</v>
      </c>
    </row>
    <row r="254" spans="2:65" s="1" customFormat="1" ht="20.399999999999999" customHeight="1">
      <c r="B254" s="36"/>
      <c r="C254" s="260" t="s">
        <v>1186</v>
      </c>
      <c r="D254" s="260" t="s">
        <v>267</v>
      </c>
      <c r="E254" s="261" t="s">
        <v>3789</v>
      </c>
      <c r="F254" s="262" t="s">
        <v>3790</v>
      </c>
      <c r="G254" s="263" t="s">
        <v>2177</v>
      </c>
      <c r="H254" s="264">
        <v>1</v>
      </c>
      <c r="I254" s="265"/>
      <c r="J254" s="266">
        <f t="shared" si="60"/>
        <v>0</v>
      </c>
      <c r="K254" s="262" t="s">
        <v>22</v>
      </c>
      <c r="L254" s="267"/>
      <c r="M254" s="268" t="s">
        <v>22</v>
      </c>
      <c r="N254" s="269" t="s">
        <v>46</v>
      </c>
      <c r="O254" s="37"/>
      <c r="P254" s="202">
        <f t="shared" si="61"/>
        <v>0</v>
      </c>
      <c r="Q254" s="202">
        <v>0</v>
      </c>
      <c r="R254" s="202">
        <f t="shared" si="62"/>
        <v>0</v>
      </c>
      <c r="S254" s="202">
        <v>0</v>
      </c>
      <c r="T254" s="203">
        <f t="shared" si="63"/>
        <v>0</v>
      </c>
      <c r="AR254" s="19" t="s">
        <v>512</v>
      </c>
      <c r="AT254" s="19" t="s">
        <v>267</v>
      </c>
      <c r="AU254" s="19" t="s">
        <v>216</v>
      </c>
      <c r="AY254" s="19" t="s">
        <v>195</v>
      </c>
      <c r="BE254" s="204">
        <f t="shared" si="64"/>
        <v>0</v>
      </c>
      <c r="BF254" s="204">
        <f t="shared" si="65"/>
        <v>0</v>
      </c>
      <c r="BG254" s="204">
        <f t="shared" si="66"/>
        <v>0</v>
      </c>
      <c r="BH254" s="204">
        <f t="shared" si="67"/>
        <v>0</v>
      </c>
      <c r="BI254" s="204">
        <f t="shared" si="68"/>
        <v>0</v>
      </c>
      <c r="BJ254" s="19" t="s">
        <v>23</v>
      </c>
      <c r="BK254" s="204">
        <f t="shared" si="69"/>
        <v>0</v>
      </c>
      <c r="BL254" s="19" t="s">
        <v>258</v>
      </c>
      <c r="BM254" s="19" t="s">
        <v>3791</v>
      </c>
    </row>
    <row r="255" spans="2:65" s="1" customFormat="1" ht="28.8" customHeight="1">
      <c r="B255" s="36"/>
      <c r="C255" s="260" t="s">
        <v>1189</v>
      </c>
      <c r="D255" s="260" t="s">
        <v>267</v>
      </c>
      <c r="E255" s="261" t="s">
        <v>3792</v>
      </c>
      <c r="F255" s="262" t="s">
        <v>3793</v>
      </c>
      <c r="G255" s="263" t="s">
        <v>2177</v>
      </c>
      <c r="H255" s="264">
        <v>1</v>
      </c>
      <c r="I255" s="265"/>
      <c r="J255" s="266">
        <f t="shared" si="60"/>
        <v>0</v>
      </c>
      <c r="K255" s="262" t="s">
        <v>22</v>
      </c>
      <c r="L255" s="267"/>
      <c r="M255" s="268" t="s">
        <v>22</v>
      </c>
      <c r="N255" s="269" t="s">
        <v>46</v>
      </c>
      <c r="O255" s="37"/>
      <c r="P255" s="202">
        <f t="shared" si="61"/>
        <v>0</v>
      </c>
      <c r="Q255" s="202">
        <v>0</v>
      </c>
      <c r="R255" s="202">
        <f t="shared" si="62"/>
        <v>0</v>
      </c>
      <c r="S255" s="202">
        <v>0</v>
      </c>
      <c r="T255" s="203">
        <f t="shared" si="63"/>
        <v>0</v>
      </c>
      <c r="AR255" s="19" t="s">
        <v>512</v>
      </c>
      <c r="AT255" s="19" t="s">
        <v>267</v>
      </c>
      <c r="AU255" s="19" t="s">
        <v>216</v>
      </c>
      <c r="AY255" s="19" t="s">
        <v>195</v>
      </c>
      <c r="BE255" s="204">
        <f t="shared" si="64"/>
        <v>0</v>
      </c>
      <c r="BF255" s="204">
        <f t="shared" si="65"/>
        <v>0</v>
      </c>
      <c r="BG255" s="204">
        <f t="shared" si="66"/>
        <v>0</v>
      </c>
      <c r="BH255" s="204">
        <f t="shared" si="67"/>
        <v>0</v>
      </c>
      <c r="BI255" s="204">
        <f t="shared" si="68"/>
        <v>0</v>
      </c>
      <c r="BJ255" s="19" t="s">
        <v>23</v>
      </c>
      <c r="BK255" s="204">
        <f t="shared" si="69"/>
        <v>0</v>
      </c>
      <c r="BL255" s="19" t="s">
        <v>258</v>
      </c>
      <c r="BM255" s="19" t="s">
        <v>3794</v>
      </c>
    </row>
    <row r="256" spans="2:65" s="1" customFormat="1" ht="20.399999999999999" customHeight="1">
      <c r="B256" s="36"/>
      <c r="C256" s="260" t="s">
        <v>1193</v>
      </c>
      <c r="D256" s="260" t="s">
        <v>267</v>
      </c>
      <c r="E256" s="261" t="s">
        <v>3795</v>
      </c>
      <c r="F256" s="262" t="s">
        <v>3796</v>
      </c>
      <c r="G256" s="263" t="s">
        <v>2177</v>
      </c>
      <c r="H256" s="264">
        <v>9</v>
      </c>
      <c r="I256" s="265"/>
      <c r="J256" s="266">
        <f t="shared" si="60"/>
        <v>0</v>
      </c>
      <c r="K256" s="262" t="s">
        <v>22</v>
      </c>
      <c r="L256" s="267"/>
      <c r="M256" s="268" t="s">
        <v>22</v>
      </c>
      <c r="N256" s="269" t="s">
        <v>46</v>
      </c>
      <c r="O256" s="37"/>
      <c r="P256" s="202">
        <f t="shared" si="61"/>
        <v>0</v>
      </c>
      <c r="Q256" s="202">
        <v>0</v>
      </c>
      <c r="R256" s="202">
        <f t="shared" si="62"/>
        <v>0</v>
      </c>
      <c r="S256" s="202">
        <v>0</v>
      </c>
      <c r="T256" s="203">
        <f t="shared" si="63"/>
        <v>0</v>
      </c>
      <c r="AR256" s="19" t="s">
        <v>512</v>
      </c>
      <c r="AT256" s="19" t="s">
        <v>267</v>
      </c>
      <c r="AU256" s="19" t="s">
        <v>216</v>
      </c>
      <c r="AY256" s="19" t="s">
        <v>195</v>
      </c>
      <c r="BE256" s="204">
        <f t="shared" si="64"/>
        <v>0</v>
      </c>
      <c r="BF256" s="204">
        <f t="shared" si="65"/>
        <v>0</v>
      </c>
      <c r="BG256" s="204">
        <f t="shared" si="66"/>
        <v>0</v>
      </c>
      <c r="BH256" s="204">
        <f t="shared" si="67"/>
        <v>0</v>
      </c>
      <c r="BI256" s="204">
        <f t="shared" si="68"/>
        <v>0</v>
      </c>
      <c r="BJ256" s="19" t="s">
        <v>23</v>
      </c>
      <c r="BK256" s="204">
        <f t="shared" si="69"/>
        <v>0</v>
      </c>
      <c r="BL256" s="19" t="s">
        <v>258</v>
      </c>
      <c r="BM256" s="19" t="s">
        <v>3797</v>
      </c>
    </row>
    <row r="257" spans="2:65" s="1" customFormat="1" ht="20.399999999999999" customHeight="1">
      <c r="B257" s="36"/>
      <c r="C257" s="260" t="s">
        <v>2179</v>
      </c>
      <c r="D257" s="260" t="s">
        <v>267</v>
      </c>
      <c r="E257" s="261" t="s">
        <v>3798</v>
      </c>
      <c r="F257" s="262" t="s">
        <v>3799</v>
      </c>
      <c r="G257" s="263" t="s">
        <v>2177</v>
      </c>
      <c r="H257" s="264">
        <v>6</v>
      </c>
      <c r="I257" s="265"/>
      <c r="J257" s="266">
        <f t="shared" si="60"/>
        <v>0</v>
      </c>
      <c r="K257" s="262" t="s">
        <v>22</v>
      </c>
      <c r="L257" s="267"/>
      <c r="M257" s="268" t="s">
        <v>22</v>
      </c>
      <c r="N257" s="269" t="s">
        <v>46</v>
      </c>
      <c r="O257" s="37"/>
      <c r="P257" s="202">
        <f t="shared" si="61"/>
        <v>0</v>
      </c>
      <c r="Q257" s="202">
        <v>0</v>
      </c>
      <c r="R257" s="202">
        <f t="shared" si="62"/>
        <v>0</v>
      </c>
      <c r="S257" s="202">
        <v>0</v>
      </c>
      <c r="T257" s="203">
        <f t="shared" si="63"/>
        <v>0</v>
      </c>
      <c r="AR257" s="19" t="s">
        <v>512</v>
      </c>
      <c r="AT257" s="19" t="s">
        <v>267</v>
      </c>
      <c r="AU257" s="19" t="s">
        <v>216</v>
      </c>
      <c r="AY257" s="19" t="s">
        <v>195</v>
      </c>
      <c r="BE257" s="204">
        <f t="shared" si="64"/>
        <v>0</v>
      </c>
      <c r="BF257" s="204">
        <f t="shared" si="65"/>
        <v>0</v>
      </c>
      <c r="BG257" s="204">
        <f t="shared" si="66"/>
        <v>0</v>
      </c>
      <c r="BH257" s="204">
        <f t="shared" si="67"/>
        <v>0</v>
      </c>
      <c r="BI257" s="204">
        <f t="shared" si="68"/>
        <v>0</v>
      </c>
      <c r="BJ257" s="19" t="s">
        <v>23</v>
      </c>
      <c r="BK257" s="204">
        <f t="shared" si="69"/>
        <v>0</v>
      </c>
      <c r="BL257" s="19" t="s">
        <v>258</v>
      </c>
      <c r="BM257" s="19" t="s">
        <v>3800</v>
      </c>
    </row>
    <row r="258" spans="2:65" s="1" customFormat="1" ht="20.399999999999999" customHeight="1">
      <c r="B258" s="36"/>
      <c r="C258" s="260" t="s">
        <v>2183</v>
      </c>
      <c r="D258" s="260" t="s">
        <v>267</v>
      </c>
      <c r="E258" s="261" t="s">
        <v>3801</v>
      </c>
      <c r="F258" s="262" t="s">
        <v>3799</v>
      </c>
      <c r="G258" s="263" t="s">
        <v>2177</v>
      </c>
      <c r="H258" s="264">
        <v>11</v>
      </c>
      <c r="I258" s="265"/>
      <c r="J258" s="266">
        <f t="shared" si="60"/>
        <v>0</v>
      </c>
      <c r="K258" s="262" t="s">
        <v>22</v>
      </c>
      <c r="L258" s="267"/>
      <c r="M258" s="268" t="s">
        <v>22</v>
      </c>
      <c r="N258" s="269" t="s">
        <v>46</v>
      </c>
      <c r="O258" s="37"/>
      <c r="P258" s="202">
        <f t="shared" si="61"/>
        <v>0</v>
      </c>
      <c r="Q258" s="202">
        <v>0</v>
      </c>
      <c r="R258" s="202">
        <f t="shared" si="62"/>
        <v>0</v>
      </c>
      <c r="S258" s="202">
        <v>0</v>
      </c>
      <c r="T258" s="203">
        <f t="shared" si="63"/>
        <v>0</v>
      </c>
      <c r="AR258" s="19" t="s">
        <v>512</v>
      </c>
      <c r="AT258" s="19" t="s">
        <v>267</v>
      </c>
      <c r="AU258" s="19" t="s">
        <v>216</v>
      </c>
      <c r="AY258" s="19" t="s">
        <v>195</v>
      </c>
      <c r="BE258" s="204">
        <f t="shared" si="64"/>
        <v>0</v>
      </c>
      <c r="BF258" s="204">
        <f t="shared" si="65"/>
        <v>0</v>
      </c>
      <c r="BG258" s="204">
        <f t="shared" si="66"/>
        <v>0</v>
      </c>
      <c r="BH258" s="204">
        <f t="shared" si="67"/>
        <v>0</v>
      </c>
      <c r="BI258" s="204">
        <f t="shared" si="68"/>
        <v>0</v>
      </c>
      <c r="BJ258" s="19" t="s">
        <v>23</v>
      </c>
      <c r="BK258" s="204">
        <f t="shared" si="69"/>
        <v>0</v>
      </c>
      <c r="BL258" s="19" t="s">
        <v>258</v>
      </c>
      <c r="BM258" s="19" t="s">
        <v>3802</v>
      </c>
    </row>
    <row r="259" spans="2:65" s="1" customFormat="1" ht="28.8" customHeight="1">
      <c r="B259" s="36"/>
      <c r="C259" s="260" t="s">
        <v>2192</v>
      </c>
      <c r="D259" s="260" t="s">
        <v>267</v>
      </c>
      <c r="E259" s="261" t="s">
        <v>3803</v>
      </c>
      <c r="F259" s="262" t="s">
        <v>3804</v>
      </c>
      <c r="G259" s="263" t="s">
        <v>2177</v>
      </c>
      <c r="H259" s="264">
        <v>2</v>
      </c>
      <c r="I259" s="265"/>
      <c r="J259" s="266">
        <f t="shared" si="60"/>
        <v>0</v>
      </c>
      <c r="K259" s="262" t="s">
        <v>22</v>
      </c>
      <c r="L259" s="267"/>
      <c r="M259" s="268" t="s">
        <v>22</v>
      </c>
      <c r="N259" s="269" t="s">
        <v>46</v>
      </c>
      <c r="O259" s="37"/>
      <c r="P259" s="202">
        <f t="shared" si="61"/>
        <v>0</v>
      </c>
      <c r="Q259" s="202">
        <v>0</v>
      </c>
      <c r="R259" s="202">
        <f t="shared" si="62"/>
        <v>0</v>
      </c>
      <c r="S259" s="202">
        <v>0</v>
      </c>
      <c r="T259" s="203">
        <f t="shared" si="63"/>
        <v>0</v>
      </c>
      <c r="AR259" s="19" t="s">
        <v>512</v>
      </c>
      <c r="AT259" s="19" t="s">
        <v>267</v>
      </c>
      <c r="AU259" s="19" t="s">
        <v>216</v>
      </c>
      <c r="AY259" s="19" t="s">
        <v>195</v>
      </c>
      <c r="BE259" s="204">
        <f t="shared" si="64"/>
        <v>0</v>
      </c>
      <c r="BF259" s="204">
        <f t="shared" si="65"/>
        <v>0</v>
      </c>
      <c r="BG259" s="204">
        <f t="shared" si="66"/>
        <v>0</v>
      </c>
      <c r="BH259" s="204">
        <f t="shared" si="67"/>
        <v>0</v>
      </c>
      <c r="BI259" s="204">
        <f t="shared" si="68"/>
        <v>0</v>
      </c>
      <c r="BJ259" s="19" t="s">
        <v>23</v>
      </c>
      <c r="BK259" s="204">
        <f t="shared" si="69"/>
        <v>0</v>
      </c>
      <c r="BL259" s="19" t="s">
        <v>258</v>
      </c>
      <c r="BM259" s="19" t="s">
        <v>3805</v>
      </c>
    </row>
    <row r="260" spans="2:65" s="1" customFormat="1" ht="28.8" customHeight="1">
      <c r="B260" s="36"/>
      <c r="C260" s="260" t="s">
        <v>2198</v>
      </c>
      <c r="D260" s="260" t="s">
        <v>267</v>
      </c>
      <c r="E260" s="261" t="s">
        <v>3806</v>
      </c>
      <c r="F260" s="262" t="s">
        <v>3807</v>
      </c>
      <c r="G260" s="263" t="s">
        <v>2177</v>
      </c>
      <c r="H260" s="264">
        <v>2</v>
      </c>
      <c r="I260" s="265"/>
      <c r="J260" s="266">
        <f t="shared" si="60"/>
        <v>0</v>
      </c>
      <c r="K260" s="262" t="s">
        <v>22</v>
      </c>
      <c r="L260" s="267"/>
      <c r="M260" s="268" t="s">
        <v>22</v>
      </c>
      <c r="N260" s="269" t="s">
        <v>46</v>
      </c>
      <c r="O260" s="37"/>
      <c r="P260" s="202">
        <f t="shared" si="61"/>
        <v>0</v>
      </c>
      <c r="Q260" s="202">
        <v>0</v>
      </c>
      <c r="R260" s="202">
        <f t="shared" si="62"/>
        <v>0</v>
      </c>
      <c r="S260" s="202">
        <v>0</v>
      </c>
      <c r="T260" s="203">
        <f t="shared" si="63"/>
        <v>0</v>
      </c>
      <c r="AR260" s="19" t="s">
        <v>512</v>
      </c>
      <c r="AT260" s="19" t="s">
        <v>267</v>
      </c>
      <c r="AU260" s="19" t="s">
        <v>216</v>
      </c>
      <c r="AY260" s="19" t="s">
        <v>195</v>
      </c>
      <c r="BE260" s="204">
        <f t="shared" si="64"/>
        <v>0</v>
      </c>
      <c r="BF260" s="204">
        <f t="shared" si="65"/>
        <v>0</v>
      </c>
      <c r="BG260" s="204">
        <f t="shared" si="66"/>
        <v>0</v>
      </c>
      <c r="BH260" s="204">
        <f t="shared" si="67"/>
        <v>0</v>
      </c>
      <c r="BI260" s="204">
        <f t="shared" si="68"/>
        <v>0</v>
      </c>
      <c r="BJ260" s="19" t="s">
        <v>23</v>
      </c>
      <c r="BK260" s="204">
        <f t="shared" si="69"/>
        <v>0</v>
      </c>
      <c r="BL260" s="19" t="s">
        <v>258</v>
      </c>
      <c r="BM260" s="19" t="s">
        <v>3808</v>
      </c>
    </row>
    <row r="261" spans="2:65" s="1" customFormat="1" ht="20.399999999999999" customHeight="1">
      <c r="B261" s="36"/>
      <c r="C261" s="260" t="s">
        <v>2203</v>
      </c>
      <c r="D261" s="260" t="s">
        <v>267</v>
      </c>
      <c r="E261" s="261" t="s">
        <v>3809</v>
      </c>
      <c r="F261" s="262" t="s">
        <v>3810</v>
      </c>
      <c r="G261" s="263" t="s">
        <v>2177</v>
      </c>
      <c r="H261" s="264">
        <v>1</v>
      </c>
      <c r="I261" s="265"/>
      <c r="J261" s="266">
        <f t="shared" si="60"/>
        <v>0</v>
      </c>
      <c r="K261" s="262" t="s">
        <v>22</v>
      </c>
      <c r="L261" s="267"/>
      <c r="M261" s="268" t="s">
        <v>22</v>
      </c>
      <c r="N261" s="269" t="s">
        <v>46</v>
      </c>
      <c r="O261" s="37"/>
      <c r="P261" s="202">
        <f t="shared" si="61"/>
        <v>0</v>
      </c>
      <c r="Q261" s="202">
        <v>0</v>
      </c>
      <c r="R261" s="202">
        <f t="shared" si="62"/>
        <v>0</v>
      </c>
      <c r="S261" s="202">
        <v>0</v>
      </c>
      <c r="T261" s="203">
        <f t="shared" si="63"/>
        <v>0</v>
      </c>
      <c r="AR261" s="19" t="s">
        <v>512</v>
      </c>
      <c r="AT261" s="19" t="s">
        <v>267</v>
      </c>
      <c r="AU261" s="19" t="s">
        <v>216</v>
      </c>
      <c r="AY261" s="19" t="s">
        <v>195</v>
      </c>
      <c r="BE261" s="204">
        <f t="shared" si="64"/>
        <v>0</v>
      </c>
      <c r="BF261" s="204">
        <f t="shared" si="65"/>
        <v>0</v>
      </c>
      <c r="BG261" s="204">
        <f t="shared" si="66"/>
        <v>0</v>
      </c>
      <c r="BH261" s="204">
        <f t="shared" si="67"/>
        <v>0</v>
      </c>
      <c r="BI261" s="204">
        <f t="shared" si="68"/>
        <v>0</v>
      </c>
      <c r="BJ261" s="19" t="s">
        <v>23</v>
      </c>
      <c r="BK261" s="204">
        <f t="shared" si="69"/>
        <v>0</v>
      </c>
      <c r="BL261" s="19" t="s">
        <v>258</v>
      </c>
      <c r="BM261" s="19" t="s">
        <v>3811</v>
      </c>
    </row>
    <row r="262" spans="2:65" s="1" customFormat="1" ht="20.399999999999999" customHeight="1">
      <c r="B262" s="36"/>
      <c r="C262" s="260" t="s">
        <v>2207</v>
      </c>
      <c r="D262" s="260" t="s">
        <v>267</v>
      </c>
      <c r="E262" s="261" t="s">
        <v>3812</v>
      </c>
      <c r="F262" s="262" t="s">
        <v>3813</v>
      </c>
      <c r="G262" s="263" t="s">
        <v>2177</v>
      </c>
      <c r="H262" s="264">
        <v>4</v>
      </c>
      <c r="I262" s="265"/>
      <c r="J262" s="266">
        <f t="shared" ref="J262:J293" si="70">ROUND(I262*H262,2)</f>
        <v>0</v>
      </c>
      <c r="K262" s="262" t="s">
        <v>22</v>
      </c>
      <c r="L262" s="267"/>
      <c r="M262" s="268" t="s">
        <v>22</v>
      </c>
      <c r="N262" s="269" t="s">
        <v>46</v>
      </c>
      <c r="O262" s="37"/>
      <c r="P262" s="202">
        <f t="shared" ref="P262:P293" si="71">O262*H262</f>
        <v>0</v>
      </c>
      <c r="Q262" s="202">
        <v>0</v>
      </c>
      <c r="R262" s="202">
        <f t="shared" ref="R262:R293" si="72">Q262*H262</f>
        <v>0</v>
      </c>
      <c r="S262" s="202">
        <v>0</v>
      </c>
      <c r="T262" s="203">
        <f t="shared" ref="T262:T293" si="73">S262*H262</f>
        <v>0</v>
      </c>
      <c r="AR262" s="19" t="s">
        <v>512</v>
      </c>
      <c r="AT262" s="19" t="s">
        <v>267</v>
      </c>
      <c r="AU262" s="19" t="s">
        <v>216</v>
      </c>
      <c r="AY262" s="19" t="s">
        <v>195</v>
      </c>
      <c r="BE262" s="204">
        <f t="shared" ref="BE262:BE293" si="74">IF(N262="základní",J262,0)</f>
        <v>0</v>
      </c>
      <c r="BF262" s="204">
        <f t="shared" ref="BF262:BF293" si="75">IF(N262="snížená",J262,0)</f>
        <v>0</v>
      </c>
      <c r="BG262" s="204">
        <f t="shared" ref="BG262:BG293" si="76">IF(N262="zákl. přenesená",J262,0)</f>
        <v>0</v>
      </c>
      <c r="BH262" s="204">
        <f t="shared" ref="BH262:BH293" si="77">IF(N262="sníž. přenesená",J262,0)</f>
        <v>0</v>
      </c>
      <c r="BI262" s="204">
        <f t="shared" ref="BI262:BI293" si="78">IF(N262="nulová",J262,0)</f>
        <v>0</v>
      </c>
      <c r="BJ262" s="19" t="s">
        <v>23</v>
      </c>
      <c r="BK262" s="204">
        <f t="shared" ref="BK262:BK293" si="79">ROUND(I262*H262,2)</f>
        <v>0</v>
      </c>
      <c r="BL262" s="19" t="s">
        <v>258</v>
      </c>
      <c r="BM262" s="19" t="s">
        <v>3814</v>
      </c>
    </row>
    <row r="263" spans="2:65" s="1" customFormat="1" ht="20.399999999999999" customHeight="1">
      <c r="B263" s="36"/>
      <c r="C263" s="260" t="s">
        <v>2210</v>
      </c>
      <c r="D263" s="260" t="s">
        <v>267</v>
      </c>
      <c r="E263" s="261" t="s">
        <v>3815</v>
      </c>
      <c r="F263" s="262" t="s">
        <v>3816</v>
      </c>
      <c r="G263" s="263" t="s">
        <v>2177</v>
      </c>
      <c r="H263" s="264">
        <v>4</v>
      </c>
      <c r="I263" s="265"/>
      <c r="J263" s="266">
        <f t="shared" si="70"/>
        <v>0</v>
      </c>
      <c r="K263" s="262" t="s">
        <v>22</v>
      </c>
      <c r="L263" s="267"/>
      <c r="M263" s="268" t="s">
        <v>22</v>
      </c>
      <c r="N263" s="269" t="s">
        <v>46</v>
      </c>
      <c r="O263" s="37"/>
      <c r="P263" s="202">
        <f t="shared" si="71"/>
        <v>0</v>
      </c>
      <c r="Q263" s="202">
        <v>0</v>
      </c>
      <c r="R263" s="202">
        <f t="shared" si="72"/>
        <v>0</v>
      </c>
      <c r="S263" s="202">
        <v>0</v>
      </c>
      <c r="T263" s="203">
        <f t="shared" si="73"/>
        <v>0</v>
      </c>
      <c r="AR263" s="19" t="s">
        <v>512</v>
      </c>
      <c r="AT263" s="19" t="s">
        <v>267</v>
      </c>
      <c r="AU263" s="19" t="s">
        <v>216</v>
      </c>
      <c r="AY263" s="19" t="s">
        <v>195</v>
      </c>
      <c r="BE263" s="204">
        <f t="shared" si="74"/>
        <v>0</v>
      </c>
      <c r="BF263" s="204">
        <f t="shared" si="75"/>
        <v>0</v>
      </c>
      <c r="BG263" s="204">
        <f t="shared" si="76"/>
        <v>0</v>
      </c>
      <c r="BH263" s="204">
        <f t="shared" si="77"/>
        <v>0</v>
      </c>
      <c r="BI263" s="204">
        <f t="shared" si="78"/>
        <v>0</v>
      </c>
      <c r="BJ263" s="19" t="s">
        <v>23</v>
      </c>
      <c r="BK263" s="204">
        <f t="shared" si="79"/>
        <v>0</v>
      </c>
      <c r="BL263" s="19" t="s">
        <v>258</v>
      </c>
      <c r="BM263" s="19" t="s">
        <v>3817</v>
      </c>
    </row>
    <row r="264" spans="2:65" s="1" customFormat="1" ht="20.399999999999999" customHeight="1">
      <c r="B264" s="36"/>
      <c r="C264" s="260" t="s">
        <v>2215</v>
      </c>
      <c r="D264" s="260" t="s">
        <v>267</v>
      </c>
      <c r="E264" s="261" t="s">
        <v>3818</v>
      </c>
      <c r="F264" s="262" t="s">
        <v>3819</v>
      </c>
      <c r="G264" s="263" t="s">
        <v>2177</v>
      </c>
      <c r="H264" s="264">
        <v>4</v>
      </c>
      <c r="I264" s="265"/>
      <c r="J264" s="266">
        <f t="shared" si="70"/>
        <v>0</v>
      </c>
      <c r="K264" s="262" t="s">
        <v>22</v>
      </c>
      <c r="L264" s="267"/>
      <c r="M264" s="268" t="s">
        <v>22</v>
      </c>
      <c r="N264" s="269" t="s">
        <v>46</v>
      </c>
      <c r="O264" s="37"/>
      <c r="P264" s="202">
        <f t="shared" si="71"/>
        <v>0</v>
      </c>
      <c r="Q264" s="202">
        <v>0</v>
      </c>
      <c r="R264" s="202">
        <f t="shared" si="72"/>
        <v>0</v>
      </c>
      <c r="S264" s="202">
        <v>0</v>
      </c>
      <c r="T264" s="203">
        <f t="shared" si="73"/>
        <v>0</v>
      </c>
      <c r="AR264" s="19" t="s">
        <v>512</v>
      </c>
      <c r="AT264" s="19" t="s">
        <v>267</v>
      </c>
      <c r="AU264" s="19" t="s">
        <v>216</v>
      </c>
      <c r="AY264" s="19" t="s">
        <v>195</v>
      </c>
      <c r="BE264" s="204">
        <f t="shared" si="74"/>
        <v>0</v>
      </c>
      <c r="BF264" s="204">
        <f t="shared" si="75"/>
        <v>0</v>
      </c>
      <c r="BG264" s="204">
        <f t="shared" si="76"/>
        <v>0</v>
      </c>
      <c r="BH264" s="204">
        <f t="shared" si="77"/>
        <v>0</v>
      </c>
      <c r="BI264" s="204">
        <f t="shared" si="78"/>
        <v>0</v>
      </c>
      <c r="BJ264" s="19" t="s">
        <v>23</v>
      </c>
      <c r="BK264" s="204">
        <f t="shared" si="79"/>
        <v>0</v>
      </c>
      <c r="BL264" s="19" t="s">
        <v>258</v>
      </c>
      <c r="BM264" s="19" t="s">
        <v>3820</v>
      </c>
    </row>
    <row r="265" spans="2:65" s="1" customFormat="1" ht="28.8" customHeight="1">
      <c r="B265" s="36"/>
      <c r="C265" s="260" t="s">
        <v>2218</v>
      </c>
      <c r="D265" s="260" t="s">
        <v>267</v>
      </c>
      <c r="E265" s="261" t="s">
        <v>3821</v>
      </c>
      <c r="F265" s="262" t="s">
        <v>3822</v>
      </c>
      <c r="G265" s="263" t="s">
        <v>2177</v>
      </c>
      <c r="H265" s="264">
        <v>2</v>
      </c>
      <c r="I265" s="265"/>
      <c r="J265" s="266">
        <f t="shared" si="70"/>
        <v>0</v>
      </c>
      <c r="K265" s="262" t="s">
        <v>22</v>
      </c>
      <c r="L265" s="267"/>
      <c r="M265" s="268" t="s">
        <v>22</v>
      </c>
      <c r="N265" s="269" t="s">
        <v>46</v>
      </c>
      <c r="O265" s="37"/>
      <c r="P265" s="202">
        <f t="shared" si="71"/>
        <v>0</v>
      </c>
      <c r="Q265" s="202">
        <v>0</v>
      </c>
      <c r="R265" s="202">
        <f t="shared" si="72"/>
        <v>0</v>
      </c>
      <c r="S265" s="202">
        <v>0</v>
      </c>
      <c r="T265" s="203">
        <f t="shared" si="73"/>
        <v>0</v>
      </c>
      <c r="AR265" s="19" t="s">
        <v>512</v>
      </c>
      <c r="AT265" s="19" t="s">
        <v>267</v>
      </c>
      <c r="AU265" s="19" t="s">
        <v>216</v>
      </c>
      <c r="AY265" s="19" t="s">
        <v>195</v>
      </c>
      <c r="BE265" s="204">
        <f t="shared" si="74"/>
        <v>0</v>
      </c>
      <c r="BF265" s="204">
        <f t="shared" si="75"/>
        <v>0</v>
      </c>
      <c r="BG265" s="204">
        <f t="shared" si="76"/>
        <v>0</v>
      </c>
      <c r="BH265" s="204">
        <f t="shared" si="77"/>
        <v>0</v>
      </c>
      <c r="BI265" s="204">
        <f t="shared" si="78"/>
        <v>0</v>
      </c>
      <c r="BJ265" s="19" t="s">
        <v>23</v>
      </c>
      <c r="BK265" s="204">
        <f t="shared" si="79"/>
        <v>0</v>
      </c>
      <c r="BL265" s="19" t="s">
        <v>258</v>
      </c>
      <c r="BM265" s="19" t="s">
        <v>3823</v>
      </c>
    </row>
    <row r="266" spans="2:65" s="1" customFormat="1" ht="20.399999999999999" customHeight="1">
      <c r="B266" s="36"/>
      <c r="C266" s="260" t="s">
        <v>2221</v>
      </c>
      <c r="D266" s="260" t="s">
        <v>267</v>
      </c>
      <c r="E266" s="261" t="s">
        <v>3824</v>
      </c>
      <c r="F266" s="262" t="s">
        <v>3825</v>
      </c>
      <c r="G266" s="263" t="s">
        <v>2177</v>
      </c>
      <c r="H266" s="264">
        <v>2</v>
      </c>
      <c r="I266" s="265"/>
      <c r="J266" s="266">
        <f t="shared" si="70"/>
        <v>0</v>
      </c>
      <c r="K266" s="262" t="s">
        <v>22</v>
      </c>
      <c r="L266" s="267"/>
      <c r="M266" s="268" t="s">
        <v>22</v>
      </c>
      <c r="N266" s="269" t="s">
        <v>46</v>
      </c>
      <c r="O266" s="37"/>
      <c r="P266" s="202">
        <f t="shared" si="71"/>
        <v>0</v>
      </c>
      <c r="Q266" s="202">
        <v>0</v>
      </c>
      <c r="R266" s="202">
        <f t="shared" si="72"/>
        <v>0</v>
      </c>
      <c r="S266" s="202">
        <v>0</v>
      </c>
      <c r="T266" s="203">
        <f t="shared" si="73"/>
        <v>0</v>
      </c>
      <c r="AR266" s="19" t="s">
        <v>512</v>
      </c>
      <c r="AT266" s="19" t="s">
        <v>267</v>
      </c>
      <c r="AU266" s="19" t="s">
        <v>216</v>
      </c>
      <c r="AY266" s="19" t="s">
        <v>195</v>
      </c>
      <c r="BE266" s="204">
        <f t="shared" si="74"/>
        <v>0</v>
      </c>
      <c r="BF266" s="204">
        <f t="shared" si="75"/>
        <v>0</v>
      </c>
      <c r="BG266" s="204">
        <f t="shared" si="76"/>
        <v>0</v>
      </c>
      <c r="BH266" s="204">
        <f t="shared" si="77"/>
        <v>0</v>
      </c>
      <c r="BI266" s="204">
        <f t="shared" si="78"/>
        <v>0</v>
      </c>
      <c r="BJ266" s="19" t="s">
        <v>23</v>
      </c>
      <c r="BK266" s="204">
        <f t="shared" si="79"/>
        <v>0</v>
      </c>
      <c r="BL266" s="19" t="s">
        <v>258</v>
      </c>
      <c r="BM266" s="19" t="s">
        <v>3826</v>
      </c>
    </row>
    <row r="267" spans="2:65" s="1" customFormat="1" ht="20.399999999999999" customHeight="1">
      <c r="B267" s="36"/>
      <c r="C267" s="260" t="s">
        <v>2224</v>
      </c>
      <c r="D267" s="260" t="s">
        <v>267</v>
      </c>
      <c r="E267" s="261" t="s">
        <v>3827</v>
      </c>
      <c r="F267" s="262" t="s">
        <v>3828</v>
      </c>
      <c r="G267" s="263" t="s">
        <v>2177</v>
      </c>
      <c r="H267" s="264">
        <v>1</v>
      </c>
      <c r="I267" s="265"/>
      <c r="J267" s="266">
        <f t="shared" si="70"/>
        <v>0</v>
      </c>
      <c r="K267" s="262" t="s">
        <v>22</v>
      </c>
      <c r="L267" s="267"/>
      <c r="M267" s="268" t="s">
        <v>22</v>
      </c>
      <c r="N267" s="269" t="s">
        <v>46</v>
      </c>
      <c r="O267" s="37"/>
      <c r="P267" s="202">
        <f t="shared" si="71"/>
        <v>0</v>
      </c>
      <c r="Q267" s="202">
        <v>0</v>
      </c>
      <c r="R267" s="202">
        <f t="shared" si="72"/>
        <v>0</v>
      </c>
      <c r="S267" s="202">
        <v>0</v>
      </c>
      <c r="T267" s="203">
        <f t="shared" si="73"/>
        <v>0</v>
      </c>
      <c r="AR267" s="19" t="s">
        <v>512</v>
      </c>
      <c r="AT267" s="19" t="s">
        <v>267</v>
      </c>
      <c r="AU267" s="19" t="s">
        <v>216</v>
      </c>
      <c r="AY267" s="19" t="s">
        <v>195</v>
      </c>
      <c r="BE267" s="204">
        <f t="shared" si="74"/>
        <v>0</v>
      </c>
      <c r="BF267" s="204">
        <f t="shared" si="75"/>
        <v>0</v>
      </c>
      <c r="BG267" s="204">
        <f t="shared" si="76"/>
        <v>0</v>
      </c>
      <c r="BH267" s="204">
        <f t="shared" si="77"/>
        <v>0</v>
      </c>
      <c r="BI267" s="204">
        <f t="shared" si="78"/>
        <v>0</v>
      </c>
      <c r="BJ267" s="19" t="s">
        <v>23</v>
      </c>
      <c r="BK267" s="204">
        <f t="shared" si="79"/>
        <v>0</v>
      </c>
      <c r="BL267" s="19" t="s">
        <v>258</v>
      </c>
      <c r="BM267" s="19" t="s">
        <v>3829</v>
      </c>
    </row>
    <row r="268" spans="2:65" s="1" customFormat="1" ht="20.399999999999999" customHeight="1">
      <c r="B268" s="36"/>
      <c r="C268" s="260" t="s">
        <v>2226</v>
      </c>
      <c r="D268" s="260" t="s">
        <v>267</v>
      </c>
      <c r="E268" s="261" t="s">
        <v>3830</v>
      </c>
      <c r="F268" s="262" t="s">
        <v>3831</v>
      </c>
      <c r="G268" s="263" t="s">
        <v>2177</v>
      </c>
      <c r="H268" s="264">
        <v>1</v>
      </c>
      <c r="I268" s="265"/>
      <c r="J268" s="266">
        <f t="shared" si="70"/>
        <v>0</v>
      </c>
      <c r="K268" s="262" t="s">
        <v>22</v>
      </c>
      <c r="L268" s="267"/>
      <c r="M268" s="268" t="s">
        <v>22</v>
      </c>
      <c r="N268" s="269" t="s">
        <v>46</v>
      </c>
      <c r="O268" s="37"/>
      <c r="P268" s="202">
        <f t="shared" si="71"/>
        <v>0</v>
      </c>
      <c r="Q268" s="202">
        <v>0</v>
      </c>
      <c r="R268" s="202">
        <f t="shared" si="72"/>
        <v>0</v>
      </c>
      <c r="S268" s="202">
        <v>0</v>
      </c>
      <c r="T268" s="203">
        <f t="shared" si="73"/>
        <v>0</v>
      </c>
      <c r="AR268" s="19" t="s">
        <v>512</v>
      </c>
      <c r="AT268" s="19" t="s">
        <v>267</v>
      </c>
      <c r="AU268" s="19" t="s">
        <v>216</v>
      </c>
      <c r="AY268" s="19" t="s">
        <v>195</v>
      </c>
      <c r="BE268" s="204">
        <f t="shared" si="74"/>
        <v>0</v>
      </c>
      <c r="BF268" s="204">
        <f t="shared" si="75"/>
        <v>0</v>
      </c>
      <c r="BG268" s="204">
        <f t="shared" si="76"/>
        <v>0</v>
      </c>
      <c r="BH268" s="204">
        <f t="shared" si="77"/>
        <v>0</v>
      </c>
      <c r="BI268" s="204">
        <f t="shared" si="78"/>
        <v>0</v>
      </c>
      <c r="BJ268" s="19" t="s">
        <v>23</v>
      </c>
      <c r="BK268" s="204">
        <f t="shared" si="79"/>
        <v>0</v>
      </c>
      <c r="BL268" s="19" t="s">
        <v>258</v>
      </c>
      <c r="BM268" s="19" t="s">
        <v>3832</v>
      </c>
    </row>
    <row r="269" spans="2:65" s="1" customFormat="1" ht="20.399999999999999" customHeight="1">
      <c r="B269" s="36"/>
      <c r="C269" s="260" t="s">
        <v>2231</v>
      </c>
      <c r="D269" s="260" t="s">
        <v>267</v>
      </c>
      <c r="E269" s="261" t="s">
        <v>3833</v>
      </c>
      <c r="F269" s="262" t="s">
        <v>3834</v>
      </c>
      <c r="G269" s="263" t="s">
        <v>2177</v>
      </c>
      <c r="H269" s="264">
        <v>39</v>
      </c>
      <c r="I269" s="265"/>
      <c r="J269" s="266">
        <f t="shared" si="70"/>
        <v>0</v>
      </c>
      <c r="K269" s="262" t="s">
        <v>22</v>
      </c>
      <c r="L269" s="267"/>
      <c r="M269" s="268" t="s">
        <v>22</v>
      </c>
      <c r="N269" s="269" t="s">
        <v>46</v>
      </c>
      <c r="O269" s="37"/>
      <c r="P269" s="202">
        <f t="shared" si="71"/>
        <v>0</v>
      </c>
      <c r="Q269" s="202">
        <v>0</v>
      </c>
      <c r="R269" s="202">
        <f t="shared" si="72"/>
        <v>0</v>
      </c>
      <c r="S269" s="202">
        <v>0</v>
      </c>
      <c r="T269" s="203">
        <f t="shared" si="73"/>
        <v>0</v>
      </c>
      <c r="AR269" s="19" t="s">
        <v>512</v>
      </c>
      <c r="AT269" s="19" t="s">
        <v>267</v>
      </c>
      <c r="AU269" s="19" t="s">
        <v>216</v>
      </c>
      <c r="AY269" s="19" t="s">
        <v>195</v>
      </c>
      <c r="BE269" s="204">
        <f t="shared" si="74"/>
        <v>0</v>
      </c>
      <c r="BF269" s="204">
        <f t="shared" si="75"/>
        <v>0</v>
      </c>
      <c r="BG269" s="204">
        <f t="shared" si="76"/>
        <v>0</v>
      </c>
      <c r="BH269" s="204">
        <f t="shared" si="77"/>
        <v>0</v>
      </c>
      <c r="BI269" s="204">
        <f t="shared" si="78"/>
        <v>0</v>
      </c>
      <c r="BJ269" s="19" t="s">
        <v>23</v>
      </c>
      <c r="BK269" s="204">
        <f t="shared" si="79"/>
        <v>0</v>
      </c>
      <c r="BL269" s="19" t="s">
        <v>258</v>
      </c>
      <c r="BM269" s="19" t="s">
        <v>3835</v>
      </c>
    </row>
    <row r="270" spans="2:65" s="1" customFormat="1" ht="20.399999999999999" customHeight="1">
      <c r="B270" s="36"/>
      <c r="C270" s="260" t="s">
        <v>2234</v>
      </c>
      <c r="D270" s="260" t="s">
        <v>267</v>
      </c>
      <c r="E270" s="261" t="s">
        <v>3836</v>
      </c>
      <c r="F270" s="262" t="s">
        <v>3837</v>
      </c>
      <c r="G270" s="263" t="s">
        <v>2177</v>
      </c>
      <c r="H270" s="264">
        <v>2</v>
      </c>
      <c r="I270" s="265"/>
      <c r="J270" s="266">
        <f t="shared" si="70"/>
        <v>0</v>
      </c>
      <c r="K270" s="262" t="s">
        <v>22</v>
      </c>
      <c r="L270" s="267"/>
      <c r="M270" s="268" t="s">
        <v>22</v>
      </c>
      <c r="N270" s="269" t="s">
        <v>46</v>
      </c>
      <c r="O270" s="37"/>
      <c r="P270" s="202">
        <f t="shared" si="71"/>
        <v>0</v>
      </c>
      <c r="Q270" s="202">
        <v>0</v>
      </c>
      <c r="R270" s="202">
        <f t="shared" si="72"/>
        <v>0</v>
      </c>
      <c r="S270" s="202">
        <v>0</v>
      </c>
      <c r="T270" s="203">
        <f t="shared" si="73"/>
        <v>0</v>
      </c>
      <c r="AR270" s="19" t="s">
        <v>512</v>
      </c>
      <c r="AT270" s="19" t="s">
        <v>267</v>
      </c>
      <c r="AU270" s="19" t="s">
        <v>216</v>
      </c>
      <c r="AY270" s="19" t="s">
        <v>195</v>
      </c>
      <c r="BE270" s="204">
        <f t="shared" si="74"/>
        <v>0</v>
      </c>
      <c r="BF270" s="204">
        <f t="shared" si="75"/>
        <v>0</v>
      </c>
      <c r="BG270" s="204">
        <f t="shared" si="76"/>
        <v>0</v>
      </c>
      <c r="BH270" s="204">
        <f t="shared" si="77"/>
        <v>0</v>
      </c>
      <c r="BI270" s="204">
        <f t="shared" si="78"/>
        <v>0</v>
      </c>
      <c r="BJ270" s="19" t="s">
        <v>23</v>
      </c>
      <c r="BK270" s="204">
        <f t="shared" si="79"/>
        <v>0</v>
      </c>
      <c r="BL270" s="19" t="s">
        <v>258</v>
      </c>
      <c r="BM270" s="19" t="s">
        <v>3838</v>
      </c>
    </row>
    <row r="271" spans="2:65" s="1" customFormat="1" ht="28.8" customHeight="1">
      <c r="B271" s="36"/>
      <c r="C271" s="260" t="s">
        <v>2236</v>
      </c>
      <c r="D271" s="260" t="s">
        <v>267</v>
      </c>
      <c r="E271" s="261" t="s">
        <v>3839</v>
      </c>
      <c r="F271" s="262" t="s">
        <v>3840</v>
      </c>
      <c r="G271" s="263" t="s">
        <v>2177</v>
      </c>
      <c r="H271" s="264">
        <v>25</v>
      </c>
      <c r="I271" s="265"/>
      <c r="J271" s="266">
        <f t="shared" si="70"/>
        <v>0</v>
      </c>
      <c r="K271" s="262" t="s">
        <v>22</v>
      </c>
      <c r="L271" s="267"/>
      <c r="M271" s="268" t="s">
        <v>22</v>
      </c>
      <c r="N271" s="269" t="s">
        <v>46</v>
      </c>
      <c r="O271" s="37"/>
      <c r="P271" s="202">
        <f t="shared" si="71"/>
        <v>0</v>
      </c>
      <c r="Q271" s="202">
        <v>0</v>
      </c>
      <c r="R271" s="202">
        <f t="shared" si="72"/>
        <v>0</v>
      </c>
      <c r="S271" s="202">
        <v>0</v>
      </c>
      <c r="T271" s="203">
        <f t="shared" si="73"/>
        <v>0</v>
      </c>
      <c r="AR271" s="19" t="s">
        <v>512</v>
      </c>
      <c r="AT271" s="19" t="s">
        <v>267</v>
      </c>
      <c r="AU271" s="19" t="s">
        <v>216</v>
      </c>
      <c r="AY271" s="19" t="s">
        <v>195</v>
      </c>
      <c r="BE271" s="204">
        <f t="shared" si="74"/>
        <v>0</v>
      </c>
      <c r="BF271" s="204">
        <f t="shared" si="75"/>
        <v>0</v>
      </c>
      <c r="BG271" s="204">
        <f t="shared" si="76"/>
        <v>0</v>
      </c>
      <c r="BH271" s="204">
        <f t="shared" si="77"/>
        <v>0</v>
      </c>
      <c r="BI271" s="204">
        <f t="shared" si="78"/>
        <v>0</v>
      </c>
      <c r="BJ271" s="19" t="s">
        <v>23</v>
      </c>
      <c r="BK271" s="204">
        <f t="shared" si="79"/>
        <v>0</v>
      </c>
      <c r="BL271" s="19" t="s">
        <v>258</v>
      </c>
      <c r="BM271" s="19" t="s">
        <v>3841</v>
      </c>
    </row>
    <row r="272" spans="2:65" s="1" customFormat="1" ht="20.399999999999999" customHeight="1">
      <c r="B272" s="36"/>
      <c r="C272" s="260" t="s">
        <v>2243</v>
      </c>
      <c r="D272" s="260" t="s">
        <v>267</v>
      </c>
      <c r="E272" s="261" t="s">
        <v>3842</v>
      </c>
      <c r="F272" s="262" t="s">
        <v>3843</v>
      </c>
      <c r="G272" s="263" t="s">
        <v>2177</v>
      </c>
      <c r="H272" s="264">
        <v>42</v>
      </c>
      <c r="I272" s="265"/>
      <c r="J272" s="266">
        <f t="shared" si="70"/>
        <v>0</v>
      </c>
      <c r="K272" s="262" t="s">
        <v>22</v>
      </c>
      <c r="L272" s="267"/>
      <c r="M272" s="268" t="s">
        <v>22</v>
      </c>
      <c r="N272" s="269" t="s">
        <v>46</v>
      </c>
      <c r="O272" s="37"/>
      <c r="P272" s="202">
        <f t="shared" si="71"/>
        <v>0</v>
      </c>
      <c r="Q272" s="202">
        <v>0</v>
      </c>
      <c r="R272" s="202">
        <f t="shared" si="72"/>
        <v>0</v>
      </c>
      <c r="S272" s="202">
        <v>0</v>
      </c>
      <c r="T272" s="203">
        <f t="shared" si="73"/>
        <v>0</v>
      </c>
      <c r="AR272" s="19" t="s">
        <v>512</v>
      </c>
      <c r="AT272" s="19" t="s">
        <v>267</v>
      </c>
      <c r="AU272" s="19" t="s">
        <v>216</v>
      </c>
      <c r="AY272" s="19" t="s">
        <v>195</v>
      </c>
      <c r="BE272" s="204">
        <f t="shared" si="74"/>
        <v>0</v>
      </c>
      <c r="BF272" s="204">
        <f t="shared" si="75"/>
        <v>0</v>
      </c>
      <c r="BG272" s="204">
        <f t="shared" si="76"/>
        <v>0</v>
      </c>
      <c r="BH272" s="204">
        <f t="shared" si="77"/>
        <v>0</v>
      </c>
      <c r="BI272" s="204">
        <f t="shared" si="78"/>
        <v>0</v>
      </c>
      <c r="BJ272" s="19" t="s">
        <v>23</v>
      </c>
      <c r="BK272" s="204">
        <f t="shared" si="79"/>
        <v>0</v>
      </c>
      <c r="BL272" s="19" t="s">
        <v>258</v>
      </c>
      <c r="BM272" s="19" t="s">
        <v>3844</v>
      </c>
    </row>
    <row r="273" spans="2:65" s="1" customFormat="1" ht="20.399999999999999" customHeight="1">
      <c r="B273" s="36"/>
      <c r="C273" s="260" t="s">
        <v>2248</v>
      </c>
      <c r="D273" s="260" t="s">
        <v>267</v>
      </c>
      <c r="E273" s="261" t="s">
        <v>3845</v>
      </c>
      <c r="F273" s="262" t="s">
        <v>3846</v>
      </c>
      <c r="G273" s="263" t="s">
        <v>2177</v>
      </c>
      <c r="H273" s="264">
        <v>4</v>
      </c>
      <c r="I273" s="265"/>
      <c r="J273" s="266">
        <f t="shared" si="70"/>
        <v>0</v>
      </c>
      <c r="K273" s="262" t="s">
        <v>22</v>
      </c>
      <c r="L273" s="267"/>
      <c r="M273" s="268" t="s">
        <v>22</v>
      </c>
      <c r="N273" s="269" t="s">
        <v>46</v>
      </c>
      <c r="O273" s="37"/>
      <c r="P273" s="202">
        <f t="shared" si="71"/>
        <v>0</v>
      </c>
      <c r="Q273" s="202">
        <v>0</v>
      </c>
      <c r="R273" s="202">
        <f t="shared" si="72"/>
        <v>0</v>
      </c>
      <c r="S273" s="202">
        <v>0</v>
      </c>
      <c r="T273" s="203">
        <f t="shared" si="73"/>
        <v>0</v>
      </c>
      <c r="AR273" s="19" t="s">
        <v>512</v>
      </c>
      <c r="AT273" s="19" t="s">
        <v>267</v>
      </c>
      <c r="AU273" s="19" t="s">
        <v>216</v>
      </c>
      <c r="AY273" s="19" t="s">
        <v>195</v>
      </c>
      <c r="BE273" s="204">
        <f t="shared" si="74"/>
        <v>0</v>
      </c>
      <c r="BF273" s="204">
        <f t="shared" si="75"/>
        <v>0</v>
      </c>
      <c r="BG273" s="204">
        <f t="shared" si="76"/>
        <v>0</v>
      </c>
      <c r="BH273" s="204">
        <f t="shared" si="77"/>
        <v>0</v>
      </c>
      <c r="BI273" s="204">
        <f t="shared" si="78"/>
        <v>0</v>
      </c>
      <c r="BJ273" s="19" t="s">
        <v>23</v>
      </c>
      <c r="BK273" s="204">
        <f t="shared" si="79"/>
        <v>0</v>
      </c>
      <c r="BL273" s="19" t="s">
        <v>258</v>
      </c>
      <c r="BM273" s="19" t="s">
        <v>3847</v>
      </c>
    </row>
    <row r="274" spans="2:65" s="1" customFormat="1" ht="20.399999999999999" customHeight="1">
      <c r="B274" s="36"/>
      <c r="C274" s="260" t="s">
        <v>2254</v>
      </c>
      <c r="D274" s="260" t="s">
        <v>267</v>
      </c>
      <c r="E274" s="261" t="s">
        <v>3848</v>
      </c>
      <c r="F274" s="262" t="s">
        <v>3849</v>
      </c>
      <c r="G274" s="263" t="s">
        <v>206</v>
      </c>
      <c r="H274" s="264">
        <v>43.067999999999998</v>
      </c>
      <c r="I274" s="265"/>
      <c r="J274" s="266">
        <f t="shared" si="70"/>
        <v>0</v>
      </c>
      <c r="K274" s="262" t="s">
        <v>22</v>
      </c>
      <c r="L274" s="267"/>
      <c r="M274" s="268" t="s">
        <v>22</v>
      </c>
      <c r="N274" s="269" t="s">
        <v>46</v>
      </c>
      <c r="O274" s="37"/>
      <c r="P274" s="202">
        <f t="shared" si="71"/>
        <v>0</v>
      </c>
      <c r="Q274" s="202">
        <v>0</v>
      </c>
      <c r="R274" s="202">
        <f t="shared" si="72"/>
        <v>0</v>
      </c>
      <c r="S274" s="202">
        <v>0</v>
      </c>
      <c r="T274" s="203">
        <f t="shared" si="73"/>
        <v>0</v>
      </c>
      <c r="AR274" s="19" t="s">
        <v>512</v>
      </c>
      <c r="AT274" s="19" t="s">
        <v>267</v>
      </c>
      <c r="AU274" s="19" t="s">
        <v>216</v>
      </c>
      <c r="AY274" s="19" t="s">
        <v>195</v>
      </c>
      <c r="BE274" s="204">
        <f t="shared" si="74"/>
        <v>0</v>
      </c>
      <c r="BF274" s="204">
        <f t="shared" si="75"/>
        <v>0</v>
      </c>
      <c r="BG274" s="204">
        <f t="shared" si="76"/>
        <v>0</v>
      </c>
      <c r="BH274" s="204">
        <f t="shared" si="77"/>
        <v>0</v>
      </c>
      <c r="BI274" s="204">
        <f t="shared" si="78"/>
        <v>0</v>
      </c>
      <c r="BJ274" s="19" t="s">
        <v>23</v>
      </c>
      <c r="BK274" s="204">
        <f t="shared" si="79"/>
        <v>0</v>
      </c>
      <c r="BL274" s="19" t="s">
        <v>258</v>
      </c>
      <c r="BM274" s="19" t="s">
        <v>3850</v>
      </c>
    </row>
    <row r="275" spans="2:65" s="1" customFormat="1" ht="20.399999999999999" customHeight="1">
      <c r="B275" s="36"/>
      <c r="C275" s="260" t="s">
        <v>2259</v>
      </c>
      <c r="D275" s="260" t="s">
        <v>267</v>
      </c>
      <c r="E275" s="261" t="s">
        <v>3851</v>
      </c>
      <c r="F275" s="262" t="s">
        <v>3852</v>
      </c>
      <c r="G275" s="263" t="s">
        <v>206</v>
      </c>
      <c r="H275" s="264">
        <v>18.504000000000001</v>
      </c>
      <c r="I275" s="265"/>
      <c r="J275" s="266">
        <f t="shared" si="70"/>
        <v>0</v>
      </c>
      <c r="K275" s="262" t="s">
        <v>22</v>
      </c>
      <c r="L275" s="267"/>
      <c r="M275" s="268" t="s">
        <v>22</v>
      </c>
      <c r="N275" s="269" t="s">
        <v>46</v>
      </c>
      <c r="O275" s="37"/>
      <c r="P275" s="202">
        <f t="shared" si="71"/>
        <v>0</v>
      </c>
      <c r="Q275" s="202">
        <v>0</v>
      </c>
      <c r="R275" s="202">
        <f t="shared" si="72"/>
        <v>0</v>
      </c>
      <c r="S275" s="202">
        <v>0</v>
      </c>
      <c r="T275" s="203">
        <f t="shared" si="73"/>
        <v>0</v>
      </c>
      <c r="AR275" s="19" t="s">
        <v>512</v>
      </c>
      <c r="AT275" s="19" t="s">
        <v>267</v>
      </c>
      <c r="AU275" s="19" t="s">
        <v>216</v>
      </c>
      <c r="AY275" s="19" t="s">
        <v>195</v>
      </c>
      <c r="BE275" s="204">
        <f t="shared" si="74"/>
        <v>0</v>
      </c>
      <c r="BF275" s="204">
        <f t="shared" si="75"/>
        <v>0</v>
      </c>
      <c r="BG275" s="204">
        <f t="shared" si="76"/>
        <v>0</v>
      </c>
      <c r="BH275" s="204">
        <f t="shared" si="77"/>
        <v>0</v>
      </c>
      <c r="BI275" s="204">
        <f t="shared" si="78"/>
        <v>0</v>
      </c>
      <c r="BJ275" s="19" t="s">
        <v>23</v>
      </c>
      <c r="BK275" s="204">
        <f t="shared" si="79"/>
        <v>0</v>
      </c>
      <c r="BL275" s="19" t="s">
        <v>258</v>
      </c>
      <c r="BM275" s="19" t="s">
        <v>3853</v>
      </c>
    </row>
    <row r="276" spans="2:65" s="1" customFormat="1" ht="20.399999999999999" customHeight="1">
      <c r="B276" s="36"/>
      <c r="C276" s="260" t="s">
        <v>2265</v>
      </c>
      <c r="D276" s="260" t="s">
        <v>267</v>
      </c>
      <c r="E276" s="261" t="s">
        <v>3854</v>
      </c>
      <c r="F276" s="262" t="s">
        <v>3855</v>
      </c>
      <c r="G276" s="263" t="s">
        <v>206</v>
      </c>
      <c r="H276" s="264">
        <v>39.802</v>
      </c>
      <c r="I276" s="265"/>
      <c r="J276" s="266">
        <f t="shared" si="70"/>
        <v>0</v>
      </c>
      <c r="K276" s="262" t="s">
        <v>22</v>
      </c>
      <c r="L276" s="267"/>
      <c r="M276" s="268" t="s">
        <v>22</v>
      </c>
      <c r="N276" s="269" t="s">
        <v>46</v>
      </c>
      <c r="O276" s="37"/>
      <c r="P276" s="202">
        <f t="shared" si="71"/>
        <v>0</v>
      </c>
      <c r="Q276" s="202">
        <v>0</v>
      </c>
      <c r="R276" s="202">
        <f t="shared" si="72"/>
        <v>0</v>
      </c>
      <c r="S276" s="202">
        <v>0</v>
      </c>
      <c r="T276" s="203">
        <f t="shared" si="73"/>
        <v>0</v>
      </c>
      <c r="AR276" s="19" t="s">
        <v>512</v>
      </c>
      <c r="AT276" s="19" t="s">
        <v>267</v>
      </c>
      <c r="AU276" s="19" t="s">
        <v>216</v>
      </c>
      <c r="AY276" s="19" t="s">
        <v>195</v>
      </c>
      <c r="BE276" s="204">
        <f t="shared" si="74"/>
        <v>0</v>
      </c>
      <c r="BF276" s="204">
        <f t="shared" si="75"/>
        <v>0</v>
      </c>
      <c r="BG276" s="204">
        <f t="shared" si="76"/>
        <v>0</v>
      </c>
      <c r="BH276" s="204">
        <f t="shared" si="77"/>
        <v>0</v>
      </c>
      <c r="BI276" s="204">
        <f t="shared" si="78"/>
        <v>0</v>
      </c>
      <c r="BJ276" s="19" t="s">
        <v>23</v>
      </c>
      <c r="BK276" s="204">
        <f t="shared" si="79"/>
        <v>0</v>
      </c>
      <c r="BL276" s="19" t="s">
        <v>258</v>
      </c>
      <c r="BM276" s="19" t="s">
        <v>3856</v>
      </c>
    </row>
    <row r="277" spans="2:65" s="1" customFormat="1" ht="20.399999999999999" customHeight="1">
      <c r="B277" s="36"/>
      <c r="C277" s="260" t="s">
        <v>2279</v>
      </c>
      <c r="D277" s="260" t="s">
        <v>267</v>
      </c>
      <c r="E277" s="261" t="s">
        <v>3683</v>
      </c>
      <c r="F277" s="262" t="s">
        <v>3684</v>
      </c>
      <c r="G277" s="263" t="s">
        <v>206</v>
      </c>
      <c r="H277" s="264">
        <v>577.29999999999995</v>
      </c>
      <c r="I277" s="265"/>
      <c r="J277" s="266">
        <f t="shared" si="70"/>
        <v>0</v>
      </c>
      <c r="K277" s="262" t="s">
        <v>22</v>
      </c>
      <c r="L277" s="267"/>
      <c r="M277" s="268" t="s">
        <v>22</v>
      </c>
      <c r="N277" s="269" t="s">
        <v>46</v>
      </c>
      <c r="O277" s="37"/>
      <c r="P277" s="202">
        <f t="shared" si="71"/>
        <v>0</v>
      </c>
      <c r="Q277" s="202">
        <v>0</v>
      </c>
      <c r="R277" s="202">
        <f t="shared" si="72"/>
        <v>0</v>
      </c>
      <c r="S277" s="202">
        <v>0</v>
      </c>
      <c r="T277" s="203">
        <f t="shared" si="73"/>
        <v>0</v>
      </c>
      <c r="AR277" s="19" t="s">
        <v>512</v>
      </c>
      <c r="AT277" s="19" t="s">
        <v>267</v>
      </c>
      <c r="AU277" s="19" t="s">
        <v>216</v>
      </c>
      <c r="AY277" s="19" t="s">
        <v>195</v>
      </c>
      <c r="BE277" s="204">
        <f t="shared" si="74"/>
        <v>0</v>
      </c>
      <c r="BF277" s="204">
        <f t="shared" si="75"/>
        <v>0</v>
      </c>
      <c r="BG277" s="204">
        <f t="shared" si="76"/>
        <v>0</v>
      </c>
      <c r="BH277" s="204">
        <f t="shared" si="77"/>
        <v>0</v>
      </c>
      <c r="BI277" s="204">
        <f t="shared" si="78"/>
        <v>0</v>
      </c>
      <c r="BJ277" s="19" t="s">
        <v>23</v>
      </c>
      <c r="BK277" s="204">
        <f t="shared" si="79"/>
        <v>0</v>
      </c>
      <c r="BL277" s="19" t="s">
        <v>258</v>
      </c>
      <c r="BM277" s="19" t="s">
        <v>3857</v>
      </c>
    </row>
    <row r="278" spans="2:65" s="1" customFormat="1" ht="20.399999999999999" customHeight="1">
      <c r="B278" s="36"/>
      <c r="C278" s="260" t="s">
        <v>2284</v>
      </c>
      <c r="D278" s="260" t="s">
        <v>267</v>
      </c>
      <c r="E278" s="261" t="s">
        <v>3858</v>
      </c>
      <c r="F278" s="262" t="s">
        <v>3859</v>
      </c>
      <c r="G278" s="263" t="s">
        <v>206</v>
      </c>
      <c r="H278" s="264">
        <v>349.6</v>
      </c>
      <c r="I278" s="265"/>
      <c r="J278" s="266">
        <f t="shared" si="70"/>
        <v>0</v>
      </c>
      <c r="K278" s="262" t="s">
        <v>22</v>
      </c>
      <c r="L278" s="267"/>
      <c r="M278" s="268" t="s">
        <v>22</v>
      </c>
      <c r="N278" s="269" t="s">
        <v>46</v>
      </c>
      <c r="O278" s="37"/>
      <c r="P278" s="202">
        <f t="shared" si="71"/>
        <v>0</v>
      </c>
      <c r="Q278" s="202">
        <v>0</v>
      </c>
      <c r="R278" s="202">
        <f t="shared" si="72"/>
        <v>0</v>
      </c>
      <c r="S278" s="202">
        <v>0</v>
      </c>
      <c r="T278" s="203">
        <f t="shared" si="73"/>
        <v>0</v>
      </c>
      <c r="AR278" s="19" t="s">
        <v>512</v>
      </c>
      <c r="AT278" s="19" t="s">
        <v>267</v>
      </c>
      <c r="AU278" s="19" t="s">
        <v>216</v>
      </c>
      <c r="AY278" s="19" t="s">
        <v>195</v>
      </c>
      <c r="BE278" s="204">
        <f t="shared" si="74"/>
        <v>0</v>
      </c>
      <c r="BF278" s="204">
        <f t="shared" si="75"/>
        <v>0</v>
      </c>
      <c r="BG278" s="204">
        <f t="shared" si="76"/>
        <v>0</v>
      </c>
      <c r="BH278" s="204">
        <f t="shared" si="77"/>
        <v>0</v>
      </c>
      <c r="BI278" s="204">
        <f t="shared" si="78"/>
        <v>0</v>
      </c>
      <c r="BJ278" s="19" t="s">
        <v>23</v>
      </c>
      <c r="BK278" s="204">
        <f t="shared" si="79"/>
        <v>0</v>
      </c>
      <c r="BL278" s="19" t="s">
        <v>258</v>
      </c>
      <c r="BM278" s="19" t="s">
        <v>3860</v>
      </c>
    </row>
    <row r="279" spans="2:65" s="1" customFormat="1" ht="20.399999999999999" customHeight="1">
      <c r="B279" s="36"/>
      <c r="C279" s="260" t="s">
        <v>2289</v>
      </c>
      <c r="D279" s="260" t="s">
        <v>267</v>
      </c>
      <c r="E279" s="261" t="s">
        <v>3861</v>
      </c>
      <c r="F279" s="262" t="s">
        <v>3862</v>
      </c>
      <c r="G279" s="263" t="s">
        <v>206</v>
      </c>
      <c r="H279" s="264">
        <v>41.63</v>
      </c>
      <c r="I279" s="265"/>
      <c r="J279" s="266">
        <f t="shared" si="70"/>
        <v>0</v>
      </c>
      <c r="K279" s="262" t="s">
        <v>22</v>
      </c>
      <c r="L279" s="267"/>
      <c r="M279" s="268" t="s">
        <v>22</v>
      </c>
      <c r="N279" s="269" t="s">
        <v>46</v>
      </c>
      <c r="O279" s="37"/>
      <c r="P279" s="202">
        <f t="shared" si="71"/>
        <v>0</v>
      </c>
      <c r="Q279" s="202">
        <v>0</v>
      </c>
      <c r="R279" s="202">
        <f t="shared" si="72"/>
        <v>0</v>
      </c>
      <c r="S279" s="202">
        <v>0</v>
      </c>
      <c r="T279" s="203">
        <f t="shared" si="73"/>
        <v>0</v>
      </c>
      <c r="AR279" s="19" t="s">
        <v>512</v>
      </c>
      <c r="AT279" s="19" t="s">
        <v>267</v>
      </c>
      <c r="AU279" s="19" t="s">
        <v>216</v>
      </c>
      <c r="AY279" s="19" t="s">
        <v>195</v>
      </c>
      <c r="BE279" s="204">
        <f t="shared" si="74"/>
        <v>0</v>
      </c>
      <c r="BF279" s="204">
        <f t="shared" si="75"/>
        <v>0</v>
      </c>
      <c r="BG279" s="204">
        <f t="shared" si="76"/>
        <v>0</v>
      </c>
      <c r="BH279" s="204">
        <f t="shared" si="77"/>
        <v>0</v>
      </c>
      <c r="BI279" s="204">
        <f t="shared" si="78"/>
        <v>0</v>
      </c>
      <c r="BJ279" s="19" t="s">
        <v>23</v>
      </c>
      <c r="BK279" s="204">
        <f t="shared" si="79"/>
        <v>0</v>
      </c>
      <c r="BL279" s="19" t="s">
        <v>258</v>
      </c>
      <c r="BM279" s="19" t="s">
        <v>3863</v>
      </c>
    </row>
    <row r="280" spans="2:65" s="1" customFormat="1" ht="20.399999999999999" customHeight="1">
      <c r="B280" s="36"/>
      <c r="C280" s="260" t="s">
        <v>2295</v>
      </c>
      <c r="D280" s="260" t="s">
        <v>267</v>
      </c>
      <c r="E280" s="261" t="s">
        <v>3864</v>
      </c>
      <c r="F280" s="262" t="s">
        <v>3865</v>
      </c>
      <c r="G280" s="263" t="s">
        <v>206</v>
      </c>
      <c r="H280" s="264">
        <v>707.25</v>
      </c>
      <c r="I280" s="265"/>
      <c r="J280" s="266">
        <f t="shared" si="70"/>
        <v>0</v>
      </c>
      <c r="K280" s="262" t="s">
        <v>22</v>
      </c>
      <c r="L280" s="267"/>
      <c r="M280" s="268" t="s">
        <v>22</v>
      </c>
      <c r="N280" s="269" t="s">
        <v>46</v>
      </c>
      <c r="O280" s="37"/>
      <c r="P280" s="202">
        <f t="shared" si="71"/>
        <v>0</v>
      </c>
      <c r="Q280" s="202">
        <v>0</v>
      </c>
      <c r="R280" s="202">
        <f t="shared" si="72"/>
        <v>0</v>
      </c>
      <c r="S280" s="202">
        <v>0</v>
      </c>
      <c r="T280" s="203">
        <f t="shared" si="73"/>
        <v>0</v>
      </c>
      <c r="AR280" s="19" t="s">
        <v>512</v>
      </c>
      <c r="AT280" s="19" t="s">
        <v>267</v>
      </c>
      <c r="AU280" s="19" t="s">
        <v>216</v>
      </c>
      <c r="AY280" s="19" t="s">
        <v>195</v>
      </c>
      <c r="BE280" s="204">
        <f t="shared" si="74"/>
        <v>0</v>
      </c>
      <c r="BF280" s="204">
        <f t="shared" si="75"/>
        <v>0</v>
      </c>
      <c r="BG280" s="204">
        <f t="shared" si="76"/>
        <v>0</v>
      </c>
      <c r="BH280" s="204">
        <f t="shared" si="77"/>
        <v>0</v>
      </c>
      <c r="BI280" s="204">
        <f t="shared" si="78"/>
        <v>0</v>
      </c>
      <c r="BJ280" s="19" t="s">
        <v>23</v>
      </c>
      <c r="BK280" s="204">
        <f t="shared" si="79"/>
        <v>0</v>
      </c>
      <c r="BL280" s="19" t="s">
        <v>258</v>
      </c>
      <c r="BM280" s="19" t="s">
        <v>3866</v>
      </c>
    </row>
    <row r="281" spans="2:65" s="1" customFormat="1" ht="20.399999999999999" customHeight="1">
      <c r="B281" s="36"/>
      <c r="C281" s="260" t="s">
        <v>2300</v>
      </c>
      <c r="D281" s="260" t="s">
        <v>267</v>
      </c>
      <c r="E281" s="261" t="s">
        <v>3867</v>
      </c>
      <c r="F281" s="262" t="s">
        <v>3868</v>
      </c>
      <c r="G281" s="263" t="s">
        <v>206</v>
      </c>
      <c r="H281" s="264">
        <v>93.391999999999996</v>
      </c>
      <c r="I281" s="265"/>
      <c r="J281" s="266">
        <f t="shared" si="70"/>
        <v>0</v>
      </c>
      <c r="K281" s="262" t="s">
        <v>22</v>
      </c>
      <c r="L281" s="267"/>
      <c r="M281" s="268" t="s">
        <v>22</v>
      </c>
      <c r="N281" s="269" t="s">
        <v>46</v>
      </c>
      <c r="O281" s="37"/>
      <c r="P281" s="202">
        <f t="shared" si="71"/>
        <v>0</v>
      </c>
      <c r="Q281" s="202">
        <v>0</v>
      </c>
      <c r="R281" s="202">
        <f t="shared" si="72"/>
        <v>0</v>
      </c>
      <c r="S281" s="202">
        <v>0</v>
      </c>
      <c r="T281" s="203">
        <f t="shared" si="73"/>
        <v>0</v>
      </c>
      <c r="AR281" s="19" t="s">
        <v>512</v>
      </c>
      <c r="AT281" s="19" t="s">
        <v>267</v>
      </c>
      <c r="AU281" s="19" t="s">
        <v>216</v>
      </c>
      <c r="AY281" s="19" t="s">
        <v>195</v>
      </c>
      <c r="BE281" s="204">
        <f t="shared" si="74"/>
        <v>0</v>
      </c>
      <c r="BF281" s="204">
        <f t="shared" si="75"/>
        <v>0</v>
      </c>
      <c r="BG281" s="204">
        <f t="shared" si="76"/>
        <v>0</v>
      </c>
      <c r="BH281" s="204">
        <f t="shared" si="77"/>
        <v>0</v>
      </c>
      <c r="BI281" s="204">
        <f t="shared" si="78"/>
        <v>0</v>
      </c>
      <c r="BJ281" s="19" t="s">
        <v>23</v>
      </c>
      <c r="BK281" s="204">
        <f t="shared" si="79"/>
        <v>0</v>
      </c>
      <c r="BL281" s="19" t="s">
        <v>258</v>
      </c>
      <c r="BM281" s="19" t="s">
        <v>3869</v>
      </c>
    </row>
    <row r="282" spans="2:65" s="1" customFormat="1" ht="20.399999999999999" customHeight="1">
      <c r="B282" s="36"/>
      <c r="C282" s="260" t="s">
        <v>2305</v>
      </c>
      <c r="D282" s="260" t="s">
        <v>267</v>
      </c>
      <c r="E282" s="261" t="s">
        <v>3870</v>
      </c>
      <c r="F282" s="262" t="s">
        <v>3871</v>
      </c>
      <c r="G282" s="263" t="s">
        <v>206</v>
      </c>
      <c r="H282" s="264">
        <v>12.19</v>
      </c>
      <c r="I282" s="265"/>
      <c r="J282" s="266">
        <f t="shared" si="70"/>
        <v>0</v>
      </c>
      <c r="K282" s="262" t="s">
        <v>22</v>
      </c>
      <c r="L282" s="267"/>
      <c r="M282" s="268" t="s">
        <v>22</v>
      </c>
      <c r="N282" s="269" t="s">
        <v>46</v>
      </c>
      <c r="O282" s="37"/>
      <c r="P282" s="202">
        <f t="shared" si="71"/>
        <v>0</v>
      </c>
      <c r="Q282" s="202">
        <v>0</v>
      </c>
      <c r="R282" s="202">
        <f t="shared" si="72"/>
        <v>0</v>
      </c>
      <c r="S282" s="202">
        <v>0</v>
      </c>
      <c r="T282" s="203">
        <f t="shared" si="73"/>
        <v>0</v>
      </c>
      <c r="AR282" s="19" t="s">
        <v>512</v>
      </c>
      <c r="AT282" s="19" t="s">
        <v>267</v>
      </c>
      <c r="AU282" s="19" t="s">
        <v>216</v>
      </c>
      <c r="AY282" s="19" t="s">
        <v>195</v>
      </c>
      <c r="BE282" s="204">
        <f t="shared" si="74"/>
        <v>0</v>
      </c>
      <c r="BF282" s="204">
        <f t="shared" si="75"/>
        <v>0</v>
      </c>
      <c r="BG282" s="204">
        <f t="shared" si="76"/>
        <v>0</v>
      </c>
      <c r="BH282" s="204">
        <f t="shared" si="77"/>
        <v>0</v>
      </c>
      <c r="BI282" s="204">
        <f t="shared" si="78"/>
        <v>0</v>
      </c>
      <c r="BJ282" s="19" t="s">
        <v>23</v>
      </c>
      <c r="BK282" s="204">
        <f t="shared" si="79"/>
        <v>0</v>
      </c>
      <c r="BL282" s="19" t="s">
        <v>258</v>
      </c>
      <c r="BM282" s="19" t="s">
        <v>3872</v>
      </c>
    </row>
    <row r="283" spans="2:65" s="1" customFormat="1" ht="20.399999999999999" customHeight="1">
      <c r="B283" s="36"/>
      <c r="C283" s="260" t="s">
        <v>2308</v>
      </c>
      <c r="D283" s="260" t="s">
        <v>267</v>
      </c>
      <c r="E283" s="261" t="s">
        <v>3873</v>
      </c>
      <c r="F283" s="262" t="s">
        <v>3874</v>
      </c>
      <c r="G283" s="263" t="s">
        <v>206</v>
      </c>
      <c r="H283" s="264">
        <v>7.7050000000000001</v>
      </c>
      <c r="I283" s="265"/>
      <c r="J283" s="266">
        <f t="shared" si="70"/>
        <v>0</v>
      </c>
      <c r="K283" s="262" t="s">
        <v>22</v>
      </c>
      <c r="L283" s="267"/>
      <c r="M283" s="268" t="s">
        <v>22</v>
      </c>
      <c r="N283" s="269" t="s">
        <v>46</v>
      </c>
      <c r="O283" s="37"/>
      <c r="P283" s="202">
        <f t="shared" si="71"/>
        <v>0</v>
      </c>
      <c r="Q283" s="202">
        <v>0</v>
      </c>
      <c r="R283" s="202">
        <f t="shared" si="72"/>
        <v>0</v>
      </c>
      <c r="S283" s="202">
        <v>0</v>
      </c>
      <c r="T283" s="203">
        <f t="shared" si="73"/>
        <v>0</v>
      </c>
      <c r="AR283" s="19" t="s">
        <v>512</v>
      </c>
      <c r="AT283" s="19" t="s">
        <v>267</v>
      </c>
      <c r="AU283" s="19" t="s">
        <v>216</v>
      </c>
      <c r="AY283" s="19" t="s">
        <v>195</v>
      </c>
      <c r="BE283" s="204">
        <f t="shared" si="74"/>
        <v>0</v>
      </c>
      <c r="BF283" s="204">
        <f t="shared" si="75"/>
        <v>0</v>
      </c>
      <c r="BG283" s="204">
        <f t="shared" si="76"/>
        <v>0</v>
      </c>
      <c r="BH283" s="204">
        <f t="shared" si="77"/>
        <v>0</v>
      </c>
      <c r="BI283" s="204">
        <f t="shared" si="78"/>
        <v>0</v>
      </c>
      <c r="BJ283" s="19" t="s">
        <v>23</v>
      </c>
      <c r="BK283" s="204">
        <f t="shared" si="79"/>
        <v>0</v>
      </c>
      <c r="BL283" s="19" t="s">
        <v>258</v>
      </c>
      <c r="BM283" s="19" t="s">
        <v>3875</v>
      </c>
    </row>
    <row r="284" spans="2:65" s="1" customFormat="1" ht="20.399999999999999" customHeight="1">
      <c r="B284" s="36"/>
      <c r="C284" s="260" t="s">
        <v>2313</v>
      </c>
      <c r="D284" s="260" t="s">
        <v>267</v>
      </c>
      <c r="E284" s="261" t="s">
        <v>3689</v>
      </c>
      <c r="F284" s="262" t="s">
        <v>3690</v>
      </c>
      <c r="G284" s="263" t="s">
        <v>206</v>
      </c>
      <c r="H284" s="264">
        <v>13.8</v>
      </c>
      <c r="I284" s="265"/>
      <c r="J284" s="266">
        <f t="shared" si="70"/>
        <v>0</v>
      </c>
      <c r="K284" s="262" t="s">
        <v>22</v>
      </c>
      <c r="L284" s="267"/>
      <c r="M284" s="268" t="s">
        <v>22</v>
      </c>
      <c r="N284" s="269" t="s">
        <v>46</v>
      </c>
      <c r="O284" s="37"/>
      <c r="P284" s="202">
        <f t="shared" si="71"/>
        <v>0</v>
      </c>
      <c r="Q284" s="202">
        <v>0</v>
      </c>
      <c r="R284" s="202">
        <f t="shared" si="72"/>
        <v>0</v>
      </c>
      <c r="S284" s="202">
        <v>0</v>
      </c>
      <c r="T284" s="203">
        <f t="shared" si="73"/>
        <v>0</v>
      </c>
      <c r="AR284" s="19" t="s">
        <v>512</v>
      </c>
      <c r="AT284" s="19" t="s">
        <v>267</v>
      </c>
      <c r="AU284" s="19" t="s">
        <v>216</v>
      </c>
      <c r="AY284" s="19" t="s">
        <v>195</v>
      </c>
      <c r="BE284" s="204">
        <f t="shared" si="74"/>
        <v>0</v>
      </c>
      <c r="BF284" s="204">
        <f t="shared" si="75"/>
        <v>0</v>
      </c>
      <c r="BG284" s="204">
        <f t="shared" si="76"/>
        <v>0</v>
      </c>
      <c r="BH284" s="204">
        <f t="shared" si="77"/>
        <v>0</v>
      </c>
      <c r="BI284" s="204">
        <f t="shared" si="78"/>
        <v>0</v>
      </c>
      <c r="BJ284" s="19" t="s">
        <v>23</v>
      </c>
      <c r="BK284" s="204">
        <f t="shared" si="79"/>
        <v>0</v>
      </c>
      <c r="BL284" s="19" t="s">
        <v>258</v>
      </c>
      <c r="BM284" s="19" t="s">
        <v>3876</v>
      </c>
    </row>
    <row r="285" spans="2:65" s="1" customFormat="1" ht="20.399999999999999" customHeight="1">
      <c r="B285" s="36"/>
      <c r="C285" s="260" t="s">
        <v>2318</v>
      </c>
      <c r="D285" s="260" t="s">
        <v>267</v>
      </c>
      <c r="E285" s="261" t="s">
        <v>3877</v>
      </c>
      <c r="F285" s="262" t="s">
        <v>3878</v>
      </c>
      <c r="G285" s="263" t="s">
        <v>206</v>
      </c>
      <c r="H285" s="264">
        <v>448.55799999999999</v>
      </c>
      <c r="I285" s="265"/>
      <c r="J285" s="266">
        <f t="shared" si="70"/>
        <v>0</v>
      </c>
      <c r="K285" s="262" t="s">
        <v>22</v>
      </c>
      <c r="L285" s="267"/>
      <c r="M285" s="268" t="s">
        <v>22</v>
      </c>
      <c r="N285" s="269" t="s">
        <v>46</v>
      </c>
      <c r="O285" s="37"/>
      <c r="P285" s="202">
        <f t="shared" si="71"/>
        <v>0</v>
      </c>
      <c r="Q285" s="202">
        <v>0</v>
      </c>
      <c r="R285" s="202">
        <f t="shared" si="72"/>
        <v>0</v>
      </c>
      <c r="S285" s="202">
        <v>0</v>
      </c>
      <c r="T285" s="203">
        <f t="shared" si="73"/>
        <v>0</v>
      </c>
      <c r="AR285" s="19" t="s">
        <v>512</v>
      </c>
      <c r="AT285" s="19" t="s">
        <v>267</v>
      </c>
      <c r="AU285" s="19" t="s">
        <v>216</v>
      </c>
      <c r="AY285" s="19" t="s">
        <v>195</v>
      </c>
      <c r="BE285" s="204">
        <f t="shared" si="74"/>
        <v>0</v>
      </c>
      <c r="BF285" s="204">
        <f t="shared" si="75"/>
        <v>0</v>
      </c>
      <c r="BG285" s="204">
        <f t="shared" si="76"/>
        <v>0</v>
      </c>
      <c r="BH285" s="204">
        <f t="shared" si="77"/>
        <v>0</v>
      </c>
      <c r="BI285" s="204">
        <f t="shared" si="78"/>
        <v>0</v>
      </c>
      <c r="BJ285" s="19" t="s">
        <v>23</v>
      </c>
      <c r="BK285" s="204">
        <f t="shared" si="79"/>
        <v>0</v>
      </c>
      <c r="BL285" s="19" t="s">
        <v>258</v>
      </c>
      <c r="BM285" s="19" t="s">
        <v>3879</v>
      </c>
    </row>
    <row r="286" spans="2:65" s="1" customFormat="1" ht="20.399999999999999" customHeight="1">
      <c r="B286" s="36"/>
      <c r="C286" s="260" t="s">
        <v>2325</v>
      </c>
      <c r="D286" s="260" t="s">
        <v>267</v>
      </c>
      <c r="E286" s="261" t="s">
        <v>3880</v>
      </c>
      <c r="F286" s="262" t="s">
        <v>3881</v>
      </c>
      <c r="G286" s="263" t="s">
        <v>206</v>
      </c>
      <c r="H286" s="264">
        <v>64.376999999999995</v>
      </c>
      <c r="I286" s="265"/>
      <c r="J286" s="266">
        <f t="shared" si="70"/>
        <v>0</v>
      </c>
      <c r="K286" s="262" t="s">
        <v>22</v>
      </c>
      <c r="L286" s="267"/>
      <c r="M286" s="268" t="s">
        <v>22</v>
      </c>
      <c r="N286" s="269" t="s">
        <v>46</v>
      </c>
      <c r="O286" s="37"/>
      <c r="P286" s="202">
        <f t="shared" si="71"/>
        <v>0</v>
      </c>
      <c r="Q286" s="202">
        <v>0</v>
      </c>
      <c r="R286" s="202">
        <f t="shared" si="72"/>
        <v>0</v>
      </c>
      <c r="S286" s="202">
        <v>0</v>
      </c>
      <c r="T286" s="203">
        <f t="shared" si="73"/>
        <v>0</v>
      </c>
      <c r="AR286" s="19" t="s">
        <v>512</v>
      </c>
      <c r="AT286" s="19" t="s">
        <v>267</v>
      </c>
      <c r="AU286" s="19" t="s">
        <v>216</v>
      </c>
      <c r="AY286" s="19" t="s">
        <v>195</v>
      </c>
      <c r="BE286" s="204">
        <f t="shared" si="74"/>
        <v>0</v>
      </c>
      <c r="BF286" s="204">
        <f t="shared" si="75"/>
        <v>0</v>
      </c>
      <c r="BG286" s="204">
        <f t="shared" si="76"/>
        <v>0</v>
      </c>
      <c r="BH286" s="204">
        <f t="shared" si="77"/>
        <v>0</v>
      </c>
      <c r="BI286" s="204">
        <f t="shared" si="78"/>
        <v>0</v>
      </c>
      <c r="BJ286" s="19" t="s">
        <v>23</v>
      </c>
      <c r="BK286" s="204">
        <f t="shared" si="79"/>
        <v>0</v>
      </c>
      <c r="BL286" s="19" t="s">
        <v>258</v>
      </c>
      <c r="BM286" s="19" t="s">
        <v>3882</v>
      </c>
    </row>
    <row r="287" spans="2:65" s="1" customFormat="1" ht="20.399999999999999" customHeight="1">
      <c r="B287" s="36"/>
      <c r="C287" s="260" t="s">
        <v>2330</v>
      </c>
      <c r="D287" s="260" t="s">
        <v>267</v>
      </c>
      <c r="E287" s="261" t="s">
        <v>3883</v>
      </c>
      <c r="F287" s="262" t="s">
        <v>3884</v>
      </c>
      <c r="G287" s="263" t="s">
        <v>206</v>
      </c>
      <c r="H287" s="264">
        <v>78.073999999999998</v>
      </c>
      <c r="I287" s="265"/>
      <c r="J287" s="266">
        <f t="shared" si="70"/>
        <v>0</v>
      </c>
      <c r="K287" s="262" t="s">
        <v>22</v>
      </c>
      <c r="L287" s="267"/>
      <c r="M287" s="268" t="s">
        <v>22</v>
      </c>
      <c r="N287" s="269" t="s">
        <v>46</v>
      </c>
      <c r="O287" s="37"/>
      <c r="P287" s="202">
        <f t="shared" si="71"/>
        <v>0</v>
      </c>
      <c r="Q287" s="202">
        <v>0</v>
      </c>
      <c r="R287" s="202">
        <f t="shared" si="72"/>
        <v>0</v>
      </c>
      <c r="S287" s="202">
        <v>0</v>
      </c>
      <c r="T287" s="203">
        <f t="shared" si="73"/>
        <v>0</v>
      </c>
      <c r="AR287" s="19" t="s">
        <v>512</v>
      </c>
      <c r="AT287" s="19" t="s">
        <v>267</v>
      </c>
      <c r="AU287" s="19" t="s">
        <v>216</v>
      </c>
      <c r="AY287" s="19" t="s">
        <v>195</v>
      </c>
      <c r="BE287" s="204">
        <f t="shared" si="74"/>
        <v>0</v>
      </c>
      <c r="BF287" s="204">
        <f t="shared" si="75"/>
        <v>0</v>
      </c>
      <c r="BG287" s="204">
        <f t="shared" si="76"/>
        <v>0</v>
      </c>
      <c r="BH287" s="204">
        <f t="shared" si="77"/>
        <v>0</v>
      </c>
      <c r="BI287" s="204">
        <f t="shared" si="78"/>
        <v>0</v>
      </c>
      <c r="BJ287" s="19" t="s">
        <v>23</v>
      </c>
      <c r="BK287" s="204">
        <f t="shared" si="79"/>
        <v>0</v>
      </c>
      <c r="BL287" s="19" t="s">
        <v>258</v>
      </c>
      <c r="BM287" s="19" t="s">
        <v>3885</v>
      </c>
    </row>
    <row r="288" spans="2:65" s="1" customFormat="1" ht="20.399999999999999" customHeight="1">
      <c r="B288" s="36"/>
      <c r="C288" s="260" t="s">
        <v>2341</v>
      </c>
      <c r="D288" s="260" t="s">
        <v>267</v>
      </c>
      <c r="E288" s="261" t="s">
        <v>3886</v>
      </c>
      <c r="F288" s="262" t="s">
        <v>3887</v>
      </c>
      <c r="G288" s="263" t="s">
        <v>2177</v>
      </c>
      <c r="H288" s="264">
        <v>10</v>
      </c>
      <c r="I288" s="265"/>
      <c r="J288" s="266">
        <f t="shared" si="70"/>
        <v>0</v>
      </c>
      <c r="K288" s="262" t="s">
        <v>22</v>
      </c>
      <c r="L288" s="267"/>
      <c r="M288" s="268" t="s">
        <v>22</v>
      </c>
      <c r="N288" s="269" t="s">
        <v>46</v>
      </c>
      <c r="O288" s="37"/>
      <c r="P288" s="202">
        <f t="shared" si="71"/>
        <v>0</v>
      </c>
      <c r="Q288" s="202">
        <v>0</v>
      </c>
      <c r="R288" s="202">
        <f t="shared" si="72"/>
        <v>0</v>
      </c>
      <c r="S288" s="202">
        <v>0</v>
      </c>
      <c r="T288" s="203">
        <f t="shared" si="73"/>
        <v>0</v>
      </c>
      <c r="AR288" s="19" t="s">
        <v>512</v>
      </c>
      <c r="AT288" s="19" t="s">
        <v>267</v>
      </c>
      <c r="AU288" s="19" t="s">
        <v>216</v>
      </c>
      <c r="AY288" s="19" t="s">
        <v>195</v>
      </c>
      <c r="BE288" s="204">
        <f t="shared" si="74"/>
        <v>0</v>
      </c>
      <c r="BF288" s="204">
        <f t="shared" si="75"/>
        <v>0</v>
      </c>
      <c r="BG288" s="204">
        <f t="shared" si="76"/>
        <v>0</v>
      </c>
      <c r="BH288" s="204">
        <f t="shared" si="77"/>
        <v>0</v>
      </c>
      <c r="BI288" s="204">
        <f t="shared" si="78"/>
        <v>0</v>
      </c>
      <c r="BJ288" s="19" t="s">
        <v>23</v>
      </c>
      <c r="BK288" s="204">
        <f t="shared" si="79"/>
        <v>0</v>
      </c>
      <c r="BL288" s="19" t="s">
        <v>258</v>
      </c>
      <c r="BM288" s="19" t="s">
        <v>3888</v>
      </c>
    </row>
    <row r="289" spans="2:65" s="1" customFormat="1" ht="20.399999999999999" customHeight="1">
      <c r="B289" s="36"/>
      <c r="C289" s="260" t="s">
        <v>2346</v>
      </c>
      <c r="D289" s="260" t="s">
        <v>267</v>
      </c>
      <c r="E289" s="261" t="s">
        <v>3889</v>
      </c>
      <c r="F289" s="262" t="s">
        <v>3890</v>
      </c>
      <c r="G289" s="263" t="s">
        <v>2177</v>
      </c>
      <c r="H289" s="264">
        <v>35</v>
      </c>
      <c r="I289" s="265"/>
      <c r="J289" s="266">
        <f t="shared" si="70"/>
        <v>0</v>
      </c>
      <c r="K289" s="262" t="s">
        <v>22</v>
      </c>
      <c r="L289" s="267"/>
      <c r="M289" s="268" t="s">
        <v>22</v>
      </c>
      <c r="N289" s="269" t="s">
        <v>46</v>
      </c>
      <c r="O289" s="37"/>
      <c r="P289" s="202">
        <f t="shared" si="71"/>
        <v>0</v>
      </c>
      <c r="Q289" s="202">
        <v>0</v>
      </c>
      <c r="R289" s="202">
        <f t="shared" si="72"/>
        <v>0</v>
      </c>
      <c r="S289" s="202">
        <v>0</v>
      </c>
      <c r="T289" s="203">
        <f t="shared" si="73"/>
        <v>0</v>
      </c>
      <c r="AR289" s="19" t="s">
        <v>512</v>
      </c>
      <c r="AT289" s="19" t="s">
        <v>267</v>
      </c>
      <c r="AU289" s="19" t="s">
        <v>216</v>
      </c>
      <c r="AY289" s="19" t="s">
        <v>195</v>
      </c>
      <c r="BE289" s="204">
        <f t="shared" si="74"/>
        <v>0</v>
      </c>
      <c r="BF289" s="204">
        <f t="shared" si="75"/>
        <v>0</v>
      </c>
      <c r="BG289" s="204">
        <f t="shared" si="76"/>
        <v>0</v>
      </c>
      <c r="BH289" s="204">
        <f t="shared" si="77"/>
        <v>0</v>
      </c>
      <c r="BI289" s="204">
        <f t="shared" si="78"/>
        <v>0</v>
      </c>
      <c r="BJ289" s="19" t="s">
        <v>23</v>
      </c>
      <c r="BK289" s="204">
        <f t="shared" si="79"/>
        <v>0</v>
      </c>
      <c r="BL289" s="19" t="s">
        <v>258</v>
      </c>
      <c r="BM289" s="19" t="s">
        <v>3891</v>
      </c>
    </row>
    <row r="290" spans="2:65" s="1" customFormat="1" ht="20.399999999999999" customHeight="1">
      <c r="B290" s="36"/>
      <c r="C290" s="260" t="s">
        <v>2353</v>
      </c>
      <c r="D290" s="260" t="s">
        <v>267</v>
      </c>
      <c r="E290" s="261" t="s">
        <v>3892</v>
      </c>
      <c r="F290" s="262" t="s">
        <v>3893</v>
      </c>
      <c r="G290" s="263" t="s">
        <v>2177</v>
      </c>
      <c r="H290" s="264">
        <v>51</v>
      </c>
      <c r="I290" s="265"/>
      <c r="J290" s="266">
        <f t="shared" si="70"/>
        <v>0</v>
      </c>
      <c r="K290" s="262" t="s">
        <v>22</v>
      </c>
      <c r="L290" s="267"/>
      <c r="M290" s="268" t="s">
        <v>22</v>
      </c>
      <c r="N290" s="269" t="s">
        <v>46</v>
      </c>
      <c r="O290" s="37"/>
      <c r="P290" s="202">
        <f t="shared" si="71"/>
        <v>0</v>
      </c>
      <c r="Q290" s="202">
        <v>0</v>
      </c>
      <c r="R290" s="202">
        <f t="shared" si="72"/>
        <v>0</v>
      </c>
      <c r="S290" s="202">
        <v>0</v>
      </c>
      <c r="T290" s="203">
        <f t="shared" si="73"/>
        <v>0</v>
      </c>
      <c r="AR290" s="19" t="s">
        <v>512</v>
      </c>
      <c r="AT290" s="19" t="s">
        <v>267</v>
      </c>
      <c r="AU290" s="19" t="s">
        <v>216</v>
      </c>
      <c r="AY290" s="19" t="s">
        <v>195</v>
      </c>
      <c r="BE290" s="204">
        <f t="shared" si="74"/>
        <v>0</v>
      </c>
      <c r="BF290" s="204">
        <f t="shared" si="75"/>
        <v>0</v>
      </c>
      <c r="BG290" s="204">
        <f t="shared" si="76"/>
        <v>0</v>
      </c>
      <c r="BH290" s="204">
        <f t="shared" si="77"/>
        <v>0</v>
      </c>
      <c r="BI290" s="204">
        <f t="shared" si="78"/>
        <v>0</v>
      </c>
      <c r="BJ290" s="19" t="s">
        <v>23</v>
      </c>
      <c r="BK290" s="204">
        <f t="shared" si="79"/>
        <v>0</v>
      </c>
      <c r="BL290" s="19" t="s">
        <v>258</v>
      </c>
      <c r="BM290" s="19" t="s">
        <v>3894</v>
      </c>
    </row>
    <row r="291" spans="2:65" s="1" customFormat="1" ht="20.399999999999999" customHeight="1">
      <c r="B291" s="36"/>
      <c r="C291" s="260" t="s">
        <v>2358</v>
      </c>
      <c r="D291" s="260" t="s">
        <v>267</v>
      </c>
      <c r="E291" s="261" t="s">
        <v>3895</v>
      </c>
      <c r="F291" s="262" t="s">
        <v>3896</v>
      </c>
      <c r="G291" s="263" t="s">
        <v>2177</v>
      </c>
      <c r="H291" s="264">
        <v>2</v>
      </c>
      <c r="I291" s="265"/>
      <c r="J291" s="266">
        <f t="shared" si="70"/>
        <v>0</v>
      </c>
      <c r="K291" s="262" t="s">
        <v>22</v>
      </c>
      <c r="L291" s="267"/>
      <c r="M291" s="268" t="s">
        <v>22</v>
      </c>
      <c r="N291" s="269" t="s">
        <v>46</v>
      </c>
      <c r="O291" s="37"/>
      <c r="P291" s="202">
        <f t="shared" si="71"/>
        <v>0</v>
      </c>
      <c r="Q291" s="202">
        <v>0</v>
      </c>
      <c r="R291" s="202">
        <f t="shared" si="72"/>
        <v>0</v>
      </c>
      <c r="S291" s="202">
        <v>0</v>
      </c>
      <c r="T291" s="203">
        <f t="shared" si="73"/>
        <v>0</v>
      </c>
      <c r="AR291" s="19" t="s">
        <v>512</v>
      </c>
      <c r="AT291" s="19" t="s">
        <v>267</v>
      </c>
      <c r="AU291" s="19" t="s">
        <v>216</v>
      </c>
      <c r="AY291" s="19" t="s">
        <v>195</v>
      </c>
      <c r="BE291" s="204">
        <f t="shared" si="74"/>
        <v>0</v>
      </c>
      <c r="BF291" s="204">
        <f t="shared" si="75"/>
        <v>0</v>
      </c>
      <c r="BG291" s="204">
        <f t="shared" si="76"/>
        <v>0</v>
      </c>
      <c r="BH291" s="204">
        <f t="shared" si="77"/>
        <v>0</v>
      </c>
      <c r="BI291" s="204">
        <f t="shared" si="78"/>
        <v>0</v>
      </c>
      <c r="BJ291" s="19" t="s">
        <v>23</v>
      </c>
      <c r="BK291" s="204">
        <f t="shared" si="79"/>
        <v>0</v>
      </c>
      <c r="BL291" s="19" t="s">
        <v>258</v>
      </c>
      <c r="BM291" s="19" t="s">
        <v>3897</v>
      </c>
    </row>
    <row r="292" spans="2:65" s="1" customFormat="1" ht="28.8" customHeight="1">
      <c r="B292" s="36"/>
      <c r="C292" s="260" t="s">
        <v>2364</v>
      </c>
      <c r="D292" s="260" t="s">
        <v>267</v>
      </c>
      <c r="E292" s="261" t="s">
        <v>3898</v>
      </c>
      <c r="F292" s="262" t="s">
        <v>3899</v>
      </c>
      <c r="G292" s="263" t="s">
        <v>2177</v>
      </c>
      <c r="H292" s="264">
        <v>1</v>
      </c>
      <c r="I292" s="265"/>
      <c r="J292" s="266">
        <f t="shared" si="70"/>
        <v>0</v>
      </c>
      <c r="K292" s="262" t="s">
        <v>22</v>
      </c>
      <c r="L292" s="267"/>
      <c r="M292" s="268" t="s">
        <v>22</v>
      </c>
      <c r="N292" s="269" t="s">
        <v>46</v>
      </c>
      <c r="O292" s="37"/>
      <c r="P292" s="202">
        <f t="shared" si="71"/>
        <v>0</v>
      </c>
      <c r="Q292" s="202">
        <v>0</v>
      </c>
      <c r="R292" s="202">
        <f t="shared" si="72"/>
        <v>0</v>
      </c>
      <c r="S292" s="202">
        <v>0</v>
      </c>
      <c r="T292" s="203">
        <f t="shared" si="73"/>
        <v>0</v>
      </c>
      <c r="AR292" s="19" t="s">
        <v>512</v>
      </c>
      <c r="AT292" s="19" t="s">
        <v>267</v>
      </c>
      <c r="AU292" s="19" t="s">
        <v>216</v>
      </c>
      <c r="AY292" s="19" t="s">
        <v>195</v>
      </c>
      <c r="BE292" s="204">
        <f t="shared" si="74"/>
        <v>0</v>
      </c>
      <c r="BF292" s="204">
        <f t="shared" si="75"/>
        <v>0</v>
      </c>
      <c r="BG292" s="204">
        <f t="shared" si="76"/>
        <v>0</v>
      </c>
      <c r="BH292" s="204">
        <f t="shared" si="77"/>
        <v>0</v>
      </c>
      <c r="BI292" s="204">
        <f t="shared" si="78"/>
        <v>0</v>
      </c>
      <c r="BJ292" s="19" t="s">
        <v>23</v>
      </c>
      <c r="BK292" s="204">
        <f t="shared" si="79"/>
        <v>0</v>
      </c>
      <c r="BL292" s="19" t="s">
        <v>258</v>
      </c>
      <c r="BM292" s="19" t="s">
        <v>3900</v>
      </c>
    </row>
    <row r="293" spans="2:65" s="1" customFormat="1" ht="28.8" customHeight="1">
      <c r="B293" s="36"/>
      <c r="C293" s="260" t="s">
        <v>2368</v>
      </c>
      <c r="D293" s="260" t="s">
        <v>267</v>
      </c>
      <c r="E293" s="261" t="s">
        <v>3901</v>
      </c>
      <c r="F293" s="262" t="s">
        <v>3902</v>
      </c>
      <c r="G293" s="263" t="s">
        <v>2177</v>
      </c>
      <c r="H293" s="264">
        <v>25</v>
      </c>
      <c r="I293" s="265"/>
      <c r="J293" s="266">
        <f t="shared" si="70"/>
        <v>0</v>
      </c>
      <c r="K293" s="262" t="s">
        <v>22</v>
      </c>
      <c r="L293" s="267"/>
      <c r="M293" s="268" t="s">
        <v>22</v>
      </c>
      <c r="N293" s="269" t="s">
        <v>46</v>
      </c>
      <c r="O293" s="37"/>
      <c r="P293" s="202">
        <f t="shared" si="71"/>
        <v>0</v>
      </c>
      <c r="Q293" s="202">
        <v>0</v>
      </c>
      <c r="R293" s="202">
        <f t="shared" si="72"/>
        <v>0</v>
      </c>
      <c r="S293" s="202">
        <v>0</v>
      </c>
      <c r="T293" s="203">
        <f t="shared" si="73"/>
        <v>0</v>
      </c>
      <c r="AR293" s="19" t="s">
        <v>512</v>
      </c>
      <c r="AT293" s="19" t="s">
        <v>267</v>
      </c>
      <c r="AU293" s="19" t="s">
        <v>216</v>
      </c>
      <c r="AY293" s="19" t="s">
        <v>195</v>
      </c>
      <c r="BE293" s="204">
        <f t="shared" si="74"/>
        <v>0</v>
      </c>
      <c r="BF293" s="204">
        <f t="shared" si="75"/>
        <v>0</v>
      </c>
      <c r="BG293" s="204">
        <f t="shared" si="76"/>
        <v>0</v>
      </c>
      <c r="BH293" s="204">
        <f t="shared" si="77"/>
        <v>0</v>
      </c>
      <c r="BI293" s="204">
        <f t="shared" si="78"/>
        <v>0</v>
      </c>
      <c r="BJ293" s="19" t="s">
        <v>23</v>
      </c>
      <c r="BK293" s="204">
        <f t="shared" si="79"/>
        <v>0</v>
      </c>
      <c r="BL293" s="19" t="s">
        <v>258</v>
      </c>
      <c r="BM293" s="19" t="s">
        <v>3903</v>
      </c>
    </row>
    <row r="294" spans="2:65" s="1" customFormat="1" ht="28.8" customHeight="1">
      <c r="B294" s="36"/>
      <c r="C294" s="260" t="s">
        <v>2374</v>
      </c>
      <c r="D294" s="260" t="s">
        <v>267</v>
      </c>
      <c r="E294" s="261" t="s">
        <v>3904</v>
      </c>
      <c r="F294" s="262" t="s">
        <v>3905</v>
      </c>
      <c r="G294" s="263" t="s">
        <v>2177</v>
      </c>
      <c r="H294" s="264">
        <v>6</v>
      </c>
      <c r="I294" s="265"/>
      <c r="J294" s="266">
        <f t="shared" ref="J294:J325" si="80">ROUND(I294*H294,2)</f>
        <v>0</v>
      </c>
      <c r="K294" s="262" t="s">
        <v>22</v>
      </c>
      <c r="L294" s="267"/>
      <c r="M294" s="268" t="s">
        <v>22</v>
      </c>
      <c r="N294" s="269" t="s">
        <v>46</v>
      </c>
      <c r="O294" s="37"/>
      <c r="P294" s="202">
        <f t="shared" ref="P294:P325" si="81">O294*H294</f>
        <v>0</v>
      </c>
      <c r="Q294" s="202">
        <v>0</v>
      </c>
      <c r="R294" s="202">
        <f t="shared" ref="R294:R325" si="82">Q294*H294</f>
        <v>0</v>
      </c>
      <c r="S294" s="202">
        <v>0</v>
      </c>
      <c r="T294" s="203">
        <f t="shared" ref="T294:T325" si="83">S294*H294</f>
        <v>0</v>
      </c>
      <c r="AR294" s="19" t="s">
        <v>512</v>
      </c>
      <c r="AT294" s="19" t="s">
        <v>267</v>
      </c>
      <c r="AU294" s="19" t="s">
        <v>216</v>
      </c>
      <c r="AY294" s="19" t="s">
        <v>195</v>
      </c>
      <c r="BE294" s="204">
        <f t="shared" ref="BE294:BE325" si="84">IF(N294="základní",J294,0)</f>
        <v>0</v>
      </c>
      <c r="BF294" s="204">
        <f t="shared" ref="BF294:BF325" si="85">IF(N294="snížená",J294,0)</f>
        <v>0</v>
      </c>
      <c r="BG294" s="204">
        <f t="shared" ref="BG294:BG325" si="86">IF(N294="zákl. přenesená",J294,0)</f>
        <v>0</v>
      </c>
      <c r="BH294" s="204">
        <f t="shared" ref="BH294:BH325" si="87">IF(N294="sníž. přenesená",J294,0)</f>
        <v>0</v>
      </c>
      <c r="BI294" s="204">
        <f t="shared" ref="BI294:BI325" si="88">IF(N294="nulová",J294,0)</f>
        <v>0</v>
      </c>
      <c r="BJ294" s="19" t="s">
        <v>23</v>
      </c>
      <c r="BK294" s="204">
        <f t="shared" ref="BK294:BK325" si="89">ROUND(I294*H294,2)</f>
        <v>0</v>
      </c>
      <c r="BL294" s="19" t="s">
        <v>258</v>
      </c>
      <c r="BM294" s="19" t="s">
        <v>3906</v>
      </c>
    </row>
    <row r="295" spans="2:65" s="1" customFormat="1" ht="28.8" customHeight="1">
      <c r="B295" s="36"/>
      <c r="C295" s="260" t="s">
        <v>2379</v>
      </c>
      <c r="D295" s="260" t="s">
        <v>267</v>
      </c>
      <c r="E295" s="261" t="s">
        <v>3907</v>
      </c>
      <c r="F295" s="262" t="s">
        <v>3908</v>
      </c>
      <c r="G295" s="263" t="s">
        <v>2177</v>
      </c>
      <c r="H295" s="264">
        <v>2</v>
      </c>
      <c r="I295" s="265"/>
      <c r="J295" s="266">
        <f t="shared" si="80"/>
        <v>0</v>
      </c>
      <c r="K295" s="262" t="s">
        <v>22</v>
      </c>
      <c r="L295" s="267"/>
      <c r="M295" s="268" t="s">
        <v>22</v>
      </c>
      <c r="N295" s="269" t="s">
        <v>46</v>
      </c>
      <c r="O295" s="37"/>
      <c r="P295" s="202">
        <f t="shared" si="81"/>
        <v>0</v>
      </c>
      <c r="Q295" s="202">
        <v>0</v>
      </c>
      <c r="R295" s="202">
        <f t="shared" si="82"/>
        <v>0</v>
      </c>
      <c r="S295" s="202">
        <v>0</v>
      </c>
      <c r="T295" s="203">
        <f t="shared" si="83"/>
        <v>0</v>
      </c>
      <c r="AR295" s="19" t="s">
        <v>512</v>
      </c>
      <c r="AT295" s="19" t="s">
        <v>267</v>
      </c>
      <c r="AU295" s="19" t="s">
        <v>216</v>
      </c>
      <c r="AY295" s="19" t="s">
        <v>195</v>
      </c>
      <c r="BE295" s="204">
        <f t="shared" si="84"/>
        <v>0</v>
      </c>
      <c r="BF295" s="204">
        <f t="shared" si="85"/>
        <v>0</v>
      </c>
      <c r="BG295" s="204">
        <f t="shared" si="86"/>
        <v>0</v>
      </c>
      <c r="BH295" s="204">
        <f t="shared" si="87"/>
        <v>0</v>
      </c>
      <c r="BI295" s="204">
        <f t="shared" si="88"/>
        <v>0</v>
      </c>
      <c r="BJ295" s="19" t="s">
        <v>23</v>
      </c>
      <c r="BK295" s="204">
        <f t="shared" si="89"/>
        <v>0</v>
      </c>
      <c r="BL295" s="19" t="s">
        <v>258</v>
      </c>
      <c r="BM295" s="19" t="s">
        <v>3909</v>
      </c>
    </row>
    <row r="296" spans="2:65" s="1" customFormat="1" ht="20.399999999999999" customHeight="1">
      <c r="B296" s="36"/>
      <c r="C296" s="260" t="s">
        <v>2393</v>
      </c>
      <c r="D296" s="260" t="s">
        <v>267</v>
      </c>
      <c r="E296" s="261" t="s">
        <v>3910</v>
      </c>
      <c r="F296" s="262" t="s">
        <v>3911</v>
      </c>
      <c r="G296" s="263" t="s">
        <v>2177</v>
      </c>
      <c r="H296" s="264">
        <v>23</v>
      </c>
      <c r="I296" s="265"/>
      <c r="J296" s="266">
        <f t="shared" si="80"/>
        <v>0</v>
      </c>
      <c r="K296" s="262" t="s">
        <v>22</v>
      </c>
      <c r="L296" s="267"/>
      <c r="M296" s="268" t="s">
        <v>22</v>
      </c>
      <c r="N296" s="269" t="s">
        <v>46</v>
      </c>
      <c r="O296" s="37"/>
      <c r="P296" s="202">
        <f t="shared" si="81"/>
        <v>0</v>
      </c>
      <c r="Q296" s="202">
        <v>0</v>
      </c>
      <c r="R296" s="202">
        <f t="shared" si="82"/>
        <v>0</v>
      </c>
      <c r="S296" s="202">
        <v>0</v>
      </c>
      <c r="T296" s="203">
        <f t="shared" si="83"/>
        <v>0</v>
      </c>
      <c r="AR296" s="19" t="s">
        <v>512</v>
      </c>
      <c r="AT296" s="19" t="s">
        <v>267</v>
      </c>
      <c r="AU296" s="19" t="s">
        <v>216</v>
      </c>
      <c r="AY296" s="19" t="s">
        <v>195</v>
      </c>
      <c r="BE296" s="204">
        <f t="shared" si="84"/>
        <v>0</v>
      </c>
      <c r="BF296" s="204">
        <f t="shared" si="85"/>
        <v>0</v>
      </c>
      <c r="BG296" s="204">
        <f t="shared" si="86"/>
        <v>0</v>
      </c>
      <c r="BH296" s="204">
        <f t="shared" si="87"/>
        <v>0</v>
      </c>
      <c r="BI296" s="204">
        <f t="shared" si="88"/>
        <v>0</v>
      </c>
      <c r="BJ296" s="19" t="s">
        <v>23</v>
      </c>
      <c r="BK296" s="204">
        <f t="shared" si="89"/>
        <v>0</v>
      </c>
      <c r="BL296" s="19" t="s">
        <v>258</v>
      </c>
      <c r="BM296" s="19" t="s">
        <v>3912</v>
      </c>
    </row>
    <row r="297" spans="2:65" s="1" customFormat="1" ht="20.399999999999999" customHeight="1">
      <c r="B297" s="36"/>
      <c r="C297" s="260" t="s">
        <v>2398</v>
      </c>
      <c r="D297" s="260" t="s">
        <v>267</v>
      </c>
      <c r="E297" s="261" t="s">
        <v>3913</v>
      </c>
      <c r="F297" s="262" t="s">
        <v>3914</v>
      </c>
      <c r="G297" s="263" t="s">
        <v>206</v>
      </c>
      <c r="H297" s="264">
        <v>223.905</v>
      </c>
      <c r="I297" s="265"/>
      <c r="J297" s="266">
        <f t="shared" si="80"/>
        <v>0</v>
      </c>
      <c r="K297" s="262" t="s">
        <v>22</v>
      </c>
      <c r="L297" s="267"/>
      <c r="M297" s="268" t="s">
        <v>22</v>
      </c>
      <c r="N297" s="269" t="s">
        <v>46</v>
      </c>
      <c r="O297" s="37"/>
      <c r="P297" s="202">
        <f t="shared" si="81"/>
        <v>0</v>
      </c>
      <c r="Q297" s="202">
        <v>0</v>
      </c>
      <c r="R297" s="202">
        <f t="shared" si="82"/>
        <v>0</v>
      </c>
      <c r="S297" s="202">
        <v>0</v>
      </c>
      <c r="T297" s="203">
        <f t="shared" si="83"/>
        <v>0</v>
      </c>
      <c r="AR297" s="19" t="s">
        <v>512</v>
      </c>
      <c r="AT297" s="19" t="s">
        <v>267</v>
      </c>
      <c r="AU297" s="19" t="s">
        <v>216</v>
      </c>
      <c r="AY297" s="19" t="s">
        <v>195</v>
      </c>
      <c r="BE297" s="204">
        <f t="shared" si="84"/>
        <v>0</v>
      </c>
      <c r="BF297" s="204">
        <f t="shared" si="85"/>
        <v>0</v>
      </c>
      <c r="BG297" s="204">
        <f t="shared" si="86"/>
        <v>0</v>
      </c>
      <c r="BH297" s="204">
        <f t="shared" si="87"/>
        <v>0</v>
      </c>
      <c r="BI297" s="204">
        <f t="shared" si="88"/>
        <v>0</v>
      </c>
      <c r="BJ297" s="19" t="s">
        <v>23</v>
      </c>
      <c r="BK297" s="204">
        <f t="shared" si="89"/>
        <v>0</v>
      </c>
      <c r="BL297" s="19" t="s">
        <v>258</v>
      </c>
      <c r="BM297" s="19" t="s">
        <v>3915</v>
      </c>
    </row>
    <row r="298" spans="2:65" s="1" customFormat="1" ht="20.399999999999999" customHeight="1">
      <c r="B298" s="36"/>
      <c r="C298" s="260" t="s">
        <v>2402</v>
      </c>
      <c r="D298" s="260" t="s">
        <v>267</v>
      </c>
      <c r="E298" s="261" t="s">
        <v>3916</v>
      </c>
      <c r="F298" s="262" t="s">
        <v>3917</v>
      </c>
      <c r="G298" s="263" t="s">
        <v>206</v>
      </c>
      <c r="H298" s="264">
        <v>23.114999999999998</v>
      </c>
      <c r="I298" s="265"/>
      <c r="J298" s="266">
        <f t="shared" si="80"/>
        <v>0</v>
      </c>
      <c r="K298" s="262" t="s">
        <v>22</v>
      </c>
      <c r="L298" s="267"/>
      <c r="M298" s="268" t="s">
        <v>22</v>
      </c>
      <c r="N298" s="269" t="s">
        <v>46</v>
      </c>
      <c r="O298" s="37"/>
      <c r="P298" s="202">
        <f t="shared" si="81"/>
        <v>0</v>
      </c>
      <c r="Q298" s="202">
        <v>0</v>
      </c>
      <c r="R298" s="202">
        <f t="shared" si="82"/>
        <v>0</v>
      </c>
      <c r="S298" s="202">
        <v>0</v>
      </c>
      <c r="T298" s="203">
        <f t="shared" si="83"/>
        <v>0</v>
      </c>
      <c r="AR298" s="19" t="s">
        <v>512</v>
      </c>
      <c r="AT298" s="19" t="s">
        <v>267</v>
      </c>
      <c r="AU298" s="19" t="s">
        <v>216</v>
      </c>
      <c r="AY298" s="19" t="s">
        <v>195</v>
      </c>
      <c r="BE298" s="204">
        <f t="shared" si="84"/>
        <v>0</v>
      </c>
      <c r="BF298" s="204">
        <f t="shared" si="85"/>
        <v>0</v>
      </c>
      <c r="BG298" s="204">
        <f t="shared" si="86"/>
        <v>0</v>
      </c>
      <c r="BH298" s="204">
        <f t="shared" si="87"/>
        <v>0</v>
      </c>
      <c r="BI298" s="204">
        <f t="shared" si="88"/>
        <v>0</v>
      </c>
      <c r="BJ298" s="19" t="s">
        <v>23</v>
      </c>
      <c r="BK298" s="204">
        <f t="shared" si="89"/>
        <v>0</v>
      </c>
      <c r="BL298" s="19" t="s">
        <v>258</v>
      </c>
      <c r="BM298" s="19" t="s">
        <v>3918</v>
      </c>
    </row>
    <row r="299" spans="2:65" s="1" customFormat="1" ht="20.399999999999999" customHeight="1">
      <c r="B299" s="36"/>
      <c r="C299" s="260" t="s">
        <v>2406</v>
      </c>
      <c r="D299" s="260" t="s">
        <v>267</v>
      </c>
      <c r="E299" s="261" t="s">
        <v>3919</v>
      </c>
      <c r="F299" s="262" t="s">
        <v>3920</v>
      </c>
      <c r="G299" s="263" t="s">
        <v>2177</v>
      </c>
      <c r="H299" s="264">
        <v>9</v>
      </c>
      <c r="I299" s="265"/>
      <c r="J299" s="266">
        <f t="shared" si="80"/>
        <v>0</v>
      </c>
      <c r="K299" s="262" t="s">
        <v>22</v>
      </c>
      <c r="L299" s="267"/>
      <c r="M299" s="268" t="s">
        <v>22</v>
      </c>
      <c r="N299" s="269" t="s">
        <v>46</v>
      </c>
      <c r="O299" s="37"/>
      <c r="P299" s="202">
        <f t="shared" si="81"/>
        <v>0</v>
      </c>
      <c r="Q299" s="202">
        <v>0</v>
      </c>
      <c r="R299" s="202">
        <f t="shared" si="82"/>
        <v>0</v>
      </c>
      <c r="S299" s="202">
        <v>0</v>
      </c>
      <c r="T299" s="203">
        <f t="shared" si="83"/>
        <v>0</v>
      </c>
      <c r="AR299" s="19" t="s">
        <v>512</v>
      </c>
      <c r="AT299" s="19" t="s">
        <v>267</v>
      </c>
      <c r="AU299" s="19" t="s">
        <v>216</v>
      </c>
      <c r="AY299" s="19" t="s">
        <v>195</v>
      </c>
      <c r="BE299" s="204">
        <f t="shared" si="84"/>
        <v>0</v>
      </c>
      <c r="BF299" s="204">
        <f t="shared" si="85"/>
        <v>0</v>
      </c>
      <c r="BG299" s="204">
        <f t="shared" si="86"/>
        <v>0</v>
      </c>
      <c r="BH299" s="204">
        <f t="shared" si="87"/>
        <v>0</v>
      </c>
      <c r="BI299" s="204">
        <f t="shared" si="88"/>
        <v>0</v>
      </c>
      <c r="BJ299" s="19" t="s">
        <v>23</v>
      </c>
      <c r="BK299" s="204">
        <f t="shared" si="89"/>
        <v>0</v>
      </c>
      <c r="BL299" s="19" t="s">
        <v>258</v>
      </c>
      <c r="BM299" s="19" t="s">
        <v>3921</v>
      </c>
    </row>
    <row r="300" spans="2:65" s="1" customFormat="1" ht="20.399999999999999" customHeight="1">
      <c r="B300" s="36"/>
      <c r="C300" s="260" t="s">
        <v>2410</v>
      </c>
      <c r="D300" s="260" t="s">
        <v>267</v>
      </c>
      <c r="E300" s="261" t="s">
        <v>3922</v>
      </c>
      <c r="F300" s="262" t="s">
        <v>3923</v>
      </c>
      <c r="G300" s="263" t="s">
        <v>2177</v>
      </c>
      <c r="H300" s="264">
        <v>17</v>
      </c>
      <c r="I300" s="265"/>
      <c r="J300" s="266">
        <f t="shared" si="80"/>
        <v>0</v>
      </c>
      <c r="K300" s="262" t="s">
        <v>22</v>
      </c>
      <c r="L300" s="267"/>
      <c r="M300" s="268" t="s">
        <v>22</v>
      </c>
      <c r="N300" s="269" t="s">
        <v>46</v>
      </c>
      <c r="O300" s="37"/>
      <c r="P300" s="202">
        <f t="shared" si="81"/>
        <v>0</v>
      </c>
      <c r="Q300" s="202">
        <v>0</v>
      </c>
      <c r="R300" s="202">
        <f t="shared" si="82"/>
        <v>0</v>
      </c>
      <c r="S300" s="202">
        <v>0</v>
      </c>
      <c r="T300" s="203">
        <f t="shared" si="83"/>
        <v>0</v>
      </c>
      <c r="AR300" s="19" t="s">
        <v>512</v>
      </c>
      <c r="AT300" s="19" t="s">
        <v>267</v>
      </c>
      <c r="AU300" s="19" t="s">
        <v>216</v>
      </c>
      <c r="AY300" s="19" t="s">
        <v>195</v>
      </c>
      <c r="BE300" s="204">
        <f t="shared" si="84"/>
        <v>0</v>
      </c>
      <c r="BF300" s="204">
        <f t="shared" si="85"/>
        <v>0</v>
      </c>
      <c r="BG300" s="204">
        <f t="shared" si="86"/>
        <v>0</v>
      </c>
      <c r="BH300" s="204">
        <f t="shared" si="87"/>
        <v>0</v>
      </c>
      <c r="BI300" s="204">
        <f t="shared" si="88"/>
        <v>0</v>
      </c>
      <c r="BJ300" s="19" t="s">
        <v>23</v>
      </c>
      <c r="BK300" s="204">
        <f t="shared" si="89"/>
        <v>0</v>
      </c>
      <c r="BL300" s="19" t="s">
        <v>258</v>
      </c>
      <c r="BM300" s="19" t="s">
        <v>3924</v>
      </c>
    </row>
    <row r="301" spans="2:65" s="1" customFormat="1" ht="20.399999999999999" customHeight="1">
      <c r="B301" s="36"/>
      <c r="C301" s="260" t="s">
        <v>2412</v>
      </c>
      <c r="D301" s="260" t="s">
        <v>267</v>
      </c>
      <c r="E301" s="261" t="s">
        <v>3925</v>
      </c>
      <c r="F301" s="262" t="s">
        <v>3926</v>
      </c>
      <c r="G301" s="263" t="s">
        <v>2177</v>
      </c>
      <c r="H301" s="264">
        <v>12</v>
      </c>
      <c r="I301" s="265"/>
      <c r="J301" s="266">
        <f t="shared" si="80"/>
        <v>0</v>
      </c>
      <c r="K301" s="262" t="s">
        <v>22</v>
      </c>
      <c r="L301" s="267"/>
      <c r="M301" s="268" t="s">
        <v>22</v>
      </c>
      <c r="N301" s="269" t="s">
        <v>46</v>
      </c>
      <c r="O301" s="37"/>
      <c r="P301" s="202">
        <f t="shared" si="81"/>
        <v>0</v>
      </c>
      <c r="Q301" s="202">
        <v>0</v>
      </c>
      <c r="R301" s="202">
        <f t="shared" si="82"/>
        <v>0</v>
      </c>
      <c r="S301" s="202">
        <v>0</v>
      </c>
      <c r="T301" s="203">
        <f t="shared" si="83"/>
        <v>0</v>
      </c>
      <c r="AR301" s="19" t="s">
        <v>512</v>
      </c>
      <c r="AT301" s="19" t="s">
        <v>267</v>
      </c>
      <c r="AU301" s="19" t="s">
        <v>216</v>
      </c>
      <c r="AY301" s="19" t="s">
        <v>195</v>
      </c>
      <c r="BE301" s="204">
        <f t="shared" si="84"/>
        <v>0</v>
      </c>
      <c r="BF301" s="204">
        <f t="shared" si="85"/>
        <v>0</v>
      </c>
      <c r="BG301" s="204">
        <f t="shared" si="86"/>
        <v>0</v>
      </c>
      <c r="BH301" s="204">
        <f t="shared" si="87"/>
        <v>0</v>
      </c>
      <c r="BI301" s="204">
        <f t="shared" si="88"/>
        <v>0</v>
      </c>
      <c r="BJ301" s="19" t="s">
        <v>23</v>
      </c>
      <c r="BK301" s="204">
        <f t="shared" si="89"/>
        <v>0</v>
      </c>
      <c r="BL301" s="19" t="s">
        <v>258</v>
      </c>
      <c r="BM301" s="19" t="s">
        <v>3927</v>
      </c>
    </row>
    <row r="302" spans="2:65" s="1" customFormat="1" ht="20.399999999999999" customHeight="1">
      <c r="B302" s="36"/>
      <c r="C302" s="260" t="s">
        <v>2414</v>
      </c>
      <c r="D302" s="260" t="s">
        <v>267</v>
      </c>
      <c r="E302" s="261" t="s">
        <v>3928</v>
      </c>
      <c r="F302" s="262" t="s">
        <v>3926</v>
      </c>
      <c r="G302" s="263" t="s">
        <v>2177</v>
      </c>
      <c r="H302" s="264">
        <v>3</v>
      </c>
      <c r="I302" s="265"/>
      <c r="J302" s="266">
        <f t="shared" si="80"/>
        <v>0</v>
      </c>
      <c r="K302" s="262" t="s">
        <v>22</v>
      </c>
      <c r="L302" s="267"/>
      <c r="M302" s="268" t="s">
        <v>22</v>
      </c>
      <c r="N302" s="269" t="s">
        <v>46</v>
      </c>
      <c r="O302" s="37"/>
      <c r="P302" s="202">
        <f t="shared" si="81"/>
        <v>0</v>
      </c>
      <c r="Q302" s="202">
        <v>0</v>
      </c>
      <c r="R302" s="202">
        <f t="shared" si="82"/>
        <v>0</v>
      </c>
      <c r="S302" s="202">
        <v>0</v>
      </c>
      <c r="T302" s="203">
        <f t="shared" si="83"/>
        <v>0</v>
      </c>
      <c r="AR302" s="19" t="s">
        <v>512</v>
      </c>
      <c r="AT302" s="19" t="s">
        <v>267</v>
      </c>
      <c r="AU302" s="19" t="s">
        <v>216</v>
      </c>
      <c r="AY302" s="19" t="s">
        <v>195</v>
      </c>
      <c r="BE302" s="204">
        <f t="shared" si="84"/>
        <v>0</v>
      </c>
      <c r="BF302" s="204">
        <f t="shared" si="85"/>
        <v>0</v>
      </c>
      <c r="BG302" s="204">
        <f t="shared" si="86"/>
        <v>0</v>
      </c>
      <c r="BH302" s="204">
        <f t="shared" si="87"/>
        <v>0</v>
      </c>
      <c r="BI302" s="204">
        <f t="shared" si="88"/>
        <v>0</v>
      </c>
      <c r="BJ302" s="19" t="s">
        <v>23</v>
      </c>
      <c r="BK302" s="204">
        <f t="shared" si="89"/>
        <v>0</v>
      </c>
      <c r="BL302" s="19" t="s">
        <v>258</v>
      </c>
      <c r="BM302" s="19" t="s">
        <v>3929</v>
      </c>
    </row>
    <row r="303" spans="2:65" s="1" customFormat="1" ht="20.399999999999999" customHeight="1">
      <c r="B303" s="36"/>
      <c r="C303" s="260" t="s">
        <v>2419</v>
      </c>
      <c r="D303" s="260" t="s">
        <v>267</v>
      </c>
      <c r="E303" s="261" t="s">
        <v>3930</v>
      </c>
      <c r="F303" s="262" t="s">
        <v>3931</v>
      </c>
      <c r="G303" s="263" t="s">
        <v>2177</v>
      </c>
      <c r="H303" s="264">
        <v>4</v>
      </c>
      <c r="I303" s="265"/>
      <c r="J303" s="266">
        <f t="shared" si="80"/>
        <v>0</v>
      </c>
      <c r="K303" s="262" t="s">
        <v>22</v>
      </c>
      <c r="L303" s="267"/>
      <c r="M303" s="268" t="s">
        <v>22</v>
      </c>
      <c r="N303" s="269" t="s">
        <v>46</v>
      </c>
      <c r="O303" s="37"/>
      <c r="P303" s="202">
        <f t="shared" si="81"/>
        <v>0</v>
      </c>
      <c r="Q303" s="202">
        <v>0</v>
      </c>
      <c r="R303" s="202">
        <f t="shared" si="82"/>
        <v>0</v>
      </c>
      <c r="S303" s="202">
        <v>0</v>
      </c>
      <c r="T303" s="203">
        <f t="shared" si="83"/>
        <v>0</v>
      </c>
      <c r="AR303" s="19" t="s">
        <v>512</v>
      </c>
      <c r="AT303" s="19" t="s">
        <v>267</v>
      </c>
      <c r="AU303" s="19" t="s">
        <v>216</v>
      </c>
      <c r="AY303" s="19" t="s">
        <v>195</v>
      </c>
      <c r="BE303" s="204">
        <f t="shared" si="84"/>
        <v>0</v>
      </c>
      <c r="BF303" s="204">
        <f t="shared" si="85"/>
        <v>0</v>
      </c>
      <c r="BG303" s="204">
        <f t="shared" si="86"/>
        <v>0</v>
      </c>
      <c r="BH303" s="204">
        <f t="shared" si="87"/>
        <v>0</v>
      </c>
      <c r="BI303" s="204">
        <f t="shared" si="88"/>
        <v>0</v>
      </c>
      <c r="BJ303" s="19" t="s">
        <v>23</v>
      </c>
      <c r="BK303" s="204">
        <f t="shared" si="89"/>
        <v>0</v>
      </c>
      <c r="BL303" s="19" t="s">
        <v>258</v>
      </c>
      <c r="BM303" s="19" t="s">
        <v>3932</v>
      </c>
    </row>
    <row r="304" spans="2:65" s="1" customFormat="1" ht="20.399999999999999" customHeight="1">
      <c r="B304" s="36"/>
      <c r="C304" s="260" t="s">
        <v>2424</v>
      </c>
      <c r="D304" s="260" t="s">
        <v>267</v>
      </c>
      <c r="E304" s="261" t="s">
        <v>3933</v>
      </c>
      <c r="F304" s="262" t="s">
        <v>3934</v>
      </c>
      <c r="G304" s="263" t="s">
        <v>2177</v>
      </c>
      <c r="H304" s="264">
        <v>26</v>
      </c>
      <c r="I304" s="265"/>
      <c r="J304" s="266">
        <f t="shared" si="80"/>
        <v>0</v>
      </c>
      <c r="K304" s="262" t="s">
        <v>22</v>
      </c>
      <c r="L304" s="267"/>
      <c r="M304" s="268" t="s">
        <v>22</v>
      </c>
      <c r="N304" s="269" t="s">
        <v>46</v>
      </c>
      <c r="O304" s="37"/>
      <c r="P304" s="202">
        <f t="shared" si="81"/>
        <v>0</v>
      </c>
      <c r="Q304" s="202">
        <v>0</v>
      </c>
      <c r="R304" s="202">
        <f t="shared" si="82"/>
        <v>0</v>
      </c>
      <c r="S304" s="202">
        <v>0</v>
      </c>
      <c r="T304" s="203">
        <f t="shared" si="83"/>
        <v>0</v>
      </c>
      <c r="AR304" s="19" t="s">
        <v>512</v>
      </c>
      <c r="AT304" s="19" t="s">
        <v>267</v>
      </c>
      <c r="AU304" s="19" t="s">
        <v>216</v>
      </c>
      <c r="AY304" s="19" t="s">
        <v>195</v>
      </c>
      <c r="BE304" s="204">
        <f t="shared" si="84"/>
        <v>0</v>
      </c>
      <c r="BF304" s="204">
        <f t="shared" si="85"/>
        <v>0</v>
      </c>
      <c r="BG304" s="204">
        <f t="shared" si="86"/>
        <v>0</v>
      </c>
      <c r="BH304" s="204">
        <f t="shared" si="87"/>
        <v>0</v>
      </c>
      <c r="BI304" s="204">
        <f t="shared" si="88"/>
        <v>0</v>
      </c>
      <c r="BJ304" s="19" t="s">
        <v>23</v>
      </c>
      <c r="BK304" s="204">
        <f t="shared" si="89"/>
        <v>0</v>
      </c>
      <c r="BL304" s="19" t="s">
        <v>258</v>
      </c>
      <c r="BM304" s="19" t="s">
        <v>3935</v>
      </c>
    </row>
    <row r="305" spans="2:65" s="1" customFormat="1" ht="20.399999999999999" customHeight="1">
      <c r="B305" s="36"/>
      <c r="C305" s="260" t="s">
        <v>2428</v>
      </c>
      <c r="D305" s="260" t="s">
        <v>267</v>
      </c>
      <c r="E305" s="261" t="s">
        <v>3936</v>
      </c>
      <c r="F305" s="262" t="s">
        <v>3937</v>
      </c>
      <c r="G305" s="263" t="s">
        <v>2177</v>
      </c>
      <c r="H305" s="264">
        <v>4</v>
      </c>
      <c r="I305" s="265"/>
      <c r="J305" s="266">
        <f t="shared" si="80"/>
        <v>0</v>
      </c>
      <c r="K305" s="262" t="s">
        <v>22</v>
      </c>
      <c r="L305" s="267"/>
      <c r="M305" s="268" t="s">
        <v>22</v>
      </c>
      <c r="N305" s="269" t="s">
        <v>46</v>
      </c>
      <c r="O305" s="37"/>
      <c r="P305" s="202">
        <f t="shared" si="81"/>
        <v>0</v>
      </c>
      <c r="Q305" s="202">
        <v>0</v>
      </c>
      <c r="R305" s="202">
        <f t="shared" si="82"/>
        <v>0</v>
      </c>
      <c r="S305" s="202">
        <v>0</v>
      </c>
      <c r="T305" s="203">
        <f t="shared" si="83"/>
        <v>0</v>
      </c>
      <c r="AR305" s="19" t="s">
        <v>512</v>
      </c>
      <c r="AT305" s="19" t="s">
        <v>267</v>
      </c>
      <c r="AU305" s="19" t="s">
        <v>216</v>
      </c>
      <c r="AY305" s="19" t="s">
        <v>195</v>
      </c>
      <c r="BE305" s="204">
        <f t="shared" si="84"/>
        <v>0</v>
      </c>
      <c r="BF305" s="204">
        <f t="shared" si="85"/>
        <v>0</v>
      </c>
      <c r="BG305" s="204">
        <f t="shared" si="86"/>
        <v>0</v>
      </c>
      <c r="BH305" s="204">
        <f t="shared" si="87"/>
        <v>0</v>
      </c>
      <c r="BI305" s="204">
        <f t="shared" si="88"/>
        <v>0</v>
      </c>
      <c r="BJ305" s="19" t="s">
        <v>23</v>
      </c>
      <c r="BK305" s="204">
        <f t="shared" si="89"/>
        <v>0</v>
      </c>
      <c r="BL305" s="19" t="s">
        <v>258</v>
      </c>
      <c r="BM305" s="19" t="s">
        <v>3938</v>
      </c>
    </row>
    <row r="306" spans="2:65" s="1" customFormat="1" ht="20.399999999999999" customHeight="1">
      <c r="B306" s="36"/>
      <c r="C306" s="193" t="s">
        <v>2433</v>
      </c>
      <c r="D306" s="193" t="s">
        <v>198</v>
      </c>
      <c r="E306" s="194" t="s">
        <v>3939</v>
      </c>
      <c r="F306" s="195" t="s">
        <v>3940</v>
      </c>
      <c r="G306" s="196" t="s">
        <v>206</v>
      </c>
      <c r="H306" s="197">
        <v>78.073999999999998</v>
      </c>
      <c r="I306" s="198"/>
      <c r="J306" s="199">
        <f t="shared" si="80"/>
        <v>0</v>
      </c>
      <c r="K306" s="195" t="s">
        <v>22</v>
      </c>
      <c r="L306" s="56"/>
      <c r="M306" s="200" t="s">
        <v>22</v>
      </c>
      <c r="N306" s="201" t="s">
        <v>46</v>
      </c>
      <c r="O306" s="37"/>
      <c r="P306" s="202">
        <f t="shared" si="81"/>
        <v>0</v>
      </c>
      <c r="Q306" s="202">
        <v>0</v>
      </c>
      <c r="R306" s="202">
        <f t="shared" si="82"/>
        <v>0</v>
      </c>
      <c r="S306" s="202">
        <v>0</v>
      </c>
      <c r="T306" s="203">
        <f t="shared" si="83"/>
        <v>0</v>
      </c>
      <c r="AR306" s="19" t="s">
        <v>258</v>
      </c>
      <c r="AT306" s="19" t="s">
        <v>198</v>
      </c>
      <c r="AU306" s="19" t="s">
        <v>216</v>
      </c>
      <c r="AY306" s="19" t="s">
        <v>195</v>
      </c>
      <c r="BE306" s="204">
        <f t="shared" si="84"/>
        <v>0</v>
      </c>
      <c r="BF306" s="204">
        <f t="shared" si="85"/>
        <v>0</v>
      </c>
      <c r="BG306" s="204">
        <f t="shared" si="86"/>
        <v>0</v>
      </c>
      <c r="BH306" s="204">
        <f t="shared" si="87"/>
        <v>0</v>
      </c>
      <c r="BI306" s="204">
        <f t="shared" si="88"/>
        <v>0</v>
      </c>
      <c r="BJ306" s="19" t="s">
        <v>23</v>
      </c>
      <c r="BK306" s="204">
        <f t="shared" si="89"/>
        <v>0</v>
      </c>
      <c r="BL306" s="19" t="s">
        <v>258</v>
      </c>
      <c r="BM306" s="19" t="s">
        <v>3941</v>
      </c>
    </row>
    <row r="307" spans="2:65" s="1" customFormat="1" ht="20.399999999999999" customHeight="1">
      <c r="B307" s="36"/>
      <c r="C307" s="193" t="s">
        <v>2436</v>
      </c>
      <c r="D307" s="193" t="s">
        <v>198</v>
      </c>
      <c r="E307" s="194" t="s">
        <v>3942</v>
      </c>
      <c r="F307" s="195" t="s">
        <v>3943</v>
      </c>
      <c r="G307" s="196" t="s">
        <v>2177</v>
      </c>
      <c r="H307" s="197">
        <v>4</v>
      </c>
      <c r="I307" s="198"/>
      <c r="J307" s="199">
        <f t="shared" si="80"/>
        <v>0</v>
      </c>
      <c r="K307" s="195" t="s">
        <v>22</v>
      </c>
      <c r="L307" s="56"/>
      <c r="M307" s="200" t="s">
        <v>22</v>
      </c>
      <c r="N307" s="201" t="s">
        <v>46</v>
      </c>
      <c r="O307" s="37"/>
      <c r="P307" s="202">
        <f t="shared" si="81"/>
        <v>0</v>
      </c>
      <c r="Q307" s="202">
        <v>0</v>
      </c>
      <c r="R307" s="202">
        <f t="shared" si="82"/>
        <v>0</v>
      </c>
      <c r="S307" s="202">
        <v>0</v>
      </c>
      <c r="T307" s="203">
        <f t="shared" si="83"/>
        <v>0</v>
      </c>
      <c r="AR307" s="19" t="s">
        <v>258</v>
      </c>
      <c r="AT307" s="19" t="s">
        <v>198</v>
      </c>
      <c r="AU307" s="19" t="s">
        <v>216</v>
      </c>
      <c r="AY307" s="19" t="s">
        <v>195</v>
      </c>
      <c r="BE307" s="204">
        <f t="shared" si="84"/>
        <v>0</v>
      </c>
      <c r="BF307" s="204">
        <f t="shared" si="85"/>
        <v>0</v>
      </c>
      <c r="BG307" s="204">
        <f t="shared" si="86"/>
        <v>0</v>
      </c>
      <c r="BH307" s="204">
        <f t="shared" si="87"/>
        <v>0</v>
      </c>
      <c r="BI307" s="204">
        <f t="shared" si="88"/>
        <v>0</v>
      </c>
      <c r="BJ307" s="19" t="s">
        <v>23</v>
      </c>
      <c r="BK307" s="204">
        <f t="shared" si="89"/>
        <v>0</v>
      </c>
      <c r="BL307" s="19" t="s">
        <v>258</v>
      </c>
      <c r="BM307" s="19" t="s">
        <v>3944</v>
      </c>
    </row>
    <row r="308" spans="2:65" s="1" customFormat="1" ht="20.399999999999999" customHeight="1">
      <c r="B308" s="36"/>
      <c r="C308" s="193" t="s">
        <v>2438</v>
      </c>
      <c r="D308" s="193" t="s">
        <v>198</v>
      </c>
      <c r="E308" s="194" t="s">
        <v>3945</v>
      </c>
      <c r="F308" s="195" t="s">
        <v>3946</v>
      </c>
      <c r="G308" s="196" t="s">
        <v>206</v>
      </c>
      <c r="H308" s="197">
        <v>223.905</v>
      </c>
      <c r="I308" s="198"/>
      <c r="J308" s="199">
        <f t="shared" si="80"/>
        <v>0</v>
      </c>
      <c r="K308" s="195" t="s">
        <v>22</v>
      </c>
      <c r="L308" s="56"/>
      <c r="M308" s="200" t="s">
        <v>22</v>
      </c>
      <c r="N308" s="201" t="s">
        <v>46</v>
      </c>
      <c r="O308" s="37"/>
      <c r="P308" s="202">
        <f t="shared" si="81"/>
        <v>0</v>
      </c>
      <c r="Q308" s="202">
        <v>0</v>
      </c>
      <c r="R308" s="202">
        <f t="shared" si="82"/>
        <v>0</v>
      </c>
      <c r="S308" s="202">
        <v>0</v>
      </c>
      <c r="T308" s="203">
        <f t="shared" si="83"/>
        <v>0</v>
      </c>
      <c r="AR308" s="19" t="s">
        <v>258</v>
      </c>
      <c r="AT308" s="19" t="s">
        <v>198</v>
      </c>
      <c r="AU308" s="19" t="s">
        <v>216</v>
      </c>
      <c r="AY308" s="19" t="s">
        <v>195</v>
      </c>
      <c r="BE308" s="204">
        <f t="shared" si="84"/>
        <v>0</v>
      </c>
      <c r="BF308" s="204">
        <f t="shared" si="85"/>
        <v>0</v>
      </c>
      <c r="BG308" s="204">
        <f t="shared" si="86"/>
        <v>0</v>
      </c>
      <c r="BH308" s="204">
        <f t="shared" si="87"/>
        <v>0</v>
      </c>
      <c r="BI308" s="204">
        <f t="shared" si="88"/>
        <v>0</v>
      </c>
      <c r="BJ308" s="19" t="s">
        <v>23</v>
      </c>
      <c r="BK308" s="204">
        <f t="shared" si="89"/>
        <v>0</v>
      </c>
      <c r="BL308" s="19" t="s">
        <v>258</v>
      </c>
      <c r="BM308" s="19" t="s">
        <v>3947</v>
      </c>
    </row>
    <row r="309" spans="2:65" s="1" customFormat="1" ht="20.399999999999999" customHeight="1">
      <c r="B309" s="36"/>
      <c r="C309" s="193" t="s">
        <v>2442</v>
      </c>
      <c r="D309" s="193" t="s">
        <v>198</v>
      </c>
      <c r="E309" s="194" t="s">
        <v>3948</v>
      </c>
      <c r="F309" s="195" t="s">
        <v>3949</v>
      </c>
      <c r="G309" s="196" t="s">
        <v>206</v>
      </c>
      <c r="H309" s="197">
        <v>23.114999999999998</v>
      </c>
      <c r="I309" s="198"/>
      <c r="J309" s="199">
        <f t="shared" si="80"/>
        <v>0</v>
      </c>
      <c r="K309" s="195" t="s">
        <v>22</v>
      </c>
      <c r="L309" s="56"/>
      <c r="M309" s="200" t="s">
        <v>22</v>
      </c>
      <c r="N309" s="201" t="s">
        <v>46</v>
      </c>
      <c r="O309" s="37"/>
      <c r="P309" s="202">
        <f t="shared" si="81"/>
        <v>0</v>
      </c>
      <c r="Q309" s="202">
        <v>0</v>
      </c>
      <c r="R309" s="202">
        <f t="shared" si="82"/>
        <v>0</v>
      </c>
      <c r="S309" s="202">
        <v>0</v>
      </c>
      <c r="T309" s="203">
        <f t="shared" si="83"/>
        <v>0</v>
      </c>
      <c r="AR309" s="19" t="s">
        <v>258</v>
      </c>
      <c r="AT309" s="19" t="s">
        <v>198</v>
      </c>
      <c r="AU309" s="19" t="s">
        <v>216</v>
      </c>
      <c r="AY309" s="19" t="s">
        <v>195</v>
      </c>
      <c r="BE309" s="204">
        <f t="shared" si="84"/>
        <v>0</v>
      </c>
      <c r="BF309" s="204">
        <f t="shared" si="85"/>
        <v>0</v>
      </c>
      <c r="BG309" s="204">
        <f t="shared" si="86"/>
        <v>0</v>
      </c>
      <c r="BH309" s="204">
        <f t="shared" si="87"/>
        <v>0</v>
      </c>
      <c r="BI309" s="204">
        <f t="shared" si="88"/>
        <v>0</v>
      </c>
      <c r="BJ309" s="19" t="s">
        <v>23</v>
      </c>
      <c r="BK309" s="204">
        <f t="shared" si="89"/>
        <v>0</v>
      </c>
      <c r="BL309" s="19" t="s">
        <v>258</v>
      </c>
      <c r="BM309" s="19" t="s">
        <v>3950</v>
      </c>
    </row>
    <row r="310" spans="2:65" s="1" customFormat="1" ht="20.399999999999999" customHeight="1">
      <c r="B310" s="36"/>
      <c r="C310" s="193" t="s">
        <v>2447</v>
      </c>
      <c r="D310" s="193" t="s">
        <v>198</v>
      </c>
      <c r="E310" s="194" t="s">
        <v>3951</v>
      </c>
      <c r="F310" s="195" t="s">
        <v>3952</v>
      </c>
      <c r="G310" s="196" t="s">
        <v>2177</v>
      </c>
      <c r="H310" s="197">
        <v>86</v>
      </c>
      <c r="I310" s="198"/>
      <c r="J310" s="199">
        <f t="shared" si="80"/>
        <v>0</v>
      </c>
      <c r="K310" s="195" t="s">
        <v>22</v>
      </c>
      <c r="L310" s="56"/>
      <c r="M310" s="200" t="s">
        <v>22</v>
      </c>
      <c r="N310" s="201" t="s">
        <v>46</v>
      </c>
      <c r="O310" s="37"/>
      <c r="P310" s="202">
        <f t="shared" si="81"/>
        <v>0</v>
      </c>
      <c r="Q310" s="202">
        <v>0</v>
      </c>
      <c r="R310" s="202">
        <f t="shared" si="82"/>
        <v>0</v>
      </c>
      <c r="S310" s="202">
        <v>0</v>
      </c>
      <c r="T310" s="203">
        <f t="shared" si="83"/>
        <v>0</v>
      </c>
      <c r="AR310" s="19" t="s">
        <v>258</v>
      </c>
      <c r="AT310" s="19" t="s">
        <v>198</v>
      </c>
      <c r="AU310" s="19" t="s">
        <v>216</v>
      </c>
      <c r="AY310" s="19" t="s">
        <v>195</v>
      </c>
      <c r="BE310" s="204">
        <f t="shared" si="84"/>
        <v>0</v>
      </c>
      <c r="BF310" s="204">
        <f t="shared" si="85"/>
        <v>0</v>
      </c>
      <c r="BG310" s="204">
        <f t="shared" si="86"/>
        <v>0</v>
      </c>
      <c r="BH310" s="204">
        <f t="shared" si="87"/>
        <v>0</v>
      </c>
      <c r="BI310" s="204">
        <f t="shared" si="88"/>
        <v>0</v>
      </c>
      <c r="BJ310" s="19" t="s">
        <v>23</v>
      </c>
      <c r="BK310" s="204">
        <f t="shared" si="89"/>
        <v>0</v>
      </c>
      <c r="BL310" s="19" t="s">
        <v>258</v>
      </c>
      <c r="BM310" s="19" t="s">
        <v>3953</v>
      </c>
    </row>
    <row r="311" spans="2:65" s="1" customFormat="1" ht="20.399999999999999" customHeight="1">
      <c r="B311" s="36"/>
      <c r="C311" s="193" t="s">
        <v>2451</v>
      </c>
      <c r="D311" s="193" t="s">
        <v>198</v>
      </c>
      <c r="E311" s="194" t="s">
        <v>3954</v>
      </c>
      <c r="F311" s="195" t="s">
        <v>3955</v>
      </c>
      <c r="G311" s="196" t="s">
        <v>2177</v>
      </c>
      <c r="H311" s="197">
        <v>38</v>
      </c>
      <c r="I311" s="198"/>
      <c r="J311" s="199">
        <f t="shared" si="80"/>
        <v>0</v>
      </c>
      <c r="K311" s="195" t="s">
        <v>22</v>
      </c>
      <c r="L311" s="56"/>
      <c r="M311" s="200" t="s">
        <v>22</v>
      </c>
      <c r="N311" s="201" t="s">
        <v>46</v>
      </c>
      <c r="O311" s="37"/>
      <c r="P311" s="202">
        <f t="shared" si="81"/>
        <v>0</v>
      </c>
      <c r="Q311" s="202">
        <v>0</v>
      </c>
      <c r="R311" s="202">
        <f t="shared" si="82"/>
        <v>0</v>
      </c>
      <c r="S311" s="202">
        <v>0</v>
      </c>
      <c r="T311" s="203">
        <f t="shared" si="83"/>
        <v>0</v>
      </c>
      <c r="AR311" s="19" t="s">
        <v>258</v>
      </c>
      <c r="AT311" s="19" t="s">
        <v>198</v>
      </c>
      <c r="AU311" s="19" t="s">
        <v>216</v>
      </c>
      <c r="AY311" s="19" t="s">
        <v>195</v>
      </c>
      <c r="BE311" s="204">
        <f t="shared" si="84"/>
        <v>0</v>
      </c>
      <c r="BF311" s="204">
        <f t="shared" si="85"/>
        <v>0</v>
      </c>
      <c r="BG311" s="204">
        <f t="shared" si="86"/>
        <v>0</v>
      </c>
      <c r="BH311" s="204">
        <f t="shared" si="87"/>
        <v>0</v>
      </c>
      <c r="BI311" s="204">
        <f t="shared" si="88"/>
        <v>0</v>
      </c>
      <c r="BJ311" s="19" t="s">
        <v>23</v>
      </c>
      <c r="BK311" s="204">
        <f t="shared" si="89"/>
        <v>0</v>
      </c>
      <c r="BL311" s="19" t="s">
        <v>258</v>
      </c>
      <c r="BM311" s="19" t="s">
        <v>3956</v>
      </c>
    </row>
    <row r="312" spans="2:65" s="1" customFormat="1" ht="20.399999999999999" customHeight="1">
      <c r="B312" s="36"/>
      <c r="C312" s="193" t="s">
        <v>2454</v>
      </c>
      <c r="D312" s="193" t="s">
        <v>198</v>
      </c>
      <c r="E312" s="194" t="s">
        <v>3957</v>
      </c>
      <c r="F312" s="195" t="s">
        <v>3958</v>
      </c>
      <c r="G312" s="196" t="s">
        <v>2177</v>
      </c>
      <c r="H312" s="197">
        <v>31</v>
      </c>
      <c r="I312" s="198"/>
      <c r="J312" s="199">
        <f t="shared" si="80"/>
        <v>0</v>
      </c>
      <c r="K312" s="195" t="s">
        <v>22</v>
      </c>
      <c r="L312" s="56"/>
      <c r="M312" s="200" t="s">
        <v>22</v>
      </c>
      <c r="N312" s="201" t="s">
        <v>46</v>
      </c>
      <c r="O312" s="37"/>
      <c r="P312" s="202">
        <f t="shared" si="81"/>
        <v>0</v>
      </c>
      <c r="Q312" s="202">
        <v>0</v>
      </c>
      <c r="R312" s="202">
        <f t="shared" si="82"/>
        <v>0</v>
      </c>
      <c r="S312" s="202">
        <v>0</v>
      </c>
      <c r="T312" s="203">
        <f t="shared" si="83"/>
        <v>0</v>
      </c>
      <c r="AR312" s="19" t="s">
        <v>258</v>
      </c>
      <c r="AT312" s="19" t="s">
        <v>198</v>
      </c>
      <c r="AU312" s="19" t="s">
        <v>216</v>
      </c>
      <c r="AY312" s="19" t="s">
        <v>195</v>
      </c>
      <c r="BE312" s="204">
        <f t="shared" si="84"/>
        <v>0</v>
      </c>
      <c r="BF312" s="204">
        <f t="shared" si="85"/>
        <v>0</v>
      </c>
      <c r="BG312" s="204">
        <f t="shared" si="86"/>
        <v>0</v>
      </c>
      <c r="BH312" s="204">
        <f t="shared" si="87"/>
        <v>0</v>
      </c>
      <c r="BI312" s="204">
        <f t="shared" si="88"/>
        <v>0</v>
      </c>
      <c r="BJ312" s="19" t="s">
        <v>23</v>
      </c>
      <c r="BK312" s="204">
        <f t="shared" si="89"/>
        <v>0</v>
      </c>
      <c r="BL312" s="19" t="s">
        <v>258</v>
      </c>
      <c r="BM312" s="19" t="s">
        <v>3959</v>
      </c>
    </row>
    <row r="313" spans="2:65" s="1" customFormat="1" ht="20.399999999999999" customHeight="1">
      <c r="B313" s="36"/>
      <c r="C313" s="193" t="s">
        <v>2460</v>
      </c>
      <c r="D313" s="193" t="s">
        <v>198</v>
      </c>
      <c r="E313" s="194" t="s">
        <v>3960</v>
      </c>
      <c r="F313" s="195" t="s">
        <v>3961</v>
      </c>
      <c r="G313" s="196" t="s">
        <v>206</v>
      </c>
      <c r="H313" s="197">
        <v>128.75</v>
      </c>
      <c r="I313" s="198"/>
      <c r="J313" s="199">
        <f t="shared" si="80"/>
        <v>0</v>
      </c>
      <c r="K313" s="195" t="s">
        <v>22</v>
      </c>
      <c r="L313" s="56"/>
      <c r="M313" s="200" t="s">
        <v>22</v>
      </c>
      <c r="N313" s="201" t="s">
        <v>46</v>
      </c>
      <c r="O313" s="37"/>
      <c r="P313" s="202">
        <f t="shared" si="81"/>
        <v>0</v>
      </c>
      <c r="Q313" s="202">
        <v>0</v>
      </c>
      <c r="R313" s="202">
        <f t="shared" si="82"/>
        <v>0</v>
      </c>
      <c r="S313" s="202">
        <v>0</v>
      </c>
      <c r="T313" s="203">
        <f t="shared" si="83"/>
        <v>0</v>
      </c>
      <c r="AR313" s="19" t="s">
        <v>258</v>
      </c>
      <c r="AT313" s="19" t="s">
        <v>198</v>
      </c>
      <c r="AU313" s="19" t="s">
        <v>216</v>
      </c>
      <c r="AY313" s="19" t="s">
        <v>195</v>
      </c>
      <c r="BE313" s="204">
        <f t="shared" si="84"/>
        <v>0</v>
      </c>
      <c r="BF313" s="204">
        <f t="shared" si="85"/>
        <v>0</v>
      </c>
      <c r="BG313" s="204">
        <f t="shared" si="86"/>
        <v>0</v>
      </c>
      <c r="BH313" s="204">
        <f t="shared" si="87"/>
        <v>0</v>
      </c>
      <c r="BI313" s="204">
        <f t="shared" si="88"/>
        <v>0</v>
      </c>
      <c r="BJ313" s="19" t="s">
        <v>23</v>
      </c>
      <c r="BK313" s="204">
        <f t="shared" si="89"/>
        <v>0</v>
      </c>
      <c r="BL313" s="19" t="s">
        <v>258</v>
      </c>
      <c r="BM313" s="19" t="s">
        <v>3962</v>
      </c>
    </row>
    <row r="314" spans="2:65" s="1" customFormat="1" ht="20.399999999999999" customHeight="1">
      <c r="B314" s="36"/>
      <c r="C314" s="193" t="s">
        <v>2464</v>
      </c>
      <c r="D314" s="193" t="s">
        <v>198</v>
      </c>
      <c r="E314" s="194" t="s">
        <v>3963</v>
      </c>
      <c r="F314" s="195" t="s">
        <v>3964</v>
      </c>
      <c r="G314" s="196" t="s">
        <v>206</v>
      </c>
      <c r="H314" s="197">
        <v>68</v>
      </c>
      <c r="I314" s="198"/>
      <c r="J314" s="199">
        <f t="shared" si="80"/>
        <v>0</v>
      </c>
      <c r="K314" s="195" t="s">
        <v>22</v>
      </c>
      <c r="L314" s="56"/>
      <c r="M314" s="200" t="s">
        <v>22</v>
      </c>
      <c r="N314" s="201" t="s">
        <v>46</v>
      </c>
      <c r="O314" s="37"/>
      <c r="P314" s="202">
        <f t="shared" si="81"/>
        <v>0</v>
      </c>
      <c r="Q314" s="202">
        <v>0</v>
      </c>
      <c r="R314" s="202">
        <f t="shared" si="82"/>
        <v>0</v>
      </c>
      <c r="S314" s="202">
        <v>0</v>
      </c>
      <c r="T314" s="203">
        <f t="shared" si="83"/>
        <v>0</v>
      </c>
      <c r="AR314" s="19" t="s">
        <v>258</v>
      </c>
      <c r="AT314" s="19" t="s">
        <v>198</v>
      </c>
      <c r="AU314" s="19" t="s">
        <v>216</v>
      </c>
      <c r="AY314" s="19" t="s">
        <v>195</v>
      </c>
      <c r="BE314" s="204">
        <f t="shared" si="84"/>
        <v>0</v>
      </c>
      <c r="BF314" s="204">
        <f t="shared" si="85"/>
        <v>0</v>
      </c>
      <c r="BG314" s="204">
        <f t="shared" si="86"/>
        <v>0</v>
      </c>
      <c r="BH314" s="204">
        <f t="shared" si="87"/>
        <v>0</v>
      </c>
      <c r="BI314" s="204">
        <f t="shared" si="88"/>
        <v>0</v>
      </c>
      <c r="BJ314" s="19" t="s">
        <v>23</v>
      </c>
      <c r="BK314" s="204">
        <f t="shared" si="89"/>
        <v>0</v>
      </c>
      <c r="BL314" s="19" t="s">
        <v>258</v>
      </c>
      <c r="BM314" s="19" t="s">
        <v>3965</v>
      </c>
    </row>
    <row r="315" spans="2:65" s="1" customFormat="1" ht="20.399999999999999" customHeight="1">
      <c r="B315" s="36"/>
      <c r="C315" s="193" t="s">
        <v>2468</v>
      </c>
      <c r="D315" s="193" t="s">
        <v>198</v>
      </c>
      <c r="E315" s="194" t="s">
        <v>3966</v>
      </c>
      <c r="F315" s="195" t="s">
        <v>3967</v>
      </c>
      <c r="G315" s="196" t="s">
        <v>2177</v>
      </c>
      <c r="H315" s="197">
        <v>4</v>
      </c>
      <c r="I315" s="198"/>
      <c r="J315" s="199">
        <f t="shared" si="80"/>
        <v>0</v>
      </c>
      <c r="K315" s="195" t="s">
        <v>22</v>
      </c>
      <c r="L315" s="56"/>
      <c r="M315" s="200" t="s">
        <v>22</v>
      </c>
      <c r="N315" s="201" t="s">
        <v>46</v>
      </c>
      <c r="O315" s="37"/>
      <c r="P315" s="202">
        <f t="shared" si="81"/>
        <v>0</v>
      </c>
      <c r="Q315" s="202">
        <v>0</v>
      </c>
      <c r="R315" s="202">
        <f t="shared" si="82"/>
        <v>0</v>
      </c>
      <c r="S315" s="202">
        <v>0</v>
      </c>
      <c r="T315" s="203">
        <f t="shared" si="83"/>
        <v>0</v>
      </c>
      <c r="AR315" s="19" t="s">
        <v>258</v>
      </c>
      <c r="AT315" s="19" t="s">
        <v>198</v>
      </c>
      <c r="AU315" s="19" t="s">
        <v>216</v>
      </c>
      <c r="AY315" s="19" t="s">
        <v>195</v>
      </c>
      <c r="BE315" s="204">
        <f t="shared" si="84"/>
        <v>0</v>
      </c>
      <c r="BF315" s="204">
        <f t="shared" si="85"/>
        <v>0</v>
      </c>
      <c r="BG315" s="204">
        <f t="shared" si="86"/>
        <v>0</v>
      </c>
      <c r="BH315" s="204">
        <f t="shared" si="87"/>
        <v>0</v>
      </c>
      <c r="BI315" s="204">
        <f t="shared" si="88"/>
        <v>0</v>
      </c>
      <c r="BJ315" s="19" t="s">
        <v>23</v>
      </c>
      <c r="BK315" s="204">
        <f t="shared" si="89"/>
        <v>0</v>
      </c>
      <c r="BL315" s="19" t="s">
        <v>258</v>
      </c>
      <c r="BM315" s="19" t="s">
        <v>3968</v>
      </c>
    </row>
    <row r="316" spans="2:65" s="1" customFormat="1" ht="20.399999999999999" customHeight="1">
      <c r="B316" s="36"/>
      <c r="C316" s="193" t="s">
        <v>2476</v>
      </c>
      <c r="D316" s="193" t="s">
        <v>198</v>
      </c>
      <c r="E316" s="194" t="s">
        <v>3969</v>
      </c>
      <c r="F316" s="195" t="s">
        <v>3970</v>
      </c>
      <c r="G316" s="196" t="s">
        <v>2177</v>
      </c>
      <c r="H316" s="197">
        <v>42</v>
      </c>
      <c r="I316" s="198"/>
      <c r="J316" s="199">
        <f t="shared" si="80"/>
        <v>0</v>
      </c>
      <c r="K316" s="195" t="s">
        <v>22</v>
      </c>
      <c r="L316" s="56"/>
      <c r="M316" s="200" t="s">
        <v>22</v>
      </c>
      <c r="N316" s="201" t="s">
        <v>46</v>
      </c>
      <c r="O316" s="37"/>
      <c r="P316" s="202">
        <f t="shared" si="81"/>
        <v>0</v>
      </c>
      <c r="Q316" s="202">
        <v>0</v>
      </c>
      <c r="R316" s="202">
        <f t="shared" si="82"/>
        <v>0</v>
      </c>
      <c r="S316" s="202">
        <v>0</v>
      </c>
      <c r="T316" s="203">
        <f t="shared" si="83"/>
        <v>0</v>
      </c>
      <c r="AR316" s="19" t="s">
        <v>258</v>
      </c>
      <c r="AT316" s="19" t="s">
        <v>198</v>
      </c>
      <c r="AU316" s="19" t="s">
        <v>216</v>
      </c>
      <c r="AY316" s="19" t="s">
        <v>195</v>
      </c>
      <c r="BE316" s="204">
        <f t="shared" si="84"/>
        <v>0</v>
      </c>
      <c r="BF316" s="204">
        <f t="shared" si="85"/>
        <v>0</v>
      </c>
      <c r="BG316" s="204">
        <f t="shared" si="86"/>
        <v>0</v>
      </c>
      <c r="BH316" s="204">
        <f t="shared" si="87"/>
        <v>0</v>
      </c>
      <c r="BI316" s="204">
        <f t="shared" si="88"/>
        <v>0</v>
      </c>
      <c r="BJ316" s="19" t="s">
        <v>23</v>
      </c>
      <c r="BK316" s="204">
        <f t="shared" si="89"/>
        <v>0</v>
      </c>
      <c r="BL316" s="19" t="s">
        <v>258</v>
      </c>
      <c r="BM316" s="19" t="s">
        <v>3971</v>
      </c>
    </row>
    <row r="317" spans="2:65" s="1" customFormat="1" ht="20.399999999999999" customHeight="1">
      <c r="B317" s="36"/>
      <c r="C317" s="193" t="s">
        <v>2480</v>
      </c>
      <c r="D317" s="193" t="s">
        <v>198</v>
      </c>
      <c r="E317" s="194" t="s">
        <v>3972</v>
      </c>
      <c r="F317" s="195" t="s">
        <v>3973</v>
      </c>
      <c r="G317" s="196" t="s">
        <v>2177</v>
      </c>
      <c r="H317" s="197">
        <v>1</v>
      </c>
      <c r="I317" s="198"/>
      <c r="J317" s="199">
        <f t="shared" si="80"/>
        <v>0</v>
      </c>
      <c r="K317" s="195" t="s">
        <v>22</v>
      </c>
      <c r="L317" s="56"/>
      <c r="M317" s="200" t="s">
        <v>22</v>
      </c>
      <c r="N317" s="201" t="s">
        <v>46</v>
      </c>
      <c r="O317" s="37"/>
      <c r="P317" s="202">
        <f t="shared" si="81"/>
        <v>0</v>
      </c>
      <c r="Q317" s="202">
        <v>0</v>
      </c>
      <c r="R317" s="202">
        <f t="shared" si="82"/>
        <v>0</v>
      </c>
      <c r="S317" s="202">
        <v>0</v>
      </c>
      <c r="T317" s="203">
        <f t="shared" si="83"/>
        <v>0</v>
      </c>
      <c r="AR317" s="19" t="s">
        <v>258</v>
      </c>
      <c r="AT317" s="19" t="s">
        <v>198</v>
      </c>
      <c r="AU317" s="19" t="s">
        <v>216</v>
      </c>
      <c r="AY317" s="19" t="s">
        <v>195</v>
      </c>
      <c r="BE317" s="204">
        <f t="shared" si="84"/>
        <v>0</v>
      </c>
      <c r="BF317" s="204">
        <f t="shared" si="85"/>
        <v>0</v>
      </c>
      <c r="BG317" s="204">
        <f t="shared" si="86"/>
        <v>0</v>
      </c>
      <c r="BH317" s="204">
        <f t="shared" si="87"/>
        <v>0</v>
      </c>
      <c r="BI317" s="204">
        <f t="shared" si="88"/>
        <v>0</v>
      </c>
      <c r="BJ317" s="19" t="s">
        <v>23</v>
      </c>
      <c r="BK317" s="204">
        <f t="shared" si="89"/>
        <v>0</v>
      </c>
      <c r="BL317" s="19" t="s">
        <v>258</v>
      </c>
      <c r="BM317" s="19" t="s">
        <v>3974</v>
      </c>
    </row>
    <row r="318" spans="2:65" s="1" customFormat="1" ht="20.399999999999999" customHeight="1">
      <c r="B318" s="36"/>
      <c r="C318" s="193" t="s">
        <v>2484</v>
      </c>
      <c r="D318" s="193" t="s">
        <v>198</v>
      </c>
      <c r="E318" s="194" t="s">
        <v>3975</v>
      </c>
      <c r="F318" s="195" t="s">
        <v>3976</v>
      </c>
      <c r="G318" s="196" t="s">
        <v>2177</v>
      </c>
      <c r="H318" s="197">
        <v>2</v>
      </c>
      <c r="I318" s="198"/>
      <c r="J318" s="199">
        <f t="shared" si="80"/>
        <v>0</v>
      </c>
      <c r="K318" s="195" t="s">
        <v>22</v>
      </c>
      <c r="L318" s="56"/>
      <c r="M318" s="200" t="s">
        <v>22</v>
      </c>
      <c r="N318" s="201" t="s">
        <v>46</v>
      </c>
      <c r="O318" s="37"/>
      <c r="P318" s="202">
        <f t="shared" si="81"/>
        <v>0</v>
      </c>
      <c r="Q318" s="202">
        <v>0</v>
      </c>
      <c r="R318" s="202">
        <f t="shared" si="82"/>
        <v>0</v>
      </c>
      <c r="S318" s="202">
        <v>0</v>
      </c>
      <c r="T318" s="203">
        <f t="shared" si="83"/>
        <v>0</v>
      </c>
      <c r="AR318" s="19" t="s">
        <v>258</v>
      </c>
      <c r="AT318" s="19" t="s">
        <v>198</v>
      </c>
      <c r="AU318" s="19" t="s">
        <v>216</v>
      </c>
      <c r="AY318" s="19" t="s">
        <v>195</v>
      </c>
      <c r="BE318" s="204">
        <f t="shared" si="84"/>
        <v>0</v>
      </c>
      <c r="BF318" s="204">
        <f t="shared" si="85"/>
        <v>0</v>
      </c>
      <c r="BG318" s="204">
        <f t="shared" si="86"/>
        <v>0</v>
      </c>
      <c r="BH318" s="204">
        <f t="shared" si="87"/>
        <v>0</v>
      </c>
      <c r="BI318" s="204">
        <f t="shared" si="88"/>
        <v>0</v>
      </c>
      <c r="BJ318" s="19" t="s">
        <v>23</v>
      </c>
      <c r="BK318" s="204">
        <f t="shared" si="89"/>
        <v>0</v>
      </c>
      <c r="BL318" s="19" t="s">
        <v>258</v>
      </c>
      <c r="BM318" s="19" t="s">
        <v>3977</v>
      </c>
    </row>
    <row r="319" spans="2:65" s="1" customFormat="1" ht="20.399999999999999" customHeight="1">
      <c r="B319" s="36"/>
      <c r="C319" s="193" t="s">
        <v>2488</v>
      </c>
      <c r="D319" s="193" t="s">
        <v>198</v>
      </c>
      <c r="E319" s="194" t="s">
        <v>3978</v>
      </c>
      <c r="F319" s="195" t="s">
        <v>3979</v>
      </c>
      <c r="G319" s="196" t="s">
        <v>2177</v>
      </c>
      <c r="H319" s="197">
        <v>10</v>
      </c>
      <c r="I319" s="198"/>
      <c r="J319" s="199">
        <f t="shared" si="80"/>
        <v>0</v>
      </c>
      <c r="K319" s="195" t="s">
        <v>22</v>
      </c>
      <c r="L319" s="56"/>
      <c r="M319" s="200" t="s">
        <v>22</v>
      </c>
      <c r="N319" s="201" t="s">
        <v>46</v>
      </c>
      <c r="O319" s="37"/>
      <c r="P319" s="202">
        <f t="shared" si="81"/>
        <v>0</v>
      </c>
      <c r="Q319" s="202">
        <v>0</v>
      </c>
      <c r="R319" s="202">
        <f t="shared" si="82"/>
        <v>0</v>
      </c>
      <c r="S319" s="202">
        <v>0</v>
      </c>
      <c r="T319" s="203">
        <f t="shared" si="83"/>
        <v>0</v>
      </c>
      <c r="AR319" s="19" t="s">
        <v>258</v>
      </c>
      <c r="AT319" s="19" t="s">
        <v>198</v>
      </c>
      <c r="AU319" s="19" t="s">
        <v>216</v>
      </c>
      <c r="AY319" s="19" t="s">
        <v>195</v>
      </c>
      <c r="BE319" s="204">
        <f t="shared" si="84"/>
        <v>0</v>
      </c>
      <c r="BF319" s="204">
        <f t="shared" si="85"/>
        <v>0</v>
      </c>
      <c r="BG319" s="204">
        <f t="shared" si="86"/>
        <v>0</v>
      </c>
      <c r="BH319" s="204">
        <f t="shared" si="87"/>
        <v>0</v>
      </c>
      <c r="BI319" s="204">
        <f t="shared" si="88"/>
        <v>0</v>
      </c>
      <c r="BJ319" s="19" t="s">
        <v>23</v>
      </c>
      <c r="BK319" s="204">
        <f t="shared" si="89"/>
        <v>0</v>
      </c>
      <c r="BL319" s="19" t="s">
        <v>258</v>
      </c>
      <c r="BM319" s="19" t="s">
        <v>3980</v>
      </c>
    </row>
    <row r="320" spans="2:65" s="1" customFormat="1" ht="20.399999999999999" customHeight="1">
      <c r="B320" s="36"/>
      <c r="C320" s="193" t="s">
        <v>2496</v>
      </c>
      <c r="D320" s="193" t="s">
        <v>198</v>
      </c>
      <c r="E320" s="194" t="s">
        <v>3981</v>
      </c>
      <c r="F320" s="195" t="s">
        <v>3982</v>
      </c>
      <c r="G320" s="196" t="s">
        <v>2177</v>
      </c>
      <c r="H320" s="197">
        <v>8</v>
      </c>
      <c r="I320" s="198"/>
      <c r="J320" s="199">
        <f t="shared" si="80"/>
        <v>0</v>
      </c>
      <c r="K320" s="195" t="s">
        <v>22</v>
      </c>
      <c r="L320" s="56"/>
      <c r="M320" s="200" t="s">
        <v>22</v>
      </c>
      <c r="N320" s="201" t="s">
        <v>46</v>
      </c>
      <c r="O320" s="37"/>
      <c r="P320" s="202">
        <f t="shared" si="81"/>
        <v>0</v>
      </c>
      <c r="Q320" s="202">
        <v>0</v>
      </c>
      <c r="R320" s="202">
        <f t="shared" si="82"/>
        <v>0</v>
      </c>
      <c r="S320" s="202">
        <v>0</v>
      </c>
      <c r="T320" s="203">
        <f t="shared" si="83"/>
        <v>0</v>
      </c>
      <c r="AR320" s="19" t="s">
        <v>258</v>
      </c>
      <c r="AT320" s="19" t="s">
        <v>198</v>
      </c>
      <c r="AU320" s="19" t="s">
        <v>216</v>
      </c>
      <c r="AY320" s="19" t="s">
        <v>195</v>
      </c>
      <c r="BE320" s="204">
        <f t="shared" si="84"/>
        <v>0</v>
      </c>
      <c r="BF320" s="204">
        <f t="shared" si="85"/>
        <v>0</v>
      </c>
      <c r="BG320" s="204">
        <f t="shared" si="86"/>
        <v>0</v>
      </c>
      <c r="BH320" s="204">
        <f t="shared" si="87"/>
        <v>0</v>
      </c>
      <c r="BI320" s="204">
        <f t="shared" si="88"/>
        <v>0</v>
      </c>
      <c r="BJ320" s="19" t="s">
        <v>23</v>
      </c>
      <c r="BK320" s="204">
        <f t="shared" si="89"/>
        <v>0</v>
      </c>
      <c r="BL320" s="19" t="s">
        <v>258</v>
      </c>
      <c r="BM320" s="19" t="s">
        <v>3983</v>
      </c>
    </row>
    <row r="321" spans="2:65" s="1" customFormat="1" ht="20.399999999999999" customHeight="1">
      <c r="B321" s="36"/>
      <c r="C321" s="193" t="s">
        <v>2500</v>
      </c>
      <c r="D321" s="193" t="s">
        <v>198</v>
      </c>
      <c r="E321" s="194" t="s">
        <v>3984</v>
      </c>
      <c r="F321" s="195" t="s">
        <v>3985</v>
      </c>
      <c r="G321" s="196" t="s">
        <v>2177</v>
      </c>
      <c r="H321" s="197">
        <v>25</v>
      </c>
      <c r="I321" s="198"/>
      <c r="J321" s="199">
        <f t="shared" si="80"/>
        <v>0</v>
      </c>
      <c r="K321" s="195" t="s">
        <v>22</v>
      </c>
      <c r="L321" s="56"/>
      <c r="M321" s="200" t="s">
        <v>22</v>
      </c>
      <c r="N321" s="201" t="s">
        <v>46</v>
      </c>
      <c r="O321" s="37"/>
      <c r="P321" s="202">
        <f t="shared" si="81"/>
        <v>0</v>
      </c>
      <c r="Q321" s="202">
        <v>0</v>
      </c>
      <c r="R321" s="202">
        <f t="shared" si="82"/>
        <v>0</v>
      </c>
      <c r="S321" s="202">
        <v>0</v>
      </c>
      <c r="T321" s="203">
        <f t="shared" si="83"/>
        <v>0</v>
      </c>
      <c r="AR321" s="19" t="s">
        <v>258</v>
      </c>
      <c r="AT321" s="19" t="s">
        <v>198</v>
      </c>
      <c r="AU321" s="19" t="s">
        <v>216</v>
      </c>
      <c r="AY321" s="19" t="s">
        <v>195</v>
      </c>
      <c r="BE321" s="204">
        <f t="shared" si="84"/>
        <v>0</v>
      </c>
      <c r="BF321" s="204">
        <f t="shared" si="85"/>
        <v>0</v>
      </c>
      <c r="BG321" s="204">
        <f t="shared" si="86"/>
        <v>0</v>
      </c>
      <c r="BH321" s="204">
        <f t="shared" si="87"/>
        <v>0</v>
      </c>
      <c r="BI321" s="204">
        <f t="shared" si="88"/>
        <v>0</v>
      </c>
      <c r="BJ321" s="19" t="s">
        <v>23</v>
      </c>
      <c r="BK321" s="204">
        <f t="shared" si="89"/>
        <v>0</v>
      </c>
      <c r="BL321" s="19" t="s">
        <v>258</v>
      </c>
      <c r="BM321" s="19" t="s">
        <v>3986</v>
      </c>
    </row>
    <row r="322" spans="2:65" s="1" customFormat="1" ht="20.399999999999999" customHeight="1">
      <c r="B322" s="36"/>
      <c r="C322" s="193" t="s">
        <v>2506</v>
      </c>
      <c r="D322" s="193" t="s">
        <v>198</v>
      </c>
      <c r="E322" s="194" t="s">
        <v>3987</v>
      </c>
      <c r="F322" s="195" t="s">
        <v>3988</v>
      </c>
      <c r="G322" s="196" t="s">
        <v>2177</v>
      </c>
      <c r="H322" s="197">
        <v>2</v>
      </c>
      <c r="I322" s="198"/>
      <c r="J322" s="199">
        <f t="shared" si="80"/>
        <v>0</v>
      </c>
      <c r="K322" s="195" t="s">
        <v>22</v>
      </c>
      <c r="L322" s="56"/>
      <c r="M322" s="200" t="s">
        <v>22</v>
      </c>
      <c r="N322" s="201" t="s">
        <v>46</v>
      </c>
      <c r="O322" s="37"/>
      <c r="P322" s="202">
        <f t="shared" si="81"/>
        <v>0</v>
      </c>
      <c r="Q322" s="202">
        <v>0</v>
      </c>
      <c r="R322" s="202">
        <f t="shared" si="82"/>
        <v>0</v>
      </c>
      <c r="S322" s="202">
        <v>0</v>
      </c>
      <c r="T322" s="203">
        <f t="shared" si="83"/>
        <v>0</v>
      </c>
      <c r="AR322" s="19" t="s">
        <v>258</v>
      </c>
      <c r="AT322" s="19" t="s">
        <v>198</v>
      </c>
      <c r="AU322" s="19" t="s">
        <v>216</v>
      </c>
      <c r="AY322" s="19" t="s">
        <v>195</v>
      </c>
      <c r="BE322" s="204">
        <f t="shared" si="84"/>
        <v>0</v>
      </c>
      <c r="BF322" s="204">
        <f t="shared" si="85"/>
        <v>0</v>
      </c>
      <c r="BG322" s="204">
        <f t="shared" si="86"/>
        <v>0</v>
      </c>
      <c r="BH322" s="204">
        <f t="shared" si="87"/>
        <v>0</v>
      </c>
      <c r="BI322" s="204">
        <f t="shared" si="88"/>
        <v>0</v>
      </c>
      <c r="BJ322" s="19" t="s">
        <v>23</v>
      </c>
      <c r="BK322" s="204">
        <f t="shared" si="89"/>
        <v>0</v>
      </c>
      <c r="BL322" s="19" t="s">
        <v>258</v>
      </c>
      <c r="BM322" s="19" t="s">
        <v>3989</v>
      </c>
    </row>
    <row r="323" spans="2:65" s="1" customFormat="1" ht="20.399999999999999" customHeight="1">
      <c r="B323" s="36"/>
      <c r="C323" s="193" t="s">
        <v>2510</v>
      </c>
      <c r="D323" s="193" t="s">
        <v>198</v>
      </c>
      <c r="E323" s="194" t="s">
        <v>3990</v>
      </c>
      <c r="F323" s="195" t="s">
        <v>3991</v>
      </c>
      <c r="G323" s="196" t="s">
        <v>2177</v>
      </c>
      <c r="H323" s="197">
        <v>39</v>
      </c>
      <c r="I323" s="198"/>
      <c r="J323" s="199">
        <f t="shared" si="80"/>
        <v>0</v>
      </c>
      <c r="K323" s="195" t="s">
        <v>22</v>
      </c>
      <c r="L323" s="56"/>
      <c r="M323" s="200" t="s">
        <v>22</v>
      </c>
      <c r="N323" s="201" t="s">
        <v>46</v>
      </c>
      <c r="O323" s="37"/>
      <c r="P323" s="202">
        <f t="shared" si="81"/>
        <v>0</v>
      </c>
      <c r="Q323" s="202">
        <v>0</v>
      </c>
      <c r="R323" s="202">
        <f t="shared" si="82"/>
        <v>0</v>
      </c>
      <c r="S323" s="202">
        <v>0</v>
      </c>
      <c r="T323" s="203">
        <f t="shared" si="83"/>
        <v>0</v>
      </c>
      <c r="AR323" s="19" t="s">
        <v>258</v>
      </c>
      <c r="AT323" s="19" t="s">
        <v>198</v>
      </c>
      <c r="AU323" s="19" t="s">
        <v>216</v>
      </c>
      <c r="AY323" s="19" t="s">
        <v>195</v>
      </c>
      <c r="BE323" s="204">
        <f t="shared" si="84"/>
        <v>0</v>
      </c>
      <c r="BF323" s="204">
        <f t="shared" si="85"/>
        <v>0</v>
      </c>
      <c r="BG323" s="204">
        <f t="shared" si="86"/>
        <v>0</v>
      </c>
      <c r="BH323" s="204">
        <f t="shared" si="87"/>
        <v>0</v>
      </c>
      <c r="BI323" s="204">
        <f t="shared" si="88"/>
        <v>0</v>
      </c>
      <c r="BJ323" s="19" t="s">
        <v>23</v>
      </c>
      <c r="BK323" s="204">
        <f t="shared" si="89"/>
        <v>0</v>
      </c>
      <c r="BL323" s="19" t="s">
        <v>258</v>
      </c>
      <c r="BM323" s="19" t="s">
        <v>3992</v>
      </c>
    </row>
    <row r="324" spans="2:65" s="1" customFormat="1" ht="20.399999999999999" customHeight="1">
      <c r="B324" s="36"/>
      <c r="C324" s="193" t="s">
        <v>2514</v>
      </c>
      <c r="D324" s="193" t="s">
        <v>198</v>
      </c>
      <c r="E324" s="194" t="s">
        <v>3993</v>
      </c>
      <c r="F324" s="195" t="s">
        <v>3994</v>
      </c>
      <c r="G324" s="196" t="s">
        <v>2177</v>
      </c>
      <c r="H324" s="197">
        <v>4</v>
      </c>
      <c r="I324" s="198"/>
      <c r="J324" s="199">
        <f t="shared" si="80"/>
        <v>0</v>
      </c>
      <c r="K324" s="195" t="s">
        <v>22</v>
      </c>
      <c r="L324" s="56"/>
      <c r="M324" s="200" t="s">
        <v>22</v>
      </c>
      <c r="N324" s="201" t="s">
        <v>46</v>
      </c>
      <c r="O324" s="37"/>
      <c r="P324" s="202">
        <f t="shared" si="81"/>
        <v>0</v>
      </c>
      <c r="Q324" s="202">
        <v>0</v>
      </c>
      <c r="R324" s="202">
        <f t="shared" si="82"/>
        <v>0</v>
      </c>
      <c r="S324" s="202">
        <v>0</v>
      </c>
      <c r="T324" s="203">
        <f t="shared" si="83"/>
        <v>0</v>
      </c>
      <c r="AR324" s="19" t="s">
        <v>258</v>
      </c>
      <c r="AT324" s="19" t="s">
        <v>198</v>
      </c>
      <c r="AU324" s="19" t="s">
        <v>216</v>
      </c>
      <c r="AY324" s="19" t="s">
        <v>195</v>
      </c>
      <c r="BE324" s="204">
        <f t="shared" si="84"/>
        <v>0</v>
      </c>
      <c r="BF324" s="204">
        <f t="shared" si="85"/>
        <v>0</v>
      </c>
      <c r="BG324" s="204">
        <f t="shared" si="86"/>
        <v>0</v>
      </c>
      <c r="BH324" s="204">
        <f t="shared" si="87"/>
        <v>0</v>
      </c>
      <c r="BI324" s="204">
        <f t="shared" si="88"/>
        <v>0</v>
      </c>
      <c r="BJ324" s="19" t="s">
        <v>23</v>
      </c>
      <c r="BK324" s="204">
        <f t="shared" si="89"/>
        <v>0</v>
      </c>
      <c r="BL324" s="19" t="s">
        <v>258</v>
      </c>
      <c r="BM324" s="19" t="s">
        <v>3995</v>
      </c>
    </row>
    <row r="325" spans="2:65" s="1" customFormat="1" ht="28.8" customHeight="1">
      <c r="B325" s="36"/>
      <c r="C325" s="193" t="s">
        <v>2518</v>
      </c>
      <c r="D325" s="193" t="s">
        <v>198</v>
      </c>
      <c r="E325" s="194" t="s">
        <v>3996</v>
      </c>
      <c r="F325" s="195" t="s">
        <v>3997</v>
      </c>
      <c r="G325" s="196" t="s">
        <v>2177</v>
      </c>
      <c r="H325" s="197">
        <v>2</v>
      </c>
      <c r="I325" s="198"/>
      <c r="J325" s="199">
        <f t="shared" si="80"/>
        <v>0</v>
      </c>
      <c r="K325" s="195" t="s">
        <v>22</v>
      </c>
      <c r="L325" s="56"/>
      <c r="M325" s="200" t="s">
        <v>22</v>
      </c>
      <c r="N325" s="201" t="s">
        <v>46</v>
      </c>
      <c r="O325" s="37"/>
      <c r="P325" s="202">
        <f t="shared" si="81"/>
        <v>0</v>
      </c>
      <c r="Q325" s="202">
        <v>0</v>
      </c>
      <c r="R325" s="202">
        <f t="shared" si="82"/>
        <v>0</v>
      </c>
      <c r="S325" s="202">
        <v>0</v>
      </c>
      <c r="T325" s="203">
        <f t="shared" si="83"/>
        <v>0</v>
      </c>
      <c r="AR325" s="19" t="s">
        <v>258</v>
      </c>
      <c r="AT325" s="19" t="s">
        <v>198</v>
      </c>
      <c r="AU325" s="19" t="s">
        <v>216</v>
      </c>
      <c r="AY325" s="19" t="s">
        <v>195</v>
      </c>
      <c r="BE325" s="204">
        <f t="shared" si="84"/>
        <v>0</v>
      </c>
      <c r="BF325" s="204">
        <f t="shared" si="85"/>
        <v>0</v>
      </c>
      <c r="BG325" s="204">
        <f t="shared" si="86"/>
        <v>0</v>
      </c>
      <c r="BH325" s="204">
        <f t="shared" si="87"/>
        <v>0</v>
      </c>
      <c r="BI325" s="204">
        <f t="shared" si="88"/>
        <v>0</v>
      </c>
      <c r="BJ325" s="19" t="s">
        <v>23</v>
      </c>
      <c r="BK325" s="204">
        <f t="shared" si="89"/>
        <v>0</v>
      </c>
      <c r="BL325" s="19" t="s">
        <v>258</v>
      </c>
      <c r="BM325" s="19" t="s">
        <v>3998</v>
      </c>
    </row>
    <row r="326" spans="2:65" s="1" customFormat="1" ht="20.399999999999999" customHeight="1">
      <c r="B326" s="36"/>
      <c r="C326" s="193" t="s">
        <v>2522</v>
      </c>
      <c r="D326" s="193" t="s">
        <v>198</v>
      </c>
      <c r="E326" s="194" t="s">
        <v>3999</v>
      </c>
      <c r="F326" s="195" t="s">
        <v>4000</v>
      </c>
      <c r="G326" s="196" t="s">
        <v>2177</v>
      </c>
      <c r="H326" s="197">
        <v>2</v>
      </c>
      <c r="I326" s="198"/>
      <c r="J326" s="199">
        <f t="shared" ref="J326:J353" si="90">ROUND(I326*H326,2)</f>
        <v>0</v>
      </c>
      <c r="K326" s="195" t="s">
        <v>22</v>
      </c>
      <c r="L326" s="56"/>
      <c r="M326" s="200" t="s">
        <v>22</v>
      </c>
      <c r="N326" s="201" t="s">
        <v>46</v>
      </c>
      <c r="O326" s="37"/>
      <c r="P326" s="202">
        <f t="shared" ref="P326:P353" si="91">O326*H326</f>
        <v>0</v>
      </c>
      <c r="Q326" s="202">
        <v>0</v>
      </c>
      <c r="R326" s="202">
        <f t="shared" ref="R326:R353" si="92">Q326*H326</f>
        <v>0</v>
      </c>
      <c r="S326" s="202">
        <v>0</v>
      </c>
      <c r="T326" s="203">
        <f t="shared" ref="T326:T353" si="93">S326*H326</f>
        <v>0</v>
      </c>
      <c r="AR326" s="19" t="s">
        <v>258</v>
      </c>
      <c r="AT326" s="19" t="s">
        <v>198</v>
      </c>
      <c r="AU326" s="19" t="s">
        <v>216</v>
      </c>
      <c r="AY326" s="19" t="s">
        <v>195</v>
      </c>
      <c r="BE326" s="204">
        <f t="shared" ref="BE326:BE353" si="94">IF(N326="základní",J326,0)</f>
        <v>0</v>
      </c>
      <c r="BF326" s="204">
        <f t="shared" ref="BF326:BF353" si="95">IF(N326="snížená",J326,0)</f>
        <v>0</v>
      </c>
      <c r="BG326" s="204">
        <f t="shared" ref="BG326:BG353" si="96">IF(N326="zákl. přenesená",J326,0)</f>
        <v>0</v>
      </c>
      <c r="BH326" s="204">
        <f t="shared" ref="BH326:BH353" si="97">IF(N326="sníž. přenesená",J326,0)</f>
        <v>0</v>
      </c>
      <c r="BI326" s="204">
        <f t="shared" ref="BI326:BI353" si="98">IF(N326="nulová",J326,0)</f>
        <v>0</v>
      </c>
      <c r="BJ326" s="19" t="s">
        <v>23</v>
      </c>
      <c r="BK326" s="204">
        <f t="shared" ref="BK326:BK353" si="99">ROUND(I326*H326,2)</f>
        <v>0</v>
      </c>
      <c r="BL326" s="19" t="s">
        <v>258</v>
      </c>
      <c r="BM326" s="19" t="s">
        <v>4001</v>
      </c>
    </row>
    <row r="327" spans="2:65" s="1" customFormat="1" ht="20.399999999999999" customHeight="1">
      <c r="B327" s="36"/>
      <c r="C327" s="193" t="s">
        <v>2526</v>
      </c>
      <c r="D327" s="193" t="s">
        <v>198</v>
      </c>
      <c r="E327" s="194" t="s">
        <v>4002</v>
      </c>
      <c r="F327" s="195" t="s">
        <v>4003</v>
      </c>
      <c r="G327" s="196" t="s">
        <v>2177</v>
      </c>
      <c r="H327" s="197">
        <v>7</v>
      </c>
      <c r="I327" s="198"/>
      <c r="J327" s="199">
        <f t="shared" si="90"/>
        <v>0</v>
      </c>
      <c r="K327" s="195" t="s">
        <v>22</v>
      </c>
      <c r="L327" s="56"/>
      <c r="M327" s="200" t="s">
        <v>22</v>
      </c>
      <c r="N327" s="201" t="s">
        <v>46</v>
      </c>
      <c r="O327" s="37"/>
      <c r="P327" s="202">
        <f t="shared" si="91"/>
        <v>0</v>
      </c>
      <c r="Q327" s="202">
        <v>0</v>
      </c>
      <c r="R327" s="202">
        <f t="shared" si="92"/>
        <v>0</v>
      </c>
      <c r="S327" s="202">
        <v>0</v>
      </c>
      <c r="T327" s="203">
        <f t="shared" si="93"/>
        <v>0</v>
      </c>
      <c r="AR327" s="19" t="s">
        <v>258</v>
      </c>
      <c r="AT327" s="19" t="s">
        <v>198</v>
      </c>
      <c r="AU327" s="19" t="s">
        <v>216</v>
      </c>
      <c r="AY327" s="19" t="s">
        <v>195</v>
      </c>
      <c r="BE327" s="204">
        <f t="shared" si="94"/>
        <v>0</v>
      </c>
      <c r="BF327" s="204">
        <f t="shared" si="95"/>
        <v>0</v>
      </c>
      <c r="BG327" s="204">
        <f t="shared" si="96"/>
        <v>0</v>
      </c>
      <c r="BH327" s="204">
        <f t="shared" si="97"/>
        <v>0</v>
      </c>
      <c r="BI327" s="204">
        <f t="shared" si="98"/>
        <v>0</v>
      </c>
      <c r="BJ327" s="19" t="s">
        <v>23</v>
      </c>
      <c r="BK327" s="204">
        <f t="shared" si="99"/>
        <v>0</v>
      </c>
      <c r="BL327" s="19" t="s">
        <v>258</v>
      </c>
      <c r="BM327" s="19" t="s">
        <v>4004</v>
      </c>
    </row>
    <row r="328" spans="2:65" s="1" customFormat="1" ht="20.399999999999999" customHeight="1">
      <c r="B328" s="36"/>
      <c r="C328" s="193" t="s">
        <v>2530</v>
      </c>
      <c r="D328" s="193" t="s">
        <v>198</v>
      </c>
      <c r="E328" s="194" t="s">
        <v>4005</v>
      </c>
      <c r="F328" s="195" t="s">
        <v>4006</v>
      </c>
      <c r="G328" s="196" t="s">
        <v>2177</v>
      </c>
      <c r="H328" s="197">
        <v>18</v>
      </c>
      <c r="I328" s="198"/>
      <c r="J328" s="199">
        <f t="shared" si="90"/>
        <v>0</v>
      </c>
      <c r="K328" s="195" t="s">
        <v>22</v>
      </c>
      <c r="L328" s="56"/>
      <c r="M328" s="200" t="s">
        <v>22</v>
      </c>
      <c r="N328" s="201" t="s">
        <v>46</v>
      </c>
      <c r="O328" s="37"/>
      <c r="P328" s="202">
        <f t="shared" si="91"/>
        <v>0</v>
      </c>
      <c r="Q328" s="202">
        <v>0</v>
      </c>
      <c r="R328" s="202">
        <f t="shared" si="92"/>
        <v>0</v>
      </c>
      <c r="S328" s="202">
        <v>0</v>
      </c>
      <c r="T328" s="203">
        <f t="shared" si="93"/>
        <v>0</v>
      </c>
      <c r="AR328" s="19" t="s">
        <v>258</v>
      </c>
      <c r="AT328" s="19" t="s">
        <v>198</v>
      </c>
      <c r="AU328" s="19" t="s">
        <v>216</v>
      </c>
      <c r="AY328" s="19" t="s">
        <v>195</v>
      </c>
      <c r="BE328" s="204">
        <f t="shared" si="94"/>
        <v>0</v>
      </c>
      <c r="BF328" s="204">
        <f t="shared" si="95"/>
        <v>0</v>
      </c>
      <c r="BG328" s="204">
        <f t="shared" si="96"/>
        <v>0</v>
      </c>
      <c r="BH328" s="204">
        <f t="shared" si="97"/>
        <v>0</v>
      </c>
      <c r="BI328" s="204">
        <f t="shared" si="98"/>
        <v>0</v>
      </c>
      <c r="BJ328" s="19" t="s">
        <v>23</v>
      </c>
      <c r="BK328" s="204">
        <f t="shared" si="99"/>
        <v>0</v>
      </c>
      <c r="BL328" s="19" t="s">
        <v>258</v>
      </c>
      <c r="BM328" s="19" t="s">
        <v>4007</v>
      </c>
    </row>
    <row r="329" spans="2:65" s="1" customFormat="1" ht="20.399999999999999" customHeight="1">
      <c r="B329" s="36"/>
      <c r="C329" s="193" t="s">
        <v>2534</v>
      </c>
      <c r="D329" s="193" t="s">
        <v>198</v>
      </c>
      <c r="E329" s="194" t="s">
        <v>4008</v>
      </c>
      <c r="F329" s="195" t="s">
        <v>4009</v>
      </c>
      <c r="G329" s="196" t="s">
        <v>2177</v>
      </c>
      <c r="H329" s="197">
        <v>21</v>
      </c>
      <c r="I329" s="198"/>
      <c r="J329" s="199">
        <f t="shared" si="90"/>
        <v>0</v>
      </c>
      <c r="K329" s="195" t="s">
        <v>22</v>
      </c>
      <c r="L329" s="56"/>
      <c r="M329" s="200" t="s">
        <v>22</v>
      </c>
      <c r="N329" s="201" t="s">
        <v>46</v>
      </c>
      <c r="O329" s="37"/>
      <c r="P329" s="202">
        <f t="shared" si="91"/>
        <v>0</v>
      </c>
      <c r="Q329" s="202">
        <v>0</v>
      </c>
      <c r="R329" s="202">
        <f t="shared" si="92"/>
        <v>0</v>
      </c>
      <c r="S329" s="202">
        <v>0</v>
      </c>
      <c r="T329" s="203">
        <f t="shared" si="93"/>
        <v>0</v>
      </c>
      <c r="AR329" s="19" t="s">
        <v>258</v>
      </c>
      <c r="AT329" s="19" t="s">
        <v>198</v>
      </c>
      <c r="AU329" s="19" t="s">
        <v>216</v>
      </c>
      <c r="AY329" s="19" t="s">
        <v>195</v>
      </c>
      <c r="BE329" s="204">
        <f t="shared" si="94"/>
        <v>0</v>
      </c>
      <c r="BF329" s="204">
        <f t="shared" si="95"/>
        <v>0</v>
      </c>
      <c r="BG329" s="204">
        <f t="shared" si="96"/>
        <v>0</v>
      </c>
      <c r="BH329" s="204">
        <f t="shared" si="97"/>
        <v>0</v>
      </c>
      <c r="BI329" s="204">
        <f t="shared" si="98"/>
        <v>0</v>
      </c>
      <c r="BJ329" s="19" t="s">
        <v>23</v>
      </c>
      <c r="BK329" s="204">
        <f t="shared" si="99"/>
        <v>0</v>
      </c>
      <c r="BL329" s="19" t="s">
        <v>258</v>
      </c>
      <c r="BM329" s="19" t="s">
        <v>4010</v>
      </c>
    </row>
    <row r="330" spans="2:65" s="1" customFormat="1" ht="20.399999999999999" customHeight="1">
      <c r="B330" s="36"/>
      <c r="C330" s="193" t="s">
        <v>2538</v>
      </c>
      <c r="D330" s="193" t="s">
        <v>198</v>
      </c>
      <c r="E330" s="194" t="s">
        <v>4011</v>
      </c>
      <c r="F330" s="195" t="s">
        <v>4012</v>
      </c>
      <c r="G330" s="196" t="s">
        <v>2177</v>
      </c>
      <c r="H330" s="197">
        <v>18</v>
      </c>
      <c r="I330" s="198"/>
      <c r="J330" s="199">
        <f t="shared" si="90"/>
        <v>0</v>
      </c>
      <c r="K330" s="195" t="s">
        <v>22</v>
      </c>
      <c r="L330" s="56"/>
      <c r="M330" s="200" t="s">
        <v>22</v>
      </c>
      <c r="N330" s="201" t="s">
        <v>46</v>
      </c>
      <c r="O330" s="37"/>
      <c r="P330" s="202">
        <f t="shared" si="91"/>
        <v>0</v>
      </c>
      <c r="Q330" s="202">
        <v>0</v>
      </c>
      <c r="R330" s="202">
        <f t="shared" si="92"/>
        <v>0</v>
      </c>
      <c r="S330" s="202">
        <v>0</v>
      </c>
      <c r="T330" s="203">
        <f t="shared" si="93"/>
        <v>0</v>
      </c>
      <c r="AR330" s="19" t="s">
        <v>258</v>
      </c>
      <c r="AT330" s="19" t="s">
        <v>198</v>
      </c>
      <c r="AU330" s="19" t="s">
        <v>216</v>
      </c>
      <c r="AY330" s="19" t="s">
        <v>195</v>
      </c>
      <c r="BE330" s="204">
        <f t="shared" si="94"/>
        <v>0</v>
      </c>
      <c r="BF330" s="204">
        <f t="shared" si="95"/>
        <v>0</v>
      </c>
      <c r="BG330" s="204">
        <f t="shared" si="96"/>
        <v>0</v>
      </c>
      <c r="BH330" s="204">
        <f t="shared" si="97"/>
        <v>0</v>
      </c>
      <c r="BI330" s="204">
        <f t="shared" si="98"/>
        <v>0</v>
      </c>
      <c r="BJ330" s="19" t="s">
        <v>23</v>
      </c>
      <c r="BK330" s="204">
        <f t="shared" si="99"/>
        <v>0</v>
      </c>
      <c r="BL330" s="19" t="s">
        <v>258</v>
      </c>
      <c r="BM330" s="19" t="s">
        <v>4013</v>
      </c>
    </row>
    <row r="331" spans="2:65" s="1" customFormat="1" ht="20.399999999999999" customHeight="1">
      <c r="B331" s="36"/>
      <c r="C331" s="193" t="s">
        <v>2544</v>
      </c>
      <c r="D331" s="193" t="s">
        <v>198</v>
      </c>
      <c r="E331" s="194" t="s">
        <v>4014</v>
      </c>
      <c r="F331" s="195" t="s">
        <v>4015</v>
      </c>
      <c r="G331" s="196" t="s">
        <v>2177</v>
      </c>
      <c r="H331" s="197">
        <v>19</v>
      </c>
      <c r="I331" s="198"/>
      <c r="J331" s="199">
        <f t="shared" si="90"/>
        <v>0</v>
      </c>
      <c r="K331" s="195" t="s">
        <v>22</v>
      </c>
      <c r="L331" s="56"/>
      <c r="M331" s="200" t="s">
        <v>22</v>
      </c>
      <c r="N331" s="201" t="s">
        <v>46</v>
      </c>
      <c r="O331" s="37"/>
      <c r="P331" s="202">
        <f t="shared" si="91"/>
        <v>0</v>
      </c>
      <c r="Q331" s="202">
        <v>0</v>
      </c>
      <c r="R331" s="202">
        <f t="shared" si="92"/>
        <v>0</v>
      </c>
      <c r="S331" s="202">
        <v>0</v>
      </c>
      <c r="T331" s="203">
        <f t="shared" si="93"/>
        <v>0</v>
      </c>
      <c r="AR331" s="19" t="s">
        <v>258</v>
      </c>
      <c r="AT331" s="19" t="s">
        <v>198</v>
      </c>
      <c r="AU331" s="19" t="s">
        <v>216</v>
      </c>
      <c r="AY331" s="19" t="s">
        <v>195</v>
      </c>
      <c r="BE331" s="204">
        <f t="shared" si="94"/>
        <v>0</v>
      </c>
      <c r="BF331" s="204">
        <f t="shared" si="95"/>
        <v>0</v>
      </c>
      <c r="BG331" s="204">
        <f t="shared" si="96"/>
        <v>0</v>
      </c>
      <c r="BH331" s="204">
        <f t="shared" si="97"/>
        <v>0</v>
      </c>
      <c r="BI331" s="204">
        <f t="shared" si="98"/>
        <v>0</v>
      </c>
      <c r="BJ331" s="19" t="s">
        <v>23</v>
      </c>
      <c r="BK331" s="204">
        <f t="shared" si="99"/>
        <v>0</v>
      </c>
      <c r="BL331" s="19" t="s">
        <v>258</v>
      </c>
      <c r="BM331" s="19" t="s">
        <v>4016</v>
      </c>
    </row>
    <row r="332" spans="2:65" s="1" customFormat="1" ht="20.399999999999999" customHeight="1">
      <c r="B332" s="36"/>
      <c r="C332" s="193" t="s">
        <v>2550</v>
      </c>
      <c r="D332" s="193" t="s">
        <v>198</v>
      </c>
      <c r="E332" s="194" t="s">
        <v>4017</v>
      </c>
      <c r="F332" s="195" t="s">
        <v>4018</v>
      </c>
      <c r="G332" s="196" t="s">
        <v>2177</v>
      </c>
      <c r="H332" s="197">
        <v>9</v>
      </c>
      <c r="I332" s="198"/>
      <c r="J332" s="199">
        <f t="shared" si="90"/>
        <v>0</v>
      </c>
      <c r="K332" s="195" t="s">
        <v>22</v>
      </c>
      <c r="L332" s="56"/>
      <c r="M332" s="200" t="s">
        <v>22</v>
      </c>
      <c r="N332" s="201" t="s">
        <v>46</v>
      </c>
      <c r="O332" s="37"/>
      <c r="P332" s="202">
        <f t="shared" si="91"/>
        <v>0</v>
      </c>
      <c r="Q332" s="202">
        <v>0</v>
      </c>
      <c r="R332" s="202">
        <f t="shared" si="92"/>
        <v>0</v>
      </c>
      <c r="S332" s="202">
        <v>0</v>
      </c>
      <c r="T332" s="203">
        <f t="shared" si="93"/>
        <v>0</v>
      </c>
      <c r="AR332" s="19" t="s">
        <v>258</v>
      </c>
      <c r="AT332" s="19" t="s">
        <v>198</v>
      </c>
      <c r="AU332" s="19" t="s">
        <v>216</v>
      </c>
      <c r="AY332" s="19" t="s">
        <v>195</v>
      </c>
      <c r="BE332" s="204">
        <f t="shared" si="94"/>
        <v>0</v>
      </c>
      <c r="BF332" s="204">
        <f t="shared" si="95"/>
        <v>0</v>
      </c>
      <c r="BG332" s="204">
        <f t="shared" si="96"/>
        <v>0</v>
      </c>
      <c r="BH332" s="204">
        <f t="shared" si="97"/>
        <v>0</v>
      </c>
      <c r="BI332" s="204">
        <f t="shared" si="98"/>
        <v>0</v>
      </c>
      <c r="BJ332" s="19" t="s">
        <v>23</v>
      </c>
      <c r="BK332" s="204">
        <f t="shared" si="99"/>
        <v>0</v>
      </c>
      <c r="BL332" s="19" t="s">
        <v>258</v>
      </c>
      <c r="BM332" s="19" t="s">
        <v>4019</v>
      </c>
    </row>
    <row r="333" spans="2:65" s="1" customFormat="1" ht="20.399999999999999" customHeight="1">
      <c r="B333" s="36"/>
      <c r="C333" s="193" t="s">
        <v>2554</v>
      </c>
      <c r="D333" s="193" t="s">
        <v>198</v>
      </c>
      <c r="E333" s="194" t="s">
        <v>4020</v>
      </c>
      <c r="F333" s="195" t="s">
        <v>4021</v>
      </c>
      <c r="G333" s="196" t="s">
        <v>2177</v>
      </c>
      <c r="H333" s="197">
        <v>71</v>
      </c>
      <c r="I333" s="198"/>
      <c r="J333" s="199">
        <f t="shared" si="90"/>
        <v>0</v>
      </c>
      <c r="K333" s="195" t="s">
        <v>22</v>
      </c>
      <c r="L333" s="56"/>
      <c r="M333" s="200" t="s">
        <v>22</v>
      </c>
      <c r="N333" s="201" t="s">
        <v>46</v>
      </c>
      <c r="O333" s="37"/>
      <c r="P333" s="202">
        <f t="shared" si="91"/>
        <v>0</v>
      </c>
      <c r="Q333" s="202">
        <v>0</v>
      </c>
      <c r="R333" s="202">
        <f t="shared" si="92"/>
        <v>0</v>
      </c>
      <c r="S333" s="202">
        <v>0</v>
      </c>
      <c r="T333" s="203">
        <f t="shared" si="93"/>
        <v>0</v>
      </c>
      <c r="AR333" s="19" t="s">
        <v>258</v>
      </c>
      <c r="AT333" s="19" t="s">
        <v>198</v>
      </c>
      <c r="AU333" s="19" t="s">
        <v>216</v>
      </c>
      <c r="AY333" s="19" t="s">
        <v>195</v>
      </c>
      <c r="BE333" s="204">
        <f t="shared" si="94"/>
        <v>0</v>
      </c>
      <c r="BF333" s="204">
        <f t="shared" si="95"/>
        <v>0</v>
      </c>
      <c r="BG333" s="204">
        <f t="shared" si="96"/>
        <v>0</v>
      </c>
      <c r="BH333" s="204">
        <f t="shared" si="97"/>
        <v>0</v>
      </c>
      <c r="BI333" s="204">
        <f t="shared" si="98"/>
        <v>0</v>
      </c>
      <c r="BJ333" s="19" t="s">
        <v>23</v>
      </c>
      <c r="BK333" s="204">
        <f t="shared" si="99"/>
        <v>0</v>
      </c>
      <c r="BL333" s="19" t="s">
        <v>258</v>
      </c>
      <c r="BM333" s="19" t="s">
        <v>4022</v>
      </c>
    </row>
    <row r="334" spans="2:65" s="1" customFormat="1" ht="20.399999999999999" customHeight="1">
      <c r="B334" s="36"/>
      <c r="C334" s="193" t="s">
        <v>2559</v>
      </c>
      <c r="D334" s="193" t="s">
        <v>198</v>
      </c>
      <c r="E334" s="194" t="s">
        <v>4023</v>
      </c>
      <c r="F334" s="195" t="s">
        <v>4024</v>
      </c>
      <c r="G334" s="196" t="s">
        <v>2177</v>
      </c>
      <c r="H334" s="197">
        <v>3</v>
      </c>
      <c r="I334" s="198"/>
      <c r="J334" s="199">
        <f t="shared" si="90"/>
        <v>0</v>
      </c>
      <c r="K334" s="195" t="s">
        <v>22</v>
      </c>
      <c r="L334" s="56"/>
      <c r="M334" s="200" t="s">
        <v>22</v>
      </c>
      <c r="N334" s="201" t="s">
        <v>46</v>
      </c>
      <c r="O334" s="37"/>
      <c r="P334" s="202">
        <f t="shared" si="91"/>
        <v>0</v>
      </c>
      <c r="Q334" s="202">
        <v>0</v>
      </c>
      <c r="R334" s="202">
        <f t="shared" si="92"/>
        <v>0</v>
      </c>
      <c r="S334" s="202">
        <v>0</v>
      </c>
      <c r="T334" s="203">
        <f t="shared" si="93"/>
        <v>0</v>
      </c>
      <c r="AR334" s="19" t="s">
        <v>258</v>
      </c>
      <c r="AT334" s="19" t="s">
        <v>198</v>
      </c>
      <c r="AU334" s="19" t="s">
        <v>216</v>
      </c>
      <c r="AY334" s="19" t="s">
        <v>195</v>
      </c>
      <c r="BE334" s="204">
        <f t="shared" si="94"/>
        <v>0</v>
      </c>
      <c r="BF334" s="204">
        <f t="shared" si="95"/>
        <v>0</v>
      </c>
      <c r="BG334" s="204">
        <f t="shared" si="96"/>
        <v>0</v>
      </c>
      <c r="BH334" s="204">
        <f t="shared" si="97"/>
        <v>0</v>
      </c>
      <c r="BI334" s="204">
        <f t="shared" si="98"/>
        <v>0</v>
      </c>
      <c r="BJ334" s="19" t="s">
        <v>23</v>
      </c>
      <c r="BK334" s="204">
        <f t="shared" si="99"/>
        <v>0</v>
      </c>
      <c r="BL334" s="19" t="s">
        <v>258</v>
      </c>
      <c r="BM334" s="19" t="s">
        <v>4025</v>
      </c>
    </row>
    <row r="335" spans="2:65" s="1" customFormat="1" ht="20.399999999999999" customHeight="1">
      <c r="B335" s="36"/>
      <c r="C335" s="193" t="s">
        <v>2565</v>
      </c>
      <c r="D335" s="193" t="s">
        <v>198</v>
      </c>
      <c r="E335" s="194" t="s">
        <v>4026</v>
      </c>
      <c r="F335" s="195" t="s">
        <v>4027</v>
      </c>
      <c r="G335" s="196" t="s">
        <v>2177</v>
      </c>
      <c r="H335" s="197">
        <v>17</v>
      </c>
      <c r="I335" s="198"/>
      <c r="J335" s="199">
        <f t="shared" si="90"/>
        <v>0</v>
      </c>
      <c r="K335" s="195" t="s">
        <v>22</v>
      </c>
      <c r="L335" s="56"/>
      <c r="M335" s="200" t="s">
        <v>22</v>
      </c>
      <c r="N335" s="201" t="s">
        <v>46</v>
      </c>
      <c r="O335" s="37"/>
      <c r="P335" s="202">
        <f t="shared" si="91"/>
        <v>0</v>
      </c>
      <c r="Q335" s="202">
        <v>0</v>
      </c>
      <c r="R335" s="202">
        <f t="shared" si="92"/>
        <v>0</v>
      </c>
      <c r="S335" s="202">
        <v>0</v>
      </c>
      <c r="T335" s="203">
        <f t="shared" si="93"/>
        <v>0</v>
      </c>
      <c r="AR335" s="19" t="s">
        <v>258</v>
      </c>
      <c r="AT335" s="19" t="s">
        <v>198</v>
      </c>
      <c r="AU335" s="19" t="s">
        <v>216</v>
      </c>
      <c r="AY335" s="19" t="s">
        <v>195</v>
      </c>
      <c r="BE335" s="204">
        <f t="shared" si="94"/>
        <v>0</v>
      </c>
      <c r="BF335" s="204">
        <f t="shared" si="95"/>
        <v>0</v>
      </c>
      <c r="BG335" s="204">
        <f t="shared" si="96"/>
        <v>0</v>
      </c>
      <c r="BH335" s="204">
        <f t="shared" si="97"/>
        <v>0</v>
      </c>
      <c r="BI335" s="204">
        <f t="shared" si="98"/>
        <v>0</v>
      </c>
      <c r="BJ335" s="19" t="s">
        <v>23</v>
      </c>
      <c r="BK335" s="204">
        <f t="shared" si="99"/>
        <v>0</v>
      </c>
      <c r="BL335" s="19" t="s">
        <v>258</v>
      </c>
      <c r="BM335" s="19" t="s">
        <v>4028</v>
      </c>
    </row>
    <row r="336" spans="2:65" s="1" customFormat="1" ht="20.399999999999999" customHeight="1">
      <c r="B336" s="36"/>
      <c r="C336" s="193" t="s">
        <v>2570</v>
      </c>
      <c r="D336" s="193" t="s">
        <v>198</v>
      </c>
      <c r="E336" s="194" t="s">
        <v>4029</v>
      </c>
      <c r="F336" s="195" t="s">
        <v>4030</v>
      </c>
      <c r="G336" s="196" t="s">
        <v>2177</v>
      </c>
      <c r="H336" s="197">
        <v>15</v>
      </c>
      <c r="I336" s="198"/>
      <c r="J336" s="199">
        <f t="shared" si="90"/>
        <v>0</v>
      </c>
      <c r="K336" s="195" t="s">
        <v>22</v>
      </c>
      <c r="L336" s="56"/>
      <c r="M336" s="200" t="s">
        <v>22</v>
      </c>
      <c r="N336" s="201" t="s">
        <v>46</v>
      </c>
      <c r="O336" s="37"/>
      <c r="P336" s="202">
        <f t="shared" si="91"/>
        <v>0</v>
      </c>
      <c r="Q336" s="202">
        <v>0</v>
      </c>
      <c r="R336" s="202">
        <f t="shared" si="92"/>
        <v>0</v>
      </c>
      <c r="S336" s="202">
        <v>0</v>
      </c>
      <c r="T336" s="203">
        <f t="shared" si="93"/>
        <v>0</v>
      </c>
      <c r="AR336" s="19" t="s">
        <v>258</v>
      </c>
      <c r="AT336" s="19" t="s">
        <v>198</v>
      </c>
      <c r="AU336" s="19" t="s">
        <v>216</v>
      </c>
      <c r="AY336" s="19" t="s">
        <v>195</v>
      </c>
      <c r="BE336" s="204">
        <f t="shared" si="94"/>
        <v>0</v>
      </c>
      <c r="BF336" s="204">
        <f t="shared" si="95"/>
        <v>0</v>
      </c>
      <c r="BG336" s="204">
        <f t="shared" si="96"/>
        <v>0</v>
      </c>
      <c r="BH336" s="204">
        <f t="shared" si="97"/>
        <v>0</v>
      </c>
      <c r="BI336" s="204">
        <f t="shared" si="98"/>
        <v>0</v>
      </c>
      <c r="BJ336" s="19" t="s">
        <v>23</v>
      </c>
      <c r="BK336" s="204">
        <f t="shared" si="99"/>
        <v>0</v>
      </c>
      <c r="BL336" s="19" t="s">
        <v>258</v>
      </c>
      <c r="BM336" s="19" t="s">
        <v>4031</v>
      </c>
    </row>
    <row r="337" spans="2:65" s="1" customFormat="1" ht="20.399999999999999" customHeight="1">
      <c r="B337" s="36"/>
      <c r="C337" s="193" t="s">
        <v>2574</v>
      </c>
      <c r="D337" s="193" t="s">
        <v>198</v>
      </c>
      <c r="E337" s="194" t="s">
        <v>4032</v>
      </c>
      <c r="F337" s="195" t="s">
        <v>4033</v>
      </c>
      <c r="G337" s="196" t="s">
        <v>2177</v>
      </c>
      <c r="H337" s="197">
        <v>4</v>
      </c>
      <c r="I337" s="198"/>
      <c r="J337" s="199">
        <f t="shared" si="90"/>
        <v>0</v>
      </c>
      <c r="K337" s="195" t="s">
        <v>22</v>
      </c>
      <c r="L337" s="56"/>
      <c r="M337" s="200" t="s">
        <v>22</v>
      </c>
      <c r="N337" s="201" t="s">
        <v>46</v>
      </c>
      <c r="O337" s="37"/>
      <c r="P337" s="202">
        <f t="shared" si="91"/>
        <v>0</v>
      </c>
      <c r="Q337" s="202">
        <v>0</v>
      </c>
      <c r="R337" s="202">
        <f t="shared" si="92"/>
        <v>0</v>
      </c>
      <c r="S337" s="202">
        <v>0</v>
      </c>
      <c r="T337" s="203">
        <f t="shared" si="93"/>
        <v>0</v>
      </c>
      <c r="AR337" s="19" t="s">
        <v>258</v>
      </c>
      <c r="AT337" s="19" t="s">
        <v>198</v>
      </c>
      <c r="AU337" s="19" t="s">
        <v>216</v>
      </c>
      <c r="AY337" s="19" t="s">
        <v>195</v>
      </c>
      <c r="BE337" s="204">
        <f t="shared" si="94"/>
        <v>0</v>
      </c>
      <c r="BF337" s="204">
        <f t="shared" si="95"/>
        <v>0</v>
      </c>
      <c r="BG337" s="204">
        <f t="shared" si="96"/>
        <v>0</v>
      </c>
      <c r="BH337" s="204">
        <f t="shared" si="97"/>
        <v>0</v>
      </c>
      <c r="BI337" s="204">
        <f t="shared" si="98"/>
        <v>0</v>
      </c>
      <c r="BJ337" s="19" t="s">
        <v>23</v>
      </c>
      <c r="BK337" s="204">
        <f t="shared" si="99"/>
        <v>0</v>
      </c>
      <c r="BL337" s="19" t="s">
        <v>258</v>
      </c>
      <c r="BM337" s="19" t="s">
        <v>4034</v>
      </c>
    </row>
    <row r="338" spans="2:65" s="1" customFormat="1" ht="20.399999999999999" customHeight="1">
      <c r="B338" s="36"/>
      <c r="C338" s="193" t="s">
        <v>2579</v>
      </c>
      <c r="D338" s="193" t="s">
        <v>198</v>
      </c>
      <c r="E338" s="194" t="s">
        <v>4035</v>
      </c>
      <c r="F338" s="195" t="s">
        <v>4036</v>
      </c>
      <c r="G338" s="196" t="s">
        <v>2177</v>
      </c>
      <c r="H338" s="197">
        <v>17</v>
      </c>
      <c r="I338" s="198"/>
      <c r="J338" s="199">
        <f t="shared" si="90"/>
        <v>0</v>
      </c>
      <c r="K338" s="195" t="s">
        <v>22</v>
      </c>
      <c r="L338" s="56"/>
      <c r="M338" s="200" t="s">
        <v>22</v>
      </c>
      <c r="N338" s="201" t="s">
        <v>46</v>
      </c>
      <c r="O338" s="37"/>
      <c r="P338" s="202">
        <f t="shared" si="91"/>
        <v>0</v>
      </c>
      <c r="Q338" s="202">
        <v>0</v>
      </c>
      <c r="R338" s="202">
        <f t="shared" si="92"/>
        <v>0</v>
      </c>
      <c r="S338" s="202">
        <v>0</v>
      </c>
      <c r="T338" s="203">
        <f t="shared" si="93"/>
        <v>0</v>
      </c>
      <c r="AR338" s="19" t="s">
        <v>258</v>
      </c>
      <c r="AT338" s="19" t="s">
        <v>198</v>
      </c>
      <c r="AU338" s="19" t="s">
        <v>216</v>
      </c>
      <c r="AY338" s="19" t="s">
        <v>195</v>
      </c>
      <c r="BE338" s="204">
        <f t="shared" si="94"/>
        <v>0</v>
      </c>
      <c r="BF338" s="204">
        <f t="shared" si="95"/>
        <v>0</v>
      </c>
      <c r="BG338" s="204">
        <f t="shared" si="96"/>
        <v>0</v>
      </c>
      <c r="BH338" s="204">
        <f t="shared" si="97"/>
        <v>0</v>
      </c>
      <c r="BI338" s="204">
        <f t="shared" si="98"/>
        <v>0</v>
      </c>
      <c r="BJ338" s="19" t="s">
        <v>23</v>
      </c>
      <c r="BK338" s="204">
        <f t="shared" si="99"/>
        <v>0</v>
      </c>
      <c r="BL338" s="19" t="s">
        <v>258</v>
      </c>
      <c r="BM338" s="19" t="s">
        <v>4037</v>
      </c>
    </row>
    <row r="339" spans="2:65" s="1" customFormat="1" ht="20.399999999999999" customHeight="1">
      <c r="B339" s="36"/>
      <c r="C339" s="193" t="s">
        <v>2584</v>
      </c>
      <c r="D339" s="193" t="s">
        <v>198</v>
      </c>
      <c r="E339" s="194" t="s">
        <v>4038</v>
      </c>
      <c r="F339" s="195" t="s">
        <v>4039</v>
      </c>
      <c r="G339" s="196" t="s">
        <v>206</v>
      </c>
      <c r="H339" s="197">
        <v>34.65</v>
      </c>
      <c r="I339" s="198"/>
      <c r="J339" s="199">
        <f t="shared" si="90"/>
        <v>0</v>
      </c>
      <c r="K339" s="195" t="s">
        <v>22</v>
      </c>
      <c r="L339" s="56"/>
      <c r="M339" s="200" t="s">
        <v>22</v>
      </c>
      <c r="N339" s="201" t="s">
        <v>46</v>
      </c>
      <c r="O339" s="37"/>
      <c r="P339" s="202">
        <f t="shared" si="91"/>
        <v>0</v>
      </c>
      <c r="Q339" s="202">
        <v>0</v>
      </c>
      <c r="R339" s="202">
        <f t="shared" si="92"/>
        <v>0</v>
      </c>
      <c r="S339" s="202">
        <v>0</v>
      </c>
      <c r="T339" s="203">
        <f t="shared" si="93"/>
        <v>0</v>
      </c>
      <c r="AR339" s="19" t="s">
        <v>258</v>
      </c>
      <c r="AT339" s="19" t="s">
        <v>198</v>
      </c>
      <c r="AU339" s="19" t="s">
        <v>216</v>
      </c>
      <c r="AY339" s="19" t="s">
        <v>195</v>
      </c>
      <c r="BE339" s="204">
        <f t="shared" si="94"/>
        <v>0</v>
      </c>
      <c r="BF339" s="204">
        <f t="shared" si="95"/>
        <v>0</v>
      </c>
      <c r="BG339" s="204">
        <f t="shared" si="96"/>
        <v>0</v>
      </c>
      <c r="BH339" s="204">
        <f t="shared" si="97"/>
        <v>0</v>
      </c>
      <c r="BI339" s="204">
        <f t="shared" si="98"/>
        <v>0</v>
      </c>
      <c r="BJ339" s="19" t="s">
        <v>23</v>
      </c>
      <c r="BK339" s="204">
        <f t="shared" si="99"/>
        <v>0</v>
      </c>
      <c r="BL339" s="19" t="s">
        <v>258</v>
      </c>
      <c r="BM339" s="19" t="s">
        <v>4040</v>
      </c>
    </row>
    <row r="340" spans="2:65" s="1" customFormat="1" ht="20.399999999999999" customHeight="1">
      <c r="B340" s="36"/>
      <c r="C340" s="193" t="s">
        <v>2589</v>
      </c>
      <c r="D340" s="193" t="s">
        <v>198</v>
      </c>
      <c r="E340" s="194" t="s">
        <v>4041</v>
      </c>
      <c r="F340" s="195" t="s">
        <v>4042</v>
      </c>
      <c r="G340" s="196" t="s">
        <v>206</v>
      </c>
      <c r="H340" s="197">
        <v>34.65</v>
      </c>
      <c r="I340" s="198"/>
      <c r="J340" s="199">
        <f t="shared" si="90"/>
        <v>0</v>
      </c>
      <c r="K340" s="195" t="s">
        <v>22</v>
      </c>
      <c r="L340" s="56"/>
      <c r="M340" s="200" t="s">
        <v>22</v>
      </c>
      <c r="N340" s="201" t="s">
        <v>46</v>
      </c>
      <c r="O340" s="37"/>
      <c r="P340" s="202">
        <f t="shared" si="91"/>
        <v>0</v>
      </c>
      <c r="Q340" s="202">
        <v>0</v>
      </c>
      <c r="R340" s="202">
        <f t="shared" si="92"/>
        <v>0</v>
      </c>
      <c r="S340" s="202">
        <v>0</v>
      </c>
      <c r="T340" s="203">
        <f t="shared" si="93"/>
        <v>0</v>
      </c>
      <c r="AR340" s="19" t="s">
        <v>258</v>
      </c>
      <c r="AT340" s="19" t="s">
        <v>198</v>
      </c>
      <c r="AU340" s="19" t="s">
        <v>216</v>
      </c>
      <c r="AY340" s="19" t="s">
        <v>195</v>
      </c>
      <c r="BE340" s="204">
        <f t="shared" si="94"/>
        <v>0</v>
      </c>
      <c r="BF340" s="204">
        <f t="shared" si="95"/>
        <v>0</v>
      </c>
      <c r="BG340" s="204">
        <f t="shared" si="96"/>
        <v>0</v>
      </c>
      <c r="BH340" s="204">
        <f t="shared" si="97"/>
        <v>0</v>
      </c>
      <c r="BI340" s="204">
        <f t="shared" si="98"/>
        <v>0</v>
      </c>
      <c r="BJ340" s="19" t="s">
        <v>23</v>
      </c>
      <c r="BK340" s="204">
        <f t="shared" si="99"/>
        <v>0</v>
      </c>
      <c r="BL340" s="19" t="s">
        <v>258</v>
      </c>
      <c r="BM340" s="19" t="s">
        <v>4043</v>
      </c>
    </row>
    <row r="341" spans="2:65" s="1" customFormat="1" ht="20.399999999999999" customHeight="1">
      <c r="B341" s="36"/>
      <c r="C341" s="193" t="s">
        <v>2594</v>
      </c>
      <c r="D341" s="193" t="s">
        <v>198</v>
      </c>
      <c r="E341" s="194" t="s">
        <v>4044</v>
      </c>
      <c r="F341" s="195" t="s">
        <v>4045</v>
      </c>
      <c r="G341" s="196" t="s">
        <v>206</v>
      </c>
      <c r="H341" s="197">
        <v>46</v>
      </c>
      <c r="I341" s="198"/>
      <c r="J341" s="199">
        <f t="shared" si="90"/>
        <v>0</v>
      </c>
      <c r="K341" s="195" t="s">
        <v>22</v>
      </c>
      <c r="L341" s="56"/>
      <c r="M341" s="200" t="s">
        <v>22</v>
      </c>
      <c r="N341" s="201" t="s">
        <v>46</v>
      </c>
      <c r="O341" s="37"/>
      <c r="P341" s="202">
        <f t="shared" si="91"/>
        <v>0</v>
      </c>
      <c r="Q341" s="202">
        <v>0</v>
      </c>
      <c r="R341" s="202">
        <f t="shared" si="92"/>
        <v>0</v>
      </c>
      <c r="S341" s="202">
        <v>0</v>
      </c>
      <c r="T341" s="203">
        <f t="shared" si="93"/>
        <v>0</v>
      </c>
      <c r="AR341" s="19" t="s">
        <v>258</v>
      </c>
      <c r="AT341" s="19" t="s">
        <v>198</v>
      </c>
      <c r="AU341" s="19" t="s">
        <v>216</v>
      </c>
      <c r="AY341" s="19" t="s">
        <v>195</v>
      </c>
      <c r="BE341" s="204">
        <f t="shared" si="94"/>
        <v>0</v>
      </c>
      <c r="BF341" s="204">
        <f t="shared" si="95"/>
        <v>0</v>
      </c>
      <c r="BG341" s="204">
        <f t="shared" si="96"/>
        <v>0</v>
      </c>
      <c r="BH341" s="204">
        <f t="shared" si="97"/>
        <v>0</v>
      </c>
      <c r="BI341" s="204">
        <f t="shared" si="98"/>
        <v>0</v>
      </c>
      <c r="BJ341" s="19" t="s">
        <v>23</v>
      </c>
      <c r="BK341" s="204">
        <f t="shared" si="99"/>
        <v>0</v>
      </c>
      <c r="BL341" s="19" t="s">
        <v>258</v>
      </c>
      <c r="BM341" s="19" t="s">
        <v>4046</v>
      </c>
    </row>
    <row r="342" spans="2:65" s="1" customFormat="1" ht="20.399999999999999" customHeight="1">
      <c r="B342" s="36"/>
      <c r="C342" s="193" t="s">
        <v>2598</v>
      </c>
      <c r="D342" s="193" t="s">
        <v>198</v>
      </c>
      <c r="E342" s="194" t="s">
        <v>4047</v>
      </c>
      <c r="F342" s="195" t="s">
        <v>4048</v>
      </c>
      <c r="G342" s="196" t="s">
        <v>206</v>
      </c>
      <c r="H342" s="197">
        <v>18.504000000000001</v>
      </c>
      <c r="I342" s="198"/>
      <c r="J342" s="199">
        <f t="shared" si="90"/>
        <v>0</v>
      </c>
      <c r="K342" s="195" t="s">
        <v>22</v>
      </c>
      <c r="L342" s="56"/>
      <c r="M342" s="200" t="s">
        <v>22</v>
      </c>
      <c r="N342" s="201" t="s">
        <v>46</v>
      </c>
      <c r="O342" s="37"/>
      <c r="P342" s="202">
        <f t="shared" si="91"/>
        <v>0</v>
      </c>
      <c r="Q342" s="202">
        <v>0</v>
      </c>
      <c r="R342" s="202">
        <f t="shared" si="92"/>
        <v>0</v>
      </c>
      <c r="S342" s="202">
        <v>0</v>
      </c>
      <c r="T342" s="203">
        <f t="shared" si="93"/>
        <v>0</v>
      </c>
      <c r="AR342" s="19" t="s">
        <v>258</v>
      </c>
      <c r="AT342" s="19" t="s">
        <v>198</v>
      </c>
      <c r="AU342" s="19" t="s">
        <v>216</v>
      </c>
      <c r="AY342" s="19" t="s">
        <v>195</v>
      </c>
      <c r="BE342" s="204">
        <f t="shared" si="94"/>
        <v>0</v>
      </c>
      <c r="BF342" s="204">
        <f t="shared" si="95"/>
        <v>0</v>
      </c>
      <c r="BG342" s="204">
        <f t="shared" si="96"/>
        <v>0</v>
      </c>
      <c r="BH342" s="204">
        <f t="shared" si="97"/>
        <v>0</v>
      </c>
      <c r="BI342" s="204">
        <f t="shared" si="98"/>
        <v>0</v>
      </c>
      <c r="BJ342" s="19" t="s">
        <v>23</v>
      </c>
      <c r="BK342" s="204">
        <f t="shared" si="99"/>
        <v>0</v>
      </c>
      <c r="BL342" s="19" t="s">
        <v>258</v>
      </c>
      <c r="BM342" s="19" t="s">
        <v>4049</v>
      </c>
    </row>
    <row r="343" spans="2:65" s="1" customFormat="1" ht="20.399999999999999" customHeight="1">
      <c r="B343" s="36"/>
      <c r="C343" s="193" t="s">
        <v>2602</v>
      </c>
      <c r="D343" s="193" t="s">
        <v>198</v>
      </c>
      <c r="E343" s="194" t="s">
        <v>3696</v>
      </c>
      <c r="F343" s="195" t="s">
        <v>3697</v>
      </c>
      <c r="G343" s="196" t="s">
        <v>206</v>
      </c>
      <c r="H343" s="197">
        <v>1066.05</v>
      </c>
      <c r="I343" s="198"/>
      <c r="J343" s="199">
        <f t="shared" si="90"/>
        <v>0</v>
      </c>
      <c r="K343" s="195" t="s">
        <v>22</v>
      </c>
      <c r="L343" s="56"/>
      <c r="M343" s="200" t="s">
        <v>22</v>
      </c>
      <c r="N343" s="201" t="s">
        <v>46</v>
      </c>
      <c r="O343" s="37"/>
      <c r="P343" s="202">
        <f t="shared" si="91"/>
        <v>0</v>
      </c>
      <c r="Q343" s="202">
        <v>0</v>
      </c>
      <c r="R343" s="202">
        <f t="shared" si="92"/>
        <v>0</v>
      </c>
      <c r="S343" s="202">
        <v>0</v>
      </c>
      <c r="T343" s="203">
        <f t="shared" si="93"/>
        <v>0</v>
      </c>
      <c r="AR343" s="19" t="s">
        <v>258</v>
      </c>
      <c r="AT343" s="19" t="s">
        <v>198</v>
      </c>
      <c r="AU343" s="19" t="s">
        <v>216</v>
      </c>
      <c r="AY343" s="19" t="s">
        <v>195</v>
      </c>
      <c r="BE343" s="204">
        <f t="shared" si="94"/>
        <v>0</v>
      </c>
      <c r="BF343" s="204">
        <f t="shared" si="95"/>
        <v>0</v>
      </c>
      <c r="BG343" s="204">
        <f t="shared" si="96"/>
        <v>0</v>
      </c>
      <c r="BH343" s="204">
        <f t="shared" si="97"/>
        <v>0</v>
      </c>
      <c r="BI343" s="204">
        <f t="shared" si="98"/>
        <v>0</v>
      </c>
      <c r="BJ343" s="19" t="s">
        <v>23</v>
      </c>
      <c r="BK343" s="204">
        <f t="shared" si="99"/>
        <v>0</v>
      </c>
      <c r="BL343" s="19" t="s">
        <v>258</v>
      </c>
      <c r="BM343" s="19" t="s">
        <v>4050</v>
      </c>
    </row>
    <row r="344" spans="2:65" s="1" customFormat="1" ht="20.399999999999999" customHeight="1">
      <c r="B344" s="36"/>
      <c r="C344" s="193" t="s">
        <v>2606</v>
      </c>
      <c r="D344" s="193" t="s">
        <v>198</v>
      </c>
      <c r="E344" s="194" t="s">
        <v>4051</v>
      </c>
      <c r="F344" s="195" t="s">
        <v>4052</v>
      </c>
      <c r="G344" s="196" t="s">
        <v>206</v>
      </c>
      <c r="H344" s="197">
        <v>349.6</v>
      </c>
      <c r="I344" s="198"/>
      <c r="J344" s="199">
        <f t="shared" si="90"/>
        <v>0</v>
      </c>
      <c r="K344" s="195" t="s">
        <v>22</v>
      </c>
      <c r="L344" s="56"/>
      <c r="M344" s="200" t="s">
        <v>22</v>
      </c>
      <c r="N344" s="201" t="s">
        <v>46</v>
      </c>
      <c r="O344" s="37"/>
      <c r="P344" s="202">
        <f t="shared" si="91"/>
        <v>0</v>
      </c>
      <c r="Q344" s="202">
        <v>0</v>
      </c>
      <c r="R344" s="202">
        <f t="shared" si="92"/>
        <v>0</v>
      </c>
      <c r="S344" s="202">
        <v>0</v>
      </c>
      <c r="T344" s="203">
        <f t="shared" si="93"/>
        <v>0</v>
      </c>
      <c r="AR344" s="19" t="s">
        <v>258</v>
      </c>
      <c r="AT344" s="19" t="s">
        <v>198</v>
      </c>
      <c r="AU344" s="19" t="s">
        <v>216</v>
      </c>
      <c r="AY344" s="19" t="s">
        <v>195</v>
      </c>
      <c r="BE344" s="204">
        <f t="shared" si="94"/>
        <v>0</v>
      </c>
      <c r="BF344" s="204">
        <f t="shared" si="95"/>
        <v>0</v>
      </c>
      <c r="BG344" s="204">
        <f t="shared" si="96"/>
        <v>0</v>
      </c>
      <c r="BH344" s="204">
        <f t="shared" si="97"/>
        <v>0</v>
      </c>
      <c r="BI344" s="204">
        <f t="shared" si="98"/>
        <v>0</v>
      </c>
      <c r="BJ344" s="19" t="s">
        <v>23</v>
      </c>
      <c r="BK344" s="204">
        <f t="shared" si="99"/>
        <v>0</v>
      </c>
      <c r="BL344" s="19" t="s">
        <v>258</v>
      </c>
      <c r="BM344" s="19" t="s">
        <v>4053</v>
      </c>
    </row>
    <row r="345" spans="2:65" s="1" customFormat="1" ht="20.399999999999999" customHeight="1">
      <c r="B345" s="36"/>
      <c r="C345" s="193" t="s">
        <v>2611</v>
      </c>
      <c r="D345" s="193" t="s">
        <v>198</v>
      </c>
      <c r="E345" s="194" t="s">
        <v>4054</v>
      </c>
      <c r="F345" s="195" t="s">
        <v>4055</v>
      </c>
      <c r="G345" s="196" t="s">
        <v>206</v>
      </c>
      <c r="H345" s="197">
        <v>41.63</v>
      </c>
      <c r="I345" s="198"/>
      <c r="J345" s="199">
        <f t="shared" si="90"/>
        <v>0</v>
      </c>
      <c r="K345" s="195" t="s">
        <v>22</v>
      </c>
      <c r="L345" s="56"/>
      <c r="M345" s="200" t="s">
        <v>22</v>
      </c>
      <c r="N345" s="201" t="s">
        <v>46</v>
      </c>
      <c r="O345" s="37"/>
      <c r="P345" s="202">
        <f t="shared" si="91"/>
        <v>0</v>
      </c>
      <c r="Q345" s="202">
        <v>0</v>
      </c>
      <c r="R345" s="202">
        <f t="shared" si="92"/>
        <v>0</v>
      </c>
      <c r="S345" s="202">
        <v>0</v>
      </c>
      <c r="T345" s="203">
        <f t="shared" si="93"/>
        <v>0</v>
      </c>
      <c r="AR345" s="19" t="s">
        <v>258</v>
      </c>
      <c r="AT345" s="19" t="s">
        <v>198</v>
      </c>
      <c r="AU345" s="19" t="s">
        <v>216</v>
      </c>
      <c r="AY345" s="19" t="s">
        <v>195</v>
      </c>
      <c r="BE345" s="204">
        <f t="shared" si="94"/>
        <v>0</v>
      </c>
      <c r="BF345" s="204">
        <f t="shared" si="95"/>
        <v>0</v>
      </c>
      <c r="BG345" s="204">
        <f t="shared" si="96"/>
        <v>0</v>
      </c>
      <c r="BH345" s="204">
        <f t="shared" si="97"/>
        <v>0</v>
      </c>
      <c r="BI345" s="204">
        <f t="shared" si="98"/>
        <v>0</v>
      </c>
      <c r="BJ345" s="19" t="s">
        <v>23</v>
      </c>
      <c r="BK345" s="204">
        <f t="shared" si="99"/>
        <v>0</v>
      </c>
      <c r="BL345" s="19" t="s">
        <v>258</v>
      </c>
      <c r="BM345" s="19" t="s">
        <v>4056</v>
      </c>
    </row>
    <row r="346" spans="2:65" s="1" customFormat="1" ht="20.399999999999999" customHeight="1">
      <c r="B346" s="36"/>
      <c r="C346" s="193" t="s">
        <v>2618</v>
      </c>
      <c r="D346" s="193" t="s">
        <v>198</v>
      </c>
      <c r="E346" s="194" t="s">
        <v>4057</v>
      </c>
      <c r="F346" s="195" t="s">
        <v>4058</v>
      </c>
      <c r="G346" s="196" t="s">
        <v>206</v>
      </c>
      <c r="H346" s="197">
        <v>801.55</v>
      </c>
      <c r="I346" s="198"/>
      <c r="J346" s="199">
        <f t="shared" si="90"/>
        <v>0</v>
      </c>
      <c r="K346" s="195" t="s">
        <v>22</v>
      </c>
      <c r="L346" s="56"/>
      <c r="M346" s="200" t="s">
        <v>22</v>
      </c>
      <c r="N346" s="201" t="s">
        <v>46</v>
      </c>
      <c r="O346" s="37"/>
      <c r="P346" s="202">
        <f t="shared" si="91"/>
        <v>0</v>
      </c>
      <c r="Q346" s="202">
        <v>0</v>
      </c>
      <c r="R346" s="202">
        <f t="shared" si="92"/>
        <v>0</v>
      </c>
      <c r="S346" s="202">
        <v>0</v>
      </c>
      <c r="T346" s="203">
        <f t="shared" si="93"/>
        <v>0</v>
      </c>
      <c r="AR346" s="19" t="s">
        <v>258</v>
      </c>
      <c r="AT346" s="19" t="s">
        <v>198</v>
      </c>
      <c r="AU346" s="19" t="s">
        <v>216</v>
      </c>
      <c r="AY346" s="19" t="s">
        <v>195</v>
      </c>
      <c r="BE346" s="204">
        <f t="shared" si="94"/>
        <v>0</v>
      </c>
      <c r="BF346" s="204">
        <f t="shared" si="95"/>
        <v>0</v>
      </c>
      <c r="BG346" s="204">
        <f t="shared" si="96"/>
        <v>0</v>
      </c>
      <c r="BH346" s="204">
        <f t="shared" si="97"/>
        <v>0</v>
      </c>
      <c r="BI346" s="204">
        <f t="shared" si="98"/>
        <v>0</v>
      </c>
      <c r="BJ346" s="19" t="s">
        <v>23</v>
      </c>
      <c r="BK346" s="204">
        <f t="shared" si="99"/>
        <v>0</v>
      </c>
      <c r="BL346" s="19" t="s">
        <v>258</v>
      </c>
      <c r="BM346" s="19" t="s">
        <v>4059</v>
      </c>
    </row>
    <row r="347" spans="2:65" s="1" customFormat="1" ht="20.399999999999999" customHeight="1">
      <c r="B347" s="36"/>
      <c r="C347" s="193" t="s">
        <v>2622</v>
      </c>
      <c r="D347" s="193" t="s">
        <v>198</v>
      </c>
      <c r="E347" s="194" t="s">
        <v>3699</v>
      </c>
      <c r="F347" s="195" t="s">
        <v>3700</v>
      </c>
      <c r="G347" s="196" t="s">
        <v>206</v>
      </c>
      <c r="H347" s="197">
        <v>13.8</v>
      </c>
      <c r="I347" s="198"/>
      <c r="J347" s="199">
        <f t="shared" si="90"/>
        <v>0</v>
      </c>
      <c r="K347" s="195" t="s">
        <v>22</v>
      </c>
      <c r="L347" s="56"/>
      <c r="M347" s="200" t="s">
        <v>22</v>
      </c>
      <c r="N347" s="201" t="s">
        <v>46</v>
      </c>
      <c r="O347" s="37"/>
      <c r="P347" s="202">
        <f t="shared" si="91"/>
        <v>0</v>
      </c>
      <c r="Q347" s="202">
        <v>0</v>
      </c>
      <c r="R347" s="202">
        <f t="shared" si="92"/>
        <v>0</v>
      </c>
      <c r="S347" s="202">
        <v>0</v>
      </c>
      <c r="T347" s="203">
        <f t="shared" si="93"/>
        <v>0</v>
      </c>
      <c r="AR347" s="19" t="s">
        <v>258</v>
      </c>
      <c r="AT347" s="19" t="s">
        <v>198</v>
      </c>
      <c r="AU347" s="19" t="s">
        <v>216</v>
      </c>
      <c r="AY347" s="19" t="s">
        <v>195</v>
      </c>
      <c r="BE347" s="204">
        <f t="shared" si="94"/>
        <v>0</v>
      </c>
      <c r="BF347" s="204">
        <f t="shared" si="95"/>
        <v>0</v>
      </c>
      <c r="BG347" s="204">
        <f t="shared" si="96"/>
        <v>0</v>
      </c>
      <c r="BH347" s="204">
        <f t="shared" si="97"/>
        <v>0</v>
      </c>
      <c r="BI347" s="204">
        <f t="shared" si="98"/>
        <v>0</v>
      </c>
      <c r="BJ347" s="19" t="s">
        <v>23</v>
      </c>
      <c r="BK347" s="204">
        <f t="shared" si="99"/>
        <v>0</v>
      </c>
      <c r="BL347" s="19" t="s">
        <v>258</v>
      </c>
      <c r="BM347" s="19" t="s">
        <v>4060</v>
      </c>
    </row>
    <row r="348" spans="2:65" s="1" customFormat="1" ht="20.399999999999999" customHeight="1">
      <c r="B348" s="36"/>
      <c r="C348" s="193" t="s">
        <v>2624</v>
      </c>
      <c r="D348" s="193" t="s">
        <v>198</v>
      </c>
      <c r="E348" s="194" t="s">
        <v>4061</v>
      </c>
      <c r="F348" s="195" t="s">
        <v>4062</v>
      </c>
      <c r="G348" s="196" t="s">
        <v>206</v>
      </c>
      <c r="H348" s="197">
        <v>75.900000000000006</v>
      </c>
      <c r="I348" s="198"/>
      <c r="J348" s="199">
        <f t="shared" si="90"/>
        <v>0</v>
      </c>
      <c r="K348" s="195" t="s">
        <v>22</v>
      </c>
      <c r="L348" s="56"/>
      <c r="M348" s="200" t="s">
        <v>22</v>
      </c>
      <c r="N348" s="201" t="s">
        <v>46</v>
      </c>
      <c r="O348" s="37"/>
      <c r="P348" s="202">
        <f t="shared" si="91"/>
        <v>0</v>
      </c>
      <c r="Q348" s="202">
        <v>0</v>
      </c>
      <c r="R348" s="202">
        <f t="shared" si="92"/>
        <v>0</v>
      </c>
      <c r="S348" s="202">
        <v>0</v>
      </c>
      <c r="T348" s="203">
        <f t="shared" si="93"/>
        <v>0</v>
      </c>
      <c r="AR348" s="19" t="s">
        <v>258</v>
      </c>
      <c r="AT348" s="19" t="s">
        <v>198</v>
      </c>
      <c r="AU348" s="19" t="s">
        <v>216</v>
      </c>
      <c r="AY348" s="19" t="s">
        <v>195</v>
      </c>
      <c r="BE348" s="204">
        <f t="shared" si="94"/>
        <v>0</v>
      </c>
      <c r="BF348" s="204">
        <f t="shared" si="95"/>
        <v>0</v>
      </c>
      <c r="BG348" s="204">
        <f t="shared" si="96"/>
        <v>0</v>
      </c>
      <c r="BH348" s="204">
        <f t="shared" si="97"/>
        <v>0</v>
      </c>
      <c r="BI348" s="204">
        <f t="shared" si="98"/>
        <v>0</v>
      </c>
      <c r="BJ348" s="19" t="s">
        <v>23</v>
      </c>
      <c r="BK348" s="204">
        <f t="shared" si="99"/>
        <v>0</v>
      </c>
      <c r="BL348" s="19" t="s">
        <v>258</v>
      </c>
      <c r="BM348" s="19" t="s">
        <v>4063</v>
      </c>
    </row>
    <row r="349" spans="2:65" s="1" customFormat="1" ht="20.399999999999999" customHeight="1">
      <c r="B349" s="36"/>
      <c r="C349" s="193" t="s">
        <v>2627</v>
      </c>
      <c r="D349" s="193" t="s">
        <v>198</v>
      </c>
      <c r="E349" s="194" t="s">
        <v>4064</v>
      </c>
      <c r="F349" s="195" t="s">
        <v>4065</v>
      </c>
      <c r="G349" s="196" t="s">
        <v>206</v>
      </c>
      <c r="H349" s="197">
        <v>7.7050000000000001</v>
      </c>
      <c r="I349" s="198"/>
      <c r="J349" s="199">
        <f t="shared" si="90"/>
        <v>0</v>
      </c>
      <c r="K349" s="195" t="s">
        <v>22</v>
      </c>
      <c r="L349" s="56"/>
      <c r="M349" s="200" t="s">
        <v>22</v>
      </c>
      <c r="N349" s="201" t="s">
        <v>46</v>
      </c>
      <c r="O349" s="37"/>
      <c r="P349" s="202">
        <f t="shared" si="91"/>
        <v>0</v>
      </c>
      <c r="Q349" s="202">
        <v>0</v>
      </c>
      <c r="R349" s="202">
        <f t="shared" si="92"/>
        <v>0</v>
      </c>
      <c r="S349" s="202">
        <v>0</v>
      </c>
      <c r="T349" s="203">
        <f t="shared" si="93"/>
        <v>0</v>
      </c>
      <c r="AR349" s="19" t="s">
        <v>258</v>
      </c>
      <c r="AT349" s="19" t="s">
        <v>198</v>
      </c>
      <c r="AU349" s="19" t="s">
        <v>216</v>
      </c>
      <c r="AY349" s="19" t="s">
        <v>195</v>
      </c>
      <c r="BE349" s="204">
        <f t="shared" si="94"/>
        <v>0</v>
      </c>
      <c r="BF349" s="204">
        <f t="shared" si="95"/>
        <v>0</v>
      </c>
      <c r="BG349" s="204">
        <f t="shared" si="96"/>
        <v>0</v>
      </c>
      <c r="BH349" s="204">
        <f t="shared" si="97"/>
        <v>0</v>
      </c>
      <c r="BI349" s="204">
        <f t="shared" si="98"/>
        <v>0</v>
      </c>
      <c r="BJ349" s="19" t="s">
        <v>23</v>
      </c>
      <c r="BK349" s="204">
        <f t="shared" si="99"/>
        <v>0</v>
      </c>
      <c r="BL349" s="19" t="s">
        <v>258</v>
      </c>
      <c r="BM349" s="19" t="s">
        <v>4066</v>
      </c>
    </row>
    <row r="350" spans="2:65" s="1" customFormat="1" ht="20.399999999999999" customHeight="1">
      <c r="B350" s="36"/>
      <c r="C350" s="193" t="s">
        <v>2629</v>
      </c>
      <c r="D350" s="193" t="s">
        <v>198</v>
      </c>
      <c r="E350" s="194" t="s">
        <v>4067</v>
      </c>
      <c r="F350" s="195" t="s">
        <v>4068</v>
      </c>
      <c r="G350" s="196" t="s">
        <v>2177</v>
      </c>
      <c r="H350" s="197">
        <v>114</v>
      </c>
      <c r="I350" s="198"/>
      <c r="J350" s="199">
        <f t="shared" si="90"/>
        <v>0</v>
      </c>
      <c r="K350" s="195" t="s">
        <v>22</v>
      </c>
      <c r="L350" s="56"/>
      <c r="M350" s="200" t="s">
        <v>22</v>
      </c>
      <c r="N350" s="201" t="s">
        <v>46</v>
      </c>
      <c r="O350" s="37"/>
      <c r="P350" s="202">
        <f t="shared" si="91"/>
        <v>0</v>
      </c>
      <c r="Q350" s="202">
        <v>0</v>
      </c>
      <c r="R350" s="202">
        <f t="shared" si="92"/>
        <v>0</v>
      </c>
      <c r="S350" s="202">
        <v>0</v>
      </c>
      <c r="T350" s="203">
        <f t="shared" si="93"/>
        <v>0</v>
      </c>
      <c r="AR350" s="19" t="s">
        <v>258</v>
      </c>
      <c r="AT350" s="19" t="s">
        <v>198</v>
      </c>
      <c r="AU350" s="19" t="s">
        <v>216</v>
      </c>
      <c r="AY350" s="19" t="s">
        <v>195</v>
      </c>
      <c r="BE350" s="204">
        <f t="shared" si="94"/>
        <v>0</v>
      </c>
      <c r="BF350" s="204">
        <f t="shared" si="95"/>
        <v>0</v>
      </c>
      <c r="BG350" s="204">
        <f t="shared" si="96"/>
        <v>0</v>
      </c>
      <c r="BH350" s="204">
        <f t="shared" si="97"/>
        <v>0</v>
      </c>
      <c r="BI350" s="204">
        <f t="shared" si="98"/>
        <v>0</v>
      </c>
      <c r="BJ350" s="19" t="s">
        <v>23</v>
      </c>
      <c r="BK350" s="204">
        <f t="shared" si="99"/>
        <v>0</v>
      </c>
      <c r="BL350" s="19" t="s">
        <v>258</v>
      </c>
      <c r="BM350" s="19" t="s">
        <v>4069</v>
      </c>
    </row>
    <row r="351" spans="2:65" s="1" customFormat="1" ht="20.399999999999999" customHeight="1">
      <c r="B351" s="36"/>
      <c r="C351" s="193" t="s">
        <v>2631</v>
      </c>
      <c r="D351" s="193" t="s">
        <v>198</v>
      </c>
      <c r="E351" s="194" t="s">
        <v>4070</v>
      </c>
      <c r="F351" s="195" t="s">
        <v>4071</v>
      </c>
      <c r="G351" s="196" t="s">
        <v>2177</v>
      </c>
      <c r="H351" s="197">
        <v>2</v>
      </c>
      <c r="I351" s="198"/>
      <c r="J351" s="199">
        <f t="shared" si="90"/>
        <v>0</v>
      </c>
      <c r="K351" s="195" t="s">
        <v>22</v>
      </c>
      <c r="L351" s="56"/>
      <c r="M351" s="200" t="s">
        <v>22</v>
      </c>
      <c r="N351" s="201" t="s">
        <v>46</v>
      </c>
      <c r="O351" s="37"/>
      <c r="P351" s="202">
        <f t="shared" si="91"/>
        <v>0</v>
      </c>
      <c r="Q351" s="202">
        <v>0</v>
      </c>
      <c r="R351" s="202">
        <f t="shared" si="92"/>
        <v>0</v>
      </c>
      <c r="S351" s="202">
        <v>0</v>
      </c>
      <c r="T351" s="203">
        <f t="shared" si="93"/>
        <v>0</v>
      </c>
      <c r="AR351" s="19" t="s">
        <v>258</v>
      </c>
      <c r="AT351" s="19" t="s">
        <v>198</v>
      </c>
      <c r="AU351" s="19" t="s">
        <v>216</v>
      </c>
      <c r="AY351" s="19" t="s">
        <v>195</v>
      </c>
      <c r="BE351" s="204">
        <f t="shared" si="94"/>
        <v>0</v>
      </c>
      <c r="BF351" s="204">
        <f t="shared" si="95"/>
        <v>0</v>
      </c>
      <c r="BG351" s="204">
        <f t="shared" si="96"/>
        <v>0</v>
      </c>
      <c r="BH351" s="204">
        <f t="shared" si="97"/>
        <v>0</v>
      </c>
      <c r="BI351" s="204">
        <f t="shared" si="98"/>
        <v>0</v>
      </c>
      <c r="BJ351" s="19" t="s">
        <v>23</v>
      </c>
      <c r="BK351" s="204">
        <f t="shared" si="99"/>
        <v>0</v>
      </c>
      <c r="BL351" s="19" t="s">
        <v>258</v>
      </c>
      <c r="BM351" s="19" t="s">
        <v>4072</v>
      </c>
    </row>
    <row r="352" spans="2:65" s="1" customFormat="1" ht="20.399999999999999" customHeight="1">
      <c r="B352" s="36"/>
      <c r="C352" s="193" t="s">
        <v>2635</v>
      </c>
      <c r="D352" s="193" t="s">
        <v>198</v>
      </c>
      <c r="E352" s="194" t="s">
        <v>4073</v>
      </c>
      <c r="F352" s="195" t="s">
        <v>4074</v>
      </c>
      <c r="G352" s="196" t="s">
        <v>2177</v>
      </c>
      <c r="H352" s="197">
        <v>19</v>
      </c>
      <c r="I352" s="198"/>
      <c r="J352" s="199">
        <f t="shared" si="90"/>
        <v>0</v>
      </c>
      <c r="K352" s="195" t="s">
        <v>22</v>
      </c>
      <c r="L352" s="56"/>
      <c r="M352" s="200" t="s">
        <v>22</v>
      </c>
      <c r="N352" s="201" t="s">
        <v>46</v>
      </c>
      <c r="O352" s="37"/>
      <c r="P352" s="202">
        <f t="shared" si="91"/>
        <v>0</v>
      </c>
      <c r="Q352" s="202">
        <v>0</v>
      </c>
      <c r="R352" s="202">
        <f t="shared" si="92"/>
        <v>0</v>
      </c>
      <c r="S352" s="202">
        <v>0</v>
      </c>
      <c r="T352" s="203">
        <f t="shared" si="93"/>
        <v>0</v>
      </c>
      <c r="AR352" s="19" t="s">
        <v>258</v>
      </c>
      <c r="AT352" s="19" t="s">
        <v>198</v>
      </c>
      <c r="AU352" s="19" t="s">
        <v>216</v>
      </c>
      <c r="AY352" s="19" t="s">
        <v>195</v>
      </c>
      <c r="BE352" s="204">
        <f t="shared" si="94"/>
        <v>0</v>
      </c>
      <c r="BF352" s="204">
        <f t="shared" si="95"/>
        <v>0</v>
      </c>
      <c r="BG352" s="204">
        <f t="shared" si="96"/>
        <v>0</v>
      </c>
      <c r="BH352" s="204">
        <f t="shared" si="97"/>
        <v>0</v>
      </c>
      <c r="BI352" s="204">
        <f t="shared" si="98"/>
        <v>0</v>
      </c>
      <c r="BJ352" s="19" t="s">
        <v>23</v>
      </c>
      <c r="BK352" s="204">
        <f t="shared" si="99"/>
        <v>0</v>
      </c>
      <c r="BL352" s="19" t="s">
        <v>258</v>
      </c>
      <c r="BM352" s="19" t="s">
        <v>4075</v>
      </c>
    </row>
    <row r="353" spans="2:65" s="1" customFormat="1" ht="20.399999999999999" customHeight="1">
      <c r="B353" s="36"/>
      <c r="C353" s="193" t="s">
        <v>2639</v>
      </c>
      <c r="D353" s="193" t="s">
        <v>198</v>
      </c>
      <c r="E353" s="194" t="s">
        <v>3709</v>
      </c>
      <c r="F353" s="195" t="s">
        <v>3710</v>
      </c>
      <c r="G353" s="196" t="s">
        <v>206</v>
      </c>
      <c r="H353" s="197">
        <v>338.1</v>
      </c>
      <c r="I353" s="198"/>
      <c r="J353" s="199">
        <f t="shared" si="90"/>
        <v>0</v>
      </c>
      <c r="K353" s="195" t="s">
        <v>22</v>
      </c>
      <c r="L353" s="56"/>
      <c r="M353" s="200" t="s">
        <v>22</v>
      </c>
      <c r="N353" s="201" t="s">
        <v>46</v>
      </c>
      <c r="O353" s="37"/>
      <c r="P353" s="202">
        <f t="shared" si="91"/>
        <v>0</v>
      </c>
      <c r="Q353" s="202">
        <v>0</v>
      </c>
      <c r="R353" s="202">
        <f t="shared" si="92"/>
        <v>0</v>
      </c>
      <c r="S353" s="202">
        <v>0</v>
      </c>
      <c r="T353" s="203">
        <f t="shared" si="93"/>
        <v>0</v>
      </c>
      <c r="AR353" s="19" t="s">
        <v>258</v>
      </c>
      <c r="AT353" s="19" t="s">
        <v>198</v>
      </c>
      <c r="AU353" s="19" t="s">
        <v>216</v>
      </c>
      <c r="AY353" s="19" t="s">
        <v>195</v>
      </c>
      <c r="BE353" s="204">
        <f t="shared" si="94"/>
        <v>0</v>
      </c>
      <c r="BF353" s="204">
        <f t="shared" si="95"/>
        <v>0</v>
      </c>
      <c r="BG353" s="204">
        <f t="shared" si="96"/>
        <v>0</v>
      </c>
      <c r="BH353" s="204">
        <f t="shared" si="97"/>
        <v>0</v>
      </c>
      <c r="BI353" s="204">
        <f t="shared" si="98"/>
        <v>0</v>
      </c>
      <c r="BJ353" s="19" t="s">
        <v>23</v>
      </c>
      <c r="BK353" s="204">
        <f t="shared" si="99"/>
        <v>0</v>
      </c>
      <c r="BL353" s="19" t="s">
        <v>258</v>
      </c>
      <c r="BM353" s="19" t="s">
        <v>4076</v>
      </c>
    </row>
    <row r="354" spans="2:65" s="11" customFormat="1" ht="22.35" customHeight="1">
      <c r="B354" s="176"/>
      <c r="C354" s="177"/>
      <c r="D354" s="190" t="s">
        <v>74</v>
      </c>
      <c r="E354" s="191" t="s">
        <v>4077</v>
      </c>
      <c r="F354" s="191" t="s">
        <v>4078</v>
      </c>
      <c r="G354" s="177"/>
      <c r="H354" s="177"/>
      <c r="I354" s="180"/>
      <c r="J354" s="192">
        <f>BK354</f>
        <v>0</v>
      </c>
      <c r="K354" s="177"/>
      <c r="L354" s="182"/>
      <c r="M354" s="183"/>
      <c r="N354" s="184"/>
      <c r="O354" s="184"/>
      <c r="P354" s="185">
        <f>SUM(P355:P373)</f>
        <v>0</v>
      </c>
      <c r="Q354" s="184"/>
      <c r="R354" s="185">
        <f>SUM(R355:R373)</f>
        <v>0</v>
      </c>
      <c r="S354" s="184"/>
      <c r="T354" s="186">
        <f>SUM(T355:T373)</f>
        <v>0</v>
      </c>
      <c r="AR354" s="187" t="s">
        <v>83</v>
      </c>
      <c r="AT354" s="188" t="s">
        <v>74</v>
      </c>
      <c r="AU354" s="188" t="s">
        <v>83</v>
      </c>
      <c r="AY354" s="187" t="s">
        <v>195</v>
      </c>
      <c r="BK354" s="189">
        <f>SUM(BK355:BK373)</f>
        <v>0</v>
      </c>
    </row>
    <row r="355" spans="2:65" s="1" customFormat="1" ht="20.399999999999999" customHeight="1">
      <c r="B355" s="36"/>
      <c r="C355" s="260" t="s">
        <v>2648</v>
      </c>
      <c r="D355" s="260" t="s">
        <v>267</v>
      </c>
      <c r="E355" s="261" t="s">
        <v>4079</v>
      </c>
      <c r="F355" s="262" t="s">
        <v>4080</v>
      </c>
      <c r="G355" s="263" t="s">
        <v>2177</v>
      </c>
      <c r="H355" s="264">
        <v>10</v>
      </c>
      <c r="I355" s="265"/>
      <c r="J355" s="266">
        <f t="shared" ref="J355:J373" si="100">ROUND(I355*H355,2)</f>
        <v>0</v>
      </c>
      <c r="K355" s="262" t="s">
        <v>22</v>
      </c>
      <c r="L355" s="267"/>
      <c r="M355" s="268" t="s">
        <v>22</v>
      </c>
      <c r="N355" s="269" t="s">
        <v>46</v>
      </c>
      <c r="O355" s="37"/>
      <c r="P355" s="202">
        <f t="shared" ref="P355:P373" si="101">O355*H355</f>
        <v>0</v>
      </c>
      <c r="Q355" s="202">
        <v>0</v>
      </c>
      <c r="R355" s="202">
        <f t="shared" ref="R355:R373" si="102">Q355*H355</f>
        <v>0</v>
      </c>
      <c r="S355" s="202">
        <v>0</v>
      </c>
      <c r="T355" s="203">
        <f t="shared" ref="T355:T373" si="103">S355*H355</f>
        <v>0</v>
      </c>
      <c r="AR355" s="19" t="s">
        <v>512</v>
      </c>
      <c r="AT355" s="19" t="s">
        <v>267</v>
      </c>
      <c r="AU355" s="19" t="s">
        <v>216</v>
      </c>
      <c r="AY355" s="19" t="s">
        <v>195</v>
      </c>
      <c r="BE355" s="204">
        <f t="shared" ref="BE355:BE373" si="104">IF(N355="základní",J355,0)</f>
        <v>0</v>
      </c>
      <c r="BF355" s="204">
        <f t="shared" ref="BF355:BF373" si="105">IF(N355="snížená",J355,0)</f>
        <v>0</v>
      </c>
      <c r="BG355" s="204">
        <f t="shared" ref="BG355:BG373" si="106">IF(N355="zákl. přenesená",J355,0)</f>
        <v>0</v>
      </c>
      <c r="BH355" s="204">
        <f t="shared" ref="BH355:BH373" si="107">IF(N355="sníž. přenesená",J355,0)</f>
        <v>0</v>
      </c>
      <c r="BI355" s="204">
        <f t="shared" ref="BI355:BI373" si="108">IF(N355="nulová",J355,0)</f>
        <v>0</v>
      </c>
      <c r="BJ355" s="19" t="s">
        <v>23</v>
      </c>
      <c r="BK355" s="204">
        <f t="shared" ref="BK355:BK373" si="109">ROUND(I355*H355,2)</f>
        <v>0</v>
      </c>
      <c r="BL355" s="19" t="s">
        <v>258</v>
      </c>
      <c r="BM355" s="19" t="s">
        <v>4081</v>
      </c>
    </row>
    <row r="356" spans="2:65" s="1" customFormat="1" ht="20.399999999999999" customHeight="1">
      <c r="B356" s="36"/>
      <c r="C356" s="260" t="s">
        <v>2652</v>
      </c>
      <c r="D356" s="260" t="s">
        <v>267</v>
      </c>
      <c r="E356" s="261" t="s">
        <v>4082</v>
      </c>
      <c r="F356" s="262" t="s">
        <v>4083</v>
      </c>
      <c r="G356" s="263" t="s">
        <v>2177</v>
      </c>
      <c r="H356" s="264">
        <v>10</v>
      </c>
      <c r="I356" s="265"/>
      <c r="J356" s="266">
        <f t="shared" si="100"/>
        <v>0</v>
      </c>
      <c r="K356" s="262" t="s">
        <v>22</v>
      </c>
      <c r="L356" s="267"/>
      <c r="M356" s="268" t="s">
        <v>22</v>
      </c>
      <c r="N356" s="269" t="s">
        <v>46</v>
      </c>
      <c r="O356" s="37"/>
      <c r="P356" s="202">
        <f t="shared" si="101"/>
        <v>0</v>
      </c>
      <c r="Q356" s="202">
        <v>0</v>
      </c>
      <c r="R356" s="202">
        <f t="shared" si="102"/>
        <v>0</v>
      </c>
      <c r="S356" s="202">
        <v>0</v>
      </c>
      <c r="T356" s="203">
        <f t="shared" si="103"/>
        <v>0</v>
      </c>
      <c r="AR356" s="19" t="s">
        <v>512</v>
      </c>
      <c r="AT356" s="19" t="s">
        <v>267</v>
      </c>
      <c r="AU356" s="19" t="s">
        <v>216</v>
      </c>
      <c r="AY356" s="19" t="s">
        <v>195</v>
      </c>
      <c r="BE356" s="204">
        <f t="shared" si="104"/>
        <v>0</v>
      </c>
      <c r="BF356" s="204">
        <f t="shared" si="105"/>
        <v>0</v>
      </c>
      <c r="BG356" s="204">
        <f t="shared" si="106"/>
        <v>0</v>
      </c>
      <c r="BH356" s="204">
        <f t="shared" si="107"/>
        <v>0</v>
      </c>
      <c r="BI356" s="204">
        <f t="shared" si="108"/>
        <v>0</v>
      </c>
      <c r="BJ356" s="19" t="s">
        <v>23</v>
      </c>
      <c r="BK356" s="204">
        <f t="shared" si="109"/>
        <v>0</v>
      </c>
      <c r="BL356" s="19" t="s">
        <v>258</v>
      </c>
      <c r="BM356" s="19" t="s">
        <v>4084</v>
      </c>
    </row>
    <row r="357" spans="2:65" s="1" customFormat="1" ht="20.399999999999999" customHeight="1">
      <c r="B357" s="36"/>
      <c r="C357" s="260" t="s">
        <v>2654</v>
      </c>
      <c r="D357" s="260" t="s">
        <v>267</v>
      </c>
      <c r="E357" s="261" t="s">
        <v>4085</v>
      </c>
      <c r="F357" s="262" t="s">
        <v>4086</v>
      </c>
      <c r="G357" s="263" t="s">
        <v>2177</v>
      </c>
      <c r="H357" s="264">
        <v>10</v>
      </c>
      <c r="I357" s="265"/>
      <c r="J357" s="266">
        <f t="shared" si="100"/>
        <v>0</v>
      </c>
      <c r="K357" s="262" t="s">
        <v>22</v>
      </c>
      <c r="L357" s="267"/>
      <c r="M357" s="268" t="s">
        <v>22</v>
      </c>
      <c r="N357" s="269" t="s">
        <v>46</v>
      </c>
      <c r="O357" s="37"/>
      <c r="P357" s="202">
        <f t="shared" si="101"/>
        <v>0</v>
      </c>
      <c r="Q357" s="202">
        <v>0</v>
      </c>
      <c r="R357" s="202">
        <f t="shared" si="102"/>
        <v>0</v>
      </c>
      <c r="S357" s="202">
        <v>0</v>
      </c>
      <c r="T357" s="203">
        <f t="shared" si="103"/>
        <v>0</v>
      </c>
      <c r="AR357" s="19" t="s">
        <v>512</v>
      </c>
      <c r="AT357" s="19" t="s">
        <v>267</v>
      </c>
      <c r="AU357" s="19" t="s">
        <v>216</v>
      </c>
      <c r="AY357" s="19" t="s">
        <v>195</v>
      </c>
      <c r="BE357" s="204">
        <f t="shared" si="104"/>
        <v>0</v>
      </c>
      <c r="BF357" s="204">
        <f t="shared" si="105"/>
        <v>0</v>
      </c>
      <c r="BG357" s="204">
        <f t="shared" si="106"/>
        <v>0</v>
      </c>
      <c r="BH357" s="204">
        <f t="shared" si="107"/>
        <v>0</v>
      </c>
      <c r="BI357" s="204">
        <f t="shared" si="108"/>
        <v>0</v>
      </c>
      <c r="BJ357" s="19" t="s">
        <v>23</v>
      </c>
      <c r="BK357" s="204">
        <f t="shared" si="109"/>
        <v>0</v>
      </c>
      <c r="BL357" s="19" t="s">
        <v>258</v>
      </c>
      <c r="BM357" s="19" t="s">
        <v>4087</v>
      </c>
    </row>
    <row r="358" spans="2:65" s="1" customFormat="1" ht="20.399999999999999" customHeight="1">
      <c r="B358" s="36"/>
      <c r="C358" s="260" t="s">
        <v>2656</v>
      </c>
      <c r="D358" s="260" t="s">
        <v>267</v>
      </c>
      <c r="E358" s="261" t="s">
        <v>4088</v>
      </c>
      <c r="F358" s="262" t="s">
        <v>4089</v>
      </c>
      <c r="G358" s="263" t="s">
        <v>2177</v>
      </c>
      <c r="H358" s="264">
        <v>10</v>
      </c>
      <c r="I358" s="265"/>
      <c r="J358" s="266">
        <f t="shared" si="100"/>
        <v>0</v>
      </c>
      <c r="K358" s="262" t="s">
        <v>22</v>
      </c>
      <c r="L358" s="267"/>
      <c r="M358" s="268" t="s">
        <v>22</v>
      </c>
      <c r="N358" s="269" t="s">
        <v>46</v>
      </c>
      <c r="O358" s="37"/>
      <c r="P358" s="202">
        <f t="shared" si="101"/>
        <v>0</v>
      </c>
      <c r="Q358" s="202">
        <v>0</v>
      </c>
      <c r="R358" s="202">
        <f t="shared" si="102"/>
        <v>0</v>
      </c>
      <c r="S358" s="202">
        <v>0</v>
      </c>
      <c r="T358" s="203">
        <f t="shared" si="103"/>
        <v>0</v>
      </c>
      <c r="AR358" s="19" t="s">
        <v>512</v>
      </c>
      <c r="AT358" s="19" t="s">
        <v>267</v>
      </c>
      <c r="AU358" s="19" t="s">
        <v>216</v>
      </c>
      <c r="AY358" s="19" t="s">
        <v>195</v>
      </c>
      <c r="BE358" s="204">
        <f t="shared" si="104"/>
        <v>0</v>
      </c>
      <c r="BF358" s="204">
        <f t="shared" si="105"/>
        <v>0</v>
      </c>
      <c r="BG358" s="204">
        <f t="shared" si="106"/>
        <v>0</v>
      </c>
      <c r="BH358" s="204">
        <f t="shared" si="107"/>
        <v>0</v>
      </c>
      <c r="BI358" s="204">
        <f t="shared" si="108"/>
        <v>0</v>
      </c>
      <c r="BJ358" s="19" t="s">
        <v>23</v>
      </c>
      <c r="BK358" s="204">
        <f t="shared" si="109"/>
        <v>0</v>
      </c>
      <c r="BL358" s="19" t="s">
        <v>258</v>
      </c>
      <c r="BM358" s="19" t="s">
        <v>4090</v>
      </c>
    </row>
    <row r="359" spans="2:65" s="1" customFormat="1" ht="20.399999999999999" customHeight="1">
      <c r="B359" s="36"/>
      <c r="C359" s="260" t="s">
        <v>2661</v>
      </c>
      <c r="D359" s="260" t="s">
        <v>267</v>
      </c>
      <c r="E359" s="261" t="s">
        <v>4091</v>
      </c>
      <c r="F359" s="262" t="s">
        <v>4092</v>
      </c>
      <c r="G359" s="263" t="s">
        <v>2177</v>
      </c>
      <c r="H359" s="264">
        <v>20</v>
      </c>
      <c r="I359" s="265"/>
      <c r="J359" s="266">
        <f t="shared" si="100"/>
        <v>0</v>
      </c>
      <c r="K359" s="262" t="s">
        <v>22</v>
      </c>
      <c r="L359" s="267"/>
      <c r="M359" s="268" t="s">
        <v>22</v>
      </c>
      <c r="N359" s="269" t="s">
        <v>46</v>
      </c>
      <c r="O359" s="37"/>
      <c r="P359" s="202">
        <f t="shared" si="101"/>
        <v>0</v>
      </c>
      <c r="Q359" s="202">
        <v>0</v>
      </c>
      <c r="R359" s="202">
        <f t="shared" si="102"/>
        <v>0</v>
      </c>
      <c r="S359" s="202">
        <v>0</v>
      </c>
      <c r="T359" s="203">
        <f t="shared" si="103"/>
        <v>0</v>
      </c>
      <c r="AR359" s="19" t="s">
        <v>512</v>
      </c>
      <c r="AT359" s="19" t="s">
        <v>267</v>
      </c>
      <c r="AU359" s="19" t="s">
        <v>216</v>
      </c>
      <c r="AY359" s="19" t="s">
        <v>195</v>
      </c>
      <c r="BE359" s="204">
        <f t="shared" si="104"/>
        <v>0</v>
      </c>
      <c r="BF359" s="204">
        <f t="shared" si="105"/>
        <v>0</v>
      </c>
      <c r="BG359" s="204">
        <f t="shared" si="106"/>
        <v>0</v>
      </c>
      <c r="BH359" s="204">
        <f t="shared" si="107"/>
        <v>0</v>
      </c>
      <c r="BI359" s="204">
        <f t="shared" si="108"/>
        <v>0</v>
      </c>
      <c r="BJ359" s="19" t="s">
        <v>23</v>
      </c>
      <c r="BK359" s="204">
        <f t="shared" si="109"/>
        <v>0</v>
      </c>
      <c r="BL359" s="19" t="s">
        <v>258</v>
      </c>
      <c r="BM359" s="19" t="s">
        <v>4093</v>
      </c>
    </row>
    <row r="360" spans="2:65" s="1" customFormat="1" ht="20.399999999999999" customHeight="1">
      <c r="B360" s="36"/>
      <c r="C360" s="260" t="s">
        <v>2665</v>
      </c>
      <c r="D360" s="260" t="s">
        <v>267</v>
      </c>
      <c r="E360" s="261" t="s">
        <v>4094</v>
      </c>
      <c r="F360" s="262" t="s">
        <v>4095</v>
      </c>
      <c r="G360" s="263" t="s">
        <v>206</v>
      </c>
      <c r="H360" s="264">
        <v>223.64099999999999</v>
      </c>
      <c r="I360" s="265"/>
      <c r="J360" s="266">
        <f t="shared" si="100"/>
        <v>0</v>
      </c>
      <c r="K360" s="262" t="s">
        <v>22</v>
      </c>
      <c r="L360" s="267"/>
      <c r="M360" s="268" t="s">
        <v>22</v>
      </c>
      <c r="N360" s="269" t="s">
        <v>46</v>
      </c>
      <c r="O360" s="37"/>
      <c r="P360" s="202">
        <f t="shared" si="101"/>
        <v>0</v>
      </c>
      <c r="Q360" s="202">
        <v>0</v>
      </c>
      <c r="R360" s="202">
        <f t="shared" si="102"/>
        <v>0</v>
      </c>
      <c r="S360" s="202">
        <v>0</v>
      </c>
      <c r="T360" s="203">
        <f t="shared" si="103"/>
        <v>0</v>
      </c>
      <c r="AR360" s="19" t="s">
        <v>512</v>
      </c>
      <c r="AT360" s="19" t="s">
        <v>267</v>
      </c>
      <c r="AU360" s="19" t="s">
        <v>216</v>
      </c>
      <c r="AY360" s="19" t="s">
        <v>195</v>
      </c>
      <c r="BE360" s="204">
        <f t="shared" si="104"/>
        <v>0</v>
      </c>
      <c r="BF360" s="204">
        <f t="shared" si="105"/>
        <v>0</v>
      </c>
      <c r="BG360" s="204">
        <f t="shared" si="106"/>
        <v>0</v>
      </c>
      <c r="BH360" s="204">
        <f t="shared" si="107"/>
        <v>0</v>
      </c>
      <c r="BI360" s="204">
        <f t="shared" si="108"/>
        <v>0</v>
      </c>
      <c r="BJ360" s="19" t="s">
        <v>23</v>
      </c>
      <c r="BK360" s="204">
        <f t="shared" si="109"/>
        <v>0</v>
      </c>
      <c r="BL360" s="19" t="s">
        <v>258</v>
      </c>
      <c r="BM360" s="19" t="s">
        <v>4096</v>
      </c>
    </row>
    <row r="361" spans="2:65" s="1" customFormat="1" ht="20.399999999999999" customHeight="1">
      <c r="B361" s="36"/>
      <c r="C361" s="260" t="s">
        <v>2670</v>
      </c>
      <c r="D361" s="260" t="s">
        <v>267</v>
      </c>
      <c r="E361" s="261" t="s">
        <v>4097</v>
      </c>
      <c r="F361" s="262" t="s">
        <v>4098</v>
      </c>
      <c r="G361" s="263" t="s">
        <v>206</v>
      </c>
      <c r="H361" s="264">
        <v>21.62</v>
      </c>
      <c r="I361" s="265"/>
      <c r="J361" s="266">
        <f t="shared" si="100"/>
        <v>0</v>
      </c>
      <c r="K361" s="262" t="s">
        <v>22</v>
      </c>
      <c r="L361" s="267"/>
      <c r="M361" s="268" t="s">
        <v>22</v>
      </c>
      <c r="N361" s="269" t="s">
        <v>46</v>
      </c>
      <c r="O361" s="37"/>
      <c r="P361" s="202">
        <f t="shared" si="101"/>
        <v>0</v>
      </c>
      <c r="Q361" s="202">
        <v>0</v>
      </c>
      <c r="R361" s="202">
        <f t="shared" si="102"/>
        <v>0</v>
      </c>
      <c r="S361" s="202">
        <v>0</v>
      </c>
      <c r="T361" s="203">
        <f t="shared" si="103"/>
        <v>0</v>
      </c>
      <c r="AR361" s="19" t="s">
        <v>512</v>
      </c>
      <c r="AT361" s="19" t="s">
        <v>267</v>
      </c>
      <c r="AU361" s="19" t="s">
        <v>216</v>
      </c>
      <c r="AY361" s="19" t="s">
        <v>195</v>
      </c>
      <c r="BE361" s="204">
        <f t="shared" si="104"/>
        <v>0</v>
      </c>
      <c r="BF361" s="204">
        <f t="shared" si="105"/>
        <v>0</v>
      </c>
      <c r="BG361" s="204">
        <f t="shared" si="106"/>
        <v>0</v>
      </c>
      <c r="BH361" s="204">
        <f t="shared" si="107"/>
        <v>0</v>
      </c>
      <c r="BI361" s="204">
        <f t="shared" si="108"/>
        <v>0</v>
      </c>
      <c r="BJ361" s="19" t="s">
        <v>23</v>
      </c>
      <c r="BK361" s="204">
        <f t="shared" si="109"/>
        <v>0</v>
      </c>
      <c r="BL361" s="19" t="s">
        <v>258</v>
      </c>
      <c r="BM361" s="19" t="s">
        <v>4099</v>
      </c>
    </row>
    <row r="362" spans="2:65" s="1" customFormat="1" ht="20.399999999999999" customHeight="1">
      <c r="B362" s="36"/>
      <c r="C362" s="260" t="s">
        <v>2674</v>
      </c>
      <c r="D362" s="260" t="s">
        <v>267</v>
      </c>
      <c r="E362" s="261" t="s">
        <v>4100</v>
      </c>
      <c r="F362" s="262" t="s">
        <v>4101</v>
      </c>
      <c r="G362" s="263" t="s">
        <v>206</v>
      </c>
      <c r="H362" s="264">
        <v>261.85500000000002</v>
      </c>
      <c r="I362" s="265"/>
      <c r="J362" s="266">
        <f t="shared" si="100"/>
        <v>0</v>
      </c>
      <c r="K362" s="262" t="s">
        <v>22</v>
      </c>
      <c r="L362" s="267"/>
      <c r="M362" s="268" t="s">
        <v>22</v>
      </c>
      <c r="N362" s="269" t="s">
        <v>46</v>
      </c>
      <c r="O362" s="37"/>
      <c r="P362" s="202">
        <f t="shared" si="101"/>
        <v>0</v>
      </c>
      <c r="Q362" s="202">
        <v>0</v>
      </c>
      <c r="R362" s="202">
        <f t="shared" si="102"/>
        <v>0</v>
      </c>
      <c r="S362" s="202">
        <v>0</v>
      </c>
      <c r="T362" s="203">
        <f t="shared" si="103"/>
        <v>0</v>
      </c>
      <c r="AR362" s="19" t="s">
        <v>512</v>
      </c>
      <c r="AT362" s="19" t="s">
        <v>267</v>
      </c>
      <c r="AU362" s="19" t="s">
        <v>216</v>
      </c>
      <c r="AY362" s="19" t="s">
        <v>195</v>
      </c>
      <c r="BE362" s="204">
        <f t="shared" si="104"/>
        <v>0</v>
      </c>
      <c r="BF362" s="204">
        <f t="shared" si="105"/>
        <v>0</v>
      </c>
      <c r="BG362" s="204">
        <f t="shared" si="106"/>
        <v>0</v>
      </c>
      <c r="BH362" s="204">
        <f t="shared" si="107"/>
        <v>0</v>
      </c>
      <c r="BI362" s="204">
        <f t="shared" si="108"/>
        <v>0</v>
      </c>
      <c r="BJ362" s="19" t="s">
        <v>23</v>
      </c>
      <c r="BK362" s="204">
        <f t="shared" si="109"/>
        <v>0</v>
      </c>
      <c r="BL362" s="19" t="s">
        <v>258</v>
      </c>
      <c r="BM362" s="19" t="s">
        <v>4102</v>
      </c>
    </row>
    <row r="363" spans="2:65" s="1" customFormat="1" ht="20.399999999999999" customHeight="1">
      <c r="B363" s="36"/>
      <c r="C363" s="260" t="s">
        <v>2679</v>
      </c>
      <c r="D363" s="260" t="s">
        <v>267</v>
      </c>
      <c r="E363" s="261" t="s">
        <v>4103</v>
      </c>
      <c r="F363" s="262" t="s">
        <v>4104</v>
      </c>
      <c r="G363" s="263" t="s">
        <v>2177</v>
      </c>
      <c r="H363" s="264">
        <v>9</v>
      </c>
      <c r="I363" s="265"/>
      <c r="J363" s="266">
        <f t="shared" si="100"/>
        <v>0</v>
      </c>
      <c r="K363" s="262" t="s">
        <v>22</v>
      </c>
      <c r="L363" s="267"/>
      <c r="M363" s="268" t="s">
        <v>22</v>
      </c>
      <c r="N363" s="269" t="s">
        <v>46</v>
      </c>
      <c r="O363" s="37"/>
      <c r="P363" s="202">
        <f t="shared" si="101"/>
        <v>0</v>
      </c>
      <c r="Q363" s="202">
        <v>0</v>
      </c>
      <c r="R363" s="202">
        <f t="shared" si="102"/>
        <v>0</v>
      </c>
      <c r="S363" s="202">
        <v>0</v>
      </c>
      <c r="T363" s="203">
        <f t="shared" si="103"/>
        <v>0</v>
      </c>
      <c r="AR363" s="19" t="s">
        <v>512</v>
      </c>
      <c r="AT363" s="19" t="s">
        <v>267</v>
      </c>
      <c r="AU363" s="19" t="s">
        <v>216</v>
      </c>
      <c r="AY363" s="19" t="s">
        <v>195</v>
      </c>
      <c r="BE363" s="204">
        <f t="shared" si="104"/>
        <v>0</v>
      </c>
      <c r="BF363" s="204">
        <f t="shared" si="105"/>
        <v>0</v>
      </c>
      <c r="BG363" s="204">
        <f t="shared" si="106"/>
        <v>0</v>
      </c>
      <c r="BH363" s="204">
        <f t="shared" si="107"/>
        <v>0</v>
      </c>
      <c r="BI363" s="204">
        <f t="shared" si="108"/>
        <v>0</v>
      </c>
      <c r="BJ363" s="19" t="s">
        <v>23</v>
      </c>
      <c r="BK363" s="204">
        <f t="shared" si="109"/>
        <v>0</v>
      </c>
      <c r="BL363" s="19" t="s">
        <v>258</v>
      </c>
      <c r="BM363" s="19" t="s">
        <v>4105</v>
      </c>
    </row>
    <row r="364" spans="2:65" s="1" customFormat="1" ht="20.399999999999999" customHeight="1">
      <c r="B364" s="36"/>
      <c r="C364" s="260" t="s">
        <v>2683</v>
      </c>
      <c r="D364" s="260" t="s">
        <v>267</v>
      </c>
      <c r="E364" s="261" t="s">
        <v>4106</v>
      </c>
      <c r="F364" s="262" t="s">
        <v>4107</v>
      </c>
      <c r="G364" s="263" t="s">
        <v>2177</v>
      </c>
      <c r="H364" s="264">
        <v>1</v>
      </c>
      <c r="I364" s="265"/>
      <c r="J364" s="266">
        <f t="shared" si="100"/>
        <v>0</v>
      </c>
      <c r="K364" s="262" t="s">
        <v>22</v>
      </c>
      <c r="L364" s="267"/>
      <c r="M364" s="268" t="s">
        <v>22</v>
      </c>
      <c r="N364" s="269" t="s">
        <v>46</v>
      </c>
      <c r="O364" s="37"/>
      <c r="P364" s="202">
        <f t="shared" si="101"/>
        <v>0</v>
      </c>
      <c r="Q364" s="202">
        <v>0</v>
      </c>
      <c r="R364" s="202">
        <f t="shared" si="102"/>
        <v>0</v>
      </c>
      <c r="S364" s="202">
        <v>0</v>
      </c>
      <c r="T364" s="203">
        <f t="shared" si="103"/>
        <v>0</v>
      </c>
      <c r="AR364" s="19" t="s">
        <v>512</v>
      </c>
      <c r="AT364" s="19" t="s">
        <v>267</v>
      </c>
      <c r="AU364" s="19" t="s">
        <v>216</v>
      </c>
      <c r="AY364" s="19" t="s">
        <v>195</v>
      </c>
      <c r="BE364" s="204">
        <f t="shared" si="104"/>
        <v>0</v>
      </c>
      <c r="BF364" s="204">
        <f t="shared" si="105"/>
        <v>0</v>
      </c>
      <c r="BG364" s="204">
        <f t="shared" si="106"/>
        <v>0</v>
      </c>
      <c r="BH364" s="204">
        <f t="shared" si="107"/>
        <v>0</v>
      </c>
      <c r="BI364" s="204">
        <f t="shared" si="108"/>
        <v>0</v>
      </c>
      <c r="BJ364" s="19" t="s">
        <v>23</v>
      </c>
      <c r="BK364" s="204">
        <f t="shared" si="109"/>
        <v>0</v>
      </c>
      <c r="BL364" s="19" t="s">
        <v>258</v>
      </c>
      <c r="BM364" s="19" t="s">
        <v>4108</v>
      </c>
    </row>
    <row r="365" spans="2:65" s="1" customFormat="1" ht="20.399999999999999" customHeight="1">
      <c r="B365" s="36"/>
      <c r="C365" s="193" t="s">
        <v>2686</v>
      </c>
      <c r="D365" s="193" t="s">
        <v>198</v>
      </c>
      <c r="E365" s="194" t="s">
        <v>4109</v>
      </c>
      <c r="F365" s="195" t="s">
        <v>4110</v>
      </c>
      <c r="G365" s="196" t="s">
        <v>2177</v>
      </c>
      <c r="H365" s="197">
        <v>1</v>
      </c>
      <c r="I365" s="198"/>
      <c r="J365" s="199">
        <f t="shared" si="100"/>
        <v>0</v>
      </c>
      <c r="K365" s="195" t="s">
        <v>22</v>
      </c>
      <c r="L365" s="56"/>
      <c r="M365" s="200" t="s">
        <v>22</v>
      </c>
      <c r="N365" s="201" t="s">
        <v>46</v>
      </c>
      <c r="O365" s="37"/>
      <c r="P365" s="202">
        <f t="shared" si="101"/>
        <v>0</v>
      </c>
      <c r="Q365" s="202">
        <v>0</v>
      </c>
      <c r="R365" s="202">
        <f t="shared" si="102"/>
        <v>0</v>
      </c>
      <c r="S365" s="202">
        <v>0</v>
      </c>
      <c r="T365" s="203">
        <f t="shared" si="103"/>
        <v>0</v>
      </c>
      <c r="AR365" s="19" t="s">
        <v>258</v>
      </c>
      <c r="AT365" s="19" t="s">
        <v>198</v>
      </c>
      <c r="AU365" s="19" t="s">
        <v>216</v>
      </c>
      <c r="AY365" s="19" t="s">
        <v>195</v>
      </c>
      <c r="BE365" s="204">
        <f t="shared" si="104"/>
        <v>0</v>
      </c>
      <c r="BF365" s="204">
        <f t="shared" si="105"/>
        <v>0</v>
      </c>
      <c r="BG365" s="204">
        <f t="shared" si="106"/>
        <v>0</v>
      </c>
      <c r="BH365" s="204">
        <f t="shared" si="107"/>
        <v>0</v>
      </c>
      <c r="BI365" s="204">
        <f t="shared" si="108"/>
        <v>0</v>
      </c>
      <c r="BJ365" s="19" t="s">
        <v>23</v>
      </c>
      <c r="BK365" s="204">
        <f t="shared" si="109"/>
        <v>0</v>
      </c>
      <c r="BL365" s="19" t="s">
        <v>258</v>
      </c>
      <c r="BM365" s="19" t="s">
        <v>4111</v>
      </c>
    </row>
    <row r="366" spans="2:65" s="1" customFormat="1" ht="20.399999999999999" customHeight="1">
      <c r="B366" s="36"/>
      <c r="C366" s="193" t="s">
        <v>2689</v>
      </c>
      <c r="D366" s="193" t="s">
        <v>198</v>
      </c>
      <c r="E366" s="194" t="s">
        <v>4112</v>
      </c>
      <c r="F366" s="195" t="s">
        <v>4113</v>
      </c>
      <c r="G366" s="196" t="s">
        <v>2177</v>
      </c>
      <c r="H366" s="197">
        <v>9</v>
      </c>
      <c r="I366" s="198"/>
      <c r="J366" s="199">
        <f t="shared" si="100"/>
        <v>0</v>
      </c>
      <c r="K366" s="195" t="s">
        <v>22</v>
      </c>
      <c r="L366" s="56"/>
      <c r="M366" s="200" t="s">
        <v>22</v>
      </c>
      <c r="N366" s="201" t="s">
        <v>46</v>
      </c>
      <c r="O366" s="37"/>
      <c r="P366" s="202">
        <f t="shared" si="101"/>
        <v>0</v>
      </c>
      <c r="Q366" s="202">
        <v>0</v>
      </c>
      <c r="R366" s="202">
        <f t="shared" si="102"/>
        <v>0</v>
      </c>
      <c r="S366" s="202">
        <v>0</v>
      </c>
      <c r="T366" s="203">
        <f t="shared" si="103"/>
        <v>0</v>
      </c>
      <c r="AR366" s="19" t="s">
        <v>258</v>
      </c>
      <c r="AT366" s="19" t="s">
        <v>198</v>
      </c>
      <c r="AU366" s="19" t="s">
        <v>216</v>
      </c>
      <c r="AY366" s="19" t="s">
        <v>195</v>
      </c>
      <c r="BE366" s="204">
        <f t="shared" si="104"/>
        <v>0</v>
      </c>
      <c r="BF366" s="204">
        <f t="shared" si="105"/>
        <v>0</v>
      </c>
      <c r="BG366" s="204">
        <f t="shared" si="106"/>
        <v>0</v>
      </c>
      <c r="BH366" s="204">
        <f t="shared" si="107"/>
        <v>0</v>
      </c>
      <c r="BI366" s="204">
        <f t="shared" si="108"/>
        <v>0</v>
      </c>
      <c r="BJ366" s="19" t="s">
        <v>23</v>
      </c>
      <c r="BK366" s="204">
        <f t="shared" si="109"/>
        <v>0</v>
      </c>
      <c r="BL366" s="19" t="s">
        <v>258</v>
      </c>
      <c r="BM366" s="19" t="s">
        <v>4114</v>
      </c>
    </row>
    <row r="367" spans="2:65" s="1" customFormat="1" ht="20.399999999999999" customHeight="1">
      <c r="B367" s="36"/>
      <c r="C367" s="193" t="s">
        <v>2692</v>
      </c>
      <c r="D367" s="193" t="s">
        <v>198</v>
      </c>
      <c r="E367" s="194" t="s">
        <v>4115</v>
      </c>
      <c r="F367" s="195" t="s">
        <v>4116</v>
      </c>
      <c r="G367" s="196" t="s">
        <v>2177</v>
      </c>
      <c r="H367" s="197">
        <v>10</v>
      </c>
      <c r="I367" s="198"/>
      <c r="J367" s="199">
        <f t="shared" si="100"/>
        <v>0</v>
      </c>
      <c r="K367" s="195" t="s">
        <v>22</v>
      </c>
      <c r="L367" s="56"/>
      <c r="M367" s="200" t="s">
        <v>22</v>
      </c>
      <c r="N367" s="201" t="s">
        <v>46</v>
      </c>
      <c r="O367" s="37"/>
      <c r="P367" s="202">
        <f t="shared" si="101"/>
        <v>0</v>
      </c>
      <c r="Q367" s="202">
        <v>0</v>
      </c>
      <c r="R367" s="202">
        <f t="shared" si="102"/>
        <v>0</v>
      </c>
      <c r="S367" s="202">
        <v>0</v>
      </c>
      <c r="T367" s="203">
        <f t="shared" si="103"/>
        <v>0</v>
      </c>
      <c r="AR367" s="19" t="s">
        <v>258</v>
      </c>
      <c r="AT367" s="19" t="s">
        <v>198</v>
      </c>
      <c r="AU367" s="19" t="s">
        <v>216</v>
      </c>
      <c r="AY367" s="19" t="s">
        <v>195</v>
      </c>
      <c r="BE367" s="204">
        <f t="shared" si="104"/>
        <v>0</v>
      </c>
      <c r="BF367" s="204">
        <f t="shared" si="105"/>
        <v>0</v>
      </c>
      <c r="BG367" s="204">
        <f t="shared" si="106"/>
        <v>0</v>
      </c>
      <c r="BH367" s="204">
        <f t="shared" si="107"/>
        <v>0</v>
      </c>
      <c r="BI367" s="204">
        <f t="shared" si="108"/>
        <v>0</v>
      </c>
      <c r="BJ367" s="19" t="s">
        <v>23</v>
      </c>
      <c r="BK367" s="204">
        <f t="shared" si="109"/>
        <v>0</v>
      </c>
      <c r="BL367" s="19" t="s">
        <v>258</v>
      </c>
      <c r="BM367" s="19" t="s">
        <v>4117</v>
      </c>
    </row>
    <row r="368" spans="2:65" s="1" customFormat="1" ht="20.399999999999999" customHeight="1">
      <c r="B368" s="36"/>
      <c r="C368" s="193" t="s">
        <v>2698</v>
      </c>
      <c r="D368" s="193" t="s">
        <v>198</v>
      </c>
      <c r="E368" s="194" t="s">
        <v>4118</v>
      </c>
      <c r="F368" s="195" t="s">
        <v>4119</v>
      </c>
      <c r="G368" s="196" t="s">
        <v>2177</v>
      </c>
      <c r="H368" s="197">
        <v>10</v>
      </c>
      <c r="I368" s="198"/>
      <c r="J368" s="199">
        <f t="shared" si="100"/>
        <v>0</v>
      </c>
      <c r="K368" s="195" t="s">
        <v>22</v>
      </c>
      <c r="L368" s="56"/>
      <c r="M368" s="200" t="s">
        <v>22</v>
      </c>
      <c r="N368" s="201" t="s">
        <v>46</v>
      </c>
      <c r="O368" s="37"/>
      <c r="P368" s="202">
        <f t="shared" si="101"/>
        <v>0</v>
      </c>
      <c r="Q368" s="202">
        <v>0</v>
      </c>
      <c r="R368" s="202">
        <f t="shared" si="102"/>
        <v>0</v>
      </c>
      <c r="S368" s="202">
        <v>0</v>
      </c>
      <c r="T368" s="203">
        <f t="shared" si="103"/>
        <v>0</v>
      </c>
      <c r="AR368" s="19" t="s">
        <v>258</v>
      </c>
      <c r="AT368" s="19" t="s">
        <v>198</v>
      </c>
      <c r="AU368" s="19" t="s">
        <v>216</v>
      </c>
      <c r="AY368" s="19" t="s">
        <v>195</v>
      </c>
      <c r="BE368" s="204">
        <f t="shared" si="104"/>
        <v>0</v>
      </c>
      <c r="BF368" s="204">
        <f t="shared" si="105"/>
        <v>0</v>
      </c>
      <c r="BG368" s="204">
        <f t="shared" si="106"/>
        <v>0</v>
      </c>
      <c r="BH368" s="204">
        <f t="shared" si="107"/>
        <v>0</v>
      </c>
      <c r="BI368" s="204">
        <f t="shared" si="108"/>
        <v>0</v>
      </c>
      <c r="BJ368" s="19" t="s">
        <v>23</v>
      </c>
      <c r="BK368" s="204">
        <f t="shared" si="109"/>
        <v>0</v>
      </c>
      <c r="BL368" s="19" t="s">
        <v>258</v>
      </c>
      <c r="BM368" s="19" t="s">
        <v>4120</v>
      </c>
    </row>
    <row r="369" spans="2:65" s="1" customFormat="1" ht="20.399999999999999" customHeight="1">
      <c r="B369" s="36"/>
      <c r="C369" s="193" t="s">
        <v>2703</v>
      </c>
      <c r="D369" s="193" t="s">
        <v>198</v>
      </c>
      <c r="E369" s="194" t="s">
        <v>4121</v>
      </c>
      <c r="F369" s="195" t="s">
        <v>4122</v>
      </c>
      <c r="G369" s="196" t="s">
        <v>2177</v>
      </c>
      <c r="H369" s="197">
        <v>20</v>
      </c>
      <c r="I369" s="198"/>
      <c r="J369" s="199">
        <f t="shared" si="100"/>
        <v>0</v>
      </c>
      <c r="K369" s="195" t="s">
        <v>22</v>
      </c>
      <c r="L369" s="56"/>
      <c r="M369" s="200" t="s">
        <v>22</v>
      </c>
      <c r="N369" s="201" t="s">
        <v>46</v>
      </c>
      <c r="O369" s="37"/>
      <c r="P369" s="202">
        <f t="shared" si="101"/>
        <v>0</v>
      </c>
      <c r="Q369" s="202">
        <v>0</v>
      </c>
      <c r="R369" s="202">
        <f t="shared" si="102"/>
        <v>0</v>
      </c>
      <c r="S369" s="202">
        <v>0</v>
      </c>
      <c r="T369" s="203">
        <f t="shared" si="103"/>
        <v>0</v>
      </c>
      <c r="AR369" s="19" t="s">
        <v>258</v>
      </c>
      <c r="AT369" s="19" t="s">
        <v>198</v>
      </c>
      <c r="AU369" s="19" t="s">
        <v>216</v>
      </c>
      <c r="AY369" s="19" t="s">
        <v>195</v>
      </c>
      <c r="BE369" s="204">
        <f t="shared" si="104"/>
        <v>0</v>
      </c>
      <c r="BF369" s="204">
        <f t="shared" si="105"/>
        <v>0</v>
      </c>
      <c r="BG369" s="204">
        <f t="shared" si="106"/>
        <v>0</v>
      </c>
      <c r="BH369" s="204">
        <f t="shared" si="107"/>
        <v>0</v>
      </c>
      <c r="BI369" s="204">
        <f t="shared" si="108"/>
        <v>0</v>
      </c>
      <c r="BJ369" s="19" t="s">
        <v>23</v>
      </c>
      <c r="BK369" s="204">
        <f t="shared" si="109"/>
        <v>0</v>
      </c>
      <c r="BL369" s="19" t="s">
        <v>258</v>
      </c>
      <c r="BM369" s="19" t="s">
        <v>4123</v>
      </c>
    </row>
    <row r="370" spans="2:65" s="1" customFormat="1" ht="20.399999999999999" customHeight="1">
      <c r="B370" s="36"/>
      <c r="C370" s="193" t="s">
        <v>2709</v>
      </c>
      <c r="D370" s="193" t="s">
        <v>198</v>
      </c>
      <c r="E370" s="194" t="s">
        <v>4124</v>
      </c>
      <c r="F370" s="195" t="s">
        <v>4125</v>
      </c>
      <c r="G370" s="196" t="s">
        <v>206</v>
      </c>
      <c r="H370" s="197">
        <v>223.64099999999999</v>
      </c>
      <c r="I370" s="198"/>
      <c r="J370" s="199">
        <f t="shared" si="100"/>
        <v>0</v>
      </c>
      <c r="K370" s="195" t="s">
        <v>22</v>
      </c>
      <c r="L370" s="56"/>
      <c r="M370" s="200" t="s">
        <v>22</v>
      </c>
      <c r="N370" s="201" t="s">
        <v>46</v>
      </c>
      <c r="O370" s="37"/>
      <c r="P370" s="202">
        <f t="shared" si="101"/>
        <v>0</v>
      </c>
      <c r="Q370" s="202">
        <v>0</v>
      </c>
      <c r="R370" s="202">
        <f t="shared" si="102"/>
        <v>0</v>
      </c>
      <c r="S370" s="202">
        <v>0</v>
      </c>
      <c r="T370" s="203">
        <f t="shared" si="103"/>
        <v>0</v>
      </c>
      <c r="AR370" s="19" t="s">
        <v>258</v>
      </c>
      <c r="AT370" s="19" t="s">
        <v>198</v>
      </c>
      <c r="AU370" s="19" t="s">
        <v>216</v>
      </c>
      <c r="AY370" s="19" t="s">
        <v>195</v>
      </c>
      <c r="BE370" s="204">
        <f t="shared" si="104"/>
        <v>0</v>
      </c>
      <c r="BF370" s="204">
        <f t="shared" si="105"/>
        <v>0</v>
      </c>
      <c r="BG370" s="204">
        <f t="shared" si="106"/>
        <v>0</v>
      </c>
      <c r="BH370" s="204">
        <f t="shared" si="107"/>
        <v>0</v>
      </c>
      <c r="BI370" s="204">
        <f t="shared" si="108"/>
        <v>0</v>
      </c>
      <c r="BJ370" s="19" t="s">
        <v>23</v>
      </c>
      <c r="BK370" s="204">
        <f t="shared" si="109"/>
        <v>0</v>
      </c>
      <c r="BL370" s="19" t="s">
        <v>258</v>
      </c>
      <c r="BM370" s="19" t="s">
        <v>4126</v>
      </c>
    </row>
    <row r="371" spans="2:65" s="1" customFormat="1" ht="20.399999999999999" customHeight="1">
      <c r="B371" s="36"/>
      <c r="C371" s="193" t="s">
        <v>2713</v>
      </c>
      <c r="D371" s="193" t="s">
        <v>198</v>
      </c>
      <c r="E371" s="194" t="s">
        <v>4127</v>
      </c>
      <c r="F371" s="195" t="s">
        <v>4128</v>
      </c>
      <c r="G371" s="196" t="s">
        <v>206</v>
      </c>
      <c r="H371" s="197">
        <v>21.62</v>
      </c>
      <c r="I371" s="198"/>
      <c r="J371" s="199">
        <f t="shared" si="100"/>
        <v>0</v>
      </c>
      <c r="K371" s="195" t="s">
        <v>22</v>
      </c>
      <c r="L371" s="56"/>
      <c r="M371" s="200" t="s">
        <v>22</v>
      </c>
      <c r="N371" s="201" t="s">
        <v>46</v>
      </c>
      <c r="O371" s="37"/>
      <c r="P371" s="202">
        <f t="shared" si="101"/>
        <v>0</v>
      </c>
      <c r="Q371" s="202">
        <v>0</v>
      </c>
      <c r="R371" s="202">
        <f t="shared" si="102"/>
        <v>0</v>
      </c>
      <c r="S371" s="202">
        <v>0</v>
      </c>
      <c r="T371" s="203">
        <f t="shared" si="103"/>
        <v>0</v>
      </c>
      <c r="AR371" s="19" t="s">
        <v>258</v>
      </c>
      <c r="AT371" s="19" t="s">
        <v>198</v>
      </c>
      <c r="AU371" s="19" t="s">
        <v>216</v>
      </c>
      <c r="AY371" s="19" t="s">
        <v>195</v>
      </c>
      <c r="BE371" s="204">
        <f t="shared" si="104"/>
        <v>0</v>
      </c>
      <c r="BF371" s="204">
        <f t="shared" si="105"/>
        <v>0</v>
      </c>
      <c r="BG371" s="204">
        <f t="shared" si="106"/>
        <v>0</v>
      </c>
      <c r="BH371" s="204">
        <f t="shared" si="107"/>
        <v>0</v>
      </c>
      <c r="BI371" s="204">
        <f t="shared" si="108"/>
        <v>0</v>
      </c>
      <c r="BJ371" s="19" t="s">
        <v>23</v>
      </c>
      <c r="BK371" s="204">
        <f t="shared" si="109"/>
        <v>0</v>
      </c>
      <c r="BL371" s="19" t="s">
        <v>258</v>
      </c>
      <c r="BM371" s="19" t="s">
        <v>4129</v>
      </c>
    </row>
    <row r="372" spans="2:65" s="1" customFormat="1" ht="20.399999999999999" customHeight="1">
      <c r="B372" s="36"/>
      <c r="C372" s="193" t="s">
        <v>2715</v>
      </c>
      <c r="D372" s="193" t="s">
        <v>198</v>
      </c>
      <c r="E372" s="194" t="s">
        <v>4130</v>
      </c>
      <c r="F372" s="195" t="s">
        <v>4131</v>
      </c>
      <c r="G372" s="196" t="s">
        <v>206</v>
      </c>
      <c r="H372" s="197">
        <v>261.85500000000002</v>
      </c>
      <c r="I372" s="198"/>
      <c r="J372" s="199">
        <f t="shared" si="100"/>
        <v>0</v>
      </c>
      <c r="K372" s="195" t="s">
        <v>22</v>
      </c>
      <c r="L372" s="56"/>
      <c r="M372" s="200" t="s">
        <v>22</v>
      </c>
      <c r="N372" s="201" t="s">
        <v>46</v>
      </c>
      <c r="O372" s="37"/>
      <c r="P372" s="202">
        <f t="shared" si="101"/>
        <v>0</v>
      </c>
      <c r="Q372" s="202">
        <v>0</v>
      </c>
      <c r="R372" s="202">
        <f t="shared" si="102"/>
        <v>0</v>
      </c>
      <c r="S372" s="202">
        <v>0</v>
      </c>
      <c r="T372" s="203">
        <f t="shared" si="103"/>
        <v>0</v>
      </c>
      <c r="AR372" s="19" t="s">
        <v>258</v>
      </c>
      <c r="AT372" s="19" t="s">
        <v>198</v>
      </c>
      <c r="AU372" s="19" t="s">
        <v>216</v>
      </c>
      <c r="AY372" s="19" t="s">
        <v>195</v>
      </c>
      <c r="BE372" s="204">
        <f t="shared" si="104"/>
        <v>0</v>
      </c>
      <c r="BF372" s="204">
        <f t="shared" si="105"/>
        <v>0</v>
      </c>
      <c r="BG372" s="204">
        <f t="shared" si="106"/>
        <v>0</v>
      </c>
      <c r="BH372" s="204">
        <f t="shared" si="107"/>
        <v>0</v>
      </c>
      <c r="BI372" s="204">
        <f t="shared" si="108"/>
        <v>0</v>
      </c>
      <c r="BJ372" s="19" t="s">
        <v>23</v>
      </c>
      <c r="BK372" s="204">
        <f t="shared" si="109"/>
        <v>0</v>
      </c>
      <c r="BL372" s="19" t="s">
        <v>258</v>
      </c>
      <c r="BM372" s="19" t="s">
        <v>4132</v>
      </c>
    </row>
    <row r="373" spans="2:65" s="1" customFormat="1" ht="20.399999999999999" customHeight="1">
      <c r="B373" s="36"/>
      <c r="C373" s="193" t="s">
        <v>2719</v>
      </c>
      <c r="D373" s="193" t="s">
        <v>198</v>
      </c>
      <c r="E373" s="194" t="s">
        <v>4073</v>
      </c>
      <c r="F373" s="195" t="s">
        <v>4074</v>
      </c>
      <c r="G373" s="196" t="s">
        <v>2177</v>
      </c>
      <c r="H373" s="197">
        <v>9</v>
      </c>
      <c r="I373" s="198"/>
      <c r="J373" s="199">
        <f t="shared" si="100"/>
        <v>0</v>
      </c>
      <c r="K373" s="195" t="s">
        <v>22</v>
      </c>
      <c r="L373" s="56"/>
      <c r="M373" s="200" t="s">
        <v>22</v>
      </c>
      <c r="N373" s="201" t="s">
        <v>46</v>
      </c>
      <c r="O373" s="37"/>
      <c r="P373" s="202">
        <f t="shared" si="101"/>
        <v>0</v>
      </c>
      <c r="Q373" s="202">
        <v>0</v>
      </c>
      <c r="R373" s="202">
        <f t="shared" si="102"/>
        <v>0</v>
      </c>
      <c r="S373" s="202">
        <v>0</v>
      </c>
      <c r="T373" s="203">
        <f t="shared" si="103"/>
        <v>0</v>
      </c>
      <c r="AR373" s="19" t="s">
        <v>258</v>
      </c>
      <c r="AT373" s="19" t="s">
        <v>198</v>
      </c>
      <c r="AU373" s="19" t="s">
        <v>216</v>
      </c>
      <c r="AY373" s="19" t="s">
        <v>195</v>
      </c>
      <c r="BE373" s="204">
        <f t="shared" si="104"/>
        <v>0</v>
      </c>
      <c r="BF373" s="204">
        <f t="shared" si="105"/>
        <v>0</v>
      </c>
      <c r="BG373" s="204">
        <f t="shared" si="106"/>
        <v>0</v>
      </c>
      <c r="BH373" s="204">
        <f t="shared" si="107"/>
        <v>0</v>
      </c>
      <c r="BI373" s="204">
        <f t="shared" si="108"/>
        <v>0</v>
      </c>
      <c r="BJ373" s="19" t="s">
        <v>23</v>
      </c>
      <c r="BK373" s="204">
        <f t="shared" si="109"/>
        <v>0</v>
      </c>
      <c r="BL373" s="19" t="s">
        <v>258</v>
      </c>
      <c r="BM373" s="19" t="s">
        <v>4133</v>
      </c>
    </row>
    <row r="374" spans="2:65" s="11" customFormat="1" ht="22.35" customHeight="1">
      <c r="B374" s="176"/>
      <c r="C374" s="177"/>
      <c r="D374" s="190" t="s">
        <v>74</v>
      </c>
      <c r="E374" s="191" t="s">
        <v>4134</v>
      </c>
      <c r="F374" s="191" t="s">
        <v>2803</v>
      </c>
      <c r="G374" s="177"/>
      <c r="H374" s="177"/>
      <c r="I374" s="180"/>
      <c r="J374" s="192">
        <f>BK374</f>
        <v>0</v>
      </c>
      <c r="K374" s="177"/>
      <c r="L374" s="182"/>
      <c r="M374" s="183"/>
      <c r="N374" s="184"/>
      <c r="O374" s="184"/>
      <c r="P374" s="185">
        <f>SUM(P375:P377)</f>
        <v>0</v>
      </c>
      <c r="Q374" s="184"/>
      <c r="R374" s="185">
        <f>SUM(R375:R377)</f>
        <v>0</v>
      </c>
      <c r="S374" s="184"/>
      <c r="T374" s="186">
        <f>SUM(T375:T377)</f>
        <v>0</v>
      </c>
      <c r="AR374" s="187" t="s">
        <v>83</v>
      </c>
      <c r="AT374" s="188" t="s">
        <v>74</v>
      </c>
      <c r="AU374" s="188" t="s">
        <v>83</v>
      </c>
      <c r="AY374" s="187" t="s">
        <v>195</v>
      </c>
      <c r="BK374" s="189">
        <f>SUM(BK375:BK377)</f>
        <v>0</v>
      </c>
    </row>
    <row r="375" spans="2:65" s="1" customFormat="1" ht="20.399999999999999" customHeight="1">
      <c r="B375" s="36"/>
      <c r="C375" s="260" t="s">
        <v>2721</v>
      </c>
      <c r="D375" s="260" t="s">
        <v>267</v>
      </c>
      <c r="E375" s="261" t="s">
        <v>4135</v>
      </c>
      <c r="F375" s="262" t="s">
        <v>4136</v>
      </c>
      <c r="G375" s="263" t="s">
        <v>745</v>
      </c>
      <c r="H375" s="264">
        <v>210</v>
      </c>
      <c r="I375" s="265"/>
      <c r="J375" s="266">
        <f>ROUND(I375*H375,2)</f>
        <v>0</v>
      </c>
      <c r="K375" s="262" t="s">
        <v>22</v>
      </c>
      <c r="L375" s="267"/>
      <c r="M375" s="268" t="s">
        <v>22</v>
      </c>
      <c r="N375" s="269" t="s">
        <v>46</v>
      </c>
      <c r="O375" s="37"/>
      <c r="P375" s="202">
        <f>O375*H375</f>
        <v>0</v>
      </c>
      <c r="Q375" s="202">
        <v>0</v>
      </c>
      <c r="R375" s="202">
        <f>Q375*H375</f>
        <v>0</v>
      </c>
      <c r="S375" s="202">
        <v>0</v>
      </c>
      <c r="T375" s="203">
        <f>S375*H375</f>
        <v>0</v>
      </c>
      <c r="AR375" s="19" t="s">
        <v>512</v>
      </c>
      <c r="AT375" s="19" t="s">
        <v>267</v>
      </c>
      <c r="AU375" s="19" t="s">
        <v>216</v>
      </c>
      <c r="AY375" s="19" t="s">
        <v>195</v>
      </c>
      <c r="BE375" s="204">
        <f>IF(N375="základní",J375,0)</f>
        <v>0</v>
      </c>
      <c r="BF375" s="204">
        <f>IF(N375="snížená",J375,0)</f>
        <v>0</v>
      </c>
      <c r="BG375" s="204">
        <f>IF(N375="zákl. přenesená",J375,0)</f>
        <v>0</v>
      </c>
      <c r="BH375" s="204">
        <f>IF(N375="sníž. přenesená",J375,0)</f>
        <v>0</v>
      </c>
      <c r="BI375" s="204">
        <f>IF(N375="nulová",J375,0)</f>
        <v>0</v>
      </c>
      <c r="BJ375" s="19" t="s">
        <v>23</v>
      </c>
      <c r="BK375" s="204">
        <f>ROUND(I375*H375,2)</f>
        <v>0</v>
      </c>
      <c r="BL375" s="19" t="s">
        <v>258</v>
      </c>
      <c r="BM375" s="19" t="s">
        <v>4137</v>
      </c>
    </row>
    <row r="376" spans="2:65" s="1" customFormat="1" ht="20.399999999999999" customHeight="1">
      <c r="B376" s="36"/>
      <c r="C376" s="260" t="s">
        <v>2725</v>
      </c>
      <c r="D376" s="260" t="s">
        <v>267</v>
      </c>
      <c r="E376" s="261" t="s">
        <v>4138</v>
      </c>
      <c r="F376" s="262" t="s">
        <v>4139</v>
      </c>
      <c r="G376" s="263" t="s">
        <v>2177</v>
      </c>
      <c r="H376" s="264">
        <v>7</v>
      </c>
      <c r="I376" s="265"/>
      <c r="J376" s="266">
        <f>ROUND(I376*H376,2)</f>
        <v>0</v>
      </c>
      <c r="K376" s="262" t="s">
        <v>22</v>
      </c>
      <c r="L376" s="267"/>
      <c r="M376" s="268" t="s">
        <v>22</v>
      </c>
      <c r="N376" s="269" t="s">
        <v>46</v>
      </c>
      <c r="O376" s="37"/>
      <c r="P376" s="202">
        <f>O376*H376</f>
        <v>0</v>
      </c>
      <c r="Q376" s="202">
        <v>0</v>
      </c>
      <c r="R376" s="202">
        <f>Q376*H376</f>
        <v>0</v>
      </c>
      <c r="S376" s="202">
        <v>0</v>
      </c>
      <c r="T376" s="203">
        <f>S376*H376</f>
        <v>0</v>
      </c>
      <c r="AR376" s="19" t="s">
        <v>512</v>
      </c>
      <c r="AT376" s="19" t="s">
        <v>267</v>
      </c>
      <c r="AU376" s="19" t="s">
        <v>216</v>
      </c>
      <c r="AY376" s="19" t="s">
        <v>195</v>
      </c>
      <c r="BE376" s="204">
        <f>IF(N376="základní",J376,0)</f>
        <v>0</v>
      </c>
      <c r="BF376" s="204">
        <f>IF(N376="snížená",J376,0)</f>
        <v>0</v>
      </c>
      <c r="BG376" s="204">
        <f>IF(N376="zákl. přenesená",J376,0)</f>
        <v>0</v>
      </c>
      <c r="BH376" s="204">
        <f>IF(N376="sníž. přenesená",J376,0)</f>
        <v>0</v>
      </c>
      <c r="BI376" s="204">
        <f>IF(N376="nulová",J376,0)</f>
        <v>0</v>
      </c>
      <c r="BJ376" s="19" t="s">
        <v>23</v>
      </c>
      <c r="BK376" s="204">
        <f>ROUND(I376*H376,2)</f>
        <v>0</v>
      </c>
      <c r="BL376" s="19" t="s">
        <v>258</v>
      </c>
      <c r="BM376" s="19" t="s">
        <v>4140</v>
      </c>
    </row>
    <row r="377" spans="2:65" s="1" customFormat="1" ht="20.399999999999999" customHeight="1">
      <c r="B377" s="36"/>
      <c r="C377" s="193" t="s">
        <v>2727</v>
      </c>
      <c r="D377" s="193" t="s">
        <v>198</v>
      </c>
      <c r="E377" s="194" t="s">
        <v>4141</v>
      </c>
      <c r="F377" s="195" t="s">
        <v>4142</v>
      </c>
      <c r="G377" s="196" t="s">
        <v>2177</v>
      </c>
      <c r="H377" s="197">
        <v>7</v>
      </c>
      <c r="I377" s="198"/>
      <c r="J377" s="199">
        <f>ROUND(I377*H377,2)</f>
        <v>0</v>
      </c>
      <c r="K377" s="195" t="s">
        <v>22</v>
      </c>
      <c r="L377" s="56"/>
      <c r="M377" s="200" t="s">
        <v>22</v>
      </c>
      <c r="N377" s="201" t="s">
        <v>46</v>
      </c>
      <c r="O377" s="37"/>
      <c r="P377" s="202">
        <f>O377*H377</f>
        <v>0</v>
      </c>
      <c r="Q377" s="202">
        <v>0</v>
      </c>
      <c r="R377" s="202">
        <f>Q377*H377</f>
        <v>0</v>
      </c>
      <c r="S377" s="202">
        <v>0</v>
      </c>
      <c r="T377" s="203">
        <f>S377*H377</f>
        <v>0</v>
      </c>
      <c r="AR377" s="19" t="s">
        <v>258</v>
      </c>
      <c r="AT377" s="19" t="s">
        <v>198</v>
      </c>
      <c r="AU377" s="19" t="s">
        <v>216</v>
      </c>
      <c r="AY377" s="19" t="s">
        <v>195</v>
      </c>
      <c r="BE377" s="204">
        <f>IF(N377="základní",J377,0)</f>
        <v>0</v>
      </c>
      <c r="BF377" s="204">
        <f>IF(N377="snížená",J377,0)</f>
        <v>0</v>
      </c>
      <c r="BG377" s="204">
        <f>IF(N377="zákl. přenesená",J377,0)</f>
        <v>0</v>
      </c>
      <c r="BH377" s="204">
        <f>IF(N377="sníž. přenesená",J377,0)</f>
        <v>0</v>
      </c>
      <c r="BI377" s="204">
        <f>IF(N377="nulová",J377,0)</f>
        <v>0</v>
      </c>
      <c r="BJ377" s="19" t="s">
        <v>23</v>
      </c>
      <c r="BK377" s="204">
        <f>ROUND(I377*H377,2)</f>
        <v>0</v>
      </c>
      <c r="BL377" s="19" t="s">
        <v>258</v>
      </c>
      <c r="BM377" s="19" t="s">
        <v>4143</v>
      </c>
    </row>
    <row r="378" spans="2:65" s="11" customFormat="1" ht="22.35" customHeight="1">
      <c r="B378" s="176"/>
      <c r="C378" s="177"/>
      <c r="D378" s="190" t="s">
        <v>74</v>
      </c>
      <c r="E378" s="191" t="s">
        <v>4144</v>
      </c>
      <c r="F378" s="191" t="s">
        <v>4145</v>
      </c>
      <c r="G378" s="177"/>
      <c r="H378" s="177"/>
      <c r="I378" s="180"/>
      <c r="J378" s="192">
        <f>BK378</f>
        <v>0</v>
      </c>
      <c r="K378" s="177"/>
      <c r="L378" s="182"/>
      <c r="M378" s="183"/>
      <c r="N378" s="184"/>
      <c r="O378" s="184"/>
      <c r="P378" s="185">
        <f>SUM(P379:P427)</f>
        <v>0</v>
      </c>
      <c r="Q378" s="184"/>
      <c r="R378" s="185">
        <f>SUM(R379:R427)</f>
        <v>0</v>
      </c>
      <c r="S378" s="184"/>
      <c r="T378" s="186">
        <f>SUM(T379:T427)</f>
        <v>0</v>
      </c>
      <c r="AR378" s="187" t="s">
        <v>83</v>
      </c>
      <c r="AT378" s="188" t="s">
        <v>74</v>
      </c>
      <c r="AU378" s="188" t="s">
        <v>83</v>
      </c>
      <c r="AY378" s="187" t="s">
        <v>195</v>
      </c>
      <c r="BK378" s="189">
        <f>SUM(BK379:BK427)</f>
        <v>0</v>
      </c>
    </row>
    <row r="379" spans="2:65" s="1" customFormat="1" ht="28.8" customHeight="1">
      <c r="B379" s="36"/>
      <c r="C379" s="260" t="s">
        <v>2730</v>
      </c>
      <c r="D379" s="260" t="s">
        <v>267</v>
      </c>
      <c r="E379" s="261" t="s">
        <v>4146</v>
      </c>
      <c r="F379" s="262" t="s">
        <v>4147</v>
      </c>
      <c r="G379" s="263" t="s">
        <v>2177</v>
      </c>
      <c r="H379" s="264">
        <v>11</v>
      </c>
      <c r="I379" s="265"/>
      <c r="J379" s="266">
        <f t="shared" ref="J379:J410" si="110">ROUND(I379*H379,2)</f>
        <v>0</v>
      </c>
      <c r="K379" s="262" t="s">
        <v>22</v>
      </c>
      <c r="L379" s="267"/>
      <c r="M379" s="268" t="s">
        <v>22</v>
      </c>
      <c r="N379" s="269" t="s">
        <v>46</v>
      </c>
      <c r="O379" s="37"/>
      <c r="P379" s="202">
        <f t="shared" ref="P379:P410" si="111">O379*H379</f>
        <v>0</v>
      </c>
      <c r="Q379" s="202">
        <v>0</v>
      </c>
      <c r="R379" s="202">
        <f t="shared" ref="R379:R410" si="112">Q379*H379</f>
        <v>0</v>
      </c>
      <c r="S379" s="202">
        <v>0</v>
      </c>
      <c r="T379" s="203">
        <f t="shared" ref="T379:T410" si="113">S379*H379</f>
        <v>0</v>
      </c>
      <c r="AR379" s="19" t="s">
        <v>512</v>
      </c>
      <c r="AT379" s="19" t="s">
        <v>267</v>
      </c>
      <c r="AU379" s="19" t="s">
        <v>216</v>
      </c>
      <c r="AY379" s="19" t="s">
        <v>195</v>
      </c>
      <c r="BE379" s="204">
        <f t="shared" ref="BE379:BE410" si="114">IF(N379="základní",J379,0)</f>
        <v>0</v>
      </c>
      <c r="BF379" s="204">
        <f t="shared" ref="BF379:BF410" si="115">IF(N379="snížená",J379,0)</f>
        <v>0</v>
      </c>
      <c r="BG379" s="204">
        <f t="shared" ref="BG379:BG410" si="116">IF(N379="zákl. přenesená",J379,0)</f>
        <v>0</v>
      </c>
      <c r="BH379" s="204">
        <f t="shared" ref="BH379:BH410" si="117">IF(N379="sníž. přenesená",J379,0)</f>
        <v>0</v>
      </c>
      <c r="BI379" s="204">
        <f t="shared" ref="BI379:BI410" si="118">IF(N379="nulová",J379,0)</f>
        <v>0</v>
      </c>
      <c r="BJ379" s="19" t="s">
        <v>23</v>
      </c>
      <c r="BK379" s="204">
        <f t="shared" ref="BK379:BK410" si="119">ROUND(I379*H379,2)</f>
        <v>0</v>
      </c>
      <c r="BL379" s="19" t="s">
        <v>258</v>
      </c>
      <c r="BM379" s="19" t="s">
        <v>4148</v>
      </c>
    </row>
    <row r="380" spans="2:65" s="1" customFormat="1" ht="20.399999999999999" customHeight="1">
      <c r="B380" s="36"/>
      <c r="C380" s="260" t="s">
        <v>2736</v>
      </c>
      <c r="D380" s="260" t="s">
        <v>267</v>
      </c>
      <c r="E380" s="261" t="s">
        <v>4149</v>
      </c>
      <c r="F380" s="262" t="s">
        <v>4150</v>
      </c>
      <c r="G380" s="263" t="s">
        <v>2177</v>
      </c>
      <c r="H380" s="264">
        <v>33</v>
      </c>
      <c r="I380" s="265"/>
      <c r="J380" s="266">
        <f t="shared" si="110"/>
        <v>0</v>
      </c>
      <c r="K380" s="262" t="s">
        <v>22</v>
      </c>
      <c r="L380" s="267"/>
      <c r="M380" s="268" t="s">
        <v>22</v>
      </c>
      <c r="N380" s="269" t="s">
        <v>46</v>
      </c>
      <c r="O380" s="37"/>
      <c r="P380" s="202">
        <f t="shared" si="111"/>
        <v>0</v>
      </c>
      <c r="Q380" s="202">
        <v>0</v>
      </c>
      <c r="R380" s="202">
        <f t="shared" si="112"/>
        <v>0</v>
      </c>
      <c r="S380" s="202">
        <v>0</v>
      </c>
      <c r="T380" s="203">
        <f t="shared" si="113"/>
        <v>0</v>
      </c>
      <c r="AR380" s="19" t="s">
        <v>512</v>
      </c>
      <c r="AT380" s="19" t="s">
        <v>267</v>
      </c>
      <c r="AU380" s="19" t="s">
        <v>216</v>
      </c>
      <c r="AY380" s="19" t="s">
        <v>195</v>
      </c>
      <c r="BE380" s="204">
        <f t="shared" si="114"/>
        <v>0</v>
      </c>
      <c r="BF380" s="204">
        <f t="shared" si="115"/>
        <v>0</v>
      </c>
      <c r="BG380" s="204">
        <f t="shared" si="116"/>
        <v>0</v>
      </c>
      <c r="BH380" s="204">
        <f t="shared" si="117"/>
        <v>0</v>
      </c>
      <c r="BI380" s="204">
        <f t="shared" si="118"/>
        <v>0</v>
      </c>
      <c r="BJ380" s="19" t="s">
        <v>23</v>
      </c>
      <c r="BK380" s="204">
        <f t="shared" si="119"/>
        <v>0</v>
      </c>
      <c r="BL380" s="19" t="s">
        <v>258</v>
      </c>
      <c r="BM380" s="19" t="s">
        <v>4151</v>
      </c>
    </row>
    <row r="381" spans="2:65" s="1" customFormat="1" ht="20.399999999999999" customHeight="1">
      <c r="B381" s="36"/>
      <c r="C381" s="260" t="s">
        <v>2739</v>
      </c>
      <c r="D381" s="260" t="s">
        <v>267</v>
      </c>
      <c r="E381" s="261" t="s">
        <v>4152</v>
      </c>
      <c r="F381" s="262" t="s">
        <v>4153</v>
      </c>
      <c r="G381" s="263" t="s">
        <v>2177</v>
      </c>
      <c r="H381" s="264">
        <v>33</v>
      </c>
      <c r="I381" s="265"/>
      <c r="J381" s="266">
        <f t="shared" si="110"/>
        <v>0</v>
      </c>
      <c r="K381" s="262" t="s">
        <v>22</v>
      </c>
      <c r="L381" s="267"/>
      <c r="M381" s="268" t="s">
        <v>22</v>
      </c>
      <c r="N381" s="269" t="s">
        <v>46</v>
      </c>
      <c r="O381" s="37"/>
      <c r="P381" s="202">
        <f t="shared" si="111"/>
        <v>0</v>
      </c>
      <c r="Q381" s="202">
        <v>0</v>
      </c>
      <c r="R381" s="202">
        <f t="shared" si="112"/>
        <v>0</v>
      </c>
      <c r="S381" s="202">
        <v>0</v>
      </c>
      <c r="T381" s="203">
        <f t="shared" si="113"/>
        <v>0</v>
      </c>
      <c r="AR381" s="19" t="s">
        <v>512</v>
      </c>
      <c r="AT381" s="19" t="s">
        <v>267</v>
      </c>
      <c r="AU381" s="19" t="s">
        <v>216</v>
      </c>
      <c r="AY381" s="19" t="s">
        <v>195</v>
      </c>
      <c r="BE381" s="204">
        <f t="shared" si="114"/>
        <v>0</v>
      </c>
      <c r="BF381" s="204">
        <f t="shared" si="115"/>
        <v>0</v>
      </c>
      <c r="BG381" s="204">
        <f t="shared" si="116"/>
        <v>0</v>
      </c>
      <c r="BH381" s="204">
        <f t="shared" si="117"/>
        <v>0</v>
      </c>
      <c r="BI381" s="204">
        <f t="shared" si="118"/>
        <v>0</v>
      </c>
      <c r="BJ381" s="19" t="s">
        <v>23</v>
      </c>
      <c r="BK381" s="204">
        <f t="shared" si="119"/>
        <v>0</v>
      </c>
      <c r="BL381" s="19" t="s">
        <v>258</v>
      </c>
      <c r="BM381" s="19" t="s">
        <v>4154</v>
      </c>
    </row>
    <row r="382" spans="2:65" s="1" customFormat="1" ht="20.399999999999999" customHeight="1">
      <c r="B382" s="36"/>
      <c r="C382" s="260" t="s">
        <v>2742</v>
      </c>
      <c r="D382" s="260" t="s">
        <v>267</v>
      </c>
      <c r="E382" s="261" t="s">
        <v>4155</v>
      </c>
      <c r="F382" s="262" t="s">
        <v>4156</v>
      </c>
      <c r="G382" s="263" t="s">
        <v>2177</v>
      </c>
      <c r="H382" s="264">
        <v>1</v>
      </c>
      <c r="I382" s="265"/>
      <c r="J382" s="266">
        <f t="shared" si="110"/>
        <v>0</v>
      </c>
      <c r="K382" s="262" t="s">
        <v>22</v>
      </c>
      <c r="L382" s="267"/>
      <c r="M382" s="268" t="s">
        <v>22</v>
      </c>
      <c r="N382" s="269" t="s">
        <v>46</v>
      </c>
      <c r="O382" s="37"/>
      <c r="P382" s="202">
        <f t="shared" si="111"/>
        <v>0</v>
      </c>
      <c r="Q382" s="202">
        <v>0</v>
      </c>
      <c r="R382" s="202">
        <f t="shared" si="112"/>
        <v>0</v>
      </c>
      <c r="S382" s="202">
        <v>0</v>
      </c>
      <c r="T382" s="203">
        <f t="shared" si="113"/>
        <v>0</v>
      </c>
      <c r="AR382" s="19" t="s">
        <v>512</v>
      </c>
      <c r="AT382" s="19" t="s">
        <v>267</v>
      </c>
      <c r="AU382" s="19" t="s">
        <v>216</v>
      </c>
      <c r="AY382" s="19" t="s">
        <v>195</v>
      </c>
      <c r="BE382" s="204">
        <f t="shared" si="114"/>
        <v>0</v>
      </c>
      <c r="BF382" s="204">
        <f t="shared" si="115"/>
        <v>0</v>
      </c>
      <c r="BG382" s="204">
        <f t="shared" si="116"/>
        <v>0</v>
      </c>
      <c r="BH382" s="204">
        <f t="shared" si="117"/>
        <v>0</v>
      </c>
      <c r="BI382" s="204">
        <f t="shared" si="118"/>
        <v>0</v>
      </c>
      <c r="BJ382" s="19" t="s">
        <v>23</v>
      </c>
      <c r="BK382" s="204">
        <f t="shared" si="119"/>
        <v>0</v>
      </c>
      <c r="BL382" s="19" t="s">
        <v>258</v>
      </c>
      <c r="BM382" s="19" t="s">
        <v>4157</v>
      </c>
    </row>
    <row r="383" spans="2:65" s="1" customFormat="1" ht="20.399999999999999" customHeight="1">
      <c r="B383" s="36"/>
      <c r="C383" s="260" t="s">
        <v>2747</v>
      </c>
      <c r="D383" s="260" t="s">
        <v>267</v>
      </c>
      <c r="E383" s="261" t="s">
        <v>4158</v>
      </c>
      <c r="F383" s="262" t="s">
        <v>4159</v>
      </c>
      <c r="G383" s="263" t="s">
        <v>2177</v>
      </c>
      <c r="H383" s="264">
        <v>1</v>
      </c>
      <c r="I383" s="265"/>
      <c r="J383" s="266">
        <f t="shared" si="110"/>
        <v>0</v>
      </c>
      <c r="K383" s="262" t="s">
        <v>22</v>
      </c>
      <c r="L383" s="267"/>
      <c r="M383" s="268" t="s">
        <v>22</v>
      </c>
      <c r="N383" s="269" t="s">
        <v>46</v>
      </c>
      <c r="O383" s="37"/>
      <c r="P383" s="202">
        <f t="shared" si="111"/>
        <v>0</v>
      </c>
      <c r="Q383" s="202">
        <v>0</v>
      </c>
      <c r="R383" s="202">
        <f t="shared" si="112"/>
        <v>0</v>
      </c>
      <c r="S383" s="202">
        <v>0</v>
      </c>
      <c r="T383" s="203">
        <f t="shared" si="113"/>
        <v>0</v>
      </c>
      <c r="AR383" s="19" t="s">
        <v>512</v>
      </c>
      <c r="AT383" s="19" t="s">
        <v>267</v>
      </c>
      <c r="AU383" s="19" t="s">
        <v>216</v>
      </c>
      <c r="AY383" s="19" t="s">
        <v>195</v>
      </c>
      <c r="BE383" s="204">
        <f t="shared" si="114"/>
        <v>0</v>
      </c>
      <c r="BF383" s="204">
        <f t="shared" si="115"/>
        <v>0</v>
      </c>
      <c r="BG383" s="204">
        <f t="shared" si="116"/>
        <v>0</v>
      </c>
      <c r="BH383" s="204">
        <f t="shared" si="117"/>
        <v>0</v>
      </c>
      <c r="BI383" s="204">
        <f t="shared" si="118"/>
        <v>0</v>
      </c>
      <c r="BJ383" s="19" t="s">
        <v>23</v>
      </c>
      <c r="BK383" s="204">
        <f t="shared" si="119"/>
        <v>0</v>
      </c>
      <c r="BL383" s="19" t="s">
        <v>258</v>
      </c>
      <c r="BM383" s="19" t="s">
        <v>4160</v>
      </c>
    </row>
    <row r="384" spans="2:65" s="1" customFormat="1" ht="20.399999999999999" customHeight="1">
      <c r="B384" s="36"/>
      <c r="C384" s="260" t="s">
        <v>2750</v>
      </c>
      <c r="D384" s="260" t="s">
        <v>267</v>
      </c>
      <c r="E384" s="261" t="s">
        <v>4161</v>
      </c>
      <c r="F384" s="262" t="s">
        <v>4162</v>
      </c>
      <c r="G384" s="263" t="s">
        <v>2177</v>
      </c>
      <c r="H384" s="264">
        <v>41</v>
      </c>
      <c r="I384" s="265"/>
      <c r="J384" s="266">
        <f t="shared" si="110"/>
        <v>0</v>
      </c>
      <c r="K384" s="262" t="s">
        <v>22</v>
      </c>
      <c r="L384" s="267"/>
      <c r="M384" s="268" t="s">
        <v>22</v>
      </c>
      <c r="N384" s="269" t="s">
        <v>46</v>
      </c>
      <c r="O384" s="37"/>
      <c r="P384" s="202">
        <f t="shared" si="111"/>
        <v>0</v>
      </c>
      <c r="Q384" s="202">
        <v>0</v>
      </c>
      <c r="R384" s="202">
        <f t="shared" si="112"/>
        <v>0</v>
      </c>
      <c r="S384" s="202">
        <v>0</v>
      </c>
      <c r="T384" s="203">
        <f t="shared" si="113"/>
        <v>0</v>
      </c>
      <c r="AR384" s="19" t="s">
        <v>512</v>
      </c>
      <c r="AT384" s="19" t="s">
        <v>267</v>
      </c>
      <c r="AU384" s="19" t="s">
        <v>216</v>
      </c>
      <c r="AY384" s="19" t="s">
        <v>195</v>
      </c>
      <c r="BE384" s="204">
        <f t="shared" si="114"/>
        <v>0</v>
      </c>
      <c r="BF384" s="204">
        <f t="shared" si="115"/>
        <v>0</v>
      </c>
      <c r="BG384" s="204">
        <f t="shared" si="116"/>
        <v>0</v>
      </c>
      <c r="BH384" s="204">
        <f t="shared" si="117"/>
        <v>0</v>
      </c>
      <c r="BI384" s="204">
        <f t="shared" si="118"/>
        <v>0</v>
      </c>
      <c r="BJ384" s="19" t="s">
        <v>23</v>
      </c>
      <c r="BK384" s="204">
        <f t="shared" si="119"/>
        <v>0</v>
      </c>
      <c r="BL384" s="19" t="s">
        <v>258</v>
      </c>
      <c r="BM384" s="19" t="s">
        <v>4163</v>
      </c>
    </row>
    <row r="385" spans="2:65" s="1" customFormat="1" ht="20.399999999999999" customHeight="1">
      <c r="B385" s="36"/>
      <c r="C385" s="260" t="s">
        <v>2755</v>
      </c>
      <c r="D385" s="260" t="s">
        <v>267</v>
      </c>
      <c r="E385" s="261" t="s">
        <v>4164</v>
      </c>
      <c r="F385" s="262" t="s">
        <v>4165</v>
      </c>
      <c r="G385" s="263" t="s">
        <v>2177</v>
      </c>
      <c r="H385" s="264">
        <v>7</v>
      </c>
      <c r="I385" s="265"/>
      <c r="J385" s="266">
        <f t="shared" si="110"/>
        <v>0</v>
      </c>
      <c r="K385" s="262" t="s">
        <v>22</v>
      </c>
      <c r="L385" s="267"/>
      <c r="M385" s="268" t="s">
        <v>22</v>
      </c>
      <c r="N385" s="269" t="s">
        <v>46</v>
      </c>
      <c r="O385" s="37"/>
      <c r="P385" s="202">
        <f t="shared" si="111"/>
        <v>0</v>
      </c>
      <c r="Q385" s="202">
        <v>0</v>
      </c>
      <c r="R385" s="202">
        <f t="shared" si="112"/>
        <v>0</v>
      </c>
      <c r="S385" s="202">
        <v>0</v>
      </c>
      <c r="T385" s="203">
        <f t="shared" si="113"/>
        <v>0</v>
      </c>
      <c r="AR385" s="19" t="s">
        <v>512</v>
      </c>
      <c r="AT385" s="19" t="s">
        <v>267</v>
      </c>
      <c r="AU385" s="19" t="s">
        <v>216</v>
      </c>
      <c r="AY385" s="19" t="s">
        <v>195</v>
      </c>
      <c r="BE385" s="204">
        <f t="shared" si="114"/>
        <v>0</v>
      </c>
      <c r="BF385" s="204">
        <f t="shared" si="115"/>
        <v>0</v>
      </c>
      <c r="BG385" s="204">
        <f t="shared" si="116"/>
        <v>0</v>
      </c>
      <c r="BH385" s="204">
        <f t="shared" si="117"/>
        <v>0</v>
      </c>
      <c r="BI385" s="204">
        <f t="shared" si="118"/>
        <v>0</v>
      </c>
      <c r="BJ385" s="19" t="s">
        <v>23</v>
      </c>
      <c r="BK385" s="204">
        <f t="shared" si="119"/>
        <v>0</v>
      </c>
      <c r="BL385" s="19" t="s">
        <v>258</v>
      </c>
      <c r="BM385" s="19" t="s">
        <v>4166</v>
      </c>
    </row>
    <row r="386" spans="2:65" s="1" customFormat="1" ht="20.399999999999999" customHeight="1">
      <c r="B386" s="36"/>
      <c r="C386" s="260" t="s">
        <v>2757</v>
      </c>
      <c r="D386" s="260" t="s">
        <v>267</v>
      </c>
      <c r="E386" s="261" t="s">
        <v>4167</v>
      </c>
      <c r="F386" s="262" t="s">
        <v>4168</v>
      </c>
      <c r="G386" s="263" t="s">
        <v>2177</v>
      </c>
      <c r="H386" s="264">
        <v>2</v>
      </c>
      <c r="I386" s="265"/>
      <c r="J386" s="266">
        <f t="shared" si="110"/>
        <v>0</v>
      </c>
      <c r="K386" s="262" t="s">
        <v>22</v>
      </c>
      <c r="L386" s="267"/>
      <c r="M386" s="268" t="s">
        <v>22</v>
      </c>
      <c r="N386" s="269" t="s">
        <v>46</v>
      </c>
      <c r="O386" s="37"/>
      <c r="P386" s="202">
        <f t="shared" si="111"/>
        <v>0</v>
      </c>
      <c r="Q386" s="202">
        <v>0</v>
      </c>
      <c r="R386" s="202">
        <f t="shared" si="112"/>
        <v>0</v>
      </c>
      <c r="S386" s="202">
        <v>0</v>
      </c>
      <c r="T386" s="203">
        <f t="shared" si="113"/>
        <v>0</v>
      </c>
      <c r="AR386" s="19" t="s">
        <v>512</v>
      </c>
      <c r="AT386" s="19" t="s">
        <v>267</v>
      </c>
      <c r="AU386" s="19" t="s">
        <v>216</v>
      </c>
      <c r="AY386" s="19" t="s">
        <v>195</v>
      </c>
      <c r="BE386" s="204">
        <f t="shared" si="114"/>
        <v>0</v>
      </c>
      <c r="BF386" s="204">
        <f t="shared" si="115"/>
        <v>0</v>
      </c>
      <c r="BG386" s="204">
        <f t="shared" si="116"/>
        <v>0</v>
      </c>
      <c r="BH386" s="204">
        <f t="shared" si="117"/>
        <v>0</v>
      </c>
      <c r="BI386" s="204">
        <f t="shared" si="118"/>
        <v>0</v>
      </c>
      <c r="BJ386" s="19" t="s">
        <v>23</v>
      </c>
      <c r="BK386" s="204">
        <f t="shared" si="119"/>
        <v>0</v>
      </c>
      <c r="BL386" s="19" t="s">
        <v>258</v>
      </c>
      <c r="BM386" s="19" t="s">
        <v>4169</v>
      </c>
    </row>
    <row r="387" spans="2:65" s="1" customFormat="1" ht="20.399999999999999" customHeight="1">
      <c r="B387" s="36"/>
      <c r="C387" s="260" t="s">
        <v>2761</v>
      </c>
      <c r="D387" s="260" t="s">
        <v>267</v>
      </c>
      <c r="E387" s="261" t="s">
        <v>4170</v>
      </c>
      <c r="F387" s="262" t="s">
        <v>4171</v>
      </c>
      <c r="G387" s="263" t="s">
        <v>2177</v>
      </c>
      <c r="H387" s="264">
        <v>12</v>
      </c>
      <c r="I387" s="265"/>
      <c r="J387" s="266">
        <f t="shared" si="110"/>
        <v>0</v>
      </c>
      <c r="K387" s="262" t="s">
        <v>22</v>
      </c>
      <c r="L387" s="267"/>
      <c r="M387" s="268" t="s">
        <v>22</v>
      </c>
      <c r="N387" s="269" t="s">
        <v>46</v>
      </c>
      <c r="O387" s="37"/>
      <c r="P387" s="202">
        <f t="shared" si="111"/>
        <v>0</v>
      </c>
      <c r="Q387" s="202">
        <v>0</v>
      </c>
      <c r="R387" s="202">
        <f t="shared" si="112"/>
        <v>0</v>
      </c>
      <c r="S387" s="202">
        <v>0</v>
      </c>
      <c r="T387" s="203">
        <f t="shared" si="113"/>
        <v>0</v>
      </c>
      <c r="AR387" s="19" t="s">
        <v>512</v>
      </c>
      <c r="AT387" s="19" t="s">
        <v>267</v>
      </c>
      <c r="AU387" s="19" t="s">
        <v>216</v>
      </c>
      <c r="AY387" s="19" t="s">
        <v>195</v>
      </c>
      <c r="BE387" s="204">
        <f t="shared" si="114"/>
        <v>0</v>
      </c>
      <c r="BF387" s="204">
        <f t="shared" si="115"/>
        <v>0</v>
      </c>
      <c r="BG387" s="204">
        <f t="shared" si="116"/>
        <v>0</v>
      </c>
      <c r="BH387" s="204">
        <f t="shared" si="117"/>
        <v>0</v>
      </c>
      <c r="BI387" s="204">
        <f t="shared" si="118"/>
        <v>0</v>
      </c>
      <c r="BJ387" s="19" t="s">
        <v>23</v>
      </c>
      <c r="BK387" s="204">
        <f t="shared" si="119"/>
        <v>0</v>
      </c>
      <c r="BL387" s="19" t="s">
        <v>258</v>
      </c>
      <c r="BM387" s="19" t="s">
        <v>4172</v>
      </c>
    </row>
    <row r="388" spans="2:65" s="1" customFormat="1" ht="20.399999999999999" customHeight="1">
      <c r="B388" s="36"/>
      <c r="C388" s="260" t="s">
        <v>2770</v>
      </c>
      <c r="D388" s="260" t="s">
        <v>267</v>
      </c>
      <c r="E388" s="261" t="s">
        <v>4173</v>
      </c>
      <c r="F388" s="262" t="s">
        <v>4174</v>
      </c>
      <c r="G388" s="263" t="s">
        <v>2177</v>
      </c>
      <c r="H388" s="264">
        <v>52</v>
      </c>
      <c r="I388" s="265"/>
      <c r="J388" s="266">
        <f t="shared" si="110"/>
        <v>0</v>
      </c>
      <c r="K388" s="262" t="s">
        <v>22</v>
      </c>
      <c r="L388" s="267"/>
      <c r="M388" s="268" t="s">
        <v>22</v>
      </c>
      <c r="N388" s="269" t="s">
        <v>46</v>
      </c>
      <c r="O388" s="37"/>
      <c r="P388" s="202">
        <f t="shared" si="111"/>
        <v>0</v>
      </c>
      <c r="Q388" s="202">
        <v>0</v>
      </c>
      <c r="R388" s="202">
        <f t="shared" si="112"/>
        <v>0</v>
      </c>
      <c r="S388" s="202">
        <v>0</v>
      </c>
      <c r="T388" s="203">
        <f t="shared" si="113"/>
        <v>0</v>
      </c>
      <c r="AR388" s="19" t="s">
        <v>512</v>
      </c>
      <c r="AT388" s="19" t="s">
        <v>267</v>
      </c>
      <c r="AU388" s="19" t="s">
        <v>216</v>
      </c>
      <c r="AY388" s="19" t="s">
        <v>195</v>
      </c>
      <c r="BE388" s="204">
        <f t="shared" si="114"/>
        <v>0</v>
      </c>
      <c r="BF388" s="204">
        <f t="shared" si="115"/>
        <v>0</v>
      </c>
      <c r="BG388" s="204">
        <f t="shared" si="116"/>
        <v>0</v>
      </c>
      <c r="BH388" s="204">
        <f t="shared" si="117"/>
        <v>0</v>
      </c>
      <c r="BI388" s="204">
        <f t="shared" si="118"/>
        <v>0</v>
      </c>
      <c r="BJ388" s="19" t="s">
        <v>23</v>
      </c>
      <c r="BK388" s="204">
        <f t="shared" si="119"/>
        <v>0</v>
      </c>
      <c r="BL388" s="19" t="s">
        <v>258</v>
      </c>
      <c r="BM388" s="19" t="s">
        <v>4175</v>
      </c>
    </row>
    <row r="389" spans="2:65" s="1" customFormat="1" ht="20.399999999999999" customHeight="1">
      <c r="B389" s="36"/>
      <c r="C389" s="260" t="s">
        <v>2777</v>
      </c>
      <c r="D389" s="260" t="s">
        <v>267</v>
      </c>
      <c r="E389" s="261" t="s">
        <v>4176</v>
      </c>
      <c r="F389" s="262" t="s">
        <v>4177</v>
      </c>
      <c r="G389" s="263" t="s">
        <v>2177</v>
      </c>
      <c r="H389" s="264">
        <v>84</v>
      </c>
      <c r="I389" s="265"/>
      <c r="J389" s="266">
        <f t="shared" si="110"/>
        <v>0</v>
      </c>
      <c r="K389" s="262" t="s">
        <v>22</v>
      </c>
      <c r="L389" s="267"/>
      <c r="M389" s="268" t="s">
        <v>22</v>
      </c>
      <c r="N389" s="269" t="s">
        <v>46</v>
      </c>
      <c r="O389" s="37"/>
      <c r="P389" s="202">
        <f t="shared" si="111"/>
        <v>0</v>
      </c>
      <c r="Q389" s="202">
        <v>0</v>
      </c>
      <c r="R389" s="202">
        <f t="shared" si="112"/>
        <v>0</v>
      </c>
      <c r="S389" s="202">
        <v>0</v>
      </c>
      <c r="T389" s="203">
        <f t="shared" si="113"/>
        <v>0</v>
      </c>
      <c r="AR389" s="19" t="s">
        <v>512</v>
      </c>
      <c r="AT389" s="19" t="s">
        <v>267</v>
      </c>
      <c r="AU389" s="19" t="s">
        <v>216</v>
      </c>
      <c r="AY389" s="19" t="s">
        <v>195</v>
      </c>
      <c r="BE389" s="204">
        <f t="shared" si="114"/>
        <v>0</v>
      </c>
      <c r="BF389" s="204">
        <f t="shared" si="115"/>
        <v>0</v>
      </c>
      <c r="BG389" s="204">
        <f t="shared" si="116"/>
        <v>0</v>
      </c>
      <c r="BH389" s="204">
        <f t="shared" si="117"/>
        <v>0</v>
      </c>
      <c r="BI389" s="204">
        <f t="shared" si="118"/>
        <v>0</v>
      </c>
      <c r="BJ389" s="19" t="s">
        <v>23</v>
      </c>
      <c r="BK389" s="204">
        <f t="shared" si="119"/>
        <v>0</v>
      </c>
      <c r="BL389" s="19" t="s">
        <v>258</v>
      </c>
      <c r="BM389" s="19" t="s">
        <v>4178</v>
      </c>
    </row>
    <row r="390" spans="2:65" s="1" customFormat="1" ht="20.399999999999999" customHeight="1">
      <c r="B390" s="36"/>
      <c r="C390" s="260" t="s">
        <v>2783</v>
      </c>
      <c r="D390" s="260" t="s">
        <v>267</v>
      </c>
      <c r="E390" s="261" t="s">
        <v>4179</v>
      </c>
      <c r="F390" s="262" t="s">
        <v>4180</v>
      </c>
      <c r="G390" s="263" t="s">
        <v>2177</v>
      </c>
      <c r="H390" s="264">
        <v>2</v>
      </c>
      <c r="I390" s="265"/>
      <c r="J390" s="266">
        <f t="shared" si="110"/>
        <v>0</v>
      </c>
      <c r="K390" s="262" t="s">
        <v>22</v>
      </c>
      <c r="L390" s="267"/>
      <c r="M390" s="268" t="s">
        <v>22</v>
      </c>
      <c r="N390" s="269" t="s">
        <v>46</v>
      </c>
      <c r="O390" s="37"/>
      <c r="P390" s="202">
        <f t="shared" si="111"/>
        <v>0</v>
      </c>
      <c r="Q390" s="202">
        <v>0</v>
      </c>
      <c r="R390" s="202">
        <f t="shared" si="112"/>
        <v>0</v>
      </c>
      <c r="S390" s="202">
        <v>0</v>
      </c>
      <c r="T390" s="203">
        <f t="shared" si="113"/>
        <v>0</v>
      </c>
      <c r="AR390" s="19" t="s">
        <v>512</v>
      </c>
      <c r="AT390" s="19" t="s">
        <v>267</v>
      </c>
      <c r="AU390" s="19" t="s">
        <v>216</v>
      </c>
      <c r="AY390" s="19" t="s">
        <v>195</v>
      </c>
      <c r="BE390" s="204">
        <f t="shared" si="114"/>
        <v>0</v>
      </c>
      <c r="BF390" s="204">
        <f t="shared" si="115"/>
        <v>0</v>
      </c>
      <c r="BG390" s="204">
        <f t="shared" si="116"/>
        <v>0</v>
      </c>
      <c r="BH390" s="204">
        <f t="shared" si="117"/>
        <v>0</v>
      </c>
      <c r="BI390" s="204">
        <f t="shared" si="118"/>
        <v>0</v>
      </c>
      <c r="BJ390" s="19" t="s">
        <v>23</v>
      </c>
      <c r="BK390" s="204">
        <f t="shared" si="119"/>
        <v>0</v>
      </c>
      <c r="BL390" s="19" t="s">
        <v>258</v>
      </c>
      <c r="BM390" s="19" t="s">
        <v>4181</v>
      </c>
    </row>
    <row r="391" spans="2:65" s="1" customFormat="1" ht="20.399999999999999" customHeight="1">
      <c r="B391" s="36"/>
      <c r="C391" s="260" t="s">
        <v>2788</v>
      </c>
      <c r="D391" s="260" t="s">
        <v>267</v>
      </c>
      <c r="E391" s="261" t="s">
        <v>4182</v>
      </c>
      <c r="F391" s="262" t="s">
        <v>4183</v>
      </c>
      <c r="G391" s="263" t="s">
        <v>2177</v>
      </c>
      <c r="H391" s="264">
        <v>50</v>
      </c>
      <c r="I391" s="265"/>
      <c r="J391" s="266">
        <f t="shared" si="110"/>
        <v>0</v>
      </c>
      <c r="K391" s="262" t="s">
        <v>22</v>
      </c>
      <c r="L391" s="267"/>
      <c r="M391" s="268" t="s">
        <v>22</v>
      </c>
      <c r="N391" s="269" t="s">
        <v>46</v>
      </c>
      <c r="O391" s="37"/>
      <c r="P391" s="202">
        <f t="shared" si="111"/>
        <v>0</v>
      </c>
      <c r="Q391" s="202">
        <v>0</v>
      </c>
      <c r="R391" s="202">
        <f t="shared" si="112"/>
        <v>0</v>
      </c>
      <c r="S391" s="202">
        <v>0</v>
      </c>
      <c r="T391" s="203">
        <f t="shared" si="113"/>
        <v>0</v>
      </c>
      <c r="AR391" s="19" t="s">
        <v>512</v>
      </c>
      <c r="AT391" s="19" t="s">
        <v>267</v>
      </c>
      <c r="AU391" s="19" t="s">
        <v>216</v>
      </c>
      <c r="AY391" s="19" t="s">
        <v>195</v>
      </c>
      <c r="BE391" s="204">
        <f t="shared" si="114"/>
        <v>0</v>
      </c>
      <c r="BF391" s="204">
        <f t="shared" si="115"/>
        <v>0</v>
      </c>
      <c r="BG391" s="204">
        <f t="shared" si="116"/>
        <v>0</v>
      </c>
      <c r="BH391" s="204">
        <f t="shared" si="117"/>
        <v>0</v>
      </c>
      <c r="BI391" s="204">
        <f t="shared" si="118"/>
        <v>0</v>
      </c>
      <c r="BJ391" s="19" t="s">
        <v>23</v>
      </c>
      <c r="BK391" s="204">
        <f t="shared" si="119"/>
        <v>0</v>
      </c>
      <c r="BL391" s="19" t="s">
        <v>258</v>
      </c>
      <c r="BM391" s="19" t="s">
        <v>4184</v>
      </c>
    </row>
    <row r="392" spans="2:65" s="1" customFormat="1" ht="20.399999999999999" customHeight="1">
      <c r="B392" s="36"/>
      <c r="C392" s="260" t="s">
        <v>2792</v>
      </c>
      <c r="D392" s="260" t="s">
        <v>267</v>
      </c>
      <c r="E392" s="261" t="s">
        <v>4185</v>
      </c>
      <c r="F392" s="262" t="s">
        <v>4186</v>
      </c>
      <c r="G392" s="263" t="s">
        <v>2177</v>
      </c>
      <c r="H392" s="264">
        <v>10</v>
      </c>
      <c r="I392" s="265"/>
      <c r="J392" s="266">
        <f t="shared" si="110"/>
        <v>0</v>
      </c>
      <c r="K392" s="262" t="s">
        <v>22</v>
      </c>
      <c r="L392" s="267"/>
      <c r="M392" s="268" t="s">
        <v>22</v>
      </c>
      <c r="N392" s="269" t="s">
        <v>46</v>
      </c>
      <c r="O392" s="37"/>
      <c r="P392" s="202">
        <f t="shared" si="111"/>
        <v>0</v>
      </c>
      <c r="Q392" s="202">
        <v>0</v>
      </c>
      <c r="R392" s="202">
        <f t="shared" si="112"/>
        <v>0</v>
      </c>
      <c r="S392" s="202">
        <v>0</v>
      </c>
      <c r="T392" s="203">
        <f t="shared" si="113"/>
        <v>0</v>
      </c>
      <c r="AR392" s="19" t="s">
        <v>512</v>
      </c>
      <c r="AT392" s="19" t="s">
        <v>267</v>
      </c>
      <c r="AU392" s="19" t="s">
        <v>216</v>
      </c>
      <c r="AY392" s="19" t="s">
        <v>195</v>
      </c>
      <c r="BE392" s="204">
        <f t="shared" si="114"/>
        <v>0</v>
      </c>
      <c r="BF392" s="204">
        <f t="shared" si="115"/>
        <v>0</v>
      </c>
      <c r="BG392" s="204">
        <f t="shared" si="116"/>
        <v>0</v>
      </c>
      <c r="BH392" s="204">
        <f t="shared" si="117"/>
        <v>0</v>
      </c>
      <c r="BI392" s="204">
        <f t="shared" si="118"/>
        <v>0</v>
      </c>
      <c r="BJ392" s="19" t="s">
        <v>23</v>
      </c>
      <c r="BK392" s="204">
        <f t="shared" si="119"/>
        <v>0</v>
      </c>
      <c r="BL392" s="19" t="s">
        <v>258</v>
      </c>
      <c r="BM392" s="19" t="s">
        <v>4187</v>
      </c>
    </row>
    <row r="393" spans="2:65" s="1" customFormat="1" ht="20.399999999999999" customHeight="1">
      <c r="B393" s="36"/>
      <c r="C393" s="260" t="s">
        <v>2797</v>
      </c>
      <c r="D393" s="260" t="s">
        <v>267</v>
      </c>
      <c r="E393" s="261" t="s">
        <v>4188</v>
      </c>
      <c r="F393" s="262" t="s">
        <v>4189</v>
      </c>
      <c r="G393" s="263" t="s">
        <v>2177</v>
      </c>
      <c r="H393" s="264">
        <v>10</v>
      </c>
      <c r="I393" s="265"/>
      <c r="J393" s="266">
        <f t="shared" si="110"/>
        <v>0</v>
      </c>
      <c r="K393" s="262" t="s">
        <v>22</v>
      </c>
      <c r="L393" s="267"/>
      <c r="M393" s="268" t="s">
        <v>22</v>
      </c>
      <c r="N393" s="269" t="s">
        <v>46</v>
      </c>
      <c r="O393" s="37"/>
      <c r="P393" s="202">
        <f t="shared" si="111"/>
        <v>0</v>
      </c>
      <c r="Q393" s="202">
        <v>0</v>
      </c>
      <c r="R393" s="202">
        <f t="shared" si="112"/>
        <v>0</v>
      </c>
      <c r="S393" s="202">
        <v>0</v>
      </c>
      <c r="T393" s="203">
        <f t="shared" si="113"/>
        <v>0</v>
      </c>
      <c r="AR393" s="19" t="s">
        <v>512</v>
      </c>
      <c r="AT393" s="19" t="s">
        <v>267</v>
      </c>
      <c r="AU393" s="19" t="s">
        <v>216</v>
      </c>
      <c r="AY393" s="19" t="s">
        <v>195</v>
      </c>
      <c r="BE393" s="204">
        <f t="shared" si="114"/>
        <v>0</v>
      </c>
      <c r="BF393" s="204">
        <f t="shared" si="115"/>
        <v>0</v>
      </c>
      <c r="BG393" s="204">
        <f t="shared" si="116"/>
        <v>0</v>
      </c>
      <c r="BH393" s="204">
        <f t="shared" si="117"/>
        <v>0</v>
      </c>
      <c r="BI393" s="204">
        <f t="shared" si="118"/>
        <v>0</v>
      </c>
      <c r="BJ393" s="19" t="s">
        <v>23</v>
      </c>
      <c r="BK393" s="204">
        <f t="shared" si="119"/>
        <v>0</v>
      </c>
      <c r="BL393" s="19" t="s">
        <v>258</v>
      </c>
      <c r="BM393" s="19" t="s">
        <v>4190</v>
      </c>
    </row>
    <row r="394" spans="2:65" s="1" customFormat="1" ht="28.8" customHeight="1">
      <c r="B394" s="36"/>
      <c r="C394" s="260" t="s">
        <v>2804</v>
      </c>
      <c r="D394" s="260" t="s">
        <v>267</v>
      </c>
      <c r="E394" s="261" t="s">
        <v>4191</v>
      </c>
      <c r="F394" s="262" t="s">
        <v>4192</v>
      </c>
      <c r="G394" s="263" t="s">
        <v>2177</v>
      </c>
      <c r="H394" s="264">
        <v>2</v>
      </c>
      <c r="I394" s="265"/>
      <c r="J394" s="266">
        <f t="shared" si="110"/>
        <v>0</v>
      </c>
      <c r="K394" s="262" t="s">
        <v>22</v>
      </c>
      <c r="L394" s="267"/>
      <c r="M394" s="268" t="s">
        <v>22</v>
      </c>
      <c r="N394" s="269" t="s">
        <v>46</v>
      </c>
      <c r="O394" s="37"/>
      <c r="P394" s="202">
        <f t="shared" si="111"/>
        <v>0</v>
      </c>
      <c r="Q394" s="202">
        <v>0</v>
      </c>
      <c r="R394" s="202">
        <f t="shared" si="112"/>
        <v>0</v>
      </c>
      <c r="S394" s="202">
        <v>0</v>
      </c>
      <c r="T394" s="203">
        <f t="shared" si="113"/>
        <v>0</v>
      </c>
      <c r="AR394" s="19" t="s">
        <v>512</v>
      </c>
      <c r="AT394" s="19" t="s">
        <v>267</v>
      </c>
      <c r="AU394" s="19" t="s">
        <v>216</v>
      </c>
      <c r="AY394" s="19" t="s">
        <v>195</v>
      </c>
      <c r="BE394" s="204">
        <f t="shared" si="114"/>
        <v>0</v>
      </c>
      <c r="BF394" s="204">
        <f t="shared" si="115"/>
        <v>0</v>
      </c>
      <c r="BG394" s="204">
        <f t="shared" si="116"/>
        <v>0</v>
      </c>
      <c r="BH394" s="204">
        <f t="shared" si="117"/>
        <v>0</v>
      </c>
      <c r="BI394" s="204">
        <f t="shared" si="118"/>
        <v>0</v>
      </c>
      <c r="BJ394" s="19" t="s">
        <v>23</v>
      </c>
      <c r="BK394" s="204">
        <f t="shared" si="119"/>
        <v>0</v>
      </c>
      <c r="BL394" s="19" t="s">
        <v>258</v>
      </c>
      <c r="BM394" s="19" t="s">
        <v>4193</v>
      </c>
    </row>
    <row r="395" spans="2:65" s="1" customFormat="1" ht="20.399999999999999" customHeight="1">
      <c r="B395" s="36"/>
      <c r="C395" s="260" t="s">
        <v>2809</v>
      </c>
      <c r="D395" s="260" t="s">
        <v>267</v>
      </c>
      <c r="E395" s="261" t="s">
        <v>4194</v>
      </c>
      <c r="F395" s="262" t="s">
        <v>4195</v>
      </c>
      <c r="G395" s="263" t="s">
        <v>2177</v>
      </c>
      <c r="H395" s="264">
        <v>44</v>
      </c>
      <c r="I395" s="265"/>
      <c r="J395" s="266">
        <f t="shared" si="110"/>
        <v>0</v>
      </c>
      <c r="K395" s="262" t="s">
        <v>22</v>
      </c>
      <c r="L395" s="267"/>
      <c r="M395" s="268" t="s">
        <v>22</v>
      </c>
      <c r="N395" s="269" t="s">
        <v>46</v>
      </c>
      <c r="O395" s="37"/>
      <c r="P395" s="202">
        <f t="shared" si="111"/>
        <v>0</v>
      </c>
      <c r="Q395" s="202">
        <v>0</v>
      </c>
      <c r="R395" s="202">
        <f t="shared" si="112"/>
        <v>0</v>
      </c>
      <c r="S395" s="202">
        <v>0</v>
      </c>
      <c r="T395" s="203">
        <f t="shared" si="113"/>
        <v>0</v>
      </c>
      <c r="AR395" s="19" t="s">
        <v>512</v>
      </c>
      <c r="AT395" s="19" t="s">
        <v>267</v>
      </c>
      <c r="AU395" s="19" t="s">
        <v>216</v>
      </c>
      <c r="AY395" s="19" t="s">
        <v>195</v>
      </c>
      <c r="BE395" s="204">
        <f t="shared" si="114"/>
        <v>0</v>
      </c>
      <c r="BF395" s="204">
        <f t="shared" si="115"/>
        <v>0</v>
      </c>
      <c r="BG395" s="204">
        <f t="shared" si="116"/>
        <v>0</v>
      </c>
      <c r="BH395" s="204">
        <f t="shared" si="117"/>
        <v>0</v>
      </c>
      <c r="BI395" s="204">
        <f t="shared" si="118"/>
        <v>0</v>
      </c>
      <c r="BJ395" s="19" t="s">
        <v>23</v>
      </c>
      <c r="BK395" s="204">
        <f t="shared" si="119"/>
        <v>0</v>
      </c>
      <c r="BL395" s="19" t="s">
        <v>258</v>
      </c>
      <c r="BM395" s="19" t="s">
        <v>4196</v>
      </c>
    </row>
    <row r="396" spans="2:65" s="1" customFormat="1" ht="20.399999999999999" customHeight="1">
      <c r="B396" s="36"/>
      <c r="C396" s="260" t="s">
        <v>2813</v>
      </c>
      <c r="D396" s="260" t="s">
        <v>267</v>
      </c>
      <c r="E396" s="261" t="s">
        <v>4197</v>
      </c>
      <c r="F396" s="262" t="s">
        <v>4198</v>
      </c>
      <c r="G396" s="263" t="s">
        <v>206</v>
      </c>
      <c r="H396" s="264">
        <v>102.488</v>
      </c>
      <c r="I396" s="265"/>
      <c r="J396" s="266">
        <f t="shared" si="110"/>
        <v>0</v>
      </c>
      <c r="K396" s="262" t="s">
        <v>22</v>
      </c>
      <c r="L396" s="267"/>
      <c r="M396" s="268" t="s">
        <v>22</v>
      </c>
      <c r="N396" s="269" t="s">
        <v>46</v>
      </c>
      <c r="O396" s="37"/>
      <c r="P396" s="202">
        <f t="shared" si="111"/>
        <v>0</v>
      </c>
      <c r="Q396" s="202">
        <v>0</v>
      </c>
      <c r="R396" s="202">
        <f t="shared" si="112"/>
        <v>0</v>
      </c>
      <c r="S396" s="202">
        <v>0</v>
      </c>
      <c r="T396" s="203">
        <f t="shared" si="113"/>
        <v>0</v>
      </c>
      <c r="AR396" s="19" t="s">
        <v>512</v>
      </c>
      <c r="AT396" s="19" t="s">
        <v>267</v>
      </c>
      <c r="AU396" s="19" t="s">
        <v>216</v>
      </c>
      <c r="AY396" s="19" t="s">
        <v>195</v>
      </c>
      <c r="BE396" s="204">
        <f t="shared" si="114"/>
        <v>0</v>
      </c>
      <c r="BF396" s="204">
        <f t="shared" si="115"/>
        <v>0</v>
      </c>
      <c r="BG396" s="204">
        <f t="shared" si="116"/>
        <v>0</v>
      </c>
      <c r="BH396" s="204">
        <f t="shared" si="117"/>
        <v>0</v>
      </c>
      <c r="BI396" s="204">
        <f t="shared" si="118"/>
        <v>0</v>
      </c>
      <c r="BJ396" s="19" t="s">
        <v>23</v>
      </c>
      <c r="BK396" s="204">
        <f t="shared" si="119"/>
        <v>0</v>
      </c>
      <c r="BL396" s="19" t="s">
        <v>258</v>
      </c>
      <c r="BM396" s="19" t="s">
        <v>4199</v>
      </c>
    </row>
    <row r="397" spans="2:65" s="1" customFormat="1" ht="20.399999999999999" customHeight="1">
      <c r="B397" s="36"/>
      <c r="C397" s="260" t="s">
        <v>2817</v>
      </c>
      <c r="D397" s="260" t="s">
        <v>267</v>
      </c>
      <c r="E397" s="261" t="s">
        <v>4200</v>
      </c>
      <c r="F397" s="262" t="s">
        <v>4201</v>
      </c>
      <c r="G397" s="263" t="s">
        <v>206</v>
      </c>
      <c r="H397" s="264">
        <v>31.085000000000001</v>
      </c>
      <c r="I397" s="265"/>
      <c r="J397" s="266">
        <f t="shared" si="110"/>
        <v>0</v>
      </c>
      <c r="K397" s="262" t="s">
        <v>22</v>
      </c>
      <c r="L397" s="267"/>
      <c r="M397" s="268" t="s">
        <v>22</v>
      </c>
      <c r="N397" s="269" t="s">
        <v>46</v>
      </c>
      <c r="O397" s="37"/>
      <c r="P397" s="202">
        <f t="shared" si="111"/>
        <v>0</v>
      </c>
      <c r="Q397" s="202">
        <v>0</v>
      </c>
      <c r="R397" s="202">
        <f t="shared" si="112"/>
        <v>0</v>
      </c>
      <c r="S397" s="202">
        <v>0</v>
      </c>
      <c r="T397" s="203">
        <f t="shared" si="113"/>
        <v>0</v>
      </c>
      <c r="AR397" s="19" t="s">
        <v>512</v>
      </c>
      <c r="AT397" s="19" t="s">
        <v>267</v>
      </c>
      <c r="AU397" s="19" t="s">
        <v>216</v>
      </c>
      <c r="AY397" s="19" t="s">
        <v>195</v>
      </c>
      <c r="BE397" s="204">
        <f t="shared" si="114"/>
        <v>0</v>
      </c>
      <c r="BF397" s="204">
        <f t="shared" si="115"/>
        <v>0</v>
      </c>
      <c r="BG397" s="204">
        <f t="shared" si="116"/>
        <v>0</v>
      </c>
      <c r="BH397" s="204">
        <f t="shared" si="117"/>
        <v>0</v>
      </c>
      <c r="BI397" s="204">
        <f t="shared" si="118"/>
        <v>0</v>
      </c>
      <c r="BJ397" s="19" t="s">
        <v>23</v>
      </c>
      <c r="BK397" s="204">
        <f t="shared" si="119"/>
        <v>0</v>
      </c>
      <c r="BL397" s="19" t="s">
        <v>258</v>
      </c>
      <c r="BM397" s="19" t="s">
        <v>4202</v>
      </c>
    </row>
    <row r="398" spans="2:65" s="1" customFormat="1" ht="20.399999999999999" customHeight="1">
      <c r="B398" s="36"/>
      <c r="C398" s="260" t="s">
        <v>2821</v>
      </c>
      <c r="D398" s="260" t="s">
        <v>267</v>
      </c>
      <c r="E398" s="261" t="s">
        <v>4203</v>
      </c>
      <c r="F398" s="262" t="s">
        <v>4204</v>
      </c>
      <c r="G398" s="263" t="s">
        <v>206</v>
      </c>
      <c r="H398" s="264">
        <v>249.608</v>
      </c>
      <c r="I398" s="265"/>
      <c r="J398" s="266">
        <f t="shared" si="110"/>
        <v>0</v>
      </c>
      <c r="K398" s="262" t="s">
        <v>22</v>
      </c>
      <c r="L398" s="267"/>
      <c r="M398" s="268" t="s">
        <v>22</v>
      </c>
      <c r="N398" s="269" t="s">
        <v>46</v>
      </c>
      <c r="O398" s="37"/>
      <c r="P398" s="202">
        <f t="shared" si="111"/>
        <v>0</v>
      </c>
      <c r="Q398" s="202">
        <v>0</v>
      </c>
      <c r="R398" s="202">
        <f t="shared" si="112"/>
        <v>0</v>
      </c>
      <c r="S398" s="202">
        <v>0</v>
      </c>
      <c r="T398" s="203">
        <f t="shared" si="113"/>
        <v>0</v>
      </c>
      <c r="AR398" s="19" t="s">
        <v>512</v>
      </c>
      <c r="AT398" s="19" t="s">
        <v>267</v>
      </c>
      <c r="AU398" s="19" t="s">
        <v>216</v>
      </c>
      <c r="AY398" s="19" t="s">
        <v>195</v>
      </c>
      <c r="BE398" s="204">
        <f t="shared" si="114"/>
        <v>0</v>
      </c>
      <c r="BF398" s="204">
        <f t="shared" si="115"/>
        <v>0</v>
      </c>
      <c r="BG398" s="204">
        <f t="shared" si="116"/>
        <v>0</v>
      </c>
      <c r="BH398" s="204">
        <f t="shared" si="117"/>
        <v>0</v>
      </c>
      <c r="BI398" s="204">
        <f t="shared" si="118"/>
        <v>0</v>
      </c>
      <c r="BJ398" s="19" t="s">
        <v>23</v>
      </c>
      <c r="BK398" s="204">
        <f t="shared" si="119"/>
        <v>0</v>
      </c>
      <c r="BL398" s="19" t="s">
        <v>258</v>
      </c>
      <c r="BM398" s="19" t="s">
        <v>4205</v>
      </c>
    </row>
    <row r="399" spans="2:65" s="1" customFormat="1" ht="20.399999999999999" customHeight="1">
      <c r="B399" s="36"/>
      <c r="C399" s="260" t="s">
        <v>2825</v>
      </c>
      <c r="D399" s="260" t="s">
        <v>267</v>
      </c>
      <c r="E399" s="261" t="s">
        <v>4206</v>
      </c>
      <c r="F399" s="262" t="s">
        <v>4207</v>
      </c>
      <c r="G399" s="263" t="s">
        <v>2177</v>
      </c>
      <c r="H399" s="264">
        <v>10</v>
      </c>
      <c r="I399" s="265"/>
      <c r="J399" s="266">
        <f t="shared" si="110"/>
        <v>0</v>
      </c>
      <c r="K399" s="262" t="s">
        <v>22</v>
      </c>
      <c r="L399" s="267"/>
      <c r="M399" s="268" t="s">
        <v>22</v>
      </c>
      <c r="N399" s="269" t="s">
        <v>46</v>
      </c>
      <c r="O399" s="37"/>
      <c r="P399" s="202">
        <f t="shared" si="111"/>
        <v>0</v>
      </c>
      <c r="Q399" s="202">
        <v>0</v>
      </c>
      <c r="R399" s="202">
        <f t="shared" si="112"/>
        <v>0</v>
      </c>
      <c r="S399" s="202">
        <v>0</v>
      </c>
      <c r="T399" s="203">
        <f t="shared" si="113"/>
        <v>0</v>
      </c>
      <c r="AR399" s="19" t="s">
        <v>512</v>
      </c>
      <c r="AT399" s="19" t="s">
        <v>267</v>
      </c>
      <c r="AU399" s="19" t="s">
        <v>216</v>
      </c>
      <c r="AY399" s="19" t="s">
        <v>195</v>
      </c>
      <c r="BE399" s="204">
        <f t="shared" si="114"/>
        <v>0</v>
      </c>
      <c r="BF399" s="204">
        <f t="shared" si="115"/>
        <v>0</v>
      </c>
      <c r="BG399" s="204">
        <f t="shared" si="116"/>
        <v>0</v>
      </c>
      <c r="BH399" s="204">
        <f t="shared" si="117"/>
        <v>0</v>
      </c>
      <c r="BI399" s="204">
        <f t="shared" si="118"/>
        <v>0</v>
      </c>
      <c r="BJ399" s="19" t="s">
        <v>23</v>
      </c>
      <c r="BK399" s="204">
        <f t="shared" si="119"/>
        <v>0</v>
      </c>
      <c r="BL399" s="19" t="s">
        <v>258</v>
      </c>
      <c r="BM399" s="19" t="s">
        <v>4208</v>
      </c>
    </row>
    <row r="400" spans="2:65" s="1" customFormat="1" ht="40.200000000000003" customHeight="1">
      <c r="B400" s="36"/>
      <c r="C400" s="260" t="s">
        <v>2829</v>
      </c>
      <c r="D400" s="260" t="s">
        <v>267</v>
      </c>
      <c r="E400" s="261" t="s">
        <v>4209</v>
      </c>
      <c r="F400" s="262" t="s">
        <v>4210</v>
      </c>
      <c r="G400" s="263" t="s">
        <v>206</v>
      </c>
      <c r="H400" s="264">
        <v>260.14999999999998</v>
      </c>
      <c r="I400" s="265"/>
      <c r="J400" s="266">
        <f t="shared" si="110"/>
        <v>0</v>
      </c>
      <c r="K400" s="262" t="s">
        <v>22</v>
      </c>
      <c r="L400" s="267"/>
      <c r="M400" s="268" t="s">
        <v>22</v>
      </c>
      <c r="N400" s="269" t="s">
        <v>46</v>
      </c>
      <c r="O400" s="37"/>
      <c r="P400" s="202">
        <f t="shared" si="111"/>
        <v>0</v>
      </c>
      <c r="Q400" s="202">
        <v>0</v>
      </c>
      <c r="R400" s="202">
        <f t="shared" si="112"/>
        <v>0</v>
      </c>
      <c r="S400" s="202">
        <v>0</v>
      </c>
      <c r="T400" s="203">
        <f t="shared" si="113"/>
        <v>0</v>
      </c>
      <c r="AR400" s="19" t="s">
        <v>512</v>
      </c>
      <c r="AT400" s="19" t="s">
        <v>267</v>
      </c>
      <c r="AU400" s="19" t="s">
        <v>216</v>
      </c>
      <c r="AY400" s="19" t="s">
        <v>195</v>
      </c>
      <c r="BE400" s="204">
        <f t="shared" si="114"/>
        <v>0</v>
      </c>
      <c r="BF400" s="204">
        <f t="shared" si="115"/>
        <v>0</v>
      </c>
      <c r="BG400" s="204">
        <f t="shared" si="116"/>
        <v>0</v>
      </c>
      <c r="BH400" s="204">
        <f t="shared" si="117"/>
        <v>0</v>
      </c>
      <c r="BI400" s="204">
        <f t="shared" si="118"/>
        <v>0</v>
      </c>
      <c r="BJ400" s="19" t="s">
        <v>23</v>
      </c>
      <c r="BK400" s="204">
        <f t="shared" si="119"/>
        <v>0</v>
      </c>
      <c r="BL400" s="19" t="s">
        <v>258</v>
      </c>
      <c r="BM400" s="19" t="s">
        <v>4211</v>
      </c>
    </row>
    <row r="401" spans="2:65" s="1" customFormat="1" ht="20.399999999999999" customHeight="1">
      <c r="B401" s="36"/>
      <c r="C401" s="260" t="s">
        <v>2833</v>
      </c>
      <c r="D401" s="260" t="s">
        <v>267</v>
      </c>
      <c r="E401" s="261" t="s">
        <v>4212</v>
      </c>
      <c r="F401" s="262" t="s">
        <v>4213</v>
      </c>
      <c r="G401" s="263" t="s">
        <v>2177</v>
      </c>
      <c r="H401" s="264">
        <v>4.5</v>
      </c>
      <c r="I401" s="265"/>
      <c r="J401" s="266">
        <f t="shared" si="110"/>
        <v>0</v>
      </c>
      <c r="K401" s="262" t="s">
        <v>22</v>
      </c>
      <c r="L401" s="267"/>
      <c r="M401" s="268" t="s">
        <v>22</v>
      </c>
      <c r="N401" s="269" t="s">
        <v>46</v>
      </c>
      <c r="O401" s="37"/>
      <c r="P401" s="202">
        <f t="shared" si="111"/>
        <v>0</v>
      </c>
      <c r="Q401" s="202">
        <v>0</v>
      </c>
      <c r="R401" s="202">
        <f t="shared" si="112"/>
        <v>0</v>
      </c>
      <c r="S401" s="202">
        <v>0</v>
      </c>
      <c r="T401" s="203">
        <f t="shared" si="113"/>
        <v>0</v>
      </c>
      <c r="AR401" s="19" t="s">
        <v>512</v>
      </c>
      <c r="AT401" s="19" t="s">
        <v>267</v>
      </c>
      <c r="AU401" s="19" t="s">
        <v>216</v>
      </c>
      <c r="AY401" s="19" t="s">
        <v>195</v>
      </c>
      <c r="BE401" s="204">
        <f t="shared" si="114"/>
        <v>0</v>
      </c>
      <c r="BF401" s="204">
        <f t="shared" si="115"/>
        <v>0</v>
      </c>
      <c r="BG401" s="204">
        <f t="shared" si="116"/>
        <v>0</v>
      </c>
      <c r="BH401" s="204">
        <f t="shared" si="117"/>
        <v>0</v>
      </c>
      <c r="BI401" s="204">
        <f t="shared" si="118"/>
        <v>0</v>
      </c>
      <c r="BJ401" s="19" t="s">
        <v>23</v>
      </c>
      <c r="BK401" s="204">
        <f t="shared" si="119"/>
        <v>0</v>
      </c>
      <c r="BL401" s="19" t="s">
        <v>258</v>
      </c>
      <c r="BM401" s="19" t="s">
        <v>4214</v>
      </c>
    </row>
    <row r="402" spans="2:65" s="1" customFormat="1" ht="20.399999999999999" customHeight="1">
      <c r="B402" s="36"/>
      <c r="C402" s="260" t="s">
        <v>2837</v>
      </c>
      <c r="D402" s="260" t="s">
        <v>267</v>
      </c>
      <c r="E402" s="261" t="s">
        <v>4215</v>
      </c>
      <c r="F402" s="262" t="s">
        <v>4216</v>
      </c>
      <c r="G402" s="263" t="s">
        <v>2177</v>
      </c>
      <c r="H402" s="264">
        <v>4</v>
      </c>
      <c r="I402" s="265"/>
      <c r="J402" s="266">
        <f t="shared" si="110"/>
        <v>0</v>
      </c>
      <c r="K402" s="262" t="s">
        <v>22</v>
      </c>
      <c r="L402" s="267"/>
      <c r="M402" s="268" t="s">
        <v>22</v>
      </c>
      <c r="N402" s="269" t="s">
        <v>46</v>
      </c>
      <c r="O402" s="37"/>
      <c r="P402" s="202">
        <f t="shared" si="111"/>
        <v>0</v>
      </c>
      <c r="Q402" s="202">
        <v>0</v>
      </c>
      <c r="R402" s="202">
        <f t="shared" si="112"/>
        <v>0</v>
      </c>
      <c r="S402" s="202">
        <v>0</v>
      </c>
      <c r="T402" s="203">
        <f t="shared" si="113"/>
        <v>0</v>
      </c>
      <c r="AR402" s="19" t="s">
        <v>512</v>
      </c>
      <c r="AT402" s="19" t="s">
        <v>267</v>
      </c>
      <c r="AU402" s="19" t="s">
        <v>216</v>
      </c>
      <c r="AY402" s="19" t="s">
        <v>195</v>
      </c>
      <c r="BE402" s="204">
        <f t="shared" si="114"/>
        <v>0</v>
      </c>
      <c r="BF402" s="204">
        <f t="shared" si="115"/>
        <v>0</v>
      </c>
      <c r="BG402" s="204">
        <f t="shared" si="116"/>
        <v>0</v>
      </c>
      <c r="BH402" s="204">
        <f t="shared" si="117"/>
        <v>0</v>
      </c>
      <c r="BI402" s="204">
        <f t="shared" si="118"/>
        <v>0</v>
      </c>
      <c r="BJ402" s="19" t="s">
        <v>23</v>
      </c>
      <c r="BK402" s="204">
        <f t="shared" si="119"/>
        <v>0</v>
      </c>
      <c r="BL402" s="19" t="s">
        <v>258</v>
      </c>
      <c r="BM402" s="19" t="s">
        <v>4217</v>
      </c>
    </row>
    <row r="403" spans="2:65" s="1" customFormat="1" ht="28.8" customHeight="1">
      <c r="B403" s="36"/>
      <c r="C403" s="260" t="s">
        <v>2841</v>
      </c>
      <c r="D403" s="260" t="s">
        <v>267</v>
      </c>
      <c r="E403" s="261" t="s">
        <v>4218</v>
      </c>
      <c r="F403" s="262" t="s">
        <v>4219</v>
      </c>
      <c r="G403" s="263" t="s">
        <v>2177</v>
      </c>
      <c r="H403" s="264">
        <v>45.7</v>
      </c>
      <c r="I403" s="265"/>
      <c r="J403" s="266">
        <f t="shared" si="110"/>
        <v>0</v>
      </c>
      <c r="K403" s="262" t="s">
        <v>22</v>
      </c>
      <c r="L403" s="267"/>
      <c r="M403" s="268" t="s">
        <v>22</v>
      </c>
      <c r="N403" s="269" t="s">
        <v>46</v>
      </c>
      <c r="O403" s="37"/>
      <c r="P403" s="202">
        <f t="shared" si="111"/>
        <v>0</v>
      </c>
      <c r="Q403" s="202">
        <v>0</v>
      </c>
      <c r="R403" s="202">
        <f t="shared" si="112"/>
        <v>0</v>
      </c>
      <c r="S403" s="202">
        <v>0</v>
      </c>
      <c r="T403" s="203">
        <f t="shared" si="113"/>
        <v>0</v>
      </c>
      <c r="AR403" s="19" t="s">
        <v>512</v>
      </c>
      <c r="AT403" s="19" t="s">
        <v>267</v>
      </c>
      <c r="AU403" s="19" t="s">
        <v>216</v>
      </c>
      <c r="AY403" s="19" t="s">
        <v>195</v>
      </c>
      <c r="BE403" s="204">
        <f t="shared" si="114"/>
        <v>0</v>
      </c>
      <c r="BF403" s="204">
        <f t="shared" si="115"/>
        <v>0</v>
      </c>
      <c r="BG403" s="204">
        <f t="shared" si="116"/>
        <v>0</v>
      </c>
      <c r="BH403" s="204">
        <f t="shared" si="117"/>
        <v>0</v>
      </c>
      <c r="BI403" s="204">
        <f t="shared" si="118"/>
        <v>0</v>
      </c>
      <c r="BJ403" s="19" t="s">
        <v>23</v>
      </c>
      <c r="BK403" s="204">
        <f t="shared" si="119"/>
        <v>0</v>
      </c>
      <c r="BL403" s="19" t="s">
        <v>258</v>
      </c>
      <c r="BM403" s="19" t="s">
        <v>4220</v>
      </c>
    </row>
    <row r="404" spans="2:65" s="1" customFormat="1" ht="20.399999999999999" customHeight="1">
      <c r="B404" s="36"/>
      <c r="C404" s="260" t="s">
        <v>4221</v>
      </c>
      <c r="D404" s="260" t="s">
        <v>267</v>
      </c>
      <c r="E404" s="261" t="s">
        <v>4222</v>
      </c>
      <c r="F404" s="262" t="s">
        <v>4223</v>
      </c>
      <c r="G404" s="263" t="s">
        <v>2177</v>
      </c>
      <c r="H404" s="264">
        <v>1</v>
      </c>
      <c r="I404" s="265"/>
      <c r="J404" s="266">
        <f t="shared" si="110"/>
        <v>0</v>
      </c>
      <c r="K404" s="262" t="s">
        <v>22</v>
      </c>
      <c r="L404" s="267"/>
      <c r="M404" s="268" t="s">
        <v>22</v>
      </c>
      <c r="N404" s="269" t="s">
        <v>46</v>
      </c>
      <c r="O404" s="37"/>
      <c r="P404" s="202">
        <f t="shared" si="111"/>
        <v>0</v>
      </c>
      <c r="Q404" s="202">
        <v>0</v>
      </c>
      <c r="R404" s="202">
        <f t="shared" si="112"/>
        <v>0</v>
      </c>
      <c r="S404" s="202">
        <v>0</v>
      </c>
      <c r="T404" s="203">
        <f t="shared" si="113"/>
        <v>0</v>
      </c>
      <c r="AR404" s="19" t="s">
        <v>512</v>
      </c>
      <c r="AT404" s="19" t="s">
        <v>267</v>
      </c>
      <c r="AU404" s="19" t="s">
        <v>216</v>
      </c>
      <c r="AY404" s="19" t="s">
        <v>195</v>
      </c>
      <c r="BE404" s="204">
        <f t="shared" si="114"/>
        <v>0</v>
      </c>
      <c r="BF404" s="204">
        <f t="shared" si="115"/>
        <v>0</v>
      </c>
      <c r="BG404" s="204">
        <f t="shared" si="116"/>
        <v>0</v>
      </c>
      <c r="BH404" s="204">
        <f t="shared" si="117"/>
        <v>0</v>
      </c>
      <c r="BI404" s="204">
        <f t="shared" si="118"/>
        <v>0</v>
      </c>
      <c r="BJ404" s="19" t="s">
        <v>23</v>
      </c>
      <c r="BK404" s="204">
        <f t="shared" si="119"/>
        <v>0</v>
      </c>
      <c r="BL404" s="19" t="s">
        <v>258</v>
      </c>
      <c r="BM404" s="19" t="s">
        <v>4224</v>
      </c>
    </row>
    <row r="405" spans="2:65" s="1" customFormat="1" ht="20.399999999999999" customHeight="1">
      <c r="B405" s="36"/>
      <c r="C405" s="260" t="s">
        <v>4225</v>
      </c>
      <c r="D405" s="260" t="s">
        <v>267</v>
      </c>
      <c r="E405" s="261" t="s">
        <v>4226</v>
      </c>
      <c r="F405" s="262" t="s">
        <v>4227</v>
      </c>
      <c r="G405" s="263" t="s">
        <v>2177</v>
      </c>
      <c r="H405" s="264">
        <v>72</v>
      </c>
      <c r="I405" s="265"/>
      <c r="J405" s="266">
        <f t="shared" si="110"/>
        <v>0</v>
      </c>
      <c r="K405" s="262" t="s">
        <v>22</v>
      </c>
      <c r="L405" s="267"/>
      <c r="M405" s="268" t="s">
        <v>22</v>
      </c>
      <c r="N405" s="269" t="s">
        <v>46</v>
      </c>
      <c r="O405" s="37"/>
      <c r="P405" s="202">
        <f t="shared" si="111"/>
        <v>0</v>
      </c>
      <c r="Q405" s="202">
        <v>0</v>
      </c>
      <c r="R405" s="202">
        <f t="shared" si="112"/>
        <v>0</v>
      </c>
      <c r="S405" s="202">
        <v>0</v>
      </c>
      <c r="T405" s="203">
        <f t="shared" si="113"/>
        <v>0</v>
      </c>
      <c r="AR405" s="19" t="s">
        <v>512</v>
      </c>
      <c r="AT405" s="19" t="s">
        <v>267</v>
      </c>
      <c r="AU405" s="19" t="s">
        <v>216</v>
      </c>
      <c r="AY405" s="19" t="s">
        <v>195</v>
      </c>
      <c r="BE405" s="204">
        <f t="shared" si="114"/>
        <v>0</v>
      </c>
      <c r="BF405" s="204">
        <f t="shared" si="115"/>
        <v>0</v>
      </c>
      <c r="BG405" s="204">
        <f t="shared" si="116"/>
        <v>0</v>
      </c>
      <c r="BH405" s="204">
        <f t="shared" si="117"/>
        <v>0</v>
      </c>
      <c r="BI405" s="204">
        <f t="shared" si="118"/>
        <v>0</v>
      </c>
      <c r="BJ405" s="19" t="s">
        <v>23</v>
      </c>
      <c r="BK405" s="204">
        <f t="shared" si="119"/>
        <v>0</v>
      </c>
      <c r="BL405" s="19" t="s">
        <v>258</v>
      </c>
      <c r="BM405" s="19" t="s">
        <v>4228</v>
      </c>
    </row>
    <row r="406" spans="2:65" s="1" customFormat="1" ht="20.399999999999999" customHeight="1">
      <c r="B406" s="36"/>
      <c r="C406" s="260" t="s">
        <v>4229</v>
      </c>
      <c r="D406" s="260" t="s">
        <v>267</v>
      </c>
      <c r="E406" s="261" t="s">
        <v>4230</v>
      </c>
      <c r="F406" s="262" t="s">
        <v>4231</v>
      </c>
      <c r="G406" s="263" t="s">
        <v>2177</v>
      </c>
      <c r="H406" s="264">
        <v>36.6</v>
      </c>
      <c r="I406" s="265"/>
      <c r="J406" s="266">
        <f t="shared" si="110"/>
        <v>0</v>
      </c>
      <c r="K406" s="262" t="s">
        <v>22</v>
      </c>
      <c r="L406" s="267"/>
      <c r="M406" s="268" t="s">
        <v>22</v>
      </c>
      <c r="N406" s="269" t="s">
        <v>46</v>
      </c>
      <c r="O406" s="37"/>
      <c r="P406" s="202">
        <f t="shared" si="111"/>
        <v>0</v>
      </c>
      <c r="Q406" s="202">
        <v>0</v>
      </c>
      <c r="R406" s="202">
        <f t="shared" si="112"/>
        <v>0</v>
      </c>
      <c r="S406" s="202">
        <v>0</v>
      </c>
      <c r="T406" s="203">
        <f t="shared" si="113"/>
        <v>0</v>
      </c>
      <c r="AR406" s="19" t="s">
        <v>512</v>
      </c>
      <c r="AT406" s="19" t="s">
        <v>267</v>
      </c>
      <c r="AU406" s="19" t="s">
        <v>216</v>
      </c>
      <c r="AY406" s="19" t="s">
        <v>195</v>
      </c>
      <c r="BE406" s="204">
        <f t="shared" si="114"/>
        <v>0</v>
      </c>
      <c r="BF406" s="204">
        <f t="shared" si="115"/>
        <v>0</v>
      </c>
      <c r="BG406" s="204">
        <f t="shared" si="116"/>
        <v>0</v>
      </c>
      <c r="BH406" s="204">
        <f t="shared" si="117"/>
        <v>0</v>
      </c>
      <c r="BI406" s="204">
        <f t="shared" si="118"/>
        <v>0</v>
      </c>
      <c r="BJ406" s="19" t="s">
        <v>23</v>
      </c>
      <c r="BK406" s="204">
        <f t="shared" si="119"/>
        <v>0</v>
      </c>
      <c r="BL406" s="19" t="s">
        <v>258</v>
      </c>
      <c r="BM406" s="19" t="s">
        <v>4232</v>
      </c>
    </row>
    <row r="407" spans="2:65" s="1" customFormat="1" ht="28.8" customHeight="1">
      <c r="B407" s="36"/>
      <c r="C407" s="260" t="s">
        <v>4233</v>
      </c>
      <c r="D407" s="260" t="s">
        <v>267</v>
      </c>
      <c r="E407" s="261" t="s">
        <v>4234</v>
      </c>
      <c r="F407" s="262" t="s">
        <v>4235</v>
      </c>
      <c r="G407" s="263" t="s">
        <v>2177</v>
      </c>
      <c r="H407" s="264">
        <v>120.7</v>
      </c>
      <c r="I407" s="265"/>
      <c r="J407" s="266">
        <f t="shared" si="110"/>
        <v>0</v>
      </c>
      <c r="K407" s="262" t="s">
        <v>22</v>
      </c>
      <c r="L407" s="267"/>
      <c r="M407" s="268" t="s">
        <v>22</v>
      </c>
      <c r="N407" s="269" t="s">
        <v>46</v>
      </c>
      <c r="O407" s="37"/>
      <c r="P407" s="202">
        <f t="shared" si="111"/>
        <v>0</v>
      </c>
      <c r="Q407" s="202">
        <v>0</v>
      </c>
      <c r="R407" s="202">
        <f t="shared" si="112"/>
        <v>0</v>
      </c>
      <c r="S407" s="202">
        <v>0</v>
      </c>
      <c r="T407" s="203">
        <f t="shared" si="113"/>
        <v>0</v>
      </c>
      <c r="AR407" s="19" t="s">
        <v>512</v>
      </c>
      <c r="AT407" s="19" t="s">
        <v>267</v>
      </c>
      <c r="AU407" s="19" t="s">
        <v>216</v>
      </c>
      <c r="AY407" s="19" t="s">
        <v>195</v>
      </c>
      <c r="BE407" s="204">
        <f t="shared" si="114"/>
        <v>0</v>
      </c>
      <c r="BF407" s="204">
        <f t="shared" si="115"/>
        <v>0</v>
      </c>
      <c r="BG407" s="204">
        <f t="shared" si="116"/>
        <v>0</v>
      </c>
      <c r="BH407" s="204">
        <f t="shared" si="117"/>
        <v>0</v>
      </c>
      <c r="BI407" s="204">
        <f t="shared" si="118"/>
        <v>0</v>
      </c>
      <c r="BJ407" s="19" t="s">
        <v>23</v>
      </c>
      <c r="BK407" s="204">
        <f t="shared" si="119"/>
        <v>0</v>
      </c>
      <c r="BL407" s="19" t="s">
        <v>258</v>
      </c>
      <c r="BM407" s="19" t="s">
        <v>4236</v>
      </c>
    </row>
    <row r="408" spans="2:65" s="1" customFormat="1" ht="20.399999999999999" customHeight="1">
      <c r="B408" s="36"/>
      <c r="C408" s="260" t="s">
        <v>4237</v>
      </c>
      <c r="D408" s="260" t="s">
        <v>267</v>
      </c>
      <c r="E408" s="261" t="s">
        <v>4238</v>
      </c>
      <c r="F408" s="262" t="s">
        <v>4239</v>
      </c>
      <c r="G408" s="263" t="s">
        <v>2177</v>
      </c>
      <c r="H408" s="264">
        <v>45.7</v>
      </c>
      <c r="I408" s="265"/>
      <c r="J408" s="266">
        <f t="shared" si="110"/>
        <v>0</v>
      </c>
      <c r="K408" s="262" t="s">
        <v>22</v>
      </c>
      <c r="L408" s="267"/>
      <c r="M408" s="268" t="s">
        <v>22</v>
      </c>
      <c r="N408" s="269" t="s">
        <v>46</v>
      </c>
      <c r="O408" s="37"/>
      <c r="P408" s="202">
        <f t="shared" si="111"/>
        <v>0</v>
      </c>
      <c r="Q408" s="202">
        <v>0</v>
      </c>
      <c r="R408" s="202">
        <f t="shared" si="112"/>
        <v>0</v>
      </c>
      <c r="S408" s="202">
        <v>0</v>
      </c>
      <c r="T408" s="203">
        <f t="shared" si="113"/>
        <v>0</v>
      </c>
      <c r="AR408" s="19" t="s">
        <v>512</v>
      </c>
      <c r="AT408" s="19" t="s">
        <v>267</v>
      </c>
      <c r="AU408" s="19" t="s">
        <v>216</v>
      </c>
      <c r="AY408" s="19" t="s">
        <v>195</v>
      </c>
      <c r="BE408" s="204">
        <f t="shared" si="114"/>
        <v>0</v>
      </c>
      <c r="BF408" s="204">
        <f t="shared" si="115"/>
        <v>0</v>
      </c>
      <c r="BG408" s="204">
        <f t="shared" si="116"/>
        <v>0</v>
      </c>
      <c r="BH408" s="204">
        <f t="shared" si="117"/>
        <v>0</v>
      </c>
      <c r="BI408" s="204">
        <f t="shared" si="118"/>
        <v>0</v>
      </c>
      <c r="BJ408" s="19" t="s">
        <v>23</v>
      </c>
      <c r="BK408" s="204">
        <f t="shared" si="119"/>
        <v>0</v>
      </c>
      <c r="BL408" s="19" t="s">
        <v>258</v>
      </c>
      <c r="BM408" s="19" t="s">
        <v>4240</v>
      </c>
    </row>
    <row r="409" spans="2:65" s="1" customFormat="1" ht="20.399999999999999" customHeight="1">
      <c r="B409" s="36"/>
      <c r="C409" s="260" t="s">
        <v>4241</v>
      </c>
      <c r="D409" s="260" t="s">
        <v>267</v>
      </c>
      <c r="E409" s="261" t="s">
        <v>4242</v>
      </c>
      <c r="F409" s="262" t="s">
        <v>4243</v>
      </c>
      <c r="G409" s="263" t="s">
        <v>2177</v>
      </c>
      <c r="H409" s="264">
        <v>30</v>
      </c>
      <c r="I409" s="265"/>
      <c r="J409" s="266">
        <f t="shared" si="110"/>
        <v>0</v>
      </c>
      <c r="K409" s="262" t="s">
        <v>22</v>
      </c>
      <c r="L409" s="267"/>
      <c r="M409" s="268" t="s">
        <v>22</v>
      </c>
      <c r="N409" s="269" t="s">
        <v>46</v>
      </c>
      <c r="O409" s="37"/>
      <c r="P409" s="202">
        <f t="shared" si="111"/>
        <v>0</v>
      </c>
      <c r="Q409" s="202">
        <v>0</v>
      </c>
      <c r="R409" s="202">
        <f t="shared" si="112"/>
        <v>0</v>
      </c>
      <c r="S409" s="202">
        <v>0</v>
      </c>
      <c r="T409" s="203">
        <f t="shared" si="113"/>
        <v>0</v>
      </c>
      <c r="AR409" s="19" t="s">
        <v>512</v>
      </c>
      <c r="AT409" s="19" t="s">
        <v>267</v>
      </c>
      <c r="AU409" s="19" t="s">
        <v>216</v>
      </c>
      <c r="AY409" s="19" t="s">
        <v>195</v>
      </c>
      <c r="BE409" s="204">
        <f t="shared" si="114"/>
        <v>0</v>
      </c>
      <c r="BF409" s="204">
        <f t="shared" si="115"/>
        <v>0</v>
      </c>
      <c r="BG409" s="204">
        <f t="shared" si="116"/>
        <v>0</v>
      </c>
      <c r="BH409" s="204">
        <f t="shared" si="117"/>
        <v>0</v>
      </c>
      <c r="BI409" s="204">
        <f t="shared" si="118"/>
        <v>0</v>
      </c>
      <c r="BJ409" s="19" t="s">
        <v>23</v>
      </c>
      <c r="BK409" s="204">
        <f t="shared" si="119"/>
        <v>0</v>
      </c>
      <c r="BL409" s="19" t="s">
        <v>258</v>
      </c>
      <c r="BM409" s="19" t="s">
        <v>4244</v>
      </c>
    </row>
    <row r="410" spans="2:65" s="1" customFormat="1" ht="20.399999999999999" customHeight="1">
      <c r="B410" s="36"/>
      <c r="C410" s="260" t="s">
        <v>4245</v>
      </c>
      <c r="D410" s="260" t="s">
        <v>267</v>
      </c>
      <c r="E410" s="261" t="s">
        <v>4246</v>
      </c>
      <c r="F410" s="262" t="s">
        <v>4247</v>
      </c>
      <c r="G410" s="263" t="s">
        <v>2177</v>
      </c>
      <c r="H410" s="264">
        <v>2</v>
      </c>
      <c r="I410" s="265"/>
      <c r="J410" s="266">
        <f t="shared" si="110"/>
        <v>0</v>
      </c>
      <c r="K410" s="262" t="s">
        <v>22</v>
      </c>
      <c r="L410" s="267"/>
      <c r="M410" s="268" t="s">
        <v>22</v>
      </c>
      <c r="N410" s="269" t="s">
        <v>46</v>
      </c>
      <c r="O410" s="37"/>
      <c r="P410" s="202">
        <f t="shared" si="111"/>
        <v>0</v>
      </c>
      <c r="Q410" s="202">
        <v>0</v>
      </c>
      <c r="R410" s="202">
        <f t="shared" si="112"/>
        <v>0</v>
      </c>
      <c r="S410" s="202">
        <v>0</v>
      </c>
      <c r="T410" s="203">
        <f t="shared" si="113"/>
        <v>0</v>
      </c>
      <c r="AR410" s="19" t="s">
        <v>512</v>
      </c>
      <c r="AT410" s="19" t="s">
        <v>267</v>
      </c>
      <c r="AU410" s="19" t="s">
        <v>216</v>
      </c>
      <c r="AY410" s="19" t="s">
        <v>195</v>
      </c>
      <c r="BE410" s="204">
        <f t="shared" si="114"/>
        <v>0</v>
      </c>
      <c r="BF410" s="204">
        <f t="shared" si="115"/>
        <v>0</v>
      </c>
      <c r="BG410" s="204">
        <f t="shared" si="116"/>
        <v>0</v>
      </c>
      <c r="BH410" s="204">
        <f t="shared" si="117"/>
        <v>0</v>
      </c>
      <c r="BI410" s="204">
        <f t="shared" si="118"/>
        <v>0</v>
      </c>
      <c r="BJ410" s="19" t="s">
        <v>23</v>
      </c>
      <c r="BK410" s="204">
        <f t="shared" si="119"/>
        <v>0</v>
      </c>
      <c r="BL410" s="19" t="s">
        <v>258</v>
      </c>
      <c r="BM410" s="19" t="s">
        <v>4248</v>
      </c>
    </row>
    <row r="411" spans="2:65" s="1" customFormat="1" ht="20.399999999999999" customHeight="1">
      <c r="B411" s="36"/>
      <c r="C411" s="260" t="s">
        <v>4249</v>
      </c>
      <c r="D411" s="260" t="s">
        <v>267</v>
      </c>
      <c r="E411" s="261" t="s">
        <v>4250</v>
      </c>
      <c r="F411" s="262" t="s">
        <v>4251</v>
      </c>
      <c r="G411" s="263" t="s">
        <v>2177</v>
      </c>
      <c r="H411" s="264">
        <v>10</v>
      </c>
      <c r="I411" s="265"/>
      <c r="J411" s="266">
        <f t="shared" ref="J411:J427" si="120">ROUND(I411*H411,2)</f>
        <v>0</v>
      </c>
      <c r="K411" s="262" t="s">
        <v>22</v>
      </c>
      <c r="L411" s="267"/>
      <c r="M411" s="268" t="s">
        <v>22</v>
      </c>
      <c r="N411" s="269" t="s">
        <v>46</v>
      </c>
      <c r="O411" s="37"/>
      <c r="P411" s="202">
        <f t="shared" ref="P411:P427" si="121">O411*H411</f>
        <v>0</v>
      </c>
      <c r="Q411" s="202">
        <v>0</v>
      </c>
      <c r="R411" s="202">
        <f t="shared" ref="R411:R427" si="122">Q411*H411</f>
        <v>0</v>
      </c>
      <c r="S411" s="202">
        <v>0</v>
      </c>
      <c r="T411" s="203">
        <f t="shared" ref="T411:T427" si="123">S411*H411</f>
        <v>0</v>
      </c>
      <c r="AR411" s="19" t="s">
        <v>512</v>
      </c>
      <c r="AT411" s="19" t="s">
        <v>267</v>
      </c>
      <c r="AU411" s="19" t="s">
        <v>216</v>
      </c>
      <c r="AY411" s="19" t="s">
        <v>195</v>
      </c>
      <c r="BE411" s="204">
        <f t="shared" ref="BE411:BE427" si="124">IF(N411="základní",J411,0)</f>
        <v>0</v>
      </c>
      <c r="BF411" s="204">
        <f t="shared" ref="BF411:BF427" si="125">IF(N411="snížená",J411,0)</f>
        <v>0</v>
      </c>
      <c r="BG411" s="204">
        <f t="shared" ref="BG411:BG427" si="126">IF(N411="zákl. přenesená",J411,0)</f>
        <v>0</v>
      </c>
      <c r="BH411" s="204">
        <f t="shared" ref="BH411:BH427" si="127">IF(N411="sníž. přenesená",J411,0)</f>
        <v>0</v>
      </c>
      <c r="BI411" s="204">
        <f t="shared" ref="BI411:BI427" si="128">IF(N411="nulová",J411,0)</f>
        <v>0</v>
      </c>
      <c r="BJ411" s="19" t="s">
        <v>23</v>
      </c>
      <c r="BK411" s="204">
        <f t="shared" ref="BK411:BK427" si="129">ROUND(I411*H411,2)</f>
        <v>0</v>
      </c>
      <c r="BL411" s="19" t="s">
        <v>258</v>
      </c>
      <c r="BM411" s="19" t="s">
        <v>4252</v>
      </c>
    </row>
    <row r="412" spans="2:65" s="1" customFormat="1" ht="20.399999999999999" customHeight="1">
      <c r="B412" s="36"/>
      <c r="C412" s="260" t="s">
        <v>4253</v>
      </c>
      <c r="D412" s="260" t="s">
        <v>267</v>
      </c>
      <c r="E412" s="261" t="s">
        <v>4254</v>
      </c>
      <c r="F412" s="262" t="s">
        <v>4255</v>
      </c>
      <c r="G412" s="263" t="s">
        <v>2177</v>
      </c>
      <c r="H412" s="264">
        <v>12</v>
      </c>
      <c r="I412" s="265"/>
      <c r="J412" s="266">
        <f t="shared" si="120"/>
        <v>0</v>
      </c>
      <c r="K412" s="262" t="s">
        <v>22</v>
      </c>
      <c r="L412" s="267"/>
      <c r="M412" s="268" t="s">
        <v>22</v>
      </c>
      <c r="N412" s="269" t="s">
        <v>46</v>
      </c>
      <c r="O412" s="37"/>
      <c r="P412" s="202">
        <f t="shared" si="121"/>
        <v>0</v>
      </c>
      <c r="Q412" s="202">
        <v>0</v>
      </c>
      <c r="R412" s="202">
        <f t="shared" si="122"/>
        <v>0</v>
      </c>
      <c r="S412" s="202">
        <v>0</v>
      </c>
      <c r="T412" s="203">
        <f t="shared" si="123"/>
        <v>0</v>
      </c>
      <c r="AR412" s="19" t="s">
        <v>512</v>
      </c>
      <c r="AT412" s="19" t="s">
        <v>267</v>
      </c>
      <c r="AU412" s="19" t="s">
        <v>216</v>
      </c>
      <c r="AY412" s="19" t="s">
        <v>195</v>
      </c>
      <c r="BE412" s="204">
        <f t="shared" si="124"/>
        <v>0</v>
      </c>
      <c r="BF412" s="204">
        <f t="shared" si="125"/>
        <v>0</v>
      </c>
      <c r="BG412" s="204">
        <f t="shared" si="126"/>
        <v>0</v>
      </c>
      <c r="BH412" s="204">
        <f t="shared" si="127"/>
        <v>0</v>
      </c>
      <c r="BI412" s="204">
        <f t="shared" si="128"/>
        <v>0</v>
      </c>
      <c r="BJ412" s="19" t="s">
        <v>23</v>
      </c>
      <c r="BK412" s="204">
        <f t="shared" si="129"/>
        <v>0</v>
      </c>
      <c r="BL412" s="19" t="s">
        <v>258</v>
      </c>
      <c r="BM412" s="19" t="s">
        <v>4256</v>
      </c>
    </row>
    <row r="413" spans="2:65" s="1" customFormat="1" ht="20.399999999999999" customHeight="1">
      <c r="B413" s="36"/>
      <c r="C413" s="260" t="s">
        <v>4257</v>
      </c>
      <c r="D413" s="260" t="s">
        <v>267</v>
      </c>
      <c r="E413" s="261" t="s">
        <v>4258</v>
      </c>
      <c r="F413" s="262" t="s">
        <v>4259</v>
      </c>
      <c r="G413" s="263" t="s">
        <v>2177</v>
      </c>
      <c r="H413" s="264">
        <v>1</v>
      </c>
      <c r="I413" s="265"/>
      <c r="J413" s="266">
        <f t="shared" si="120"/>
        <v>0</v>
      </c>
      <c r="K413" s="262" t="s">
        <v>22</v>
      </c>
      <c r="L413" s="267"/>
      <c r="M413" s="268" t="s">
        <v>22</v>
      </c>
      <c r="N413" s="269" t="s">
        <v>46</v>
      </c>
      <c r="O413" s="37"/>
      <c r="P413" s="202">
        <f t="shared" si="121"/>
        <v>0</v>
      </c>
      <c r="Q413" s="202">
        <v>0</v>
      </c>
      <c r="R413" s="202">
        <f t="shared" si="122"/>
        <v>0</v>
      </c>
      <c r="S413" s="202">
        <v>0</v>
      </c>
      <c r="T413" s="203">
        <f t="shared" si="123"/>
        <v>0</v>
      </c>
      <c r="AR413" s="19" t="s">
        <v>512</v>
      </c>
      <c r="AT413" s="19" t="s">
        <v>267</v>
      </c>
      <c r="AU413" s="19" t="s">
        <v>216</v>
      </c>
      <c r="AY413" s="19" t="s">
        <v>195</v>
      </c>
      <c r="BE413" s="204">
        <f t="shared" si="124"/>
        <v>0</v>
      </c>
      <c r="BF413" s="204">
        <f t="shared" si="125"/>
        <v>0</v>
      </c>
      <c r="BG413" s="204">
        <f t="shared" si="126"/>
        <v>0</v>
      </c>
      <c r="BH413" s="204">
        <f t="shared" si="127"/>
        <v>0</v>
      </c>
      <c r="BI413" s="204">
        <f t="shared" si="128"/>
        <v>0</v>
      </c>
      <c r="BJ413" s="19" t="s">
        <v>23</v>
      </c>
      <c r="BK413" s="204">
        <f t="shared" si="129"/>
        <v>0</v>
      </c>
      <c r="BL413" s="19" t="s">
        <v>258</v>
      </c>
      <c r="BM413" s="19" t="s">
        <v>4260</v>
      </c>
    </row>
    <row r="414" spans="2:65" s="1" customFormat="1" ht="20.399999999999999" customHeight="1">
      <c r="B414" s="36"/>
      <c r="C414" s="193" t="s">
        <v>4261</v>
      </c>
      <c r="D414" s="193" t="s">
        <v>198</v>
      </c>
      <c r="E414" s="194" t="s">
        <v>4262</v>
      </c>
      <c r="F414" s="195" t="s">
        <v>4263</v>
      </c>
      <c r="G414" s="196" t="s">
        <v>206</v>
      </c>
      <c r="H414" s="197">
        <v>249.608</v>
      </c>
      <c r="I414" s="198"/>
      <c r="J414" s="199">
        <f t="shared" si="120"/>
        <v>0</v>
      </c>
      <c r="K414" s="195" t="s">
        <v>22</v>
      </c>
      <c r="L414" s="56"/>
      <c r="M414" s="200" t="s">
        <v>22</v>
      </c>
      <c r="N414" s="201" t="s">
        <v>46</v>
      </c>
      <c r="O414" s="37"/>
      <c r="P414" s="202">
        <f t="shared" si="121"/>
        <v>0</v>
      </c>
      <c r="Q414" s="202">
        <v>0</v>
      </c>
      <c r="R414" s="202">
        <f t="shared" si="122"/>
        <v>0</v>
      </c>
      <c r="S414" s="202">
        <v>0</v>
      </c>
      <c r="T414" s="203">
        <f t="shared" si="123"/>
        <v>0</v>
      </c>
      <c r="AR414" s="19" t="s">
        <v>258</v>
      </c>
      <c r="AT414" s="19" t="s">
        <v>198</v>
      </c>
      <c r="AU414" s="19" t="s">
        <v>216</v>
      </c>
      <c r="AY414" s="19" t="s">
        <v>195</v>
      </c>
      <c r="BE414" s="204">
        <f t="shared" si="124"/>
        <v>0</v>
      </c>
      <c r="BF414" s="204">
        <f t="shared" si="125"/>
        <v>0</v>
      </c>
      <c r="BG414" s="204">
        <f t="shared" si="126"/>
        <v>0</v>
      </c>
      <c r="BH414" s="204">
        <f t="shared" si="127"/>
        <v>0</v>
      </c>
      <c r="BI414" s="204">
        <f t="shared" si="128"/>
        <v>0</v>
      </c>
      <c r="BJ414" s="19" t="s">
        <v>23</v>
      </c>
      <c r="BK414" s="204">
        <f t="shared" si="129"/>
        <v>0</v>
      </c>
      <c r="BL414" s="19" t="s">
        <v>258</v>
      </c>
      <c r="BM414" s="19" t="s">
        <v>4264</v>
      </c>
    </row>
    <row r="415" spans="2:65" s="1" customFormat="1" ht="20.399999999999999" customHeight="1">
      <c r="B415" s="36"/>
      <c r="C415" s="193" t="s">
        <v>4265</v>
      </c>
      <c r="D415" s="193" t="s">
        <v>198</v>
      </c>
      <c r="E415" s="194" t="s">
        <v>4266</v>
      </c>
      <c r="F415" s="195" t="s">
        <v>4267</v>
      </c>
      <c r="G415" s="196" t="s">
        <v>206</v>
      </c>
      <c r="H415" s="197">
        <v>31.085000000000001</v>
      </c>
      <c r="I415" s="198"/>
      <c r="J415" s="199">
        <f t="shared" si="120"/>
        <v>0</v>
      </c>
      <c r="K415" s="195" t="s">
        <v>22</v>
      </c>
      <c r="L415" s="56"/>
      <c r="M415" s="200" t="s">
        <v>22</v>
      </c>
      <c r="N415" s="201" t="s">
        <v>46</v>
      </c>
      <c r="O415" s="37"/>
      <c r="P415" s="202">
        <f t="shared" si="121"/>
        <v>0</v>
      </c>
      <c r="Q415" s="202">
        <v>0</v>
      </c>
      <c r="R415" s="202">
        <f t="shared" si="122"/>
        <v>0</v>
      </c>
      <c r="S415" s="202">
        <v>0</v>
      </c>
      <c r="T415" s="203">
        <f t="shared" si="123"/>
        <v>0</v>
      </c>
      <c r="AR415" s="19" t="s">
        <v>258</v>
      </c>
      <c r="AT415" s="19" t="s">
        <v>198</v>
      </c>
      <c r="AU415" s="19" t="s">
        <v>216</v>
      </c>
      <c r="AY415" s="19" t="s">
        <v>195</v>
      </c>
      <c r="BE415" s="204">
        <f t="shared" si="124"/>
        <v>0</v>
      </c>
      <c r="BF415" s="204">
        <f t="shared" si="125"/>
        <v>0</v>
      </c>
      <c r="BG415" s="204">
        <f t="shared" si="126"/>
        <v>0</v>
      </c>
      <c r="BH415" s="204">
        <f t="shared" si="127"/>
        <v>0</v>
      </c>
      <c r="BI415" s="204">
        <f t="shared" si="128"/>
        <v>0</v>
      </c>
      <c r="BJ415" s="19" t="s">
        <v>23</v>
      </c>
      <c r="BK415" s="204">
        <f t="shared" si="129"/>
        <v>0</v>
      </c>
      <c r="BL415" s="19" t="s">
        <v>258</v>
      </c>
      <c r="BM415" s="19" t="s">
        <v>4268</v>
      </c>
    </row>
    <row r="416" spans="2:65" s="1" customFormat="1" ht="20.399999999999999" customHeight="1">
      <c r="B416" s="36"/>
      <c r="C416" s="193" t="s">
        <v>4269</v>
      </c>
      <c r="D416" s="193" t="s">
        <v>198</v>
      </c>
      <c r="E416" s="194" t="s">
        <v>4270</v>
      </c>
      <c r="F416" s="195" t="s">
        <v>4271</v>
      </c>
      <c r="G416" s="196" t="s">
        <v>206</v>
      </c>
      <c r="H416" s="197">
        <v>448.5</v>
      </c>
      <c r="I416" s="198"/>
      <c r="J416" s="199">
        <f t="shared" si="120"/>
        <v>0</v>
      </c>
      <c r="K416" s="195" t="s">
        <v>22</v>
      </c>
      <c r="L416" s="56"/>
      <c r="M416" s="200" t="s">
        <v>22</v>
      </c>
      <c r="N416" s="201" t="s">
        <v>46</v>
      </c>
      <c r="O416" s="37"/>
      <c r="P416" s="202">
        <f t="shared" si="121"/>
        <v>0</v>
      </c>
      <c r="Q416" s="202">
        <v>0</v>
      </c>
      <c r="R416" s="202">
        <f t="shared" si="122"/>
        <v>0</v>
      </c>
      <c r="S416" s="202">
        <v>0</v>
      </c>
      <c r="T416" s="203">
        <f t="shared" si="123"/>
        <v>0</v>
      </c>
      <c r="AR416" s="19" t="s">
        <v>258</v>
      </c>
      <c r="AT416" s="19" t="s">
        <v>198</v>
      </c>
      <c r="AU416" s="19" t="s">
        <v>216</v>
      </c>
      <c r="AY416" s="19" t="s">
        <v>195</v>
      </c>
      <c r="BE416" s="204">
        <f t="shared" si="124"/>
        <v>0</v>
      </c>
      <c r="BF416" s="204">
        <f t="shared" si="125"/>
        <v>0</v>
      </c>
      <c r="BG416" s="204">
        <f t="shared" si="126"/>
        <v>0</v>
      </c>
      <c r="BH416" s="204">
        <f t="shared" si="127"/>
        <v>0</v>
      </c>
      <c r="BI416" s="204">
        <f t="shared" si="128"/>
        <v>0</v>
      </c>
      <c r="BJ416" s="19" t="s">
        <v>23</v>
      </c>
      <c r="BK416" s="204">
        <f t="shared" si="129"/>
        <v>0</v>
      </c>
      <c r="BL416" s="19" t="s">
        <v>258</v>
      </c>
      <c r="BM416" s="19" t="s">
        <v>4272</v>
      </c>
    </row>
    <row r="417" spans="2:65" s="1" customFormat="1" ht="20.399999999999999" customHeight="1">
      <c r="B417" s="36"/>
      <c r="C417" s="193" t="s">
        <v>4273</v>
      </c>
      <c r="D417" s="193" t="s">
        <v>198</v>
      </c>
      <c r="E417" s="194" t="s">
        <v>4274</v>
      </c>
      <c r="F417" s="195" t="s">
        <v>4275</v>
      </c>
      <c r="G417" s="196" t="s">
        <v>2177</v>
      </c>
      <c r="H417" s="197">
        <v>27.5</v>
      </c>
      <c r="I417" s="198"/>
      <c r="J417" s="199">
        <f t="shared" si="120"/>
        <v>0</v>
      </c>
      <c r="K417" s="195" t="s">
        <v>22</v>
      </c>
      <c r="L417" s="56"/>
      <c r="M417" s="200" t="s">
        <v>22</v>
      </c>
      <c r="N417" s="201" t="s">
        <v>46</v>
      </c>
      <c r="O417" s="37"/>
      <c r="P417" s="202">
        <f t="shared" si="121"/>
        <v>0</v>
      </c>
      <c r="Q417" s="202">
        <v>0</v>
      </c>
      <c r="R417" s="202">
        <f t="shared" si="122"/>
        <v>0</v>
      </c>
      <c r="S417" s="202">
        <v>0</v>
      </c>
      <c r="T417" s="203">
        <f t="shared" si="123"/>
        <v>0</v>
      </c>
      <c r="AR417" s="19" t="s">
        <v>258</v>
      </c>
      <c r="AT417" s="19" t="s">
        <v>198</v>
      </c>
      <c r="AU417" s="19" t="s">
        <v>216</v>
      </c>
      <c r="AY417" s="19" t="s">
        <v>195</v>
      </c>
      <c r="BE417" s="204">
        <f t="shared" si="124"/>
        <v>0</v>
      </c>
      <c r="BF417" s="204">
        <f t="shared" si="125"/>
        <v>0</v>
      </c>
      <c r="BG417" s="204">
        <f t="shared" si="126"/>
        <v>0</v>
      </c>
      <c r="BH417" s="204">
        <f t="shared" si="127"/>
        <v>0</v>
      </c>
      <c r="BI417" s="204">
        <f t="shared" si="128"/>
        <v>0</v>
      </c>
      <c r="BJ417" s="19" t="s">
        <v>23</v>
      </c>
      <c r="BK417" s="204">
        <f t="shared" si="129"/>
        <v>0</v>
      </c>
      <c r="BL417" s="19" t="s">
        <v>258</v>
      </c>
      <c r="BM417" s="19" t="s">
        <v>4276</v>
      </c>
    </row>
    <row r="418" spans="2:65" s="1" customFormat="1" ht="20.399999999999999" customHeight="1">
      <c r="B418" s="36"/>
      <c r="C418" s="193" t="s">
        <v>4277</v>
      </c>
      <c r="D418" s="193" t="s">
        <v>198</v>
      </c>
      <c r="E418" s="194" t="s">
        <v>4278</v>
      </c>
      <c r="F418" s="195" t="s">
        <v>4279</v>
      </c>
      <c r="G418" s="196" t="s">
        <v>2177</v>
      </c>
      <c r="H418" s="197">
        <v>12</v>
      </c>
      <c r="I418" s="198"/>
      <c r="J418" s="199">
        <f t="shared" si="120"/>
        <v>0</v>
      </c>
      <c r="K418" s="195" t="s">
        <v>22</v>
      </c>
      <c r="L418" s="56"/>
      <c r="M418" s="200" t="s">
        <v>22</v>
      </c>
      <c r="N418" s="201" t="s">
        <v>46</v>
      </c>
      <c r="O418" s="37"/>
      <c r="P418" s="202">
        <f t="shared" si="121"/>
        <v>0</v>
      </c>
      <c r="Q418" s="202">
        <v>0</v>
      </c>
      <c r="R418" s="202">
        <f t="shared" si="122"/>
        <v>0</v>
      </c>
      <c r="S418" s="202">
        <v>0</v>
      </c>
      <c r="T418" s="203">
        <f t="shared" si="123"/>
        <v>0</v>
      </c>
      <c r="AR418" s="19" t="s">
        <v>258</v>
      </c>
      <c r="AT418" s="19" t="s">
        <v>198</v>
      </c>
      <c r="AU418" s="19" t="s">
        <v>216</v>
      </c>
      <c r="AY418" s="19" t="s">
        <v>195</v>
      </c>
      <c r="BE418" s="204">
        <f t="shared" si="124"/>
        <v>0</v>
      </c>
      <c r="BF418" s="204">
        <f t="shared" si="125"/>
        <v>0</v>
      </c>
      <c r="BG418" s="204">
        <f t="shared" si="126"/>
        <v>0</v>
      </c>
      <c r="BH418" s="204">
        <f t="shared" si="127"/>
        <v>0</v>
      </c>
      <c r="BI418" s="204">
        <f t="shared" si="128"/>
        <v>0</v>
      </c>
      <c r="BJ418" s="19" t="s">
        <v>23</v>
      </c>
      <c r="BK418" s="204">
        <f t="shared" si="129"/>
        <v>0</v>
      </c>
      <c r="BL418" s="19" t="s">
        <v>258</v>
      </c>
      <c r="BM418" s="19" t="s">
        <v>4280</v>
      </c>
    </row>
    <row r="419" spans="2:65" s="1" customFormat="1" ht="20.399999999999999" customHeight="1">
      <c r="B419" s="36"/>
      <c r="C419" s="193" t="s">
        <v>4281</v>
      </c>
      <c r="D419" s="193" t="s">
        <v>198</v>
      </c>
      <c r="E419" s="194" t="s">
        <v>4282</v>
      </c>
      <c r="F419" s="195" t="s">
        <v>4283</v>
      </c>
      <c r="G419" s="196" t="s">
        <v>2177</v>
      </c>
      <c r="H419" s="197">
        <v>267</v>
      </c>
      <c r="I419" s="198"/>
      <c r="J419" s="199">
        <f t="shared" si="120"/>
        <v>0</v>
      </c>
      <c r="K419" s="195" t="s">
        <v>22</v>
      </c>
      <c r="L419" s="56"/>
      <c r="M419" s="200" t="s">
        <v>22</v>
      </c>
      <c r="N419" s="201" t="s">
        <v>46</v>
      </c>
      <c r="O419" s="37"/>
      <c r="P419" s="202">
        <f t="shared" si="121"/>
        <v>0</v>
      </c>
      <c r="Q419" s="202">
        <v>0</v>
      </c>
      <c r="R419" s="202">
        <f t="shared" si="122"/>
        <v>0</v>
      </c>
      <c r="S419" s="202">
        <v>0</v>
      </c>
      <c r="T419" s="203">
        <f t="shared" si="123"/>
        <v>0</v>
      </c>
      <c r="AR419" s="19" t="s">
        <v>258</v>
      </c>
      <c r="AT419" s="19" t="s">
        <v>198</v>
      </c>
      <c r="AU419" s="19" t="s">
        <v>216</v>
      </c>
      <c r="AY419" s="19" t="s">
        <v>195</v>
      </c>
      <c r="BE419" s="204">
        <f t="shared" si="124"/>
        <v>0</v>
      </c>
      <c r="BF419" s="204">
        <f t="shared" si="125"/>
        <v>0</v>
      </c>
      <c r="BG419" s="204">
        <f t="shared" si="126"/>
        <v>0</v>
      </c>
      <c r="BH419" s="204">
        <f t="shared" si="127"/>
        <v>0</v>
      </c>
      <c r="BI419" s="204">
        <f t="shared" si="128"/>
        <v>0</v>
      </c>
      <c r="BJ419" s="19" t="s">
        <v>23</v>
      </c>
      <c r="BK419" s="204">
        <f t="shared" si="129"/>
        <v>0</v>
      </c>
      <c r="BL419" s="19" t="s">
        <v>258</v>
      </c>
      <c r="BM419" s="19" t="s">
        <v>4284</v>
      </c>
    </row>
    <row r="420" spans="2:65" s="1" customFormat="1" ht="20.399999999999999" customHeight="1">
      <c r="B420" s="36"/>
      <c r="C420" s="193" t="s">
        <v>4285</v>
      </c>
      <c r="D420" s="193" t="s">
        <v>198</v>
      </c>
      <c r="E420" s="194" t="s">
        <v>4286</v>
      </c>
      <c r="F420" s="195" t="s">
        <v>4287</v>
      </c>
      <c r="G420" s="196" t="s">
        <v>2177</v>
      </c>
      <c r="H420" s="197">
        <v>83</v>
      </c>
      <c r="I420" s="198"/>
      <c r="J420" s="199">
        <f t="shared" si="120"/>
        <v>0</v>
      </c>
      <c r="K420" s="195" t="s">
        <v>22</v>
      </c>
      <c r="L420" s="56"/>
      <c r="M420" s="200" t="s">
        <v>22</v>
      </c>
      <c r="N420" s="201" t="s">
        <v>46</v>
      </c>
      <c r="O420" s="37"/>
      <c r="P420" s="202">
        <f t="shared" si="121"/>
        <v>0</v>
      </c>
      <c r="Q420" s="202">
        <v>0</v>
      </c>
      <c r="R420" s="202">
        <f t="shared" si="122"/>
        <v>0</v>
      </c>
      <c r="S420" s="202">
        <v>0</v>
      </c>
      <c r="T420" s="203">
        <f t="shared" si="123"/>
        <v>0</v>
      </c>
      <c r="AR420" s="19" t="s">
        <v>258</v>
      </c>
      <c r="AT420" s="19" t="s">
        <v>198</v>
      </c>
      <c r="AU420" s="19" t="s">
        <v>216</v>
      </c>
      <c r="AY420" s="19" t="s">
        <v>195</v>
      </c>
      <c r="BE420" s="204">
        <f t="shared" si="124"/>
        <v>0</v>
      </c>
      <c r="BF420" s="204">
        <f t="shared" si="125"/>
        <v>0</v>
      </c>
      <c r="BG420" s="204">
        <f t="shared" si="126"/>
        <v>0</v>
      </c>
      <c r="BH420" s="204">
        <f t="shared" si="127"/>
        <v>0</v>
      </c>
      <c r="BI420" s="204">
        <f t="shared" si="128"/>
        <v>0</v>
      </c>
      <c r="BJ420" s="19" t="s">
        <v>23</v>
      </c>
      <c r="BK420" s="204">
        <f t="shared" si="129"/>
        <v>0</v>
      </c>
      <c r="BL420" s="19" t="s">
        <v>258</v>
      </c>
      <c r="BM420" s="19" t="s">
        <v>4288</v>
      </c>
    </row>
    <row r="421" spans="2:65" s="1" customFormat="1" ht="20.399999999999999" customHeight="1">
      <c r="B421" s="36"/>
      <c r="C421" s="193" t="s">
        <v>4289</v>
      </c>
      <c r="D421" s="193" t="s">
        <v>198</v>
      </c>
      <c r="E421" s="194" t="s">
        <v>4290</v>
      </c>
      <c r="F421" s="195" t="s">
        <v>4291</v>
      </c>
      <c r="G421" s="196" t="s">
        <v>2177</v>
      </c>
      <c r="H421" s="197">
        <v>2</v>
      </c>
      <c r="I421" s="198"/>
      <c r="J421" s="199">
        <f t="shared" si="120"/>
        <v>0</v>
      </c>
      <c r="K421" s="195" t="s">
        <v>22</v>
      </c>
      <c r="L421" s="56"/>
      <c r="M421" s="200" t="s">
        <v>22</v>
      </c>
      <c r="N421" s="201" t="s">
        <v>46</v>
      </c>
      <c r="O421" s="37"/>
      <c r="P421" s="202">
        <f t="shared" si="121"/>
        <v>0</v>
      </c>
      <c r="Q421" s="202">
        <v>0</v>
      </c>
      <c r="R421" s="202">
        <f t="shared" si="122"/>
        <v>0</v>
      </c>
      <c r="S421" s="202">
        <v>0</v>
      </c>
      <c r="T421" s="203">
        <f t="shared" si="123"/>
        <v>0</v>
      </c>
      <c r="AR421" s="19" t="s">
        <v>258</v>
      </c>
      <c r="AT421" s="19" t="s">
        <v>198</v>
      </c>
      <c r="AU421" s="19" t="s">
        <v>216</v>
      </c>
      <c r="AY421" s="19" t="s">
        <v>195</v>
      </c>
      <c r="BE421" s="204">
        <f t="shared" si="124"/>
        <v>0</v>
      </c>
      <c r="BF421" s="204">
        <f t="shared" si="125"/>
        <v>0</v>
      </c>
      <c r="BG421" s="204">
        <f t="shared" si="126"/>
        <v>0</v>
      </c>
      <c r="BH421" s="204">
        <f t="shared" si="127"/>
        <v>0</v>
      </c>
      <c r="BI421" s="204">
        <f t="shared" si="128"/>
        <v>0</v>
      </c>
      <c r="BJ421" s="19" t="s">
        <v>23</v>
      </c>
      <c r="BK421" s="204">
        <f t="shared" si="129"/>
        <v>0</v>
      </c>
      <c r="BL421" s="19" t="s">
        <v>258</v>
      </c>
      <c r="BM421" s="19" t="s">
        <v>4292</v>
      </c>
    </row>
    <row r="422" spans="2:65" s="1" customFormat="1" ht="20.399999999999999" customHeight="1">
      <c r="B422" s="36"/>
      <c r="C422" s="193" t="s">
        <v>4293</v>
      </c>
      <c r="D422" s="193" t="s">
        <v>198</v>
      </c>
      <c r="E422" s="194" t="s">
        <v>4294</v>
      </c>
      <c r="F422" s="195" t="s">
        <v>4295</v>
      </c>
      <c r="G422" s="196" t="s">
        <v>2177</v>
      </c>
      <c r="H422" s="197">
        <v>1</v>
      </c>
      <c r="I422" s="198"/>
      <c r="J422" s="199">
        <f t="shared" si="120"/>
        <v>0</v>
      </c>
      <c r="K422" s="195" t="s">
        <v>22</v>
      </c>
      <c r="L422" s="56"/>
      <c r="M422" s="200" t="s">
        <v>22</v>
      </c>
      <c r="N422" s="201" t="s">
        <v>46</v>
      </c>
      <c r="O422" s="37"/>
      <c r="P422" s="202">
        <f t="shared" si="121"/>
        <v>0</v>
      </c>
      <c r="Q422" s="202">
        <v>0</v>
      </c>
      <c r="R422" s="202">
        <f t="shared" si="122"/>
        <v>0</v>
      </c>
      <c r="S422" s="202">
        <v>0</v>
      </c>
      <c r="T422" s="203">
        <f t="shared" si="123"/>
        <v>0</v>
      </c>
      <c r="AR422" s="19" t="s">
        <v>258</v>
      </c>
      <c r="AT422" s="19" t="s">
        <v>198</v>
      </c>
      <c r="AU422" s="19" t="s">
        <v>216</v>
      </c>
      <c r="AY422" s="19" t="s">
        <v>195</v>
      </c>
      <c r="BE422" s="204">
        <f t="shared" si="124"/>
        <v>0</v>
      </c>
      <c r="BF422" s="204">
        <f t="shared" si="125"/>
        <v>0</v>
      </c>
      <c r="BG422" s="204">
        <f t="shared" si="126"/>
        <v>0</v>
      </c>
      <c r="BH422" s="204">
        <f t="shared" si="127"/>
        <v>0</v>
      </c>
      <c r="BI422" s="204">
        <f t="shared" si="128"/>
        <v>0</v>
      </c>
      <c r="BJ422" s="19" t="s">
        <v>23</v>
      </c>
      <c r="BK422" s="204">
        <f t="shared" si="129"/>
        <v>0</v>
      </c>
      <c r="BL422" s="19" t="s">
        <v>258</v>
      </c>
      <c r="BM422" s="19" t="s">
        <v>4296</v>
      </c>
    </row>
    <row r="423" spans="2:65" s="1" customFormat="1" ht="20.399999999999999" customHeight="1">
      <c r="B423" s="36"/>
      <c r="C423" s="193" t="s">
        <v>4297</v>
      </c>
      <c r="D423" s="193" t="s">
        <v>198</v>
      </c>
      <c r="E423" s="194" t="s">
        <v>4298</v>
      </c>
      <c r="F423" s="195" t="s">
        <v>4299</v>
      </c>
      <c r="G423" s="196" t="s">
        <v>2177</v>
      </c>
      <c r="H423" s="197">
        <v>2</v>
      </c>
      <c r="I423" s="198"/>
      <c r="J423" s="199">
        <f t="shared" si="120"/>
        <v>0</v>
      </c>
      <c r="K423" s="195" t="s">
        <v>22</v>
      </c>
      <c r="L423" s="56"/>
      <c r="M423" s="200" t="s">
        <v>22</v>
      </c>
      <c r="N423" s="201" t="s">
        <v>46</v>
      </c>
      <c r="O423" s="37"/>
      <c r="P423" s="202">
        <f t="shared" si="121"/>
        <v>0</v>
      </c>
      <c r="Q423" s="202">
        <v>0</v>
      </c>
      <c r="R423" s="202">
        <f t="shared" si="122"/>
        <v>0</v>
      </c>
      <c r="S423" s="202">
        <v>0</v>
      </c>
      <c r="T423" s="203">
        <f t="shared" si="123"/>
        <v>0</v>
      </c>
      <c r="AR423" s="19" t="s">
        <v>258</v>
      </c>
      <c r="AT423" s="19" t="s">
        <v>198</v>
      </c>
      <c r="AU423" s="19" t="s">
        <v>216</v>
      </c>
      <c r="AY423" s="19" t="s">
        <v>195</v>
      </c>
      <c r="BE423" s="204">
        <f t="shared" si="124"/>
        <v>0</v>
      </c>
      <c r="BF423" s="204">
        <f t="shared" si="125"/>
        <v>0</v>
      </c>
      <c r="BG423" s="204">
        <f t="shared" si="126"/>
        <v>0</v>
      </c>
      <c r="BH423" s="204">
        <f t="shared" si="127"/>
        <v>0</v>
      </c>
      <c r="BI423" s="204">
        <f t="shared" si="128"/>
        <v>0</v>
      </c>
      <c r="BJ423" s="19" t="s">
        <v>23</v>
      </c>
      <c r="BK423" s="204">
        <f t="shared" si="129"/>
        <v>0</v>
      </c>
      <c r="BL423" s="19" t="s">
        <v>258</v>
      </c>
      <c r="BM423" s="19" t="s">
        <v>4300</v>
      </c>
    </row>
    <row r="424" spans="2:65" s="1" customFormat="1" ht="20.399999999999999" customHeight="1">
      <c r="B424" s="36"/>
      <c r="C424" s="193" t="s">
        <v>4301</v>
      </c>
      <c r="D424" s="193" t="s">
        <v>198</v>
      </c>
      <c r="E424" s="194" t="s">
        <v>4302</v>
      </c>
      <c r="F424" s="195" t="s">
        <v>4303</v>
      </c>
      <c r="G424" s="196" t="s">
        <v>2177</v>
      </c>
      <c r="H424" s="197">
        <v>12</v>
      </c>
      <c r="I424" s="198"/>
      <c r="J424" s="199">
        <f t="shared" si="120"/>
        <v>0</v>
      </c>
      <c r="K424" s="195" t="s">
        <v>22</v>
      </c>
      <c r="L424" s="56"/>
      <c r="M424" s="200" t="s">
        <v>22</v>
      </c>
      <c r="N424" s="201" t="s">
        <v>46</v>
      </c>
      <c r="O424" s="37"/>
      <c r="P424" s="202">
        <f t="shared" si="121"/>
        <v>0</v>
      </c>
      <c r="Q424" s="202">
        <v>0</v>
      </c>
      <c r="R424" s="202">
        <f t="shared" si="122"/>
        <v>0</v>
      </c>
      <c r="S424" s="202">
        <v>0</v>
      </c>
      <c r="T424" s="203">
        <f t="shared" si="123"/>
        <v>0</v>
      </c>
      <c r="AR424" s="19" t="s">
        <v>258</v>
      </c>
      <c r="AT424" s="19" t="s">
        <v>198</v>
      </c>
      <c r="AU424" s="19" t="s">
        <v>216</v>
      </c>
      <c r="AY424" s="19" t="s">
        <v>195</v>
      </c>
      <c r="BE424" s="204">
        <f t="shared" si="124"/>
        <v>0</v>
      </c>
      <c r="BF424" s="204">
        <f t="shared" si="125"/>
        <v>0</v>
      </c>
      <c r="BG424" s="204">
        <f t="shared" si="126"/>
        <v>0</v>
      </c>
      <c r="BH424" s="204">
        <f t="shared" si="127"/>
        <v>0</v>
      </c>
      <c r="BI424" s="204">
        <f t="shared" si="128"/>
        <v>0</v>
      </c>
      <c r="BJ424" s="19" t="s">
        <v>23</v>
      </c>
      <c r="BK424" s="204">
        <f t="shared" si="129"/>
        <v>0</v>
      </c>
      <c r="BL424" s="19" t="s">
        <v>258</v>
      </c>
      <c r="BM424" s="19" t="s">
        <v>4304</v>
      </c>
    </row>
    <row r="425" spans="2:65" s="1" customFormat="1" ht="20.399999999999999" customHeight="1">
      <c r="B425" s="36"/>
      <c r="C425" s="193" t="s">
        <v>4305</v>
      </c>
      <c r="D425" s="193" t="s">
        <v>198</v>
      </c>
      <c r="E425" s="194" t="s">
        <v>4306</v>
      </c>
      <c r="F425" s="195" t="s">
        <v>4307</v>
      </c>
      <c r="G425" s="196" t="s">
        <v>2177</v>
      </c>
      <c r="H425" s="197">
        <v>1</v>
      </c>
      <c r="I425" s="198"/>
      <c r="J425" s="199">
        <f t="shared" si="120"/>
        <v>0</v>
      </c>
      <c r="K425" s="195" t="s">
        <v>22</v>
      </c>
      <c r="L425" s="56"/>
      <c r="M425" s="200" t="s">
        <v>22</v>
      </c>
      <c r="N425" s="201" t="s">
        <v>46</v>
      </c>
      <c r="O425" s="37"/>
      <c r="P425" s="202">
        <f t="shared" si="121"/>
        <v>0</v>
      </c>
      <c r="Q425" s="202">
        <v>0</v>
      </c>
      <c r="R425" s="202">
        <f t="shared" si="122"/>
        <v>0</v>
      </c>
      <c r="S425" s="202">
        <v>0</v>
      </c>
      <c r="T425" s="203">
        <f t="shared" si="123"/>
        <v>0</v>
      </c>
      <c r="AR425" s="19" t="s">
        <v>258</v>
      </c>
      <c r="AT425" s="19" t="s">
        <v>198</v>
      </c>
      <c r="AU425" s="19" t="s">
        <v>216</v>
      </c>
      <c r="AY425" s="19" t="s">
        <v>195</v>
      </c>
      <c r="BE425" s="204">
        <f t="shared" si="124"/>
        <v>0</v>
      </c>
      <c r="BF425" s="204">
        <f t="shared" si="125"/>
        <v>0</v>
      </c>
      <c r="BG425" s="204">
        <f t="shared" si="126"/>
        <v>0</v>
      </c>
      <c r="BH425" s="204">
        <f t="shared" si="127"/>
        <v>0</v>
      </c>
      <c r="BI425" s="204">
        <f t="shared" si="128"/>
        <v>0</v>
      </c>
      <c r="BJ425" s="19" t="s">
        <v>23</v>
      </c>
      <c r="BK425" s="204">
        <f t="shared" si="129"/>
        <v>0</v>
      </c>
      <c r="BL425" s="19" t="s">
        <v>258</v>
      </c>
      <c r="BM425" s="19" t="s">
        <v>4308</v>
      </c>
    </row>
    <row r="426" spans="2:65" s="1" customFormat="1" ht="20.399999999999999" customHeight="1">
      <c r="B426" s="36"/>
      <c r="C426" s="193" t="s">
        <v>4309</v>
      </c>
      <c r="D426" s="193" t="s">
        <v>198</v>
      </c>
      <c r="E426" s="194" t="s">
        <v>4310</v>
      </c>
      <c r="F426" s="195" t="s">
        <v>4311</v>
      </c>
      <c r="G426" s="196" t="s">
        <v>206</v>
      </c>
      <c r="H426" s="197">
        <v>35.96</v>
      </c>
      <c r="I426" s="198"/>
      <c r="J426" s="199">
        <f t="shared" si="120"/>
        <v>0</v>
      </c>
      <c r="K426" s="195" t="s">
        <v>22</v>
      </c>
      <c r="L426" s="56"/>
      <c r="M426" s="200" t="s">
        <v>22</v>
      </c>
      <c r="N426" s="201" t="s">
        <v>46</v>
      </c>
      <c r="O426" s="37"/>
      <c r="P426" s="202">
        <f t="shared" si="121"/>
        <v>0</v>
      </c>
      <c r="Q426" s="202">
        <v>0</v>
      </c>
      <c r="R426" s="202">
        <f t="shared" si="122"/>
        <v>0</v>
      </c>
      <c r="S426" s="202">
        <v>0</v>
      </c>
      <c r="T426" s="203">
        <f t="shared" si="123"/>
        <v>0</v>
      </c>
      <c r="AR426" s="19" t="s">
        <v>258</v>
      </c>
      <c r="AT426" s="19" t="s">
        <v>198</v>
      </c>
      <c r="AU426" s="19" t="s">
        <v>216</v>
      </c>
      <c r="AY426" s="19" t="s">
        <v>195</v>
      </c>
      <c r="BE426" s="204">
        <f t="shared" si="124"/>
        <v>0</v>
      </c>
      <c r="BF426" s="204">
        <f t="shared" si="125"/>
        <v>0</v>
      </c>
      <c r="BG426" s="204">
        <f t="shared" si="126"/>
        <v>0</v>
      </c>
      <c r="BH426" s="204">
        <f t="shared" si="127"/>
        <v>0</v>
      </c>
      <c r="BI426" s="204">
        <f t="shared" si="128"/>
        <v>0</v>
      </c>
      <c r="BJ426" s="19" t="s">
        <v>23</v>
      </c>
      <c r="BK426" s="204">
        <f t="shared" si="129"/>
        <v>0</v>
      </c>
      <c r="BL426" s="19" t="s">
        <v>258</v>
      </c>
      <c r="BM426" s="19" t="s">
        <v>4312</v>
      </c>
    </row>
    <row r="427" spans="2:65" s="1" customFormat="1" ht="20.399999999999999" customHeight="1">
      <c r="B427" s="36"/>
      <c r="C427" s="193" t="s">
        <v>4313</v>
      </c>
      <c r="D427" s="193" t="s">
        <v>198</v>
      </c>
      <c r="E427" s="194" t="s">
        <v>4314</v>
      </c>
      <c r="F427" s="195" t="s">
        <v>4315</v>
      </c>
      <c r="G427" s="196" t="s">
        <v>206</v>
      </c>
      <c r="H427" s="197">
        <v>35.96</v>
      </c>
      <c r="I427" s="198"/>
      <c r="J427" s="199">
        <f t="shared" si="120"/>
        <v>0</v>
      </c>
      <c r="K427" s="195" t="s">
        <v>22</v>
      </c>
      <c r="L427" s="56"/>
      <c r="M427" s="200" t="s">
        <v>22</v>
      </c>
      <c r="N427" s="201" t="s">
        <v>46</v>
      </c>
      <c r="O427" s="37"/>
      <c r="P427" s="202">
        <f t="shared" si="121"/>
        <v>0</v>
      </c>
      <c r="Q427" s="202">
        <v>0</v>
      </c>
      <c r="R427" s="202">
        <f t="shared" si="122"/>
        <v>0</v>
      </c>
      <c r="S427" s="202">
        <v>0</v>
      </c>
      <c r="T427" s="203">
        <f t="shared" si="123"/>
        <v>0</v>
      </c>
      <c r="AR427" s="19" t="s">
        <v>258</v>
      </c>
      <c r="AT427" s="19" t="s">
        <v>198</v>
      </c>
      <c r="AU427" s="19" t="s">
        <v>216</v>
      </c>
      <c r="AY427" s="19" t="s">
        <v>195</v>
      </c>
      <c r="BE427" s="204">
        <f t="shared" si="124"/>
        <v>0</v>
      </c>
      <c r="BF427" s="204">
        <f t="shared" si="125"/>
        <v>0</v>
      </c>
      <c r="BG427" s="204">
        <f t="shared" si="126"/>
        <v>0</v>
      </c>
      <c r="BH427" s="204">
        <f t="shared" si="127"/>
        <v>0</v>
      </c>
      <c r="BI427" s="204">
        <f t="shared" si="128"/>
        <v>0</v>
      </c>
      <c r="BJ427" s="19" t="s">
        <v>23</v>
      </c>
      <c r="BK427" s="204">
        <f t="shared" si="129"/>
        <v>0</v>
      </c>
      <c r="BL427" s="19" t="s">
        <v>258</v>
      </c>
      <c r="BM427" s="19" t="s">
        <v>4316</v>
      </c>
    </row>
    <row r="428" spans="2:65" s="11" customFormat="1" ht="22.35" customHeight="1">
      <c r="B428" s="176"/>
      <c r="C428" s="177"/>
      <c r="D428" s="190" t="s">
        <v>74</v>
      </c>
      <c r="E428" s="191" t="s">
        <v>4317</v>
      </c>
      <c r="F428" s="191" t="s">
        <v>4318</v>
      </c>
      <c r="G428" s="177"/>
      <c r="H428" s="177"/>
      <c r="I428" s="180"/>
      <c r="J428" s="192">
        <f>BK428</f>
        <v>0</v>
      </c>
      <c r="K428" s="177"/>
      <c r="L428" s="182"/>
      <c r="M428" s="183"/>
      <c r="N428" s="184"/>
      <c r="O428" s="184"/>
      <c r="P428" s="185">
        <f>P429</f>
        <v>0</v>
      </c>
      <c r="Q428" s="184"/>
      <c r="R428" s="185">
        <f>R429</f>
        <v>0</v>
      </c>
      <c r="S428" s="184"/>
      <c r="T428" s="186">
        <f>T429</f>
        <v>0</v>
      </c>
      <c r="AR428" s="187" t="s">
        <v>83</v>
      </c>
      <c r="AT428" s="188" t="s">
        <v>74</v>
      </c>
      <c r="AU428" s="188" t="s">
        <v>83</v>
      </c>
      <c r="AY428" s="187" t="s">
        <v>195</v>
      </c>
      <c r="BK428" s="189">
        <f>BK429</f>
        <v>0</v>
      </c>
    </row>
    <row r="429" spans="2:65" s="1" customFormat="1" ht="28.8" customHeight="1">
      <c r="B429" s="36"/>
      <c r="C429" s="193" t="s">
        <v>4319</v>
      </c>
      <c r="D429" s="193" t="s">
        <v>198</v>
      </c>
      <c r="E429" s="194" t="s">
        <v>4320</v>
      </c>
      <c r="F429" s="195" t="s">
        <v>4321</v>
      </c>
      <c r="G429" s="196" t="s">
        <v>2177</v>
      </c>
      <c r="H429" s="197">
        <v>1</v>
      </c>
      <c r="I429" s="198"/>
      <c r="J429" s="199">
        <f>ROUND(I429*H429,2)</f>
        <v>0</v>
      </c>
      <c r="K429" s="195" t="s">
        <v>22</v>
      </c>
      <c r="L429" s="56"/>
      <c r="M429" s="200" t="s">
        <v>22</v>
      </c>
      <c r="N429" s="255" t="s">
        <v>46</v>
      </c>
      <c r="O429" s="256"/>
      <c r="P429" s="257">
        <f>O429*H429</f>
        <v>0</v>
      </c>
      <c r="Q429" s="257">
        <v>0</v>
      </c>
      <c r="R429" s="257">
        <f>Q429*H429</f>
        <v>0</v>
      </c>
      <c r="S429" s="257">
        <v>0</v>
      </c>
      <c r="T429" s="258">
        <f>S429*H429</f>
        <v>0</v>
      </c>
      <c r="AR429" s="19" t="s">
        <v>258</v>
      </c>
      <c r="AT429" s="19" t="s">
        <v>198</v>
      </c>
      <c r="AU429" s="19" t="s">
        <v>216</v>
      </c>
      <c r="AY429" s="19" t="s">
        <v>195</v>
      </c>
      <c r="BE429" s="204">
        <f>IF(N429="základní",J429,0)</f>
        <v>0</v>
      </c>
      <c r="BF429" s="204">
        <f>IF(N429="snížená",J429,0)</f>
        <v>0</v>
      </c>
      <c r="BG429" s="204">
        <f>IF(N429="zákl. přenesená",J429,0)</f>
        <v>0</v>
      </c>
      <c r="BH429" s="204">
        <f>IF(N429="sníž. přenesená",J429,0)</f>
        <v>0</v>
      </c>
      <c r="BI429" s="204">
        <f>IF(N429="nulová",J429,0)</f>
        <v>0</v>
      </c>
      <c r="BJ429" s="19" t="s">
        <v>23</v>
      </c>
      <c r="BK429" s="204">
        <f>ROUND(I429*H429,2)</f>
        <v>0</v>
      </c>
      <c r="BL429" s="19" t="s">
        <v>258</v>
      </c>
      <c r="BM429" s="19" t="s">
        <v>4322</v>
      </c>
    </row>
    <row r="430" spans="2:65" s="1" customFormat="1" ht="6.9" customHeight="1">
      <c r="B430" s="51"/>
      <c r="C430" s="52"/>
      <c r="D430" s="52"/>
      <c r="E430" s="52"/>
      <c r="F430" s="52"/>
      <c r="G430" s="52"/>
      <c r="H430" s="52"/>
      <c r="I430" s="139"/>
      <c r="J430" s="52"/>
      <c r="K430" s="52"/>
      <c r="L430" s="56"/>
    </row>
  </sheetData>
  <sheetProtection password="CC35" sheet="1" objects="1" scenarios="1" formatColumns="0" formatRows="0" sort="0" autoFilter="0"/>
  <autoFilter ref="C95:K95"/>
  <mergeCells count="12">
    <mergeCell ref="E86:H86"/>
    <mergeCell ref="E88:H88"/>
    <mergeCell ref="E7:H7"/>
    <mergeCell ref="E9:H9"/>
    <mergeCell ref="E11:H11"/>
    <mergeCell ref="E26:H26"/>
    <mergeCell ref="E47:H47"/>
    <mergeCell ref="G1:H1"/>
    <mergeCell ref="L2:V2"/>
    <mergeCell ref="E49:H49"/>
    <mergeCell ref="E51:H51"/>
    <mergeCell ref="E84:H84"/>
  </mergeCells>
  <hyperlinks>
    <hyperlink ref="F1:G1" location="C2" tooltip="Krycí list soupisu" display="1) Krycí list soupisu"/>
    <hyperlink ref="G1:H1" location="C58" tooltip="Rekapitulace" display="2) Rekapitulace"/>
    <hyperlink ref="J1" location="C95"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2.xml><?xml version="1.0" encoding="utf-8"?>
<worksheet xmlns="http://schemas.openxmlformats.org/spreadsheetml/2006/main" xmlns:r="http://schemas.openxmlformats.org/officeDocument/2006/relationships">
  <sheetPr>
    <pageSetUpPr fitToPage="1"/>
  </sheetPr>
  <dimension ref="A1:BR215"/>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117</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ht="13.2">
      <c r="B8" s="23"/>
      <c r="C8" s="24"/>
      <c r="D8" s="32" t="s">
        <v>162</v>
      </c>
      <c r="E8" s="24"/>
      <c r="F8" s="24"/>
      <c r="G8" s="24"/>
      <c r="H8" s="24"/>
      <c r="I8" s="117"/>
      <c r="J8" s="24"/>
      <c r="K8" s="26"/>
    </row>
    <row r="9" spans="1:70" s="1" customFormat="1" ht="20.399999999999999" customHeight="1">
      <c r="B9" s="36"/>
      <c r="C9" s="37"/>
      <c r="D9" s="37"/>
      <c r="E9" s="418" t="s">
        <v>1282</v>
      </c>
      <c r="F9" s="397"/>
      <c r="G9" s="397"/>
      <c r="H9" s="397"/>
      <c r="I9" s="118"/>
      <c r="J9" s="37"/>
      <c r="K9" s="40"/>
    </row>
    <row r="10" spans="1:70" s="1" customFormat="1" ht="13.2">
      <c r="B10" s="36"/>
      <c r="C10" s="37"/>
      <c r="D10" s="32" t="s">
        <v>1283</v>
      </c>
      <c r="E10" s="37"/>
      <c r="F10" s="37"/>
      <c r="G10" s="37"/>
      <c r="H10" s="37"/>
      <c r="I10" s="118"/>
      <c r="J10" s="37"/>
      <c r="K10" s="40"/>
    </row>
    <row r="11" spans="1:70" s="1" customFormat="1" ht="36.9" customHeight="1">
      <c r="B11" s="36"/>
      <c r="C11" s="37"/>
      <c r="D11" s="37"/>
      <c r="E11" s="419" t="s">
        <v>4323</v>
      </c>
      <c r="F11" s="397"/>
      <c r="G11" s="397"/>
      <c r="H11" s="397"/>
      <c r="I11" s="118"/>
      <c r="J11" s="37"/>
      <c r="K11" s="40"/>
    </row>
    <row r="12" spans="1:70" s="1" customFormat="1">
      <c r="B12" s="36"/>
      <c r="C12" s="37"/>
      <c r="D12" s="37"/>
      <c r="E12" s="37"/>
      <c r="F12" s="37"/>
      <c r="G12" s="37"/>
      <c r="H12" s="37"/>
      <c r="I12" s="118"/>
      <c r="J12" s="37"/>
      <c r="K12" s="40"/>
    </row>
    <row r="13" spans="1:70" s="1" customFormat="1" ht="14.4" customHeight="1">
      <c r="B13" s="36"/>
      <c r="C13" s="37"/>
      <c r="D13" s="32" t="s">
        <v>19</v>
      </c>
      <c r="E13" s="37"/>
      <c r="F13" s="30" t="s">
        <v>22</v>
      </c>
      <c r="G13" s="37"/>
      <c r="H13" s="37"/>
      <c r="I13" s="119" t="s">
        <v>21</v>
      </c>
      <c r="J13" s="30" t="s">
        <v>22</v>
      </c>
      <c r="K13" s="40"/>
    </row>
    <row r="14" spans="1:70" s="1" customFormat="1" ht="14.4" customHeight="1">
      <c r="B14" s="36"/>
      <c r="C14" s="37"/>
      <c r="D14" s="32" t="s">
        <v>24</v>
      </c>
      <c r="E14" s="37"/>
      <c r="F14" s="30" t="s">
        <v>25</v>
      </c>
      <c r="G14" s="37"/>
      <c r="H14" s="37"/>
      <c r="I14" s="119" t="s">
        <v>26</v>
      </c>
      <c r="J14" s="120" t="str">
        <f>'Rekapitulace stavby'!AN8</f>
        <v>4.1.2017</v>
      </c>
      <c r="K14" s="40"/>
    </row>
    <row r="15" spans="1:70" s="1" customFormat="1" ht="10.8" customHeight="1">
      <c r="B15" s="36"/>
      <c r="C15" s="37"/>
      <c r="D15" s="37"/>
      <c r="E15" s="37"/>
      <c r="F15" s="37"/>
      <c r="G15" s="37"/>
      <c r="H15" s="37"/>
      <c r="I15" s="118"/>
      <c r="J15" s="37"/>
      <c r="K15" s="40"/>
    </row>
    <row r="16" spans="1:70" s="1" customFormat="1" ht="14.4" customHeight="1">
      <c r="B16" s="36"/>
      <c r="C16" s="37"/>
      <c r="D16" s="32" t="s">
        <v>30</v>
      </c>
      <c r="E16" s="37"/>
      <c r="F16" s="37"/>
      <c r="G16" s="37"/>
      <c r="H16" s="37"/>
      <c r="I16" s="119" t="s">
        <v>31</v>
      </c>
      <c r="J16" s="30" t="s">
        <v>22</v>
      </c>
      <c r="K16" s="40"/>
    </row>
    <row r="17" spans="2:11" s="1" customFormat="1" ht="18" customHeight="1">
      <c r="B17" s="36"/>
      <c r="C17" s="37"/>
      <c r="D17" s="37"/>
      <c r="E17" s="30" t="s">
        <v>32</v>
      </c>
      <c r="F17" s="37"/>
      <c r="G17" s="37"/>
      <c r="H17" s="37"/>
      <c r="I17" s="119" t="s">
        <v>33</v>
      </c>
      <c r="J17" s="30" t="s">
        <v>22</v>
      </c>
      <c r="K17" s="40"/>
    </row>
    <row r="18" spans="2:11" s="1" customFormat="1" ht="6.9" customHeight="1">
      <c r="B18" s="36"/>
      <c r="C18" s="37"/>
      <c r="D18" s="37"/>
      <c r="E18" s="37"/>
      <c r="F18" s="37"/>
      <c r="G18" s="37"/>
      <c r="H18" s="37"/>
      <c r="I18" s="118"/>
      <c r="J18" s="37"/>
      <c r="K18" s="40"/>
    </row>
    <row r="19" spans="2:11" s="1" customFormat="1" ht="14.4" customHeight="1">
      <c r="B19" s="36"/>
      <c r="C19" s="37"/>
      <c r="D19" s="32" t="s">
        <v>34</v>
      </c>
      <c r="E19" s="37"/>
      <c r="F19" s="37"/>
      <c r="G19" s="37"/>
      <c r="H19" s="37"/>
      <c r="I19" s="119" t="s">
        <v>31</v>
      </c>
      <c r="J19" s="30" t="str">
        <f>IF('Rekapitulace stavby'!AN13="Vyplň údaj","",IF('Rekapitulace stavby'!AN13="","",'Rekapitulace stavby'!AN13))</f>
        <v/>
      </c>
      <c r="K19" s="40"/>
    </row>
    <row r="20" spans="2:11" s="1" customFormat="1" ht="18" customHeight="1">
      <c r="B20" s="36"/>
      <c r="C20" s="37"/>
      <c r="D20" s="37"/>
      <c r="E20" s="30" t="str">
        <f>IF('Rekapitulace stavby'!E14="Vyplň údaj","",IF('Rekapitulace stavby'!E14="","",'Rekapitulace stavby'!E14))</f>
        <v/>
      </c>
      <c r="F20" s="37"/>
      <c r="G20" s="37"/>
      <c r="H20" s="37"/>
      <c r="I20" s="119" t="s">
        <v>33</v>
      </c>
      <c r="J20" s="30" t="str">
        <f>IF('Rekapitulace stavby'!AN14="Vyplň údaj","",IF('Rekapitulace stavby'!AN14="","",'Rekapitulace stavby'!AN14))</f>
        <v/>
      </c>
      <c r="K20" s="40"/>
    </row>
    <row r="21" spans="2:11" s="1" customFormat="1" ht="6.9" customHeight="1">
      <c r="B21" s="36"/>
      <c r="C21" s="37"/>
      <c r="D21" s="37"/>
      <c r="E21" s="37"/>
      <c r="F21" s="37"/>
      <c r="G21" s="37"/>
      <c r="H21" s="37"/>
      <c r="I21" s="118"/>
      <c r="J21" s="37"/>
      <c r="K21" s="40"/>
    </row>
    <row r="22" spans="2:11" s="1" customFormat="1" ht="14.4" customHeight="1">
      <c r="B22" s="36"/>
      <c r="C22" s="37"/>
      <c r="D22" s="32" t="s">
        <v>36</v>
      </c>
      <c r="E22" s="37"/>
      <c r="F22" s="37"/>
      <c r="G22" s="37"/>
      <c r="H22" s="37"/>
      <c r="I22" s="119" t="s">
        <v>31</v>
      </c>
      <c r="J22" s="30" t="s">
        <v>22</v>
      </c>
      <c r="K22" s="40"/>
    </row>
    <row r="23" spans="2:11" s="1" customFormat="1" ht="18" customHeight="1">
      <c r="B23" s="36"/>
      <c r="C23" s="37"/>
      <c r="D23" s="37"/>
      <c r="E23" s="30" t="s">
        <v>37</v>
      </c>
      <c r="F23" s="37"/>
      <c r="G23" s="37"/>
      <c r="H23" s="37"/>
      <c r="I23" s="119" t="s">
        <v>33</v>
      </c>
      <c r="J23" s="30" t="s">
        <v>22</v>
      </c>
      <c r="K23" s="40"/>
    </row>
    <row r="24" spans="2:11" s="1" customFormat="1" ht="6.9" customHeight="1">
      <c r="B24" s="36"/>
      <c r="C24" s="37"/>
      <c r="D24" s="37"/>
      <c r="E24" s="37"/>
      <c r="F24" s="37"/>
      <c r="G24" s="37"/>
      <c r="H24" s="37"/>
      <c r="I24" s="118"/>
      <c r="J24" s="37"/>
      <c r="K24" s="40"/>
    </row>
    <row r="25" spans="2:11" s="1" customFormat="1" ht="14.4" customHeight="1">
      <c r="B25" s="36"/>
      <c r="C25" s="37"/>
      <c r="D25" s="32" t="s">
        <v>39</v>
      </c>
      <c r="E25" s="37"/>
      <c r="F25" s="37"/>
      <c r="G25" s="37"/>
      <c r="H25" s="37"/>
      <c r="I25" s="118"/>
      <c r="J25" s="37"/>
      <c r="K25" s="40"/>
    </row>
    <row r="26" spans="2:11" s="7" customFormat="1" ht="20.399999999999999" customHeight="1">
      <c r="B26" s="121"/>
      <c r="C26" s="122"/>
      <c r="D26" s="122"/>
      <c r="E26" s="409" t="s">
        <v>22</v>
      </c>
      <c r="F26" s="420"/>
      <c r="G26" s="420"/>
      <c r="H26" s="420"/>
      <c r="I26" s="123"/>
      <c r="J26" s="122"/>
      <c r="K26" s="124"/>
    </row>
    <row r="27" spans="2:11" s="1" customFormat="1" ht="6.9" customHeight="1">
      <c r="B27" s="36"/>
      <c r="C27" s="37"/>
      <c r="D27" s="37"/>
      <c r="E27" s="37"/>
      <c r="F27" s="37"/>
      <c r="G27" s="37"/>
      <c r="H27" s="37"/>
      <c r="I27" s="118"/>
      <c r="J27" s="37"/>
      <c r="K27" s="40"/>
    </row>
    <row r="28" spans="2:11" s="1" customFormat="1" ht="6.9" customHeight="1">
      <c r="B28" s="36"/>
      <c r="C28" s="37"/>
      <c r="D28" s="81"/>
      <c r="E28" s="81"/>
      <c r="F28" s="81"/>
      <c r="G28" s="81"/>
      <c r="H28" s="81"/>
      <c r="I28" s="125"/>
      <c r="J28" s="81"/>
      <c r="K28" s="126"/>
    </row>
    <row r="29" spans="2:11" s="1" customFormat="1" ht="25.35" customHeight="1">
      <c r="B29" s="36"/>
      <c r="C29" s="37"/>
      <c r="D29" s="127" t="s">
        <v>41</v>
      </c>
      <c r="E29" s="37"/>
      <c r="F29" s="37"/>
      <c r="G29" s="37"/>
      <c r="H29" s="37"/>
      <c r="I29" s="118"/>
      <c r="J29" s="128">
        <f>ROUND(J88,2)</f>
        <v>0</v>
      </c>
      <c r="K29" s="40"/>
    </row>
    <row r="30" spans="2:11" s="1" customFormat="1" ht="6.9" customHeight="1">
      <c r="B30" s="36"/>
      <c r="C30" s="37"/>
      <c r="D30" s="81"/>
      <c r="E30" s="81"/>
      <c r="F30" s="81"/>
      <c r="G30" s="81"/>
      <c r="H30" s="81"/>
      <c r="I30" s="125"/>
      <c r="J30" s="81"/>
      <c r="K30" s="126"/>
    </row>
    <row r="31" spans="2:11" s="1" customFormat="1" ht="14.4" customHeight="1">
      <c r="B31" s="36"/>
      <c r="C31" s="37"/>
      <c r="D31" s="37"/>
      <c r="E31" s="37"/>
      <c r="F31" s="41" t="s">
        <v>43</v>
      </c>
      <c r="G31" s="37"/>
      <c r="H31" s="37"/>
      <c r="I31" s="129" t="s">
        <v>42</v>
      </c>
      <c r="J31" s="41" t="s">
        <v>44</v>
      </c>
      <c r="K31" s="40"/>
    </row>
    <row r="32" spans="2:11" s="1" customFormat="1" ht="14.4" customHeight="1">
      <c r="B32" s="36"/>
      <c r="C32" s="37"/>
      <c r="D32" s="44" t="s">
        <v>45</v>
      </c>
      <c r="E32" s="44" t="s">
        <v>46</v>
      </c>
      <c r="F32" s="130">
        <f>ROUND(SUM(BE88:BE214), 2)</f>
        <v>0</v>
      </c>
      <c r="G32" s="37"/>
      <c r="H32" s="37"/>
      <c r="I32" s="131">
        <v>0.21</v>
      </c>
      <c r="J32" s="130">
        <f>ROUND(ROUND((SUM(BE88:BE214)), 2)*I32, 2)</f>
        <v>0</v>
      </c>
      <c r="K32" s="40"/>
    </row>
    <row r="33" spans="2:11" s="1" customFormat="1" ht="14.4" customHeight="1">
      <c r="B33" s="36"/>
      <c r="C33" s="37"/>
      <c r="D33" s="37"/>
      <c r="E33" s="44" t="s">
        <v>47</v>
      </c>
      <c r="F33" s="130">
        <f>ROUND(SUM(BF88:BF214), 2)</f>
        <v>0</v>
      </c>
      <c r="G33" s="37"/>
      <c r="H33" s="37"/>
      <c r="I33" s="131">
        <v>0.15</v>
      </c>
      <c r="J33" s="130">
        <f>ROUND(ROUND((SUM(BF88:BF214)), 2)*I33, 2)</f>
        <v>0</v>
      </c>
      <c r="K33" s="40"/>
    </row>
    <row r="34" spans="2:11" s="1" customFormat="1" ht="14.4" hidden="1" customHeight="1">
      <c r="B34" s="36"/>
      <c r="C34" s="37"/>
      <c r="D34" s="37"/>
      <c r="E34" s="44" t="s">
        <v>48</v>
      </c>
      <c r="F34" s="130">
        <f>ROUND(SUM(BG88:BG214), 2)</f>
        <v>0</v>
      </c>
      <c r="G34" s="37"/>
      <c r="H34" s="37"/>
      <c r="I34" s="131">
        <v>0.21</v>
      </c>
      <c r="J34" s="130">
        <v>0</v>
      </c>
      <c r="K34" s="40"/>
    </row>
    <row r="35" spans="2:11" s="1" customFormat="1" ht="14.4" hidden="1" customHeight="1">
      <c r="B35" s="36"/>
      <c r="C35" s="37"/>
      <c r="D35" s="37"/>
      <c r="E35" s="44" t="s">
        <v>49</v>
      </c>
      <c r="F35" s="130">
        <f>ROUND(SUM(BH88:BH214), 2)</f>
        <v>0</v>
      </c>
      <c r="G35" s="37"/>
      <c r="H35" s="37"/>
      <c r="I35" s="131">
        <v>0.15</v>
      </c>
      <c r="J35" s="130">
        <v>0</v>
      </c>
      <c r="K35" s="40"/>
    </row>
    <row r="36" spans="2:11" s="1" customFormat="1" ht="14.4" hidden="1" customHeight="1">
      <c r="B36" s="36"/>
      <c r="C36" s="37"/>
      <c r="D36" s="37"/>
      <c r="E36" s="44" t="s">
        <v>50</v>
      </c>
      <c r="F36" s="130">
        <f>ROUND(SUM(BI88:BI214), 2)</f>
        <v>0</v>
      </c>
      <c r="G36" s="37"/>
      <c r="H36" s="37"/>
      <c r="I36" s="131">
        <v>0</v>
      </c>
      <c r="J36" s="130">
        <v>0</v>
      </c>
      <c r="K36" s="40"/>
    </row>
    <row r="37" spans="2:11" s="1" customFormat="1" ht="6.9" customHeight="1">
      <c r="B37" s="36"/>
      <c r="C37" s="37"/>
      <c r="D37" s="37"/>
      <c r="E37" s="37"/>
      <c r="F37" s="37"/>
      <c r="G37" s="37"/>
      <c r="H37" s="37"/>
      <c r="I37" s="118"/>
      <c r="J37" s="37"/>
      <c r="K37" s="40"/>
    </row>
    <row r="38" spans="2:11" s="1" customFormat="1" ht="25.35" customHeight="1">
      <c r="B38" s="36"/>
      <c r="C38" s="132"/>
      <c r="D38" s="133" t="s">
        <v>51</v>
      </c>
      <c r="E38" s="75"/>
      <c r="F38" s="75"/>
      <c r="G38" s="134" t="s">
        <v>52</v>
      </c>
      <c r="H38" s="135" t="s">
        <v>53</v>
      </c>
      <c r="I38" s="136"/>
      <c r="J38" s="137">
        <f>SUM(J29:J36)</f>
        <v>0</v>
      </c>
      <c r="K38" s="138"/>
    </row>
    <row r="39" spans="2:11" s="1" customFormat="1" ht="14.4" customHeight="1">
      <c r="B39" s="51"/>
      <c r="C39" s="52"/>
      <c r="D39" s="52"/>
      <c r="E39" s="52"/>
      <c r="F39" s="52"/>
      <c r="G39" s="52"/>
      <c r="H39" s="52"/>
      <c r="I39" s="139"/>
      <c r="J39" s="52"/>
      <c r="K39" s="53"/>
    </row>
    <row r="43" spans="2:11" s="1" customFormat="1" ht="6.9" customHeight="1">
      <c r="B43" s="140"/>
      <c r="C43" s="141"/>
      <c r="D43" s="141"/>
      <c r="E43" s="141"/>
      <c r="F43" s="141"/>
      <c r="G43" s="141"/>
      <c r="H43" s="141"/>
      <c r="I43" s="142"/>
      <c r="J43" s="141"/>
      <c r="K43" s="143"/>
    </row>
    <row r="44" spans="2:11" s="1" customFormat="1" ht="36.9" customHeight="1">
      <c r="B44" s="36"/>
      <c r="C44" s="25" t="s">
        <v>164</v>
      </c>
      <c r="D44" s="37"/>
      <c r="E44" s="37"/>
      <c r="F44" s="37"/>
      <c r="G44" s="37"/>
      <c r="H44" s="37"/>
      <c r="I44" s="118"/>
      <c r="J44" s="37"/>
      <c r="K44" s="40"/>
    </row>
    <row r="45" spans="2:11" s="1" customFormat="1" ht="6.9" customHeight="1">
      <c r="B45" s="36"/>
      <c r="C45" s="37"/>
      <c r="D45" s="37"/>
      <c r="E45" s="37"/>
      <c r="F45" s="37"/>
      <c r="G45" s="37"/>
      <c r="H45" s="37"/>
      <c r="I45" s="118"/>
      <c r="J45" s="37"/>
      <c r="K45" s="40"/>
    </row>
    <row r="46" spans="2:11" s="1" customFormat="1" ht="14.4" customHeight="1">
      <c r="B46" s="36"/>
      <c r="C46" s="32" t="s">
        <v>16</v>
      </c>
      <c r="D46" s="37"/>
      <c r="E46" s="37"/>
      <c r="F46" s="37"/>
      <c r="G46" s="37"/>
      <c r="H46" s="37"/>
      <c r="I46" s="118"/>
      <c r="J46" s="37"/>
      <c r="K46" s="40"/>
    </row>
    <row r="47" spans="2:11" s="1" customFormat="1" ht="20.399999999999999" customHeight="1">
      <c r="B47" s="36"/>
      <c r="C47" s="37"/>
      <c r="D47" s="37"/>
      <c r="E47" s="418" t="str">
        <f>E7</f>
        <v>Přístavba a tělocvična ZŠ Týnec - II. etapa</v>
      </c>
      <c r="F47" s="397"/>
      <c r="G47" s="397"/>
      <c r="H47" s="397"/>
      <c r="I47" s="118"/>
      <c r="J47" s="37"/>
      <c r="K47" s="40"/>
    </row>
    <row r="48" spans="2:11" ht="13.2">
      <c r="B48" s="23"/>
      <c r="C48" s="32" t="s">
        <v>162</v>
      </c>
      <c r="D48" s="24"/>
      <c r="E48" s="24"/>
      <c r="F48" s="24"/>
      <c r="G48" s="24"/>
      <c r="H48" s="24"/>
      <c r="I48" s="117"/>
      <c r="J48" s="24"/>
      <c r="K48" s="26"/>
    </row>
    <row r="49" spans="2:47" s="1" customFormat="1" ht="20.399999999999999" customHeight="1">
      <c r="B49" s="36"/>
      <c r="C49" s="37"/>
      <c r="D49" s="37"/>
      <c r="E49" s="418" t="s">
        <v>1282</v>
      </c>
      <c r="F49" s="397"/>
      <c r="G49" s="397"/>
      <c r="H49" s="397"/>
      <c r="I49" s="118"/>
      <c r="J49" s="37"/>
      <c r="K49" s="40"/>
    </row>
    <row r="50" spans="2:47" s="1" customFormat="1" ht="14.4" customHeight="1">
      <c r="B50" s="36"/>
      <c r="C50" s="32" t="s">
        <v>1283</v>
      </c>
      <c r="D50" s="37"/>
      <c r="E50" s="37"/>
      <c r="F50" s="37"/>
      <c r="G50" s="37"/>
      <c r="H50" s="37"/>
      <c r="I50" s="118"/>
      <c r="J50" s="37"/>
      <c r="K50" s="40"/>
    </row>
    <row r="51" spans="2:47" s="1" customFormat="1" ht="22.2" customHeight="1">
      <c r="B51" s="36"/>
      <c r="C51" s="37"/>
      <c r="D51" s="37"/>
      <c r="E51" s="419" t="str">
        <f>E11</f>
        <v>SO-12.6 - Elektroinstalace - slaboproud</v>
      </c>
      <c r="F51" s="397"/>
      <c r="G51" s="397"/>
      <c r="H51" s="397"/>
      <c r="I51" s="118"/>
      <c r="J51" s="37"/>
      <c r="K51" s="40"/>
    </row>
    <row r="52" spans="2:47" s="1" customFormat="1" ht="6.9" customHeight="1">
      <c r="B52" s="36"/>
      <c r="C52" s="37"/>
      <c r="D52" s="37"/>
      <c r="E52" s="37"/>
      <c r="F52" s="37"/>
      <c r="G52" s="37"/>
      <c r="H52" s="37"/>
      <c r="I52" s="118"/>
      <c r="J52" s="37"/>
      <c r="K52" s="40"/>
    </row>
    <row r="53" spans="2:47" s="1" customFormat="1" ht="18" customHeight="1">
      <c r="B53" s="36"/>
      <c r="C53" s="32" t="s">
        <v>24</v>
      </c>
      <c r="D53" s="37"/>
      <c r="E53" s="37"/>
      <c r="F53" s="30" t="str">
        <f>F14</f>
        <v>K Náklí 404, 257 41 Týnec nad Sázavou</v>
      </c>
      <c r="G53" s="37"/>
      <c r="H53" s="37"/>
      <c r="I53" s="119" t="s">
        <v>26</v>
      </c>
      <c r="J53" s="120" t="str">
        <f>IF(J14="","",J14)</f>
        <v>4.1.2017</v>
      </c>
      <c r="K53" s="40"/>
    </row>
    <row r="54" spans="2:47" s="1" customFormat="1" ht="6.9" customHeight="1">
      <c r="B54" s="36"/>
      <c r="C54" s="37"/>
      <c r="D54" s="37"/>
      <c r="E54" s="37"/>
      <c r="F54" s="37"/>
      <c r="G54" s="37"/>
      <c r="H54" s="37"/>
      <c r="I54" s="118"/>
      <c r="J54" s="37"/>
      <c r="K54" s="40"/>
    </row>
    <row r="55" spans="2:47" s="1" customFormat="1" ht="13.2">
      <c r="B55" s="36"/>
      <c r="C55" s="32" t="s">
        <v>30</v>
      </c>
      <c r="D55" s="37"/>
      <c r="E55" s="37"/>
      <c r="F55" s="30" t="str">
        <f>E17</f>
        <v>Město Týnec nad Sázavou</v>
      </c>
      <c r="G55" s="37"/>
      <c r="H55" s="37"/>
      <c r="I55" s="119" t="s">
        <v>36</v>
      </c>
      <c r="J55" s="30" t="str">
        <f>E23</f>
        <v>Sladký &amp; Partners s.r.o., projektový atelier</v>
      </c>
      <c r="K55" s="40"/>
    </row>
    <row r="56" spans="2:47" s="1" customFormat="1" ht="14.4" customHeight="1">
      <c r="B56" s="36"/>
      <c r="C56" s="32" t="s">
        <v>34</v>
      </c>
      <c r="D56" s="37"/>
      <c r="E56" s="37"/>
      <c r="F56" s="30" t="str">
        <f>IF(E20="","",E20)</f>
        <v/>
      </c>
      <c r="G56" s="37"/>
      <c r="H56" s="37"/>
      <c r="I56" s="118"/>
      <c r="J56" s="37"/>
      <c r="K56" s="40"/>
    </row>
    <row r="57" spans="2:47" s="1" customFormat="1" ht="10.35" customHeight="1">
      <c r="B57" s="36"/>
      <c r="C57" s="37"/>
      <c r="D57" s="37"/>
      <c r="E57" s="37"/>
      <c r="F57" s="37"/>
      <c r="G57" s="37"/>
      <c r="H57" s="37"/>
      <c r="I57" s="118"/>
      <c r="J57" s="37"/>
      <c r="K57" s="40"/>
    </row>
    <row r="58" spans="2:47" s="1" customFormat="1" ht="29.25" customHeight="1">
      <c r="B58" s="36"/>
      <c r="C58" s="144" t="s">
        <v>165</v>
      </c>
      <c r="D58" s="132"/>
      <c r="E58" s="132"/>
      <c r="F58" s="132"/>
      <c r="G58" s="132"/>
      <c r="H58" s="132"/>
      <c r="I58" s="145"/>
      <c r="J58" s="146" t="s">
        <v>166</v>
      </c>
      <c r="K58" s="147"/>
    </row>
    <row r="59" spans="2:47" s="1" customFormat="1" ht="10.35" customHeight="1">
      <c r="B59" s="36"/>
      <c r="C59" s="37"/>
      <c r="D59" s="37"/>
      <c r="E59" s="37"/>
      <c r="F59" s="37"/>
      <c r="G59" s="37"/>
      <c r="H59" s="37"/>
      <c r="I59" s="118"/>
      <c r="J59" s="37"/>
      <c r="K59" s="40"/>
    </row>
    <row r="60" spans="2:47" s="1" customFormat="1" ht="29.25" customHeight="1">
      <c r="B60" s="36"/>
      <c r="C60" s="148" t="s">
        <v>167</v>
      </c>
      <c r="D60" s="37"/>
      <c r="E60" s="37"/>
      <c r="F60" s="37"/>
      <c r="G60" s="37"/>
      <c r="H60" s="37"/>
      <c r="I60" s="118"/>
      <c r="J60" s="128">
        <f>J88</f>
        <v>0</v>
      </c>
      <c r="K60" s="40"/>
      <c r="AU60" s="19" t="s">
        <v>168</v>
      </c>
    </row>
    <row r="61" spans="2:47" s="8" customFormat="1" ht="24.9" customHeight="1">
      <c r="B61" s="149"/>
      <c r="C61" s="150"/>
      <c r="D61" s="151" t="s">
        <v>4324</v>
      </c>
      <c r="E61" s="152"/>
      <c r="F61" s="152"/>
      <c r="G61" s="152"/>
      <c r="H61" s="152"/>
      <c r="I61" s="153"/>
      <c r="J61" s="154">
        <f>J89</f>
        <v>0</v>
      </c>
      <c r="K61" s="155"/>
    </row>
    <row r="62" spans="2:47" s="9" customFormat="1" ht="19.95" customHeight="1">
      <c r="B62" s="156"/>
      <c r="C62" s="157"/>
      <c r="D62" s="158" t="s">
        <v>4325</v>
      </c>
      <c r="E62" s="159"/>
      <c r="F62" s="159"/>
      <c r="G62" s="159"/>
      <c r="H62" s="159"/>
      <c r="I62" s="160"/>
      <c r="J62" s="161">
        <f>J90</f>
        <v>0</v>
      </c>
      <c r="K62" s="162"/>
    </row>
    <row r="63" spans="2:47" s="9" customFormat="1" ht="19.95" customHeight="1">
      <c r="B63" s="156"/>
      <c r="C63" s="157"/>
      <c r="D63" s="158" t="s">
        <v>4326</v>
      </c>
      <c r="E63" s="159"/>
      <c r="F63" s="159"/>
      <c r="G63" s="159"/>
      <c r="H63" s="159"/>
      <c r="I63" s="160"/>
      <c r="J63" s="161">
        <f>J96</f>
        <v>0</v>
      </c>
      <c r="K63" s="162"/>
    </row>
    <row r="64" spans="2:47" s="9" customFormat="1" ht="19.95" customHeight="1">
      <c r="B64" s="156"/>
      <c r="C64" s="157"/>
      <c r="D64" s="158" t="s">
        <v>4327</v>
      </c>
      <c r="E64" s="159"/>
      <c r="F64" s="159"/>
      <c r="G64" s="159"/>
      <c r="H64" s="159"/>
      <c r="I64" s="160"/>
      <c r="J64" s="161">
        <f>J138</f>
        <v>0</v>
      </c>
      <c r="K64" s="162"/>
    </row>
    <row r="65" spans="2:12" s="9" customFormat="1" ht="19.95" customHeight="1">
      <c r="B65" s="156"/>
      <c r="C65" s="157"/>
      <c r="D65" s="158" t="s">
        <v>4328</v>
      </c>
      <c r="E65" s="159"/>
      <c r="F65" s="159"/>
      <c r="G65" s="159"/>
      <c r="H65" s="159"/>
      <c r="I65" s="160"/>
      <c r="J65" s="161">
        <f>J167</f>
        <v>0</v>
      </c>
      <c r="K65" s="162"/>
    </row>
    <row r="66" spans="2:12" s="9" customFormat="1" ht="19.95" customHeight="1">
      <c r="B66" s="156"/>
      <c r="C66" s="157"/>
      <c r="D66" s="158" t="s">
        <v>4329</v>
      </c>
      <c r="E66" s="159"/>
      <c r="F66" s="159"/>
      <c r="G66" s="159"/>
      <c r="H66" s="159"/>
      <c r="I66" s="160"/>
      <c r="J66" s="161">
        <f>J201</f>
        <v>0</v>
      </c>
      <c r="K66" s="162"/>
    </row>
    <row r="67" spans="2:12" s="1" customFormat="1" ht="21.75" customHeight="1">
      <c r="B67" s="36"/>
      <c r="C67" s="37"/>
      <c r="D67" s="37"/>
      <c r="E67" s="37"/>
      <c r="F67" s="37"/>
      <c r="G67" s="37"/>
      <c r="H67" s="37"/>
      <c r="I67" s="118"/>
      <c r="J67" s="37"/>
      <c r="K67" s="40"/>
    </row>
    <row r="68" spans="2:12" s="1" customFormat="1" ht="6.9" customHeight="1">
      <c r="B68" s="51"/>
      <c r="C68" s="52"/>
      <c r="D68" s="52"/>
      <c r="E68" s="52"/>
      <c r="F68" s="52"/>
      <c r="G68" s="52"/>
      <c r="H68" s="52"/>
      <c r="I68" s="139"/>
      <c r="J68" s="52"/>
      <c r="K68" s="53"/>
    </row>
    <row r="72" spans="2:12" s="1" customFormat="1" ht="6.9" customHeight="1">
      <c r="B72" s="54"/>
      <c r="C72" s="55"/>
      <c r="D72" s="55"/>
      <c r="E72" s="55"/>
      <c r="F72" s="55"/>
      <c r="G72" s="55"/>
      <c r="H72" s="55"/>
      <c r="I72" s="142"/>
      <c r="J72" s="55"/>
      <c r="K72" s="55"/>
      <c r="L72" s="56"/>
    </row>
    <row r="73" spans="2:12" s="1" customFormat="1" ht="36.9" customHeight="1">
      <c r="B73" s="36"/>
      <c r="C73" s="57" t="s">
        <v>179</v>
      </c>
      <c r="D73" s="58"/>
      <c r="E73" s="58"/>
      <c r="F73" s="58"/>
      <c r="G73" s="58"/>
      <c r="H73" s="58"/>
      <c r="I73" s="163"/>
      <c r="J73" s="58"/>
      <c r="K73" s="58"/>
      <c r="L73" s="56"/>
    </row>
    <row r="74" spans="2:12" s="1" customFormat="1" ht="6.9" customHeight="1">
      <c r="B74" s="36"/>
      <c r="C74" s="58"/>
      <c r="D74" s="58"/>
      <c r="E74" s="58"/>
      <c r="F74" s="58"/>
      <c r="G74" s="58"/>
      <c r="H74" s="58"/>
      <c r="I74" s="163"/>
      <c r="J74" s="58"/>
      <c r="K74" s="58"/>
      <c r="L74" s="56"/>
    </row>
    <row r="75" spans="2:12" s="1" customFormat="1" ht="14.4" customHeight="1">
      <c r="B75" s="36"/>
      <c r="C75" s="60" t="s">
        <v>16</v>
      </c>
      <c r="D75" s="58"/>
      <c r="E75" s="58"/>
      <c r="F75" s="58"/>
      <c r="G75" s="58"/>
      <c r="H75" s="58"/>
      <c r="I75" s="163"/>
      <c r="J75" s="58"/>
      <c r="K75" s="58"/>
      <c r="L75" s="56"/>
    </row>
    <row r="76" spans="2:12" s="1" customFormat="1" ht="20.399999999999999" customHeight="1">
      <c r="B76" s="36"/>
      <c r="C76" s="58"/>
      <c r="D76" s="58"/>
      <c r="E76" s="416" t="str">
        <f>E7</f>
        <v>Přístavba a tělocvična ZŠ Týnec - II. etapa</v>
      </c>
      <c r="F76" s="390"/>
      <c r="G76" s="390"/>
      <c r="H76" s="390"/>
      <c r="I76" s="163"/>
      <c r="J76" s="58"/>
      <c r="K76" s="58"/>
      <c r="L76" s="56"/>
    </row>
    <row r="77" spans="2:12" ht="13.2">
      <c r="B77" s="23"/>
      <c r="C77" s="60" t="s">
        <v>162</v>
      </c>
      <c r="D77" s="278"/>
      <c r="E77" s="278"/>
      <c r="F77" s="278"/>
      <c r="G77" s="278"/>
      <c r="H77" s="278"/>
      <c r="J77" s="278"/>
      <c r="K77" s="278"/>
      <c r="L77" s="279"/>
    </row>
    <row r="78" spans="2:12" s="1" customFormat="1" ht="20.399999999999999" customHeight="1">
      <c r="B78" s="36"/>
      <c r="C78" s="58"/>
      <c r="D78" s="58"/>
      <c r="E78" s="416" t="s">
        <v>1282</v>
      </c>
      <c r="F78" s="390"/>
      <c r="G78" s="390"/>
      <c r="H78" s="390"/>
      <c r="I78" s="163"/>
      <c r="J78" s="58"/>
      <c r="K78" s="58"/>
      <c r="L78" s="56"/>
    </row>
    <row r="79" spans="2:12" s="1" customFormat="1" ht="14.4" customHeight="1">
      <c r="B79" s="36"/>
      <c r="C79" s="60" t="s">
        <v>1283</v>
      </c>
      <c r="D79" s="58"/>
      <c r="E79" s="58"/>
      <c r="F79" s="58"/>
      <c r="G79" s="58"/>
      <c r="H79" s="58"/>
      <c r="I79" s="163"/>
      <c r="J79" s="58"/>
      <c r="K79" s="58"/>
      <c r="L79" s="56"/>
    </row>
    <row r="80" spans="2:12" s="1" customFormat="1" ht="22.2" customHeight="1">
      <c r="B80" s="36"/>
      <c r="C80" s="58"/>
      <c r="D80" s="58"/>
      <c r="E80" s="387" t="str">
        <f>E11</f>
        <v>SO-12.6 - Elektroinstalace - slaboproud</v>
      </c>
      <c r="F80" s="390"/>
      <c r="G80" s="390"/>
      <c r="H80" s="390"/>
      <c r="I80" s="163"/>
      <c r="J80" s="58"/>
      <c r="K80" s="58"/>
      <c r="L80" s="56"/>
    </row>
    <row r="81" spans="2:65" s="1" customFormat="1" ht="6.9" customHeight="1">
      <c r="B81" s="36"/>
      <c r="C81" s="58"/>
      <c r="D81" s="58"/>
      <c r="E81" s="58"/>
      <c r="F81" s="58"/>
      <c r="G81" s="58"/>
      <c r="H81" s="58"/>
      <c r="I81" s="163"/>
      <c r="J81" s="58"/>
      <c r="K81" s="58"/>
      <c r="L81" s="56"/>
    </row>
    <row r="82" spans="2:65" s="1" customFormat="1" ht="18" customHeight="1">
      <c r="B82" s="36"/>
      <c r="C82" s="60" t="s">
        <v>24</v>
      </c>
      <c r="D82" s="58"/>
      <c r="E82" s="58"/>
      <c r="F82" s="164" t="str">
        <f>F14</f>
        <v>K Náklí 404, 257 41 Týnec nad Sázavou</v>
      </c>
      <c r="G82" s="58"/>
      <c r="H82" s="58"/>
      <c r="I82" s="165" t="s">
        <v>26</v>
      </c>
      <c r="J82" s="68" t="str">
        <f>IF(J14="","",J14)</f>
        <v>4.1.2017</v>
      </c>
      <c r="K82" s="58"/>
      <c r="L82" s="56"/>
    </row>
    <row r="83" spans="2:65" s="1" customFormat="1" ht="6.9" customHeight="1">
      <c r="B83" s="36"/>
      <c r="C83" s="58"/>
      <c r="D83" s="58"/>
      <c r="E83" s="58"/>
      <c r="F83" s="58"/>
      <c r="G83" s="58"/>
      <c r="H83" s="58"/>
      <c r="I83" s="163"/>
      <c r="J83" s="58"/>
      <c r="K83" s="58"/>
      <c r="L83" s="56"/>
    </row>
    <row r="84" spans="2:65" s="1" customFormat="1" ht="13.2">
      <c r="B84" s="36"/>
      <c r="C84" s="60" t="s">
        <v>30</v>
      </c>
      <c r="D84" s="58"/>
      <c r="E84" s="58"/>
      <c r="F84" s="164" t="str">
        <f>E17</f>
        <v>Město Týnec nad Sázavou</v>
      </c>
      <c r="G84" s="58"/>
      <c r="H84" s="58"/>
      <c r="I84" s="165" t="s">
        <v>36</v>
      </c>
      <c r="J84" s="164" t="str">
        <f>E23</f>
        <v>Sladký &amp; Partners s.r.o., projektový atelier</v>
      </c>
      <c r="K84" s="58"/>
      <c r="L84" s="56"/>
    </row>
    <row r="85" spans="2:65" s="1" customFormat="1" ht="14.4" customHeight="1">
      <c r="B85" s="36"/>
      <c r="C85" s="60" t="s">
        <v>34</v>
      </c>
      <c r="D85" s="58"/>
      <c r="E85" s="58"/>
      <c r="F85" s="164" t="str">
        <f>IF(E20="","",E20)</f>
        <v/>
      </c>
      <c r="G85" s="58"/>
      <c r="H85" s="58"/>
      <c r="I85" s="163"/>
      <c r="J85" s="58"/>
      <c r="K85" s="58"/>
      <c r="L85" s="56"/>
    </row>
    <row r="86" spans="2:65" s="1" customFormat="1" ht="10.35" customHeight="1">
      <c r="B86" s="36"/>
      <c r="C86" s="58"/>
      <c r="D86" s="58"/>
      <c r="E86" s="58"/>
      <c r="F86" s="58"/>
      <c r="G86" s="58"/>
      <c r="H86" s="58"/>
      <c r="I86" s="163"/>
      <c r="J86" s="58"/>
      <c r="K86" s="58"/>
      <c r="L86" s="56"/>
    </row>
    <row r="87" spans="2:65" s="10" customFormat="1" ht="29.25" customHeight="1">
      <c r="B87" s="166"/>
      <c r="C87" s="167" t="s">
        <v>180</v>
      </c>
      <c r="D87" s="168" t="s">
        <v>60</v>
      </c>
      <c r="E87" s="168" t="s">
        <v>56</v>
      </c>
      <c r="F87" s="168" t="s">
        <v>181</v>
      </c>
      <c r="G87" s="168" t="s">
        <v>182</v>
      </c>
      <c r="H87" s="168" t="s">
        <v>183</v>
      </c>
      <c r="I87" s="169" t="s">
        <v>184</v>
      </c>
      <c r="J87" s="168" t="s">
        <v>166</v>
      </c>
      <c r="K87" s="170" t="s">
        <v>185</v>
      </c>
      <c r="L87" s="171"/>
      <c r="M87" s="77" t="s">
        <v>186</v>
      </c>
      <c r="N87" s="78" t="s">
        <v>45</v>
      </c>
      <c r="O87" s="78" t="s">
        <v>187</v>
      </c>
      <c r="P87" s="78" t="s">
        <v>188</v>
      </c>
      <c r="Q87" s="78" t="s">
        <v>189</v>
      </c>
      <c r="R87" s="78" t="s">
        <v>190</v>
      </c>
      <c r="S87" s="78" t="s">
        <v>191</v>
      </c>
      <c r="T87" s="79" t="s">
        <v>192</v>
      </c>
    </row>
    <row r="88" spans="2:65" s="1" customFormat="1" ht="29.25" customHeight="1">
      <c r="B88" s="36"/>
      <c r="C88" s="83" t="s">
        <v>167</v>
      </c>
      <c r="D88" s="58"/>
      <c r="E88" s="58"/>
      <c r="F88" s="58"/>
      <c r="G88" s="58"/>
      <c r="H88" s="58"/>
      <c r="I88" s="163"/>
      <c r="J88" s="172">
        <f>BK88</f>
        <v>0</v>
      </c>
      <c r="K88" s="58"/>
      <c r="L88" s="56"/>
      <c r="M88" s="80"/>
      <c r="N88" s="81"/>
      <c r="O88" s="81"/>
      <c r="P88" s="173">
        <f>P89</f>
        <v>0</v>
      </c>
      <c r="Q88" s="81"/>
      <c r="R88" s="173">
        <f>R89</f>
        <v>0</v>
      </c>
      <c r="S88" s="81"/>
      <c r="T88" s="174">
        <f>T89</f>
        <v>0</v>
      </c>
      <c r="AT88" s="19" t="s">
        <v>74</v>
      </c>
      <c r="AU88" s="19" t="s">
        <v>168</v>
      </c>
      <c r="BK88" s="175">
        <f>BK89</f>
        <v>0</v>
      </c>
    </row>
    <row r="89" spans="2:65" s="11" customFormat="1" ht="37.35" customHeight="1">
      <c r="B89" s="176"/>
      <c r="C89" s="177"/>
      <c r="D89" s="178" t="s">
        <v>74</v>
      </c>
      <c r="E89" s="179" t="s">
        <v>4330</v>
      </c>
      <c r="F89" s="179" t="s">
        <v>4331</v>
      </c>
      <c r="G89" s="177"/>
      <c r="H89" s="177"/>
      <c r="I89" s="180"/>
      <c r="J89" s="181">
        <f>BK89</f>
        <v>0</v>
      </c>
      <c r="K89" s="177"/>
      <c r="L89" s="182"/>
      <c r="M89" s="183"/>
      <c r="N89" s="184"/>
      <c r="O89" s="184"/>
      <c r="P89" s="185">
        <f>P90+P96+P138+P167+P201</f>
        <v>0</v>
      </c>
      <c r="Q89" s="184"/>
      <c r="R89" s="185">
        <f>R90+R96+R138+R167+R201</f>
        <v>0</v>
      </c>
      <c r="S89" s="184"/>
      <c r="T89" s="186">
        <f>T90+T96+T138+T167+T201</f>
        <v>0</v>
      </c>
      <c r="AR89" s="187" t="s">
        <v>83</v>
      </c>
      <c r="AT89" s="188" t="s">
        <v>74</v>
      </c>
      <c r="AU89" s="188" t="s">
        <v>75</v>
      </c>
      <c r="AY89" s="187" t="s">
        <v>195</v>
      </c>
      <c r="BK89" s="189">
        <f>BK90+BK96+BK138+BK167+BK201</f>
        <v>0</v>
      </c>
    </row>
    <row r="90" spans="2:65" s="11" customFormat="1" ht="19.95" customHeight="1">
      <c r="B90" s="176"/>
      <c r="C90" s="177"/>
      <c r="D90" s="190" t="s">
        <v>74</v>
      </c>
      <c r="E90" s="191" t="s">
        <v>4332</v>
      </c>
      <c r="F90" s="191" t="s">
        <v>4333</v>
      </c>
      <c r="G90" s="177"/>
      <c r="H90" s="177"/>
      <c r="I90" s="180"/>
      <c r="J90" s="192">
        <f>BK90</f>
        <v>0</v>
      </c>
      <c r="K90" s="177"/>
      <c r="L90" s="182"/>
      <c r="M90" s="183"/>
      <c r="N90" s="184"/>
      <c r="O90" s="184"/>
      <c r="P90" s="185">
        <f>SUM(P91:P95)</f>
        <v>0</v>
      </c>
      <c r="Q90" s="184"/>
      <c r="R90" s="185">
        <f>SUM(R91:R95)</f>
        <v>0</v>
      </c>
      <c r="S90" s="184"/>
      <c r="T90" s="186">
        <f>SUM(T91:T95)</f>
        <v>0</v>
      </c>
      <c r="AR90" s="187" t="s">
        <v>23</v>
      </c>
      <c r="AT90" s="188" t="s">
        <v>74</v>
      </c>
      <c r="AU90" s="188" t="s">
        <v>23</v>
      </c>
      <c r="AY90" s="187" t="s">
        <v>195</v>
      </c>
      <c r="BK90" s="189">
        <f>SUM(BK91:BK95)</f>
        <v>0</v>
      </c>
    </row>
    <row r="91" spans="2:65" s="1" customFormat="1" ht="20.399999999999999" customHeight="1">
      <c r="B91" s="36"/>
      <c r="C91" s="260" t="s">
        <v>23</v>
      </c>
      <c r="D91" s="260" t="s">
        <v>267</v>
      </c>
      <c r="E91" s="261" t="s">
        <v>4334</v>
      </c>
      <c r="F91" s="262" t="s">
        <v>4335</v>
      </c>
      <c r="G91" s="263" t="s">
        <v>206</v>
      </c>
      <c r="H91" s="264">
        <v>55</v>
      </c>
      <c r="I91" s="265"/>
      <c r="J91" s="266">
        <f>ROUND(I91*H91,2)</f>
        <v>0</v>
      </c>
      <c r="K91" s="262" t="s">
        <v>22</v>
      </c>
      <c r="L91" s="267"/>
      <c r="M91" s="268" t="s">
        <v>22</v>
      </c>
      <c r="N91" s="269" t="s">
        <v>46</v>
      </c>
      <c r="O91" s="37"/>
      <c r="P91" s="202">
        <f>O91*H91</f>
        <v>0</v>
      </c>
      <c r="Q91" s="202">
        <v>0</v>
      </c>
      <c r="R91" s="202">
        <f>Q91*H91</f>
        <v>0</v>
      </c>
      <c r="S91" s="202">
        <v>0</v>
      </c>
      <c r="T91" s="203">
        <f>S91*H91</f>
        <v>0</v>
      </c>
      <c r="AR91" s="19" t="s">
        <v>262</v>
      </c>
      <c r="AT91" s="19" t="s">
        <v>267</v>
      </c>
      <c r="AU91" s="19" t="s">
        <v>83</v>
      </c>
      <c r="AY91" s="19" t="s">
        <v>195</v>
      </c>
      <c r="BE91" s="204">
        <f>IF(N91="základní",J91,0)</f>
        <v>0</v>
      </c>
      <c r="BF91" s="204">
        <f>IF(N91="snížená",J91,0)</f>
        <v>0</v>
      </c>
      <c r="BG91" s="204">
        <f>IF(N91="zákl. přenesená",J91,0)</f>
        <v>0</v>
      </c>
      <c r="BH91" s="204">
        <f>IF(N91="sníž. přenesená",J91,0)</f>
        <v>0</v>
      </c>
      <c r="BI91" s="204">
        <f>IF(N91="nulová",J91,0)</f>
        <v>0</v>
      </c>
      <c r="BJ91" s="19" t="s">
        <v>23</v>
      </c>
      <c r="BK91" s="204">
        <f>ROUND(I91*H91,2)</f>
        <v>0</v>
      </c>
      <c r="BL91" s="19" t="s">
        <v>202</v>
      </c>
      <c r="BM91" s="19" t="s">
        <v>4336</v>
      </c>
    </row>
    <row r="92" spans="2:65" s="1" customFormat="1" ht="28.8" customHeight="1">
      <c r="B92" s="36"/>
      <c r="C92" s="260" t="s">
        <v>83</v>
      </c>
      <c r="D92" s="260" t="s">
        <v>267</v>
      </c>
      <c r="E92" s="261" t="s">
        <v>4337</v>
      </c>
      <c r="F92" s="262" t="s">
        <v>4338</v>
      </c>
      <c r="G92" s="263" t="s">
        <v>2177</v>
      </c>
      <c r="H92" s="264">
        <v>19</v>
      </c>
      <c r="I92" s="265"/>
      <c r="J92" s="266">
        <f>ROUND(I92*H92,2)</f>
        <v>0</v>
      </c>
      <c r="K92" s="262" t="s">
        <v>22</v>
      </c>
      <c r="L92" s="267"/>
      <c r="M92" s="268" t="s">
        <v>22</v>
      </c>
      <c r="N92" s="269" t="s">
        <v>46</v>
      </c>
      <c r="O92" s="37"/>
      <c r="P92" s="202">
        <f>O92*H92</f>
        <v>0</v>
      </c>
      <c r="Q92" s="202">
        <v>0</v>
      </c>
      <c r="R92" s="202">
        <f>Q92*H92</f>
        <v>0</v>
      </c>
      <c r="S92" s="202">
        <v>0</v>
      </c>
      <c r="T92" s="203">
        <f>S92*H92</f>
        <v>0</v>
      </c>
      <c r="AR92" s="19" t="s">
        <v>262</v>
      </c>
      <c r="AT92" s="19" t="s">
        <v>267</v>
      </c>
      <c r="AU92" s="19" t="s">
        <v>83</v>
      </c>
      <c r="AY92" s="19" t="s">
        <v>195</v>
      </c>
      <c r="BE92" s="204">
        <f>IF(N92="základní",J92,0)</f>
        <v>0</v>
      </c>
      <c r="BF92" s="204">
        <f>IF(N92="snížená",J92,0)</f>
        <v>0</v>
      </c>
      <c r="BG92" s="204">
        <f>IF(N92="zákl. přenesená",J92,0)</f>
        <v>0</v>
      </c>
      <c r="BH92" s="204">
        <f>IF(N92="sníž. přenesená",J92,0)</f>
        <v>0</v>
      </c>
      <c r="BI92" s="204">
        <f>IF(N92="nulová",J92,0)</f>
        <v>0</v>
      </c>
      <c r="BJ92" s="19" t="s">
        <v>23</v>
      </c>
      <c r="BK92" s="204">
        <f>ROUND(I92*H92,2)</f>
        <v>0</v>
      </c>
      <c r="BL92" s="19" t="s">
        <v>202</v>
      </c>
      <c r="BM92" s="19" t="s">
        <v>4339</v>
      </c>
    </row>
    <row r="93" spans="2:65" s="1" customFormat="1" ht="20.399999999999999" customHeight="1">
      <c r="B93" s="36"/>
      <c r="C93" s="193" t="s">
        <v>216</v>
      </c>
      <c r="D93" s="193" t="s">
        <v>198</v>
      </c>
      <c r="E93" s="194" t="s">
        <v>4340</v>
      </c>
      <c r="F93" s="195" t="s">
        <v>4341</v>
      </c>
      <c r="G93" s="196" t="s">
        <v>206</v>
      </c>
      <c r="H93" s="197">
        <v>65.825999999999993</v>
      </c>
      <c r="I93" s="198"/>
      <c r="J93" s="199">
        <f>ROUND(I93*H93,2)</f>
        <v>0</v>
      </c>
      <c r="K93" s="195" t="s">
        <v>22</v>
      </c>
      <c r="L93" s="56"/>
      <c r="M93" s="200" t="s">
        <v>22</v>
      </c>
      <c r="N93" s="201" t="s">
        <v>46</v>
      </c>
      <c r="O93" s="37"/>
      <c r="P93" s="202">
        <f>O93*H93</f>
        <v>0</v>
      </c>
      <c r="Q93" s="202">
        <v>0</v>
      </c>
      <c r="R93" s="202">
        <f>Q93*H93</f>
        <v>0</v>
      </c>
      <c r="S93" s="202">
        <v>0</v>
      </c>
      <c r="T93" s="203">
        <f>S93*H93</f>
        <v>0</v>
      </c>
      <c r="AR93" s="19" t="s">
        <v>202</v>
      </c>
      <c r="AT93" s="19" t="s">
        <v>198</v>
      </c>
      <c r="AU93" s="19" t="s">
        <v>83</v>
      </c>
      <c r="AY93" s="19" t="s">
        <v>195</v>
      </c>
      <c r="BE93" s="204">
        <f>IF(N93="základní",J93,0)</f>
        <v>0</v>
      </c>
      <c r="BF93" s="204">
        <f>IF(N93="snížená",J93,0)</f>
        <v>0</v>
      </c>
      <c r="BG93" s="204">
        <f>IF(N93="zákl. přenesená",J93,0)</f>
        <v>0</v>
      </c>
      <c r="BH93" s="204">
        <f>IF(N93="sníž. přenesená",J93,0)</f>
        <v>0</v>
      </c>
      <c r="BI93" s="204">
        <f>IF(N93="nulová",J93,0)</f>
        <v>0</v>
      </c>
      <c r="BJ93" s="19" t="s">
        <v>23</v>
      </c>
      <c r="BK93" s="204">
        <f>ROUND(I93*H93,2)</f>
        <v>0</v>
      </c>
      <c r="BL93" s="19" t="s">
        <v>202</v>
      </c>
      <c r="BM93" s="19" t="s">
        <v>4342</v>
      </c>
    </row>
    <row r="94" spans="2:65" s="1" customFormat="1" ht="20.399999999999999" customHeight="1">
      <c r="B94" s="36"/>
      <c r="C94" s="193" t="s">
        <v>202</v>
      </c>
      <c r="D94" s="193" t="s">
        <v>198</v>
      </c>
      <c r="E94" s="194" t="s">
        <v>4343</v>
      </c>
      <c r="F94" s="195" t="s">
        <v>4344</v>
      </c>
      <c r="G94" s="196" t="s">
        <v>206</v>
      </c>
      <c r="H94" s="197">
        <v>55.11</v>
      </c>
      <c r="I94" s="198"/>
      <c r="J94" s="199">
        <f>ROUND(I94*H94,2)</f>
        <v>0</v>
      </c>
      <c r="K94" s="195" t="s">
        <v>22</v>
      </c>
      <c r="L94" s="56"/>
      <c r="M94" s="200" t="s">
        <v>22</v>
      </c>
      <c r="N94" s="201" t="s">
        <v>46</v>
      </c>
      <c r="O94" s="37"/>
      <c r="P94" s="202">
        <f>O94*H94</f>
        <v>0</v>
      </c>
      <c r="Q94" s="202">
        <v>0</v>
      </c>
      <c r="R94" s="202">
        <f>Q94*H94</f>
        <v>0</v>
      </c>
      <c r="S94" s="202">
        <v>0</v>
      </c>
      <c r="T94" s="203">
        <f>S94*H94</f>
        <v>0</v>
      </c>
      <c r="AR94" s="19" t="s">
        <v>202</v>
      </c>
      <c r="AT94" s="19" t="s">
        <v>198</v>
      </c>
      <c r="AU94" s="19" t="s">
        <v>83</v>
      </c>
      <c r="AY94" s="19" t="s">
        <v>195</v>
      </c>
      <c r="BE94" s="204">
        <f>IF(N94="základní",J94,0)</f>
        <v>0</v>
      </c>
      <c r="BF94" s="204">
        <f>IF(N94="snížená",J94,0)</f>
        <v>0</v>
      </c>
      <c r="BG94" s="204">
        <f>IF(N94="zákl. přenesená",J94,0)</f>
        <v>0</v>
      </c>
      <c r="BH94" s="204">
        <f>IF(N94="sníž. přenesená",J94,0)</f>
        <v>0</v>
      </c>
      <c r="BI94" s="204">
        <f>IF(N94="nulová",J94,0)</f>
        <v>0</v>
      </c>
      <c r="BJ94" s="19" t="s">
        <v>23</v>
      </c>
      <c r="BK94" s="204">
        <f>ROUND(I94*H94,2)</f>
        <v>0</v>
      </c>
      <c r="BL94" s="19" t="s">
        <v>202</v>
      </c>
      <c r="BM94" s="19" t="s">
        <v>4345</v>
      </c>
    </row>
    <row r="95" spans="2:65" s="1" customFormat="1" ht="20.399999999999999" customHeight="1">
      <c r="B95" s="36"/>
      <c r="C95" s="193" t="s">
        <v>239</v>
      </c>
      <c r="D95" s="193" t="s">
        <v>198</v>
      </c>
      <c r="E95" s="194" t="s">
        <v>4346</v>
      </c>
      <c r="F95" s="195" t="s">
        <v>4347</v>
      </c>
      <c r="G95" s="196" t="s">
        <v>206</v>
      </c>
      <c r="H95" s="197">
        <v>55.11</v>
      </c>
      <c r="I95" s="198"/>
      <c r="J95" s="199">
        <f>ROUND(I95*H95,2)</f>
        <v>0</v>
      </c>
      <c r="K95" s="195" t="s">
        <v>22</v>
      </c>
      <c r="L95" s="56"/>
      <c r="M95" s="200" t="s">
        <v>22</v>
      </c>
      <c r="N95" s="201" t="s">
        <v>46</v>
      </c>
      <c r="O95" s="37"/>
      <c r="P95" s="202">
        <f>O95*H95</f>
        <v>0</v>
      </c>
      <c r="Q95" s="202">
        <v>0</v>
      </c>
      <c r="R95" s="202">
        <f>Q95*H95</f>
        <v>0</v>
      </c>
      <c r="S95" s="202">
        <v>0</v>
      </c>
      <c r="T95" s="203">
        <f>S95*H95</f>
        <v>0</v>
      </c>
      <c r="AR95" s="19" t="s">
        <v>202</v>
      </c>
      <c r="AT95" s="19" t="s">
        <v>198</v>
      </c>
      <c r="AU95" s="19" t="s">
        <v>83</v>
      </c>
      <c r="AY95" s="19" t="s">
        <v>195</v>
      </c>
      <c r="BE95" s="204">
        <f>IF(N95="základní",J95,0)</f>
        <v>0</v>
      </c>
      <c r="BF95" s="204">
        <f>IF(N95="snížená",J95,0)</f>
        <v>0</v>
      </c>
      <c r="BG95" s="204">
        <f>IF(N95="zákl. přenesená",J95,0)</f>
        <v>0</v>
      </c>
      <c r="BH95" s="204">
        <f>IF(N95="sníž. přenesená",J95,0)</f>
        <v>0</v>
      </c>
      <c r="BI95" s="204">
        <f>IF(N95="nulová",J95,0)</f>
        <v>0</v>
      </c>
      <c r="BJ95" s="19" t="s">
        <v>23</v>
      </c>
      <c r="BK95" s="204">
        <f>ROUND(I95*H95,2)</f>
        <v>0</v>
      </c>
      <c r="BL95" s="19" t="s">
        <v>202</v>
      </c>
      <c r="BM95" s="19" t="s">
        <v>4348</v>
      </c>
    </row>
    <row r="96" spans="2:65" s="11" customFormat="1" ht="29.85" customHeight="1">
      <c r="B96" s="176"/>
      <c r="C96" s="177"/>
      <c r="D96" s="190" t="s">
        <v>74</v>
      </c>
      <c r="E96" s="191" t="s">
        <v>4349</v>
      </c>
      <c r="F96" s="191" t="s">
        <v>4350</v>
      </c>
      <c r="G96" s="177"/>
      <c r="H96" s="177"/>
      <c r="I96" s="180"/>
      <c r="J96" s="192">
        <f>BK96</f>
        <v>0</v>
      </c>
      <c r="K96" s="177"/>
      <c r="L96" s="182"/>
      <c r="M96" s="183"/>
      <c r="N96" s="184"/>
      <c r="O96" s="184"/>
      <c r="P96" s="185">
        <f>SUM(P97:P137)</f>
        <v>0</v>
      </c>
      <c r="Q96" s="184"/>
      <c r="R96" s="185">
        <f>SUM(R97:R137)</f>
        <v>0</v>
      </c>
      <c r="S96" s="184"/>
      <c r="T96" s="186">
        <f>SUM(T97:T137)</f>
        <v>0</v>
      </c>
      <c r="AR96" s="187" t="s">
        <v>23</v>
      </c>
      <c r="AT96" s="188" t="s">
        <v>74</v>
      </c>
      <c r="AU96" s="188" t="s">
        <v>23</v>
      </c>
      <c r="AY96" s="187" t="s">
        <v>195</v>
      </c>
      <c r="BK96" s="189">
        <f>SUM(BK97:BK137)</f>
        <v>0</v>
      </c>
    </row>
    <row r="97" spans="2:65" s="1" customFormat="1" ht="20.399999999999999" customHeight="1">
      <c r="B97" s="36"/>
      <c r="C97" s="260" t="s">
        <v>196</v>
      </c>
      <c r="D97" s="260" t="s">
        <v>267</v>
      </c>
      <c r="E97" s="261" t="s">
        <v>4351</v>
      </c>
      <c r="F97" s="262" t="s">
        <v>4352</v>
      </c>
      <c r="G97" s="263" t="s">
        <v>2177</v>
      </c>
      <c r="H97" s="264">
        <v>3</v>
      </c>
      <c r="I97" s="265"/>
      <c r="J97" s="266">
        <f t="shared" ref="J97:J137" si="0">ROUND(I97*H97,2)</f>
        <v>0</v>
      </c>
      <c r="K97" s="262" t="s">
        <v>22</v>
      </c>
      <c r="L97" s="267"/>
      <c r="M97" s="268" t="s">
        <v>22</v>
      </c>
      <c r="N97" s="269" t="s">
        <v>46</v>
      </c>
      <c r="O97" s="37"/>
      <c r="P97" s="202">
        <f t="shared" ref="P97:P137" si="1">O97*H97</f>
        <v>0</v>
      </c>
      <c r="Q97" s="202">
        <v>0</v>
      </c>
      <c r="R97" s="202">
        <f t="shared" ref="R97:R137" si="2">Q97*H97</f>
        <v>0</v>
      </c>
      <c r="S97" s="202">
        <v>0</v>
      </c>
      <c r="T97" s="203">
        <f t="shared" ref="T97:T137" si="3">S97*H97</f>
        <v>0</v>
      </c>
      <c r="AR97" s="19" t="s">
        <v>262</v>
      </c>
      <c r="AT97" s="19" t="s">
        <v>267</v>
      </c>
      <c r="AU97" s="19" t="s">
        <v>83</v>
      </c>
      <c r="AY97" s="19" t="s">
        <v>195</v>
      </c>
      <c r="BE97" s="204">
        <f t="shared" ref="BE97:BE137" si="4">IF(N97="základní",J97,0)</f>
        <v>0</v>
      </c>
      <c r="BF97" s="204">
        <f t="shared" ref="BF97:BF137" si="5">IF(N97="snížená",J97,0)</f>
        <v>0</v>
      </c>
      <c r="BG97" s="204">
        <f t="shared" ref="BG97:BG137" si="6">IF(N97="zákl. přenesená",J97,0)</f>
        <v>0</v>
      </c>
      <c r="BH97" s="204">
        <f t="shared" ref="BH97:BH137" si="7">IF(N97="sníž. přenesená",J97,0)</f>
        <v>0</v>
      </c>
      <c r="BI97" s="204">
        <f t="shared" ref="BI97:BI137" si="8">IF(N97="nulová",J97,0)</f>
        <v>0</v>
      </c>
      <c r="BJ97" s="19" t="s">
        <v>23</v>
      </c>
      <c r="BK97" s="204">
        <f t="shared" ref="BK97:BK137" si="9">ROUND(I97*H97,2)</f>
        <v>0</v>
      </c>
      <c r="BL97" s="19" t="s">
        <v>202</v>
      </c>
      <c r="BM97" s="19" t="s">
        <v>4353</v>
      </c>
    </row>
    <row r="98" spans="2:65" s="1" customFormat="1" ht="20.399999999999999" customHeight="1">
      <c r="B98" s="36"/>
      <c r="C98" s="260" t="s">
        <v>255</v>
      </c>
      <c r="D98" s="260" t="s">
        <v>267</v>
      </c>
      <c r="E98" s="261" t="s">
        <v>3833</v>
      </c>
      <c r="F98" s="262" t="s">
        <v>3834</v>
      </c>
      <c r="G98" s="263" t="s">
        <v>2177</v>
      </c>
      <c r="H98" s="264">
        <v>9</v>
      </c>
      <c r="I98" s="265"/>
      <c r="J98" s="266">
        <f t="shared" si="0"/>
        <v>0</v>
      </c>
      <c r="K98" s="262" t="s">
        <v>22</v>
      </c>
      <c r="L98" s="267"/>
      <c r="M98" s="268" t="s">
        <v>22</v>
      </c>
      <c r="N98" s="269" t="s">
        <v>46</v>
      </c>
      <c r="O98" s="37"/>
      <c r="P98" s="202">
        <f t="shared" si="1"/>
        <v>0</v>
      </c>
      <c r="Q98" s="202">
        <v>0</v>
      </c>
      <c r="R98" s="202">
        <f t="shared" si="2"/>
        <v>0</v>
      </c>
      <c r="S98" s="202">
        <v>0</v>
      </c>
      <c r="T98" s="203">
        <f t="shared" si="3"/>
        <v>0</v>
      </c>
      <c r="AR98" s="19" t="s">
        <v>262</v>
      </c>
      <c r="AT98" s="19" t="s">
        <v>267</v>
      </c>
      <c r="AU98" s="19" t="s">
        <v>83</v>
      </c>
      <c r="AY98" s="19" t="s">
        <v>195</v>
      </c>
      <c r="BE98" s="204">
        <f t="shared" si="4"/>
        <v>0</v>
      </c>
      <c r="BF98" s="204">
        <f t="shared" si="5"/>
        <v>0</v>
      </c>
      <c r="BG98" s="204">
        <f t="shared" si="6"/>
        <v>0</v>
      </c>
      <c r="BH98" s="204">
        <f t="shared" si="7"/>
        <v>0</v>
      </c>
      <c r="BI98" s="204">
        <f t="shared" si="8"/>
        <v>0</v>
      </c>
      <c r="BJ98" s="19" t="s">
        <v>23</v>
      </c>
      <c r="BK98" s="204">
        <f t="shared" si="9"/>
        <v>0</v>
      </c>
      <c r="BL98" s="19" t="s">
        <v>202</v>
      </c>
      <c r="BM98" s="19" t="s">
        <v>4354</v>
      </c>
    </row>
    <row r="99" spans="2:65" s="1" customFormat="1" ht="20.399999999999999" customHeight="1">
      <c r="B99" s="36"/>
      <c r="C99" s="260" t="s">
        <v>262</v>
      </c>
      <c r="D99" s="260" t="s">
        <v>267</v>
      </c>
      <c r="E99" s="261" t="s">
        <v>3883</v>
      </c>
      <c r="F99" s="262" t="s">
        <v>3884</v>
      </c>
      <c r="G99" s="263" t="s">
        <v>206</v>
      </c>
      <c r="H99" s="264">
        <v>43</v>
      </c>
      <c r="I99" s="265"/>
      <c r="J99" s="266">
        <f t="shared" si="0"/>
        <v>0</v>
      </c>
      <c r="K99" s="262" t="s">
        <v>22</v>
      </c>
      <c r="L99" s="267"/>
      <c r="M99" s="268" t="s">
        <v>22</v>
      </c>
      <c r="N99" s="269" t="s">
        <v>46</v>
      </c>
      <c r="O99" s="37"/>
      <c r="P99" s="202">
        <f t="shared" si="1"/>
        <v>0</v>
      </c>
      <c r="Q99" s="202">
        <v>0</v>
      </c>
      <c r="R99" s="202">
        <f t="shared" si="2"/>
        <v>0</v>
      </c>
      <c r="S99" s="202">
        <v>0</v>
      </c>
      <c r="T99" s="203">
        <f t="shared" si="3"/>
        <v>0</v>
      </c>
      <c r="AR99" s="19" t="s">
        <v>262</v>
      </c>
      <c r="AT99" s="19" t="s">
        <v>267</v>
      </c>
      <c r="AU99" s="19" t="s">
        <v>83</v>
      </c>
      <c r="AY99" s="19" t="s">
        <v>195</v>
      </c>
      <c r="BE99" s="204">
        <f t="shared" si="4"/>
        <v>0</v>
      </c>
      <c r="BF99" s="204">
        <f t="shared" si="5"/>
        <v>0</v>
      </c>
      <c r="BG99" s="204">
        <f t="shared" si="6"/>
        <v>0</v>
      </c>
      <c r="BH99" s="204">
        <f t="shared" si="7"/>
        <v>0</v>
      </c>
      <c r="BI99" s="204">
        <f t="shared" si="8"/>
        <v>0</v>
      </c>
      <c r="BJ99" s="19" t="s">
        <v>23</v>
      </c>
      <c r="BK99" s="204">
        <f t="shared" si="9"/>
        <v>0</v>
      </c>
      <c r="BL99" s="19" t="s">
        <v>202</v>
      </c>
      <c r="BM99" s="19" t="s">
        <v>4355</v>
      </c>
    </row>
    <row r="100" spans="2:65" s="1" customFormat="1" ht="20.399999999999999" customHeight="1">
      <c r="B100" s="36"/>
      <c r="C100" s="260" t="s">
        <v>218</v>
      </c>
      <c r="D100" s="260" t="s">
        <v>267</v>
      </c>
      <c r="E100" s="261" t="s">
        <v>4356</v>
      </c>
      <c r="F100" s="262" t="s">
        <v>4357</v>
      </c>
      <c r="G100" s="263" t="s">
        <v>206</v>
      </c>
      <c r="H100" s="264">
        <v>288</v>
      </c>
      <c r="I100" s="265"/>
      <c r="J100" s="266">
        <f t="shared" si="0"/>
        <v>0</v>
      </c>
      <c r="K100" s="262" t="s">
        <v>22</v>
      </c>
      <c r="L100" s="267"/>
      <c r="M100" s="268" t="s">
        <v>22</v>
      </c>
      <c r="N100" s="269" t="s">
        <v>46</v>
      </c>
      <c r="O100" s="37"/>
      <c r="P100" s="202">
        <f t="shared" si="1"/>
        <v>0</v>
      </c>
      <c r="Q100" s="202">
        <v>0</v>
      </c>
      <c r="R100" s="202">
        <f t="shared" si="2"/>
        <v>0</v>
      </c>
      <c r="S100" s="202">
        <v>0</v>
      </c>
      <c r="T100" s="203">
        <f t="shared" si="3"/>
        <v>0</v>
      </c>
      <c r="AR100" s="19" t="s">
        <v>262</v>
      </c>
      <c r="AT100" s="19" t="s">
        <v>267</v>
      </c>
      <c r="AU100" s="19" t="s">
        <v>83</v>
      </c>
      <c r="AY100" s="19" t="s">
        <v>195</v>
      </c>
      <c r="BE100" s="204">
        <f t="shared" si="4"/>
        <v>0</v>
      </c>
      <c r="BF100" s="204">
        <f t="shared" si="5"/>
        <v>0</v>
      </c>
      <c r="BG100" s="204">
        <f t="shared" si="6"/>
        <v>0</v>
      </c>
      <c r="BH100" s="204">
        <f t="shared" si="7"/>
        <v>0</v>
      </c>
      <c r="BI100" s="204">
        <f t="shared" si="8"/>
        <v>0</v>
      </c>
      <c r="BJ100" s="19" t="s">
        <v>23</v>
      </c>
      <c r="BK100" s="204">
        <f t="shared" si="9"/>
        <v>0</v>
      </c>
      <c r="BL100" s="19" t="s">
        <v>202</v>
      </c>
      <c r="BM100" s="19" t="s">
        <v>4358</v>
      </c>
    </row>
    <row r="101" spans="2:65" s="1" customFormat="1" ht="20.399999999999999" customHeight="1">
      <c r="B101" s="36"/>
      <c r="C101" s="260" t="s">
        <v>28</v>
      </c>
      <c r="D101" s="260" t="s">
        <v>267</v>
      </c>
      <c r="E101" s="261" t="s">
        <v>3889</v>
      </c>
      <c r="F101" s="262" t="s">
        <v>3890</v>
      </c>
      <c r="G101" s="263" t="s">
        <v>2177</v>
      </c>
      <c r="H101" s="264">
        <v>31</v>
      </c>
      <c r="I101" s="265"/>
      <c r="J101" s="266">
        <f t="shared" si="0"/>
        <v>0</v>
      </c>
      <c r="K101" s="262" t="s">
        <v>22</v>
      </c>
      <c r="L101" s="267"/>
      <c r="M101" s="268" t="s">
        <v>22</v>
      </c>
      <c r="N101" s="269" t="s">
        <v>46</v>
      </c>
      <c r="O101" s="37"/>
      <c r="P101" s="202">
        <f t="shared" si="1"/>
        <v>0</v>
      </c>
      <c r="Q101" s="202">
        <v>0</v>
      </c>
      <c r="R101" s="202">
        <f t="shared" si="2"/>
        <v>0</v>
      </c>
      <c r="S101" s="202">
        <v>0</v>
      </c>
      <c r="T101" s="203">
        <f t="shared" si="3"/>
        <v>0</v>
      </c>
      <c r="AR101" s="19" t="s">
        <v>262</v>
      </c>
      <c r="AT101" s="19" t="s">
        <v>267</v>
      </c>
      <c r="AU101" s="19" t="s">
        <v>83</v>
      </c>
      <c r="AY101" s="19" t="s">
        <v>195</v>
      </c>
      <c r="BE101" s="204">
        <f t="shared" si="4"/>
        <v>0</v>
      </c>
      <c r="BF101" s="204">
        <f t="shared" si="5"/>
        <v>0</v>
      </c>
      <c r="BG101" s="204">
        <f t="shared" si="6"/>
        <v>0</v>
      </c>
      <c r="BH101" s="204">
        <f t="shared" si="7"/>
        <v>0</v>
      </c>
      <c r="BI101" s="204">
        <f t="shared" si="8"/>
        <v>0</v>
      </c>
      <c r="BJ101" s="19" t="s">
        <v>23</v>
      </c>
      <c r="BK101" s="204">
        <f t="shared" si="9"/>
        <v>0</v>
      </c>
      <c r="BL101" s="19" t="s">
        <v>202</v>
      </c>
      <c r="BM101" s="19" t="s">
        <v>4359</v>
      </c>
    </row>
    <row r="102" spans="2:65" s="1" customFormat="1" ht="20.399999999999999" customHeight="1">
      <c r="B102" s="36"/>
      <c r="C102" s="260" t="s">
        <v>363</v>
      </c>
      <c r="D102" s="260" t="s">
        <v>267</v>
      </c>
      <c r="E102" s="261" t="s">
        <v>3892</v>
      </c>
      <c r="F102" s="262" t="s">
        <v>3893</v>
      </c>
      <c r="G102" s="263" t="s">
        <v>2177</v>
      </c>
      <c r="H102" s="264">
        <v>9</v>
      </c>
      <c r="I102" s="265"/>
      <c r="J102" s="266">
        <f t="shared" si="0"/>
        <v>0</v>
      </c>
      <c r="K102" s="262" t="s">
        <v>22</v>
      </c>
      <c r="L102" s="267"/>
      <c r="M102" s="268" t="s">
        <v>22</v>
      </c>
      <c r="N102" s="269" t="s">
        <v>46</v>
      </c>
      <c r="O102" s="37"/>
      <c r="P102" s="202">
        <f t="shared" si="1"/>
        <v>0</v>
      </c>
      <c r="Q102" s="202">
        <v>0</v>
      </c>
      <c r="R102" s="202">
        <f t="shared" si="2"/>
        <v>0</v>
      </c>
      <c r="S102" s="202">
        <v>0</v>
      </c>
      <c r="T102" s="203">
        <f t="shared" si="3"/>
        <v>0</v>
      </c>
      <c r="AR102" s="19" t="s">
        <v>262</v>
      </c>
      <c r="AT102" s="19" t="s">
        <v>267</v>
      </c>
      <c r="AU102" s="19" t="s">
        <v>83</v>
      </c>
      <c r="AY102" s="19" t="s">
        <v>195</v>
      </c>
      <c r="BE102" s="204">
        <f t="shared" si="4"/>
        <v>0</v>
      </c>
      <c r="BF102" s="204">
        <f t="shared" si="5"/>
        <v>0</v>
      </c>
      <c r="BG102" s="204">
        <f t="shared" si="6"/>
        <v>0</v>
      </c>
      <c r="BH102" s="204">
        <f t="shared" si="7"/>
        <v>0</v>
      </c>
      <c r="BI102" s="204">
        <f t="shared" si="8"/>
        <v>0</v>
      </c>
      <c r="BJ102" s="19" t="s">
        <v>23</v>
      </c>
      <c r="BK102" s="204">
        <f t="shared" si="9"/>
        <v>0</v>
      </c>
      <c r="BL102" s="19" t="s">
        <v>202</v>
      </c>
      <c r="BM102" s="19" t="s">
        <v>4360</v>
      </c>
    </row>
    <row r="103" spans="2:65" s="1" customFormat="1" ht="20.399999999999999" customHeight="1">
      <c r="B103" s="36"/>
      <c r="C103" s="260" t="s">
        <v>371</v>
      </c>
      <c r="D103" s="260" t="s">
        <v>267</v>
      </c>
      <c r="E103" s="261" t="s">
        <v>3895</v>
      </c>
      <c r="F103" s="262" t="s">
        <v>3896</v>
      </c>
      <c r="G103" s="263" t="s">
        <v>2177</v>
      </c>
      <c r="H103" s="264">
        <v>18</v>
      </c>
      <c r="I103" s="265"/>
      <c r="J103" s="266">
        <f t="shared" si="0"/>
        <v>0</v>
      </c>
      <c r="K103" s="262" t="s">
        <v>22</v>
      </c>
      <c r="L103" s="267"/>
      <c r="M103" s="268" t="s">
        <v>22</v>
      </c>
      <c r="N103" s="269" t="s">
        <v>46</v>
      </c>
      <c r="O103" s="37"/>
      <c r="P103" s="202">
        <f t="shared" si="1"/>
        <v>0</v>
      </c>
      <c r="Q103" s="202">
        <v>0</v>
      </c>
      <c r="R103" s="202">
        <f t="shared" si="2"/>
        <v>0</v>
      </c>
      <c r="S103" s="202">
        <v>0</v>
      </c>
      <c r="T103" s="203">
        <f t="shared" si="3"/>
        <v>0</v>
      </c>
      <c r="AR103" s="19" t="s">
        <v>262</v>
      </c>
      <c r="AT103" s="19" t="s">
        <v>267</v>
      </c>
      <c r="AU103" s="19" t="s">
        <v>83</v>
      </c>
      <c r="AY103" s="19" t="s">
        <v>195</v>
      </c>
      <c r="BE103" s="204">
        <f t="shared" si="4"/>
        <v>0</v>
      </c>
      <c r="BF103" s="204">
        <f t="shared" si="5"/>
        <v>0</v>
      </c>
      <c r="BG103" s="204">
        <f t="shared" si="6"/>
        <v>0</v>
      </c>
      <c r="BH103" s="204">
        <f t="shared" si="7"/>
        <v>0</v>
      </c>
      <c r="BI103" s="204">
        <f t="shared" si="8"/>
        <v>0</v>
      </c>
      <c r="BJ103" s="19" t="s">
        <v>23</v>
      </c>
      <c r="BK103" s="204">
        <f t="shared" si="9"/>
        <v>0</v>
      </c>
      <c r="BL103" s="19" t="s">
        <v>202</v>
      </c>
      <c r="BM103" s="19" t="s">
        <v>4361</v>
      </c>
    </row>
    <row r="104" spans="2:65" s="1" customFormat="1" ht="20.399999999999999" customHeight="1">
      <c r="B104" s="36"/>
      <c r="C104" s="260" t="s">
        <v>379</v>
      </c>
      <c r="D104" s="260" t="s">
        <v>267</v>
      </c>
      <c r="E104" s="261" t="s">
        <v>4362</v>
      </c>
      <c r="F104" s="262" t="s">
        <v>4363</v>
      </c>
      <c r="G104" s="263" t="s">
        <v>2177</v>
      </c>
      <c r="H104" s="264">
        <v>18</v>
      </c>
      <c r="I104" s="265"/>
      <c r="J104" s="266">
        <f t="shared" si="0"/>
        <v>0</v>
      </c>
      <c r="K104" s="262" t="s">
        <v>22</v>
      </c>
      <c r="L104" s="267"/>
      <c r="M104" s="268" t="s">
        <v>22</v>
      </c>
      <c r="N104" s="269" t="s">
        <v>46</v>
      </c>
      <c r="O104" s="37"/>
      <c r="P104" s="202">
        <f t="shared" si="1"/>
        <v>0</v>
      </c>
      <c r="Q104" s="202">
        <v>0</v>
      </c>
      <c r="R104" s="202">
        <f t="shared" si="2"/>
        <v>0</v>
      </c>
      <c r="S104" s="202">
        <v>0</v>
      </c>
      <c r="T104" s="203">
        <f t="shared" si="3"/>
        <v>0</v>
      </c>
      <c r="AR104" s="19" t="s">
        <v>262</v>
      </c>
      <c r="AT104" s="19" t="s">
        <v>267</v>
      </c>
      <c r="AU104" s="19" t="s">
        <v>83</v>
      </c>
      <c r="AY104" s="19" t="s">
        <v>195</v>
      </c>
      <c r="BE104" s="204">
        <f t="shared" si="4"/>
        <v>0</v>
      </c>
      <c r="BF104" s="204">
        <f t="shared" si="5"/>
        <v>0</v>
      </c>
      <c r="BG104" s="204">
        <f t="shared" si="6"/>
        <v>0</v>
      </c>
      <c r="BH104" s="204">
        <f t="shared" si="7"/>
        <v>0</v>
      </c>
      <c r="BI104" s="204">
        <f t="shared" si="8"/>
        <v>0</v>
      </c>
      <c r="BJ104" s="19" t="s">
        <v>23</v>
      </c>
      <c r="BK104" s="204">
        <f t="shared" si="9"/>
        <v>0</v>
      </c>
      <c r="BL104" s="19" t="s">
        <v>202</v>
      </c>
      <c r="BM104" s="19" t="s">
        <v>4364</v>
      </c>
    </row>
    <row r="105" spans="2:65" s="1" customFormat="1" ht="20.399999999999999" customHeight="1">
      <c r="B105" s="36"/>
      <c r="C105" s="260" t="s">
        <v>386</v>
      </c>
      <c r="D105" s="260" t="s">
        <v>267</v>
      </c>
      <c r="E105" s="261" t="s">
        <v>4365</v>
      </c>
      <c r="F105" s="262" t="s">
        <v>4366</v>
      </c>
      <c r="G105" s="263" t="s">
        <v>2177</v>
      </c>
      <c r="H105" s="264">
        <v>3</v>
      </c>
      <c r="I105" s="265"/>
      <c r="J105" s="266">
        <f t="shared" si="0"/>
        <v>0</v>
      </c>
      <c r="K105" s="262" t="s">
        <v>22</v>
      </c>
      <c r="L105" s="267"/>
      <c r="M105" s="268" t="s">
        <v>22</v>
      </c>
      <c r="N105" s="269" t="s">
        <v>46</v>
      </c>
      <c r="O105" s="37"/>
      <c r="P105" s="202">
        <f t="shared" si="1"/>
        <v>0</v>
      </c>
      <c r="Q105" s="202">
        <v>0</v>
      </c>
      <c r="R105" s="202">
        <f t="shared" si="2"/>
        <v>0</v>
      </c>
      <c r="S105" s="202">
        <v>0</v>
      </c>
      <c r="T105" s="203">
        <f t="shared" si="3"/>
        <v>0</v>
      </c>
      <c r="AR105" s="19" t="s">
        <v>262</v>
      </c>
      <c r="AT105" s="19" t="s">
        <v>267</v>
      </c>
      <c r="AU105" s="19" t="s">
        <v>83</v>
      </c>
      <c r="AY105" s="19" t="s">
        <v>195</v>
      </c>
      <c r="BE105" s="204">
        <f t="shared" si="4"/>
        <v>0</v>
      </c>
      <c r="BF105" s="204">
        <f t="shared" si="5"/>
        <v>0</v>
      </c>
      <c r="BG105" s="204">
        <f t="shared" si="6"/>
        <v>0</v>
      </c>
      <c r="BH105" s="204">
        <f t="shared" si="7"/>
        <v>0</v>
      </c>
      <c r="BI105" s="204">
        <f t="shared" si="8"/>
        <v>0</v>
      </c>
      <c r="BJ105" s="19" t="s">
        <v>23</v>
      </c>
      <c r="BK105" s="204">
        <f t="shared" si="9"/>
        <v>0</v>
      </c>
      <c r="BL105" s="19" t="s">
        <v>202</v>
      </c>
      <c r="BM105" s="19" t="s">
        <v>4367</v>
      </c>
    </row>
    <row r="106" spans="2:65" s="1" customFormat="1" ht="20.399999999999999" customHeight="1">
      <c r="B106" s="36"/>
      <c r="C106" s="260" t="s">
        <v>8</v>
      </c>
      <c r="D106" s="260" t="s">
        <v>267</v>
      </c>
      <c r="E106" s="261" t="s">
        <v>4103</v>
      </c>
      <c r="F106" s="262" t="s">
        <v>4104</v>
      </c>
      <c r="G106" s="263" t="s">
        <v>2177</v>
      </c>
      <c r="H106" s="264">
        <v>1</v>
      </c>
      <c r="I106" s="265"/>
      <c r="J106" s="266">
        <f t="shared" si="0"/>
        <v>0</v>
      </c>
      <c r="K106" s="262" t="s">
        <v>22</v>
      </c>
      <c r="L106" s="267"/>
      <c r="M106" s="268" t="s">
        <v>22</v>
      </c>
      <c r="N106" s="269" t="s">
        <v>46</v>
      </c>
      <c r="O106" s="37"/>
      <c r="P106" s="202">
        <f t="shared" si="1"/>
        <v>0</v>
      </c>
      <c r="Q106" s="202">
        <v>0</v>
      </c>
      <c r="R106" s="202">
        <f t="shared" si="2"/>
        <v>0</v>
      </c>
      <c r="S106" s="202">
        <v>0</v>
      </c>
      <c r="T106" s="203">
        <f t="shared" si="3"/>
        <v>0</v>
      </c>
      <c r="AR106" s="19" t="s">
        <v>262</v>
      </c>
      <c r="AT106" s="19" t="s">
        <v>267</v>
      </c>
      <c r="AU106" s="19" t="s">
        <v>83</v>
      </c>
      <c r="AY106" s="19" t="s">
        <v>195</v>
      </c>
      <c r="BE106" s="204">
        <f t="shared" si="4"/>
        <v>0</v>
      </c>
      <c r="BF106" s="204">
        <f t="shared" si="5"/>
        <v>0</v>
      </c>
      <c r="BG106" s="204">
        <f t="shared" si="6"/>
        <v>0</v>
      </c>
      <c r="BH106" s="204">
        <f t="shared" si="7"/>
        <v>0</v>
      </c>
      <c r="BI106" s="204">
        <f t="shared" si="8"/>
        <v>0</v>
      </c>
      <c r="BJ106" s="19" t="s">
        <v>23</v>
      </c>
      <c r="BK106" s="204">
        <f t="shared" si="9"/>
        <v>0</v>
      </c>
      <c r="BL106" s="19" t="s">
        <v>202</v>
      </c>
      <c r="BM106" s="19" t="s">
        <v>4368</v>
      </c>
    </row>
    <row r="107" spans="2:65" s="1" customFormat="1" ht="20.399999999999999" customHeight="1">
      <c r="B107" s="36"/>
      <c r="C107" s="260" t="s">
        <v>258</v>
      </c>
      <c r="D107" s="260" t="s">
        <v>267</v>
      </c>
      <c r="E107" s="261" t="s">
        <v>4369</v>
      </c>
      <c r="F107" s="262" t="s">
        <v>4370</v>
      </c>
      <c r="G107" s="263" t="s">
        <v>206</v>
      </c>
      <c r="H107" s="264">
        <v>143</v>
      </c>
      <c r="I107" s="265"/>
      <c r="J107" s="266">
        <f t="shared" si="0"/>
        <v>0</v>
      </c>
      <c r="K107" s="262" t="s">
        <v>22</v>
      </c>
      <c r="L107" s="267"/>
      <c r="M107" s="268" t="s">
        <v>22</v>
      </c>
      <c r="N107" s="269" t="s">
        <v>46</v>
      </c>
      <c r="O107" s="37"/>
      <c r="P107" s="202">
        <f t="shared" si="1"/>
        <v>0</v>
      </c>
      <c r="Q107" s="202">
        <v>0</v>
      </c>
      <c r="R107" s="202">
        <f t="shared" si="2"/>
        <v>0</v>
      </c>
      <c r="S107" s="202">
        <v>0</v>
      </c>
      <c r="T107" s="203">
        <f t="shared" si="3"/>
        <v>0</v>
      </c>
      <c r="AR107" s="19" t="s">
        <v>262</v>
      </c>
      <c r="AT107" s="19" t="s">
        <v>267</v>
      </c>
      <c r="AU107" s="19" t="s">
        <v>83</v>
      </c>
      <c r="AY107" s="19" t="s">
        <v>195</v>
      </c>
      <c r="BE107" s="204">
        <f t="shared" si="4"/>
        <v>0</v>
      </c>
      <c r="BF107" s="204">
        <f t="shared" si="5"/>
        <v>0</v>
      </c>
      <c r="BG107" s="204">
        <f t="shared" si="6"/>
        <v>0</v>
      </c>
      <c r="BH107" s="204">
        <f t="shared" si="7"/>
        <v>0</v>
      </c>
      <c r="BI107" s="204">
        <f t="shared" si="8"/>
        <v>0</v>
      </c>
      <c r="BJ107" s="19" t="s">
        <v>23</v>
      </c>
      <c r="BK107" s="204">
        <f t="shared" si="9"/>
        <v>0</v>
      </c>
      <c r="BL107" s="19" t="s">
        <v>202</v>
      </c>
      <c r="BM107" s="19" t="s">
        <v>4371</v>
      </c>
    </row>
    <row r="108" spans="2:65" s="1" customFormat="1" ht="20.399999999999999" customHeight="1">
      <c r="B108" s="36"/>
      <c r="C108" s="260" t="s">
        <v>417</v>
      </c>
      <c r="D108" s="260" t="s">
        <v>267</v>
      </c>
      <c r="E108" s="261" t="s">
        <v>4372</v>
      </c>
      <c r="F108" s="262" t="s">
        <v>4373</v>
      </c>
      <c r="G108" s="263" t="s">
        <v>206</v>
      </c>
      <c r="H108" s="264">
        <v>62</v>
      </c>
      <c r="I108" s="265"/>
      <c r="J108" s="266">
        <f t="shared" si="0"/>
        <v>0</v>
      </c>
      <c r="K108" s="262" t="s">
        <v>22</v>
      </c>
      <c r="L108" s="267"/>
      <c r="M108" s="268" t="s">
        <v>22</v>
      </c>
      <c r="N108" s="269" t="s">
        <v>46</v>
      </c>
      <c r="O108" s="37"/>
      <c r="P108" s="202">
        <f t="shared" si="1"/>
        <v>0</v>
      </c>
      <c r="Q108" s="202">
        <v>0</v>
      </c>
      <c r="R108" s="202">
        <f t="shared" si="2"/>
        <v>0</v>
      </c>
      <c r="S108" s="202">
        <v>0</v>
      </c>
      <c r="T108" s="203">
        <f t="shared" si="3"/>
        <v>0</v>
      </c>
      <c r="AR108" s="19" t="s">
        <v>262</v>
      </c>
      <c r="AT108" s="19" t="s">
        <v>267</v>
      </c>
      <c r="AU108" s="19" t="s">
        <v>83</v>
      </c>
      <c r="AY108" s="19" t="s">
        <v>195</v>
      </c>
      <c r="BE108" s="204">
        <f t="shared" si="4"/>
        <v>0</v>
      </c>
      <c r="BF108" s="204">
        <f t="shared" si="5"/>
        <v>0</v>
      </c>
      <c r="BG108" s="204">
        <f t="shared" si="6"/>
        <v>0</v>
      </c>
      <c r="BH108" s="204">
        <f t="shared" si="7"/>
        <v>0</v>
      </c>
      <c r="BI108" s="204">
        <f t="shared" si="8"/>
        <v>0</v>
      </c>
      <c r="BJ108" s="19" t="s">
        <v>23</v>
      </c>
      <c r="BK108" s="204">
        <f t="shared" si="9"/>
        <v>0</v>
      </c>
      <c r="BL108" s="19" t="s">
        <v>202</v>
      </c>
      <c r="BM108" s="19" t="s">
        <v>4374</v>
      </c>
    </row>
    <row r="109" spans="2:65" s="1" customFormat="1" ht="20.399999999999999" customHeight="1">
      <c r="B109" s="36"/>
      <c r="C109" s="260" t="s">
        <v>423</v>
      </c>
      <c r="D109" s="260" t="s">
        <v>267</v>
      </c>
      <c r="E109" s="261" t="s">
        <v>4375</v>
      </c>
      <c r="F109" s="262" t="s">
        <v>4376</v>
      </c>
      <c r="G109" s="263" t="s">
        <v>206</v>
      </c>
      <c r="H109" s="264">
        <v>75</v>
      </c>
      <c r="I109" s="265"/>
      <c r="J109" s="266">
        <f t="shared" si="0"/>
        <v>0</v>
      </c>
      <c r="K109" s="262" t="s">
        <v>22</v>
      </c>
      <c r="L109" s="267"/>
      <c r="M109" s="268" t="s">
        <v>22</v>
      </c>
      <c r="N109" s="269" t="s">
        <v>46</v>
      </c>
      <c r="O109" s="37"/>
      <c r="P109" s="202">
        <f t="shared" si="1"/>
        <v>0</v>
      </c>
      <c r="Q109" s="202">
        <v>0</v>
      </c>
      <c r="R109" s="202">
        <f t="shared" si="2"/>
        <v>0</v>
      </c>
      <c r="S109" s="202">
        <v>0</v>
      </c>
      <c r="T109" s="203">
        <f t="shared" si="3"/>
        <v>0</v>
      </c>
      <c r="AR109" s="19" t="s">
        <v>262</v>
      </c>
      <c r="AT109" s="19" t="s">
        <v>267</v>
      </c>
      <c r="AU109" s="19" t="s">
        <v>83</v>
      </c>
      <c r="AY109" s="19" t="s">
        <v>195</v>
      </c>
      <c r="BE109" s="204">
        <f t="shared" si="4"/>
        <v>0</v>
      </c>
      <c r="BF109" s="204">
        <f t="shared" si="5"/>
        <v>0</v>
      </c>
      <c r="BG109" s="204">
        <f t="shared" si="6"/>
        <v>0</v>
      </c>
      <c r="BH109" s="204">
        <f t="shared" si="7"/>
        <v>0</v>
      </c>
      <c r="BI109" s="204">
        <f t="shared" si="8"/>
        <v>0</v>
      </c>
      <c r="BJ109" s="19" t="s">
        <v>23</v>
      </c>
      <c r="BK109" s="204">
        <f t="shared" si="9"/>
        <v>0</v>
      </c>
      <c r="BL109" s="19" t="s">
        <v>202</v>
      </c>
      <c r="BM109" s="19" t="s">
        <v>4377</v>
      </c>
    </row>
    <row r="110" spans="2:65" s="1" customFormat="1" ht="20.399999999999999" customHeight="1">
      <c r="B110" s="36"/>
      <c r="C110" s="260" t="s">
        <v>438</v>
      </c>
      <c r="D110" s="260" t="s">
        <v>267</v>
      </c>
      <c r="E110" s="261" t="s">
        <v>4378</v>
      </c>
      <c r="F110" s="262" t="s">
        <v>4379</v>
      </c>
      <c r="G110" s="263" t="s">
        <v>2177</v>
      </c>
      <c r="H110" s="264">
        <v>13</v>
      </c>
      <c r="I110" s="265"/>
      <c r="J110" s="266">
        <f t="shared" si="0"/>
        <v>0</v>
      </c>
      <c r="K110" s="262" t="s">
        <v>22</v>
      </c>
      <c r="L110" s="267"/>
      <c r="M110" s="268" t="s">
        <v>22</v>
      </c>
      <c r="N110" s="269" t="s">
        <v>46</v>
      </c>
      <c r="O110" s="37"/>
      <c r="P110" s="202">
        <f t="shared" si="1"/>
        <v>0</v>
      </c>
      <c r="Q110" s="202">
        <v>0</v>
      </c>
      <c r="R110" s="202">
        <f t="shared" si="2"/>
        <v>0</v>
      </c>
      <c r="S110" s="202">
        <v>0</v>
      </c>
      <c r="T110" s="203">
        <f t="shared" si="3"/>
        <v>0</v>
      </c>
      <c r="AR110" s="19" t="s">
        <v>262</v>
      </c>
      <c r="AT110" s="19" t="s">
        <v>267</v>
      </c>
      <c r="AU110" s="19" t="s">
        <v>83</v>
      </c>
      <c r="AY110" s="19" t="s">
        <v>195</v>
      </c>
      <c r="BE110" s="204">
        <f t="shared" si="4"/>
        <v>0</v>
      </c>
      <c r="BF110" s="204">
        <f t="shared" si="5"/>
        <v>0</v>
      </c>
      <c r="BG110" s="204">
        <f t="shared" si="6"/>
        <v>0</v>
      </c>
      <c r="BH110" s="204">
        <f t="shared" si="7"/>
        <v>0</v>
      </c>
      <c r="BI110" s="204">
        <f t="shared" si="8"/>
        <v>0</v>
      </c>
      <c r="BJ110" s="19" t="s">
        <v>23</v>
      </c>
      <c r="BK110" s="204">
        <f t="shared" si="9"/>
        <v>0</v>
      </c>
      <c r="BL110" s="19" t="s">
        <v>202</v>
      </c>
      <c r="BM110" s="19" t="s">
        <v>4380</v>
      </c>
    </row>
    <row r="111" spans="2:65" s="1" customFormat="1" ht="20.399999999999999" customHeight="1">
      <c r="B111" s="36"/>
      <c r="C111" s="260" t="s">
        <v>447</v>
      </c>
      <c r="D111" s="260" t="s">
        <v>267</v>
      </c>
      <c r="E111" s="261" t="s">
        <v>4381</v>
      </c>
      <c r="F111" s="262" t="s">
        <v>4382</v>
      </c>
      <c r="G111" s="263" t="s">
        <v>2177</v>
      </c>
      <c r="H111" s="264">
        <v>5</v>
      </c>
      <c r="I111" s="265"/>
      <c r="J111" s="266">
        <f t="shared" si="0"/>
        <v>0</v>
      </c>
      <c r="K111" s="262" t="s">
        <v>22</v>
      </c>
      <c r="L111" s="267"/>
      <c r="M111" s="268" t="s">
        <v>22</v>
      </c>
      <c r="N111" s="269" t="s">
        <v>46</v>
      </c>
      <c r="O111" s="37"/>
      <c r="P111" s="202">
        <f t="shared" si="1"/>
        <v>0</v>
      </c>
      <c r="Q111" s="202">
        <v>0</v>
      </c>
      <c r="R111" s="202">
        <f t="shared" si="2"/>
        <v>0</v>
      </c>
      <c r="S111" s="202">
        <v>0</v>
      </c>
      <c r="T111" s="203">
        <f t="shared" si="3"/>
        <v>0</v>
      </c>
      <c r="AR111" s="19" t="s">
        <v>262</v>
      </c>
      <c r="AT111" s="19" t="s">
        <v>267</v>
      </c>
      <c r="AU111" s="19" t="s">
        <v>83</v>
      </c>
      <c r="AY111" s="19" t="s">
        <v>195</v>
      </c>
      <c r="BE111" s="204">
        <f t="shared" si="4"/>
        <v>0</v>
      </c>
      <c r="BF111" s="204">
        <f t="shared" si="5"/>
        <v>0</v>
      </c>
      <c r="BG111" s="204">
        <f t="shared" si="6"/>
        <v>0</v>
      </c>
      <c r="BH111" s="204">
        <f t="shared" si="7"/>
        <v>0</v>
      </c>
      <c r="BI111" s="204">
        <f t="shared" si="8"/>
        <v>0</v>
      </c>
      <c r="BJ111" s="19" t="s">
        <v>23</v>
      </c>
      <c r="BK111" s="204">
        <f t="shared" si="9"/>
        <v>0</v>
      </c>
      <c r="BL111" s="19" t="s">
        <v>202</v>
      </c>
      <c r="BM111" s="19" t="s">
        <v>4383</v>
      </c>
    </row>
    <row r="112" spans="2:65" s="1" customFormat="1" ht="20.399999999999999" customHeight="1">
      <c r="B112" s="36"/>
      <c r="C112" s="260" t="s">
        <v>7</v>
      </c>
      <c r="D112" s="260" t="s">
        <v>267</v>
      </c>
      <c r="E112" s="261" t="s">
        <v>4384</v>
      </c>
      <c r="F112" s="262" t="s">
        <v>4385</v>
      </c>
      <c r="G112" s="263" t="s">
        <v>2177</v>
      </c>
      <c r="H112" s="264">
        <v>4</v>
      </c>
      <c r="I112" s="265"/>
      <c r="J112" s="266">
        <f t="shared" si="0"/>
        <v>0</v>
      </c>
      <c r="K112" s="262" t="s">
        <v>22</v>
      </c>
      <c r="L112" s="267"/>
      <c r="M112" s="268" t="s">
        <v>22</v>
      </c>
      <c r="N112" s="269" t="s">
        <v>46</v>
      </c>
      <c r="O112" s="37"/>
      <c r="P112" s="202">
        <f t="shared" si="1"/>
        <v>0</v>
      </c>
      <c r="Q112" s="202">
        <v>0</v>
      </c>
      <c r="R112" s="202">
        <f t="shared" si="2"/>
        <v>0</v>
      </c>
      <c r="S112" s="202">
        <v>0</v>
      </c>
      <c r="T112" s="203">
        <f t="shared" si="3"/>
        <v>0</v>
      </c>
      <c r="AR112" s="19" t="s">
        <v>262</v>
      </c>
      <c r="AT112" s="19" t="s">
        <v>267</v>
      </c>
      <c r="AU112" s="19" t="s">
        <v>83</v>
      </c>
      <c r="AY112" s="19" t="s">
        <v>195</v>
      </c>
      <c r="BE112" s="204">
        <f t="shared" si="4"/>
        <v>0</v>
      </c>
      <c r="BF112" s="204">
        <f t="shared" si="5"/>
        <v>0</v>
      </c>
      <c r="BG112" s="204">
        <f t="shared" si="6"/>
        <v>0</v>
      </c>
      <c r="BH112" s="204">
        <f t="shared" si="7"/>
        <v>0</v>
      </c>
      <c r="BI112" s="204">
        <f t="shared" si="8"/>
        <v>0</v>
      </c>
      <c r="BJ112" s="19" t="s">
        <v>23</v>
      </c>
      <c r="BK112" s="204">
        <f t="shared" si="9"/>
        <v>0</v>
      </c>
      <c r="BL112" s="19" t="s">
        <v>202</v>
      </c>
      <c r="BM112" s="19" t="s">
        <v>4386</v>
      </c>
    </row>
    <row r="113" spans="2:65" s="1" customFormat="1" ht="20.399999999999999" customHeight="1">
      <c r="B113" s="36"/>
      <c r="C113" s="260" t="s">
        <v>460</v>
      </c>
      <c r="D113" s="260" t="s">
        <v>267</v>
      </c>
      <c r="E113" s="261" t="s">
        <v>4387</v>
      </c>
      <c r="F113" s="262" t="s">
        <v>4388</v>
      </c>
      <c r="G113" s="263" t="s">
        <v>2177</v>
      </c>
      <c r="H113" s="264">
        <v>9</v>
      </c>
      <c r="I113" s="265"/>
      <c r="J113" s="266">
        <f t="shared" si="0"/>
        <v>0</v>
      </c>
      <c r="K113" s="262" t="s">
        <v>22</v>
      </c>
      <c r="L113" s="267"/>
      <c r="M113" s="268" t="s">
        <v>22</v>
      </c>
      <c r="N113" s="269" t="s">
        <v>46</v>
      </c>
      <c r="O113" s="37"/>
      <c r="P113" s="202">
        <f t="shared" si="1"/>
        <v>0</v>
      </c>
      <c r="Q113" s="202">
        <v>0</v>
      </c>
      <c r="R113" s="202">
        <f t="shared" si="2"/>
        <v>0</v>
      </c>
      <c r="S113" s="202">
        <v>0</v>
      </c>
      <c r="T113" s="203">
        <f t="shared" si="3"/>
        <v>0</v>
      </c>
      <c r="AR113" s="19" t="s">
        <v>262</v>
      </c>
      <c r="AT113" s="19" t="s">
        <v>267</v>
      </c>
      <c r="AU113" s="19" t="s">
        <v>83</v>
      </c>
      <c r="AY113" s="19" t="s">
        <v>195</v>
      </c>
      <c r="BE113" s="204">
        <f t="shared" si="4"/>
        <v>0</v>
      </c>
      <c r="BF113" s="204">
        <f t="shared" si="5"/>
        <v>0</v>
      </c>
      <c r="BG113" s="204">
        <f t="shared" si="6"/>
        <v>0</v>
      </c>
      <c r="BH113" s="204">
        <f t="shared" si="7"/>
        <v>0</v>
      </c>
      <c r="BI113" s="204">
        <f t="shared" si="8"/>
        <v>0</v>
      </c>
      <c r="BJ113" s="19" t="s">
        <v>23</v>
      </c>
      <c r="BK113" s="204">
        <f t="shared" si="9"/>
        <v>0</v>
      </c>
      <c r="BL113" s="19" t="s">
        <v>202</v>
      </c>
      <c r="BM113" s="19" t="s">
        <v>4389</v>
      </c>
    </row>
    <row r="114" spans="2:65" s="1" customFormat="1" ht="20.399999999999999" customHeight="1">
      <c r="B114" s="36"/>
      <c r="C114" s="260" t="s">
        <v>466</v>
      </c>
      <c r="D114" s="260" t="s">
        <v>267</v>
      </c>
      <c r="E114" s="261" t="s">
        <v>4390</v>
      </c>
      <c r="F114" s="262" t="s">
        <v>4391</v>
      </c>
      <c r="G114" s="263" t="s">
        <v>2177</v>
      </c>
      <c r="H114" s="264">
        <v>25</v>
      </c>
      <c r="I114" s="265"/>
      <c r="J114" s="266">
        <f t="shared" si="0"/>
        <v>0</v>
      </c>
      <c r="K114" s="262" t="s">
        <v>22</v>
      </c>
      <c r="L114" s="267"/>
      <c r="M114" s="268" t="s">
        <v>22</v>
      </c>
      <c r="N114" s="269" t="s">
        <v>46</v>
      </c>
      <c r="O114" s="37"/>
      <c r="P114" s="202">
        <f t="shared" si="1"/>
        <v>0</v>
      </c>
      <c r="Q114" s="202">
        <v>0</v>
      </c>
      <c r="R114" s="202">
        <f t="shared" si="2"/>
        <v>0</v>
      </c>
      <c r="S114" s="202">
        <v>0</v>
      </c>
      <c r="T114" s="203">
        <f t="shared" si="3"/>
        <v>0</v>
      </c>
      <c r="AR114" s="19" t="s">
        <v>262</v>
      </c>
      <c r="AT114" s="19" t="s">
        <v>267</v>
      </c>
      <c r="AU114" s="19" t="s">
        <v>83</v>
      </c>
      <c r="AY114" s="19" t="s">
        <v>195</v>
      </c>
      <c r="BE114" s="204">
        <f t="shared" si="4"/>
        <v>0</v>
      </c>
      <c r="BF114" s="204">
        <f t="shared" si="5"/>
        <v>0</v>
      </c>
      <c r="BG114" s="204">
        <f t="shared" si="6"/>
        <v>0</v>
      </c>
      <c r="BH114" s="204">
        <f t="shared" si="7"/>
        <v>0</v>
      </c>
      <c r="BI114" s="204">
        <f t="shared" si="8"/>
        <v>0</v>
      </c>
      <c r="BJ114" s="19" t="s">
        <v>23</v>
      </c>
      <c r="BK114" s="204">
        <f t="shared" si="9"/>
        <v>0</v>
      </c>
      <c r="BL114" s="19" t="s">
        <v>202</v>
      </c>
      <c r="BM114" s="19" t="s">
        <v>4392</v>
      </c>
    </row>
    <row r="115" spans="2:65" s="1" customFormat="1" ht="28.8" customHeight="1">
      <c r="B115" s="36"/>
      <c r="C115" s="260" t="s">
        <v>471</v>
      </c>
      <c r="D115" s="260" t="s">
        <v>267</v>
      </c>
      <c r="E115" s="261" t="s">
        <v>4393</v>
      </c>
      <c r="F115" s="262" t="s">
        <v>4394</v>
      </c>
      <c r="G115" s="263" t="s">
        <v>2177</v>
      </c>
      <c r="H115" s="264">
        <v>1</v>
      </c>
      <c r="I115" s="265"/>
      <c r="J115" s="266">
        <f t="shared" si="0"/>
        <v>0</v>
      </c>
      <c r="K115" s="262" t="s">
        <v>22</v>
      </c>
      <c r="L115" s="267"/>
      <c r="M115" s="268" t="s">
        <v>22</v>
      </c>
      <c r="N115" s="269" t="s">
        <v>46</v>
      </c>
      <c r="O115" s="37"/>
      <c r="P115" s="202">
        <f t="shared" si="1"/>
        <v>0</v>
      </c>
      <c r="Q115" s="202">
        <v>0</v>
      </c>
      <c r="R115" s="202">
        <f t="shared" si="2"/>
        <v>0</v>
      </c>
      <c r="S115" s="202">
        <v>0</v>
      </c>
      <c r="T115" s="203">
        <f t="shared" si="3"/>
        <v>0</v>
      </c>
      <c r="AR115" s="19" t="s">
        <v>262</v>
      </c>
      <c r="AT115" s="19" t="s">
        <v>267</v>
      </c>
      <c r="AU115" s="19" t="s">
        <v>83</v>
      </c>
      <c r="AY115" s="19" t="s">
        <v>195</v>
      </c>
      <c r="BE115" s="204">
        <f t="shared" si="4"/>
        <v>0</v>
      </c>
      <c r="BF115" s="204">
        <f t="shared" si="5"/>
        <v>0</v>
      </c>
      <c r="BG115" s="204">
        <f t="shared" si="6"/>
        <v>0</v>
      </c>
      <c r="BH115" s="204">
        <f t="shared" si="7"/>
        <v>0</v>
      </c>
      <c r="BI115" s="204">
        <f t="shared" si="8"/>
        <v>0</v>
      </c>
      <c r="BJ115" s="19" t="s">
        <v>23</v>
      </c>
      <c r="BK115" s="204">
        <f t="shared" si="9"/>
        <v>0</v>
      </c>
      <c r="BL115" s="19" t="s">
        <v>202</v>
      </c>
      <c r="BM115" s="19" t="s">
        <v>4395</v>
      </c>
    </row>
    <row r="116" spans="2:65" s="1" customFormat="1" ht="20.399999999999999" customHeight="1">
      <c r="B116" s="36"/>
      <c r="C116" s="260" t="s">
        <v>475</v>
      </c>
      <c r="D116" s="260" t="s">
        <v>267</v>
      </c>
      <c r="E116" s="261" t="s">
        <v>4396</v>
      </c>
      <c r="F116" s="262" t="s">
        <v>4397</v>
      </c>
      <c r="G116" s="263" t="s">
        <v>2177</v>
      </c>
      <c r="H116" s="264">
        <v>1</v>
      </c>
      <c r="I116" s="265"/>
      <c r="J116" s="266">
        <f t="shared" si="0"/>
        <v>0</v>
      </c>
      <c r="K116" s="262" t="s">
        <v>22</v>
      </c>
      <c r="L116" s="267"/>
      <c r="M116" s="268" t="s">
        <v>22</v>
      </c>
      <c r="N116" s="269" t="s">
        <v>46</v>
      </c>
      <c r="O116" s="37"/>
      <c r="P116" s="202">
        <f t="shared" si="1"/>
        <v>0</v>
      </c>
      <c r="Q116" s="202">
        <v>0</v>
      </c>
      <c r="R116" s="202">
        <f t="shared" si="2"/>
        <v>0</v>
      </c>
      <c r="S116" s="202">
        <v>0</v>
      </c>
      <c r="T116" s="203">
        <f t="shared" si="3"/>
        <v>0</v>
      </c>
      <c r="AR116" s="19" t="s">
        <v>262</v>
      </c>
      <c r="AT116" s="19" t="s">
        <v>267</v>
      </c>
      <c r="AU116" s="19" t="s">
        <v>83</v>
      </c>
      <c r="AY116" s="19" t="s">
        <v>195</v>
      </c>
      <c r="BE116" s="204">
        <f t="shared" si="4"/>
        <v>0</v>
      </c>
      <c r="BF116" s="204">
        <f t="shared" si="5"/>
        <v>0</v>
      </c>
      <c r="BG116" s="204">
        <f t="shared" si="6"/>
        <v>0</v>
      </c>
      <c r="BH116" s="204">
        <f t="shared" si="7"/>
        <v>0</v>
      </c>
      <c r="BI116" s="204">
        <f t="shared" si="8"/>
        <v>0</v>
      </c>
      <c r="BJ116" s="19" t="s">
        <v>23</v>
      </c>
      <c r="BK116" s="204">
        <f t="shared" si="9"/>
        <v>0</v>
      </c>
      <c r="BL116" s="19" t="s">
        <v>202</v>
      </c>
      <c r="BM116" s="19" t="s">
        <v>4398</v>
      </c>
    </row>
    <row r="117" spans="2:65" s="1" customFormat="1" ht="20.399999999999999" customHeight="1">
      <c r="B117" s="36"/>
      <c r="C117" s="193" t="s">
        <v>479</v>
      </c>
      <c r="D117" s="193" t="s">
        <v>198</v>
      </c>
      <c r="E117" s="194" t="s">
        <v>4399</v>
      </c>
      <c r="F117" s="195" t="s">
        <v>4400</v>
      </c>
      <c r="G117" s="196" t="s">
        <v>206</v>
      </c>
      <c r="H117" s="197">
        <v>142.6</v>
      </c>
      <c r="I117" s="198"/>
      <c r="J117" s="199">
        <f t="shared" si="0"/>
        <v>0</v>
      </c>
      <c r="K117" s="195" t="s">
        <v>22</v>
      </c>
      <c r="L117" s="56"/>
      <c r="M117" s="200" t="s">
        <v>22</v>
      </c>
      <c r="N117" s="201" t="s">
        <v>46</v>
      </c>
      <c r="O117" s="37"/>
      <c r="P117" s="202">
        <f t="shared" si="1"/>
        <v>0</v>
      </c>
      <c r="Q117" s="202">
        <v>0</v>
      </c>
      <c r="R117" s="202">
        <f t="shared" si="2"/>
        <v>0</v>
      </c>
      <c r="S117" s="202">
        <v>0</v>
      </c>
      <c r="T117" s="203">
        <f t="shared" si="3"/>
        <v>0</v>
      </c>
      <c r="AR117" s="19" t="s">
        <v>202</v>
      </c>
      <c r="AT117" s="19" t="s">
        <v>198</v>
      </c>
      <c r="AU117" s="19" t="s">
        <v>83</v>
      </c>
      <c r="AY117" s="19" t="s">
        <v>195</v>
      </c>
      <c r="BE117" s="204">
        <f t="shared" si="4"/>
        <v>0</v>
      </c>
      <c r="BF117" s="204">
        <f t="shared" si="5"/>
        <v>0</v>
      </c>
      <c r="BG117" s="204">
        <f t="shared" si="6"/>
        <v>0</v>
      </c>
      <c r="BH117" s="204">
        <f t="shared" si="7"/>
        <v>0</v>
      </c>
      <c r="BI117" s="204">
        <f t="shared" si="8"/>
        <v>0</v>
      </c>
      <c r="BJ117" s="19" t="s">
        <v>23</v>
      </c>
      <c r="BK117" s="204">
        <f t="shared" si="9"/>
        <v>0</v>
      </c>
      <c r="BL117" s="19" t="s">
        <v>202</v>
      </c>
      <c r="BM117" s="19" t="s">
        <v>4401</v>
      </c>
    </row>
    <row r="118" spans="2:65" s="1" customFormat="1" ht="20.399999999999999" customHeight="1">
      <c r="B118" s="36"/>
      <c r="C118" s="193" t="s">
        <v>486</v>
      </c>
      <c r="D118" s="193" t="s">
        <v>198</v>
      </c>
      <c r="E118" s="194" t="s">
        <v>4402</v>
      </c>
      <c r="F118" s="195" t="s">
        <v>4403</v>
      </c>
      <c r="G118" s="196" t="s">
        <v>206</v>
      </c>
      <c r="H118" s="197">
        <v>61.582999999999998</v>
      </c>
      <c r="I118" s="198"/>
      <c r="J118" s="199">
        <f t="shared" si="0"/>
        <v>0</v>
      </c>
      <c r="K118" s="195" t="s">
        <v>22</v>
      </c>
      <c r="L118" s="56"/>
      <c r="M118" s="200" t="s">
        <v>22</v>
      </c>
      <c r="N118" s="201" t="s">
        <v>46</v>
      </c>
      <c r="O118" s="37"/>
      <c r="P118" s="202">
        <f t="shared" si="1"/>
        <v>0</v>
      </c>
      <c r="Q118" s="202">
        <v>0</v>
      </c>
      <c r="R118" s="202">
        <f t="shared" si="2"/>
        <v>0</v>
      </c>
      <c r="S118" s="202">
        <v>0</v>
      </c>
      <c r="T118" s="203">
        <f t="shared" si="3"/>
        <v>0</v>
      </c>
      <c r="AR118" s="19" t="s">
        <v>202</v>
      </c>
      <c r="AT118" s="19" t="s">
        <v>198</v>
      </c>
      <c r="AU118" s="19" t="s">
        <v>83</v>
      </c>
      <c r="AY118" s="19" t="s">
        <v>195</v>
      </c>
      <c r="BE118" s="204">
        <f t="shared" si="4"/>
        <v>0</v>
      </c>
      <c r="BF118" s="204">
        <f t="shared" si="5"/>
        <v>0</v>
      </c>
      <c r="BG118" s="204">
        <f t="shared" si="6"/>
        <v>0</v>
      </c>
      <c r="BH118" s="204">
        <f t="shared" si="7"/>
        <v>0</v>
      </c>
      <c r="BI118" s="204">
        <f t="shared" si="8"/>
        <v>0</v>
      </c>
      <c r="BJ118" s="19" t="s">
        <v>23</v>
      </c>
      <c r="BK118" s="204">
        <f t="shared" si="9"/>
        <v>0</v>
      </c>
      <c r="BL118" s="19" t="s">
        <v>202</v>
      </c>
      <c r="BM118" s="19" t="s">
        <v>4404</v>
      </c>
    </row>
    <row r="119" spans="2:65" s="1" customFormat="1" ht="20.399999999999999" customHeight="1">
      <c r="B119" s="36"/>
      <c r="C119" s="193" t="s">
        <v>491</v>
      </c>
      <c r="D119" s="193" t="s">
        <v>198</v>
      </c>
      <c r="E119" s="194" t="s">
        <v>4405</v>
      </c>
      <c r="F119" s="195" t="s">
        <v>4406</v>
      </c>
      <c r="G119" s="196" t="s">
        <v>206</v>
      </c>
      <c r="H119" s="197">
        <v>74.75</v>
      </c>
      <c r="I119" s="198"/>
      <c r="J119" s="199">
        <f t="shared" si="0"/>
        <v>0</v>
      </c>
      <c r="K119" s="195" t="s">
        <v>22</v>
      </c>
      <c r="L119" s="56"/>
      <c r="M119" s="200" t="s">
        <v>22</v>
      </c>
      <c r="N119" s="201" t="s">
        <v>46</v>
      </c>
      <c r="O119" s="37"/>
      <c r="P119" s="202">
        <f t="shared" si="1"/>
        <v>0</v>
      </c>
      <c r="Q119" s="202">
        <v>0</v>
      </c>
      <c r="R119" s="202">
        <f t="shared" si="2"/>
        <v>0</v>
      </c>
      <c r="S119" s="202">
        <v>0</v>
      </c>
      <c r="T119" s="203">
        <f t="shared" si="3"/>
        <v>0</v>
      </c>
      <c r="AR119" s="19" t="s">
        <v>202</v>
      </c>
      <c r="AT119" s="19" t="s">
        <v>198</v>
      </c>
      <c r="AU119" s="19" t="s">
        <v>83</v>
      </c>
      <c r="AY119" s="19" t="s">
        <v>195</v>
      </c>
      <c r="BE119" s="204">
        <f t="shared" si="4"/>
        <v>0</v>
      </c>
      <c r="BF119" s="204">
        <f t="shared" si="5"/>
        <v>0</v>
      </c>
      <c r="BG119" s="204">
        <f t="shared" si="6"/>
        <v>0</v>
      </c>
      <c r="BH119" s="204">
        <f t="shared" si="7"/>
        <v>0</v>
      </c>
      <c r="BI119" s="204">
        <f t="shared" si="8"/>
        <v>0</v>
      </c>
      <c r="BJ119" s="19" t="s">
        <v>23</v>
      </c>
      <c r="BK119" s="204">
        <f t="shared" si="9"/>
        <v>0</v>
      </c>
      <c r="BL119" s="19" t="s">
        <v>202</v>
      </c>
      <c r="BM119" s="19" t="s">
        <v>4407</v>
      </c>
    </row>
    <row r="120" spans="2:65" s="1" customFormat="1" ht="20.399999999999999" customHeight="1">
      <c r="B120" s="36"/>
      <c r="C120" s="193" t="s">
        <v>498</v>
      </c>
      <c r="D120" s="193" t="s">
        <v>198</v>
      </c>
      <c r="E120" s="194" t="s">
        <v>3951</v>
      </c>
      <c r="F120" s="195" t="s">
        <v>3952</v>
      </c>
      <c r="G120" s="196" t="s">
        <v>2177</v>
      </c>
      <c r="H120" s="197">
        <v>9</v>
      </c>
      <c r="I120" s="198"/>
      <c r="J120" s="199">
        <f t="shared" si="0"/>
        <v>0</v>
      </c>
      <c r="K120" s="195" t="s">
        <v>22</v>
      </c>
      <c r="L120" s="56"/>
      <c r="M120" s="200" t="s">
        <v>22</v>
      </c>
      <c r="N120" s="201" t="s">
        <v>46</v>
      </c>
      <c r="O120" s="37"/>
      <c r="P120" s="202">
        <f t="shared" si="1"/>
        <v>0</v>
      </c>
      <c r="Q120" s="202">
        <v>0</v>
      </c>
      <c r="R120" s="202">
        <f t="shared" si="2"/>
        <v>0</v>
      </c>
      <c r="S120" s="202">
        <v>0</v>
      </c>
      <c r="T120" s="203">
        <f t="shared" si="3"/>
        <v>0</v>
      </c>
      <c r="AR120" s="19" t="s">
        <v>202</v>
      </c>
      <c r="AT120" s="19" t="s">
        <v>198</v>
      </c>
      <c r="AU120" s="19" t="s">
        <v>83</v>
      </c>
      <c r="AY120" s="19" t="s">
        <v>195</v>
      </c>
      <c r="BE120" s="204">
        <f t="shared" si="4"/>
        <v>0</v>
      </c>
      <c r="BF120" s="204">
        <f t="shared" si="5"/>
        <v>0</v>
      </c>
      <c r="BG120" s="204">
        <f t="shared" si="6"/>
        <v>0</v>
      </c>
      <c r="BH120" s="204">
        <f t="shared" si="7"/>
        <v>0</v>
      </c>
      <c r="BI120" s="204">
        <f t="shared" si="8"/>
        <v>0</v>
      </c>
      <c r="BJ120" s="19" t="s">
        <v>23</v>
      </c>
      <c r="BK120" s="204">
        <f t="shared" si="9"/>
        <v>0</v>
      </c>
      <c r="BL120" s="19" t="s">
        <v>202</v>
      </c>
      <c r="BM120" s="19" t="s">
        <v>4408</v>
      </c>
    </row>
    <row r="121" spans="2:65" s="1" customFormat="1" ht="20.399999999999999" customHeight="1">
      <c r="B121" s="36"/>
      <c r="C121" s="193" t="s">
        <v>503</v>
      </c>
      <c r="D121" s="193" t="s">
        <v>198</v>
      </c>
      <c r="E121" s="194" t="s">
        <v>4409</v>
      </c>
      <c r="F121" s="195" t="s">
        <v>4410</v>
      </c>
      <c r="G121" s="196" t="s">
        <v>2177</v>
      </c>
      <c r="H121" s="197">
        <v>49</v>
      </c>
      <c r="I121" s="198"/>
      <c r="J121" s="199">
        <f t="shared" si="0"/>
        <v>0</v>
      </c>
      <c r="K121" s="195" t="s">
        <v>22</v>
      </c>
      <c r="L121" s="56"/>
      <c r="M121" s="200" t="s">
        <v>22</v>
      </c>
      <c r="N121" s="201" t="s">
        <v>46</v>
      </c>
      <c r="O121" s="37"/>
      <c r="P121" s="202">
        <f t="shared" si="1"/>
        <v>0</v>
      </c>
      <c r="Q121" s="202">
        <v>0</v>
      </c>
      <c r="R121" s="202">
        <f t="shared" si="2"/>
        <v>0</v>
      </c>
      <c r="S121" s="202">
        <v>0</v>
      </c>
      <c r="T121" s="203">
        <f t="shared" si="3"/>
        <v>0</v>
      </c>
      <c r="AR121" s="19" t="s">
        <v>202</v>
      </c>
      <c r="AT121" s="19" t="s">
        <v>198</v>
      </c>
      <c r="AU121" s="19" t="s">
        <v>83</v>
      </c>
      <c r="AY121" s="19" t="s">
        <v>195</v>
      </c>
      <c r="BE121" s="204">
        <f t="shared" si="4"/>
        <v>0</v>
      </c>
      <c r="BF121" s="204">
        <f t="shared" si="5"/>
        <v>0</v>
      </c>
      <c r="BG121" s="204">
        <f t="shared" si="6"/>
        <v>0</v>
      </c>
      <c r="BH121" s="204">
        <f t="shared" si="7"/>
        <v>0</v>
      </c>
      <c r="BI121" s="204">
        <f t="shared" si="8"/>
        <v>0</v>
      </c>
      <c r="BJ121" s="19" t="s">
        <v>23</v>
      </c>
      <c r="BK121" s="204">
        <f t="shared" si="9"/>
        <v>0</v>
      </c>
      <c r="BL121" s="19" t="s">
        <v>202</v>
      </c>
      <c r="BM121" s="19" t="s">
        <v>4411</v>
      </c>
    </row>
    <row r="122" spans="2:65" s="1" customFormat="1" ht="20.399999999999999" customHeight="1">
      <c r="B122" s="36"/>
      <c r="C122" s="193" t="s">
        <v>508</v>
      </c>
      <c r="D122" s="193" t="s">
        <v>198</v>
      </c>
      <c r="E122" s="194" t="s">
        <v>4412</v>
      </c>
      <c r="F122" s="195" t="s">
        <v>4413</v>
      </c>
      <c r="G122" s="196" t="s">
        <v>2177</v>
      </c>
      <c r="H122" s="197">
        <v>21</v>
      </c>
      <c r="I122" s="198"/>
      <c r="J122" s="199">
        <f t="shared" si="0"/>
        <v>0</v>
      </c>
      <c r="K122" s="195" t="s">
        <v>22</v>
      </c>
      <c r="L122" s="56"/>
      <c r="M122" s="200" t="s">
        <v>22</v>
      </c>
      <c r="N122" s="201" t="s">
        <v>46</v>
      </c>
      <c r="O122" s="37"/>
      <c r="P122" s="202">
        <f t="shared" si="1"/>
        <v>0</v>
      </c>
      <c r="Q122" s="202">
        <v>0</v>
      </c>
      <c r="R122" s="202">
        <f t="shared" si="2"/>
        <v>0</v>
      </c>
      <c r="S122" s="202">
        <v>0</v>
      </c>
      <c r="T122" s="203">
        <f t="shared" si="3"/>
        <v>0</v>
      </c>
      <c r="AR122" s="19" t="s">
        <v>202</v>
      </c>
      <c r="AT122" s="19" t="s">
        <v>198</v>
      </c>
      <c r="AU122" s="19" t="s">
        <v>83</v>
      </c>
      <c r="AY122" s="19" t="s">
        <v>195</v>
      </c>
      <c r="BE122" s="204">
        <f t="shared" si="4"/>
        <v>0</v>
      </c>
      <c r="BF122" s="204">
        <f t="shared" si="5"/>
        <v>0</v>
      </c>
      <c r="BG122" s="204">
        <f t="shared" si="6"/>
        <v>0</v>
      </c>
      <c r="BH122" s="204">
        <f t="shared" si="7"/>
        <v>0</v>
      </c>
      <c r="BI122" s="204">
        <f t="shared" si="8"/>
        <v>0</v>
      </c>
      <c r="BJ122" s="19" t="s">
        <v>23</v>
      </c>
      <c r="BK122" s="204">
        <f t="shared" si="9"/>
        <v>0</v>
      </c>
      <c r="BL122" s="19" t="s">
        <v>202</v>
      </c>
      <c r="BM122" s="19" t="s">
        <v>4414</v>
      </c>
    </row>
    <row r="123" spans="2:65" s="1" customFormat="1" ht="20.399999999999999" customHeight="1">
      <c r="B123" s="36"/>
      <c r="C123" s="193" t="s">
        <v>512</v>
      </c>
      <c r="D123" s="193" t="s">
        <v>198</v>
      </c>
      <c r="E123" s="194" t="s">
        <v>4112</v>
      </c>
      <c r="F123" s="195" t="s">
        <v>4113</v>
      </c>
      <c r="G123" s="196" t="s">
        <v>2177</v>
      </c>
      <c r="H123" s="197">
        <v>1</v>
      </c>
      <c r="I123" s="198"/>
      <c r="J123" s="199">
        <f t="shared" si="0"/>
        <v>0</v>
      </c>
      <c r="K123" s="195" t="s">
        <v>22</v>
      </c>
      <c r="L123" s="56"/>
      <c r="M123" s="200" t="s">
        <v>22</v>
      </c>
      <c r="N123" s="201" t="s">
        <v>46</v>
      </c>
      <c r="O123" s="37"/>
      <c r="P123" s="202">
        <f t="shared" si="1"/>
        <v>0</v>
      </c>
      <c r="Q123" s="202">
        <v>0</v>
      </c>
      <c r="R123" s="202">
        <f t="shared" si="2"/>
        <v>0</v>
      </c>
      <c r="S123" s="202">
        <v>0</v>
      </c>
      <c r="T123" s="203">
        <f t="shared" si="3"/>
        <v>0</v>
      </c>
      <c r="AR123" s="19" t="s">
        <v>202</v>
      </c>
      <c r="AT123" s="19" t="s">
        <v>198</v>
      </c>
      <c r="AU123" s="19" t="s">
        <v>83</v>
      </c>
      <c r="AY123" s="19" t="s">
        <v>195</v>
      </c>
      <c r="BE123" s="204">
        <f t="shared" si="4"/>
        <v>0</v>
      </c>
      <c r="BF123" s="204">
        <f t="shared" si="5"/>
        <v>0</v>
      </c>
      <c r="BG123" s="204">
        <f t="shared" si="6"/>
        <v>0</v>
      </c>
      <c r="BH123" s="204">
        <f t="shared" si="7"/>
        <v>0</v>
      </c>
      <c r="BI123" s="204">
        <f t="shared" si="8"/>
        <v>0</v>
      </c>
      <c r="BJ123" s="19" t="s">
        <v>23</v>
      </c>
      <c r="BK123" s="204">
        <f t="shared" si="9"/>
        <v>0</v>
      </c>
      <c r="BL123" s="19" t="s">
        <v>202</v>
      </c>
      <c r="BM123" s="19" t="s">
        <v>4415</v>
      </c>
    </row>
    <row r="124" spans="2:65" s="1" customFormat="1" ht="20.399999999999999" customHeight="1">
      <c r="B124" s="36"/>
      <c r="C124" s="193" t="s">
        <v>516</v>
      </c>
      <c r="D124" s="193" t="s">
        <v>198</v>
      </c>
      <c r="E124" s="194" t="s">
        <v>3510</v>
      </c>
      <c r="F124" s="195" t="s">
        <v>3511</v>
      </c>
      <c r="G124" s="196" t="s">
        <v>2177</v>
      </c>
      <c r="H124" s="197">
        <v>1</v>
      </c>
      <c r="I124" s="198"/>
      <c r="J124" s="199">
        <f t="shared" si="0"/>
        <v>0</v>
      </c>
      <c r="K124" s="195" t="s">
        <v>22</v>
      </c>
      <c r="L124" s="56"/>
      <c r="M124" s="200" t="s">
        <v>22</v>
      </c>
      <c r="N124" s="201" t="s">
        <v>46</v>
      </c>
      <c r="O124" s="37"/>
      <c r="P124" s="202">
        <f t="shared" si="1"/>
        <v>0</v>
      </c>
      <c r="Q124" s="202">
        <v>0</v>
      </c>
      <c r="R124" s="202">
        <f t="shared" si="2"/>
        <v>0</v>
      </c>
      <c r="S124" s="202">
        <v>0</v>
      </c>
      <c r="T124" s="203">
        <f t="shared" si="3"/>
        <v>0</v>
      </c>
      <c r="AR124" s="19" t="s">
        <v>202</v>
      </c>
      <c r="AT124" s="19" t="s">
        <v>198</v>
      </c>
      <c r="AU124" s="19" t="s">
        <v>83</v>
      </c>
      <c r="AY124" s="19" t="s">
        <v>195</v>
      </c>
      <c r="BE124" s="204">
        <f t="shared" si="4"/>
        <v>0</v>
      </c>
      <c r="BF124" s="204">
        <f t="shared" si="5"/>
        <v>0</v>
      </c>
      <c r="BG124" s="204">
        <f t="shared" si="6"/>
        <v>0</v>
      </c>
      <c r="BH124" s="204">
        <f t="shared" si="7"/>
        <v>0</v>
      </c>
      <c r="BI124" s="204">
        <f t="shared" si="8"/>
        <v>0</v>
      </c>
      <c r="BJ124" s="19" t="s">
        <v>23</v>
      </c>
      <c r="BK124" s="204">
        <f t="shared" si="9"/>
        <v>0</v>
      </c>
      <c r="BL124" s="19" t="s">
        <v>202</v>
      </c>
      <c r="BM124" s="19" t="s">
        <v>4416</v>
      </c>
    </row>
    <row r="125" spans="2:65" s="1" customFormat="1" ht="20.399999999999999" customHeight="1">
      <c r="B125" s="36"/>
      <c r="C125" s="193" t="s">
        <v>523</v>
      </c>
      <c r="D125" s="193" t="s">
        <v>198</v>
      </c>
      <c r="E125" s="194" t="s">
        <v>4417</v>
      </c>
      <c r="F125" s="195" t="s">
        <v>4418</v>
      </c>
      <c r="G125" s="196" t="s">
        <v>2177</v>
      </c>
      <c r="H125" s="197">
        <v>1</v>
      </c>
      <c r="I125" s="198"/>
      <c r="J125" s="199">
        <f t="shared" si="0"/>
        <v>0</v>
      </c>
      <c r="K125" s="195" t="s">
        <v>22</v>
      </c>
      <c r="L125" s="56"/>
      <c r="M125" s="200" t="s">
        <v>22</v>
      </c>
      <c r="N125" s="201" t="s">
        <v>46</v>
      </c>
      <c r="O125" s="37"/>
      <c r="P125" s="202">
        <f t="shared" si="1"/>
        <v>0</v>
      </c>
      <c r="Q125" s="202">
        <v>0</v>
      </c>
      <c r="R125" s="202">
        <f t="shared" si="2"/>
        <v>0</v>
      </c>
      <c r="S125" s="202">
        <v>0</v>
      </c>
      <c r="T125" s="203">
        <f t="shared" si="3"/>
        <v>0</v>
      </c>
      <c r="AR125" s="19" t="s">
        <v>202</v>
      </c>
      <c r="AT125" s="19" t="s">
        <v>198</v>
      </c>
      <c r="AU125" s="19" t="s">
        <v>83</v>
      </c>
      <c r="AY125" s="19" t="s">
        <v>195</v>
      </c>
      <c r="BE125" s="204">
        <f t="shared" si="4"/>
        <v>0</v>
      </c>
      <c r="BF125" s="204">
        <f t="shared" si="5"/>
        <v>0</v>
      </c>
      <c r="BG125" s="204">
        <f t="shared" si="6"/>
        <v>0</v>
      </c>
      <c r="BH125" s="204">
        <f t="shared" si="7"/>
        <v>0</v>
      </c>
      <c r="BI125" s="204">
        <f t="shared" si="8"/>
        <v>0</v>
      </c>
      <c r="BJ125" s="19" t="s">
        <v>23</v>
      </c>
      <c r="BK125" s="204">
        <f t="shared" si="9"/>
        <v>0</v>
      </c>
      <c r="BL125" s="19" t="s">
        <v>202</v>
      </c>
      <c r="BM125" s="19" t="s">
        <v>4419</v>
      </c>
    </row>
    <row r="126" spans="2:65" s="1" customFormat="1" ht="20.399999999999999" customHeight="1">
      <c r="B126" s="36"/>
      <c r="C126" s="193" t="s">
        <v>528</v>
      </c>
      <c r="D126" s="193" t="s">
        <v>198</v>
      </c>
      <c r="E126" s="194" t="s">
        <v>4420</v>
      </c>
      <c r="F126" s="195" t="s">
        <v>4421</v>
      </c>
      <c r="G126" s="196" t="s">
        <v>206</v>
      </c>
      <c r="H126" s="197">
        <v>331.2</v>
      </c>
      <c r="I126" s="198"/>
      <c r="J126" s="199">
        <f t="shared" si="0"/>
        <v>0</v>
      </c>
      <c r="K126" s="195" t="s">
        <v>22</v>
      </c>
      <c r="L126" s="56"/>
      <c r="M126" s="200" t="s">
        <v>22</v>
      </c>
      <c r="N126" s="201" t="s">
        <v>46</v>
      </c>
      <c r="O126" s="37"/>
      <c r="P126" s="202">
        <f t="shared" si="1"/>
        <v>0</v>
      </c>
      <c r="Q126" s="202">
        <v>0</v>
      </c>
      <c r="R126" s="202">
        <f t="shared" si="2"/>
        <v>0</v>
      </c>
      <c r="S126" s="202">
        <v>0</v>
      </c>
      <c r="T126" s="203">
        <f t="shared" si="3"/>
        <v>0</v>
      </c>
      <c r="AR126" s="19" t="s">
        <v>202</v>
      </c>
      <c r="AT126" s="19" t="s">
        <v>198</v>
      </c>
      <c r="AU126" s="19" t="s">
        <v>83</v>
      </c>
      <c r="AY126" s="19" t="s">
        <v>195</v>
      </c>
      <c r="BE126" s="204">
        <f t="shared" si="4"/>
        <v>0</v>
      </c>
      <c r="BF126" s="204">
        <f t="shared" si="5"/>
        <v>0</v>
      </c>
      <c r="BG126" s="204">
        <f t="shared" si="6"/>
        <v>0</v>
      </c>
      <c r="BH126" s="204">
        <f t="shared" si="7"/>
        <v>0</v>
      </c>
      <c r="BI126" s="204">
        <f t="shared" si="8"/>
        <v>0</v>
      </c>
      <c r="BJ126" s="19" t="s">
        <v>23</v>
      </c>
      <c r="BK126" s="204">
        <f t="shared" si="9"/>
        <v>0</v>
      </c>
      <c r="BL126" s="19" t="s">
        <v>202</v>
      </c>
      <c r="BM126" s="19" t="s">
        <v>4422</v>
      </c>
    </row>
    <row r="127" spans="2:65" s="1" customFormat="1" ht="20.399999999999999" customHeight="1">
      <c r="B127" s="36"/>
      <c r="C127" s="193" t="s">
        <v>534</v>
      </c>
      <c r="D127" s="193" t="s">
        <v>198</v>
      </c>
      <c r="E127" s="194" t="s">
        <v>4423</v>
      </c>
      <c r="F127" s="195" t="s">
        <v>4424</v>
      </c>
      <c r="G127" s="196" t="s">
        <v>2177</v>
      </c>
      <c r="H127" s="197">
        <v>5</v>
      </c>
      <c r="I127" s="198"/>
      <c r="J127" s="199">
        <f t="shared" si="0"/>
        <v>0</v>
      </c>
      <c r="K127" s="195" t="s">
        <v>22</v>
      </c>
      <c r="L127" s="56"/>
      <c r="M127" s="200" t="s">
        <v>22</v>
      </c>
      <c r="N127" s="201" t="s">
        <v>46</v>
      </c>
      <c r="O127" s="37"/>
      <c r="P127" s="202">
        <f t="shared" si="1"/>
        <v>0</v>
      </c>
      <c r="Q127" s="202">
        <v>0</v>
      </c>
      <c r="R127" s="202">
        <f t="shared" si="2"/>
        <v>0</v>
      </c>
      <c r="S127" s="202">
        <v>0</v>
      </c>
      <c r="T127" s="203">
        <f t="shared" si="3"/>
        <v>0</v>
      </c>
      <c r="AR127" s="19" t="s">
        <v>202</v>
      </c>
      <c r="AT127" s="19" t="s">
        <v>198</v>
      </c>
      <c r="AU127" s="19" t="s">
        <v>83</v>
      </c>
      <c r="AY127" s="19" t="s">
        <v>195</v>
      </c>
      <c r="BE127" s="204">
        <f t="shared" si="4"/>
        <v>0</v>
      </c>
      <c r="BF127" s="204">
        <f t="shared" si="5"/>
        <v>0</v>
      </c>
      <c r="BG127" s="204">
        <f t="shared" si="6"/>
        <v>0</v>
      </c>
      <c r="BH127" s="204">
        <f t="shared" si="7"/>
        <v>0</v>
      </c>
      <c r="BI127" s="204">
        <f t="shared" si="8"/>
        <v>0</v>
      </c>
      <c r="BJ127" s="19" t="s">
        <v>23</v>
      </c>
      <c r="BK127" s="204">
        <f t="shared" si="9"/>
        <v>0</v>
      </c>
      <c r="BL127" s="19" t="s">
        <v>202</v>
      </c>
      <c r="BM127" s="19" t="s">
        <v>4425</v>
      </c>
    </row>
    <row r="128" spans="2:65" s="1" customFormat="1" ht="20.399999999999999" customHeight="1">
      <c r="B128" s="36"/>
      <c r="C128" s="193" t="s">
        <v>546</v>
      </c>
      <c r="D128" s="193" t="s">
        <v>198</v>
      </c>
      <c r="E128" s="194" t="s">
        <v>4426</v>
      </c>
      <c r="F128" s="195" t="s">
        <v>4427</v>
      </c>
      <c r="G128" s="196" t="s">
        <v>2177</v>
      </c>
      <c r="H128" s="197">
        <v>4</v>
      </c>
      <c r="I128" s="198"/>
      <c r="J128" s="199">
        <f t="shared" si="0"/>
        <v>0</v>
      </c>
      <c r="K128" s="195" t="s">
        <v>22</v>
      </c>
      <c r="L128" s="56"/>
      <c r="M128" s="200" t="s">
        <v>22</v>
      </c>
      <c r="N128" s="201" t="s">
        <v>46</v>
      </c>
      <c r="O128" s="37"/>
      <c r="P128" s="202">
        <f t="shared" si="1"/>
        <v>0</v>
      </c>
      <c r="Q128" s="202">
        <v>0</v>
      </c>
      <c r="R128" s="202">
        <f t="shared" si="2"/>
        <v>0</v>
      </c>
      <c r="S128" s="202">
        <v>0</v>
      </c>
      <c r="T128" s="203">
        <f t="shared" si="3"/>
        <v>0</v>
      </c>
      <c r="AR128" s="19" t="s">
        <v>202</v>
      </c>
      <c r="AT128" s="19" t="s">
        <v>198</v>
      </c>
      <c r="AU128" s="19" t="s">
        <v>83</v>
      </c>
      <c r="AY128" s="19" t="s">
        <v>195</v>
      </c>
      <c r="BE128" s="204">
        <f t="shared" si="4"/>
        <v>0</v>
      </c>
      <c r="BF128" s="204">
        <f t="shared" si="5"/>
        <v>0</v>
      </c>
      <c r="BG128" s="204">
        <f t="shared" si="6"/>
        <v>0</v>
      </c>
      <c r="BH128" s="204">
        <f t="shared" si="7"/>
        <v>0</v>
      </c>
      <c r="BI128" s="204">
        <f t="shared" si="8"/>
        <v>0</v>
      </c>
      <c r="BJ128" s="19" t="s">
        <v>23</v>
      </c>
      <c r="BK128" s="204">
        <f t="shared" si="9"/>
        <v>0</v>
      </c>
      <c r="BL128" s="19" t="s">
        <v>202</v>
      </c>
      <c r="BM128" s="19" t="s">
        <v>4428</v>
      </c>
    </row>
    <row r="129" spans="2:65" s="1" customFormat="1" ht="20.399999999999999" customHeight="1">
      <c r="B129" s="36"/>
      <c r="C129" s="193" t="s">
        <v>555</v>
      </c>
      <c r="D129" s="193" t="s">
        <v>198</v>
      </c>
      <c r="E129" s="194" t="s">
        <v>4429</v>
      </c>
      <c r="F129" s="195" t="s">
        <v>4430</v>
      </c>
      <c r="G129" s="196" t="s">
        <v>2177</v>
      </c>
      <c r="H129" s="197">
        <v>25</v>
      </c>
      <c r="I129" s="198"/>
      <c r="J129" s="199">
        <f t="shared" si="0"/>
        <v>0</v>
      </c>
      <c r="K129" s="195" t="s">
        <v>22</v>
      </c>
      <c r="L129" s="56"/>
      <c r="M129" s="200" t="s">
        <v>22</v>
      </c>
      <c r="N129" s="201" t="s">
        <v>46</v>
      </c>
      <c r="O129" s="37"/>
      <c r="P129" s="202">
        <f t="shared" si="1"/>
        <v>0</v>
      </c>
      <c r="Q129" s="202">
        <v>0</v>
      </c>
      <c r="R129" s="202">
        <f t="shared" si="2"/>
        <v>0</v>
      </c>
      <c r="S129" s="202">
        <v>0</v>
      </c>
      <c r="T129" s="203">
        <f t="shared" si="3"/>
        <v>0</v>
      </c>
      <c r="AR129" s="19" t="s">
        <v>202</v>
      </c>
      <c r="AT129" s="19" t="s">
        <v>198</v>
      </c>
      <c r="AU129" s="19" t="s">
        <v>83</v>
      </c>
      <c r="AY129" s="19" t="s">
        <v>195</v>
      </c>
      <c r="BE129" s="204">
        <f t="shared" si="4"/>
        <v>0</v>
      </c>
      <c r="BF129" s="204">
        <f t="shared" si="5"/>
        <v>0</v>
      </c>
      <c r="BG129" s="204">
        <f t="shared" si="6"/>
        <v>0</v>
      </c>
      <c r="BH129" s="204">
        <f t="shared" si="7"/>
        <v>0</v>
      </c>
      <c r="BI129" s="204">
        <f t="shared" si="8"/>
        <v>0</v>
      </c>
      <c r="BJ129" s="19" t="s">
        <v>23</v>
      </c>
      <c r="BK129" s="204">
        <f t="shared" si="9"/>
        <v>0</v>
      </c>
      <c r="BL129" s="19" t="s">
        <v>202</v>
      </c>
      <c r="BM129" s="19" t="s">
        <v>4431</v>
      </c>
    </row>
    <row r="130" spans="2:65" s="1" customFormat="1" ht="20.399999999999999" customHeight="1">
      <c r="B130" s="36"/>
      <c r="C130" s="193" t="s">
        <v>561</v>
      </c>
      <c r="D130" s="193" t="s">
        <v>198</v>
      </c>
      <c r="E130" s="194" t="s">
        <v>4432</v>
      </c>
      <c r="F130" s="195" t="s">
        <v>4433</v>
      </c>
      <c r="G130" s="196" t="s">
        <v>2177</v>
      </c>
      <c r="H130" s="197">
        <v>1</v>
      </c>
      <c r="I130" s="198"/>
      <c r="J130" s="199">
        <f t="shared" si="0"/>
        <v>0</v>
      </c>
      <c r="K130" s="195" t="s">
        <v>22</v>
      </c>
      <c r="L130" s="56"/>
      <c r="M130" s="200" t="s">
        <v>22</v>
      </c>
      <c r="N130" s="201" t="s">
        <v>46</v>
      </c>
      <c r="O130" s="37"/>
      <c r="P130" s="202">
        <f t="shared" si="1"/>
        <v>0</v>
      </c>
      <c r="Q130" s="202">
        <v>0</v>
      </c>
      <c r="R130" s="202">
        <f t="shared" si="2"/>
        <v>0</v>
      </c>
      <c r="S130" s="202">
        <v>0</v>
      </c>
      <c r="T130" s="203">
        <f t="shared" si="3"/>
        <v>0</v>
      </c>
      <c r="AR130" s="19" t="s">
        <v>202</v>
      </c>
      <c r="AT130" s="19" t="s">
        <v>198</v>
      </c>
      <c r="AU130" s="19" t="s">
        <v>83</v>
      </c>
      <c r="AY130" s="19" t="s">
        <v>195</v>
      </c>
      <c r="BE130" s="204">
        <f t="shared" si="4"/>
        <v>0</v>
      </c>
      <c r="BF130" s="204">
        <f t="shared" si="5"/>
        <v>0</v>
      </c>
      <c r="BG130" s="204">
        <f t="shared" si="6"/>
        <v>0</v>
      </c>
      <c r="BH130" s="204">
        <f t="shared" si="7"/>
        <v>0</v>
      </c>
      <c r="BI130" s="204">
        <f t="shared" si="8"/>
        <v>0</v>
      </c>
      <c r="BJ130" s="19" t="s">
        <v>23</v>
      </c>
      <c r="BK130" s="204">
        <f t="shared" si="9"/>
        <v>0</v>
      </c>
      <c r="BL130" s="19" t="s">
        <v>202</v>
      </c>
      <c r="BM130" s="19" t="s">
        <v>4434</v>
      </c>
    </row>
    <row r="131" spans="2:65" s="1" customFormat="1" ht="20.399999999999999" customHeight="1">
      <c r="B131" s="36"/>
      <c r="C131" s="193" t="s">
        <v>565</v>
      </c>
      <c r="D131" s="193" t="s">
        <v>198</v>
      </c>
      <c r="E131" s="194" t="s">
        <v>4067</v>
      </c>
      <c r="F131" s="195" t="s">
        <v>4068</v>
      </c>
      <c r="G131" s="196" t="s">
        <v>2177</v>
      </c>
      <c r="H131" s="197">
        <v>40</v>
      </c>
      <c r="I131" s="198"/>
      <c r="J131" s="199">
        <f t="shared" si="0"/>
        <v>0</v>
      </c>
      <c r="K131" s="195" t="s">
        <v>22</v>
      </c>
      <c r="L131" s="56"/>
      <c r="M131" s="200" t="s">
        <v>22</v>
      </c>
      <c r="N131" s="201" t="s">
        <v>46</v>
      </c>
      <c r="O131" s="37"/>
      <c r="P131" s="202">
        <f t="shared" si="1"/>
        <v>0</v>
      </c>
      <c r="Q131" s="202">
        <v>0</v>
      </c>
      <c r="R131" s="202">
        <f t="shared" si="2"/>
        <v>0</v>
      </c>
      <c r="S131" s="202">
        <v>0</v>
      </c>
      <c r="T131" s="203">
        <f t="shared" si="3"/>
        <v>0</v>
      </c>
      <c r="AR131" s="19" t="s">
        <v>202</v>
      </c>
      <c r="AT131" s="19" t="s">
        <v>198</v>
      </c>
      <c r="AU131" s="19" t="s">
        <v>83</v>
      </c>
      <c r="AY131" s="19" t="s">
        <v>195</v>
      </c>
      <c r="BE131" s="204">
        <f t="shared" si="4"/>
        <v>0</v>
      </c>
      <c r="BF131" s="204">
        <f t="shared" si="5"/>
        <v>0</v>
      </c>
      <c r="BG131" s="204">
        <f t="shared" si="6"/>
        <v>0</v>
      </c>
      <c r="BH131" s="204">
        <f t="shared" si="7"/>
        <v>0</v>
      </c>
      <c r="BI131" s="204">
        <f t="shared" si="8"/>
        <v>0</v>
      </c>
      <c r="BJ131" s="19" t="s">
        <v>23</v>
      </c>
      <c r="BK131" s="204">
        <f t="shared" si="9"/>
        <v>0</v>
      </c>
      <c r="BL131" s="19" t="s">
        <v>202</v>
      </c>
      <c r="BM131" s="19" t="s">
        <v>4435</v>
      </c>
    </row>
    <row r="132" spans="2:65" s="1" customFormat="1" ht="20.399999999999999" customHeight="1">
      <c r="B132" s="36"/>
      <c r="C132" s="193" t="s">
        <v>569</v>
      </c>
      <c r="D132" s="193" t="s">
        <v>198</v>
      </c>
      <c r="E132" s="194" t="s">
        <v>4070</v>
      </c>
      <c r="F132" s="195" t="s">
        <v>4071</v>
      </c>
      <c r="G132" s="196" t="s">
        <v>2177</v>
      </c>
      <c r="H132" s="197">
        <v>36</v>
      </c>
      <c r="I132" s="198"/>
      <c r="J132" s="199">
        <f t="shared" si="0"/>
        <v>0</v>
      </c>
      <c r="K132" s="195" t="s">
        <v>22</v>
      </c>
      <c r="L132" s="56"/>
      <c r="M132" s="200" t="s">
        <v>22</v>
      </c>
      <c r="N132" s="201" t="s">
        <v>46</v>
      </c>
      <c r="O132" s="37"/>
      <c r="P132" s="202">
        <f t="shared" si="1"/>
        <v>0</v>
      </c>
      <c r="Q132" s="202">
        <v>0</v>
      </c>
      <c r="R132" s="202">
        <f t="shared" si="2"/>
        <v>0</v>
      </c>
      <c r="S132" s="202">
        <v>0</v>
      </c>
      <c r="T132" s="203">
        <f t="shared" si="3"/>
        <v>0</v>
      </c>
      <c r="AR132" s="19" t="s">
        <v>202</v>
      </c>
      <c r="AT132" s="19" t="s">
        <v>198</v>
      </c>
      <c r="AU132" s="19" t="s">
        <v>83</v>
      </c>
      <c r="AY132" s="19" t="s">
        <v>195</v>
      </c>
      <c r="BE132" s="204">
        <f t="shared" si="4"/>
        <v>0</v>
      </c>
      <c r="BF132" s="204">
        <f t="shared" si="5"/>
        <v>0</v>
      </c>
      <c r="BG132" s="204">
        <f t="shared" si="6"/>
        <v>0</v>
      </c>
      <c r="BH132" s="204">
        <f t="shared" si="7"/>
        <v>0</v>
      </c>
      <c r="BI132" s="204">
        <f t="shared" si="8"/>
        <v>0</v>
      </c>
      <c r="BJ132" s="19" t="s">
        <v>23</v>
      </c>
      <c r="BK132" s="204">
        <f t="shared" si="9"/>
        <v>0</v>
      </c>
      <c r="BL132" s="19" t="s">
        <v>202</v>
      </c>
      <c r="BM132" s="19" t="s">
        <v>4436</v>
      </c>
    </row>
    <row r="133" spans="2:65" s="1" customFormat="1" ht="20.399999999999999" customHeight="1">
      <c r="B133" s="36"/>
      <c r="C133" s="193" t="s">
        <v>573</v>
      </c>
      <c r="D133" s="193" t="s">
        <v>198</v>
      </c>
      <c r="E133" s="194" t="s">
        <v>4437</v>
      </c>
      <c r="F133" s="195" t="s">
        <v>4438</v>
      </c>
      <c r="G133" s="196" t="s">
        <v>2177</v>
      </c>
      <c r="H133" s="197">
        <v>3</v>
      </c>
      <c r="I133" s="198"/>
      <c r="J133" s="199">
        <f t="shared" si="0"/>
        <v>0</v>
      </c>
      <c r="K133" s="195" t="s">
        <v>22</v>
      </c>
      <c r="L133" s="56"/>
      <c r="M133" s="200" t="s">
        <v>22</v>
      </c>
      <c r="N133" s="201" t="s">
        <v>46</v>
      </c>
      <c r="O133" s="37"/>
      <c r="P133" s="202">
        <f t="shared" si="1"/>
        <v>0</v>
      </c>
      <c r="Q133" s="202">
        <v>0</v>
      </c>
      <c r="R133" s="202">
        <f t="shared" si="2"/>
        <v>0</v>
      </c>
      <c r="S133" s="202">
        <v>0</v>
      </c>
      <c r="T133" s="203">
        <f t="shared" si="3"/>
        <v>0</v>
      </c>
      <c r="AR133" s="19" t="s">
        <v>202</v>
      </c>
      <c r="AT133" s="19" t="s">
        <v>198</v>
      </c>
      <c r="AU133" s="19" t="s">
        <v>83</v>
      </c>
      <c r="AY133" s="19" t="s">
        <v>195</v>
      </c>
      <c r="BE133" s="204">
        <f t="shared" si="4"/>
        <v>0</v>
      </c>
      <c r="BF133" s="204">
        <f t="shared" si="5"/>
        <v>0</v>
      </c>
      <c r="BG133" s="204">
        <f t="shared" si="6"/>
        <v>0</v>
      </c>
      <c r="BH133" s="204">
        <f t="shared" si="7"/>
        <v>0</v>
      </c>
      <c r="BI133" s="204">
        <f t="shared" si="8"/>
        <v>0</v>
      </c>
      <c r="BJ133" s="19" t="s">
        <v>23</v>
      </c>
      <c r="BK133" s="204">
        <f t="shared" si="9"/>
        <v>0</v>
      </c>
      <c r="BL133" s="19" t="s">
        <v>202</v>
      </c>
      <c r="BM133" s="19" t="s">
        <v>4439</v>
      </c>
    </row>
    <row r="134" spans="2:65" s="1" customFormat="1" ht="20.399999999999999" customHeight="1">
      <c r="B134" s="36"/>
      <c r="C134" s="193" t="s">
        <v>577</v>
      </c>
      <c r="D134" s="193" t="s">
        <v>198</v>
      </c>
      <c r="E134" s="194" t="s">
        <v>4073</v>
      </c>
      <c r="F134" s="195" t="s">
        <v>4074</v>
      </c>
      <c r="G134" s="196" t="s">
        <v>2177</v>
      </c>
      <c r="H134" s="197">
        <v>1</v>
      </c>
      <c r="I134" s="198"/>
      <c r="J134" s="199">
        <f t="shared" si="0"/>
        <v>0</v>
      </c>
      <c r="K134" s="195" t="s">
        <v>22</v>
      </c>
      <c r="L134" s="56"/>
      <c r="M134" s="200" t="s">
        <v>22</v>
      </c>
      <c r="N134" s="201" t="s">
        <v>46</v>
      </c>
      <c r="O134" s="37"/>
      <c r="P134" s="202">
        <f t="shared" si="1"/>
        <v>0</v>
      </c>
      <c r="Q134" s="202">
        <v>0</v>
      </c>
      <c r="R134" s="202">
        <f t="shared" si="2"/>
        <v>0</v>
      </c>
      <c r="S134" s="202">
        <v>0</v>
      </c>
      <c r="T134" s="203">
        <f t="shared" si="3"/>
        <v>0</v>
      </c>
      <c r="AR134" s="19" t="s">
        <v>202</v>
      </c>
      <c r="AT134" s="19" t="s">
        <v>198</v>
      </c>
      <c r="AU134" s="19" t="s">
        <v>83</v>
      </c>
      <c r="AY134" s="19" t="s">
        <v>195</v>
      </c>
      <c r="BE134" s="204">
        <f t="shared" si="4"/>
        <v>0</v>
      </c>
      <c r="BF134" s="204">
        <f t="shared" si="5"/>
        <v>0</v>
      </c>
      <c r="BG134" s="204">
        <f t="shared" si="6"/>
        <v>0</v>
      </c>
      <c r="BH134" s="204">
        <f t="shared" si="7"/>
        <v>0</v>
      </c>
      <c r="BI134" s="204">
        <f t="shared" si="8"/>
        <v>0</v>
      </c>
      <c r="BJ134" s="19" t="s">
        <v>23</v>
      </c>
      <c r="BK134" s="204">
        <f t="shared" si="9"/>
        <v>0</v>
      </c>
      <c r="BL134" s="19" t="s">
        <v>202</v>
      </c>
      <c r="BM134" s="19" t="s">
        <v>4440</v>
      </c>
    </row>
    <row r="135" spans="2:65" s="1" customFormat="1" ht="28.8" customHeight="1">
      <c r="B135" s="36"/>
      <c r="C135" s="193" t="s">
        <v>581</v>
      </c>
      <c r="D135" s="193" t="s">
        <v>198</v>
      </c>
      <c r="E135" s="194" t="s">
        <v>4441</v>
      </c>
      <c r="F135" s="195" t="s">
        <v>4442</v>
      </c>
      <c r="G135" s="196" t="s">
        <v>2177</v>
      </c>
      <c r="H135" s="197">
        <v>1</v>
      </c>
      <c r="I135" s="198"/>
      <c r="J135" s="199">
        <f t="shared" si="0"/>
        <v>0</v>
      </c>
      <c r="K135" s="195" t="s">
        <v>22</v>
      </c>
      <c r="L135" s="56"/>
      <c r="M135" s="200" t="s">
        <v>22</v>
      </c>
      <c r="N135" s="201" t="s">
        <v>46</v>
      </c>
      <c r="O135" s="37"/>
      <c r="P135" s="202">
        <f t="shared" si="1"/>
        <v>0</v>
      </c>
      <c r="Q135" s="202">
        <v>0</v>
      </c>
      <c r="R135" s="202">
        <f t="shared" si="2"/>
        <v>0</v>
      </c>
      <c r="S135" s="202">
        <v>0</v>
      </c>
      <c r="T135" s="203">
        <f t="shared" si="3"/>
        <v>0</v>
      </c>
      <c r="AR135" s="19" t="s">
        <v>202</v>
      </c>
      <c r="AT135" s="19" t="s">
        <v>198</v>
      </c>
      <c r="AU135" s="19" t="s">
        <v>83</v>
      </c>
      <c r="AY135" s="19" t="s">
        <v>195</v>
      </c>
      <c r="BE135" s="204">
        <f t="shared" si="4"/>
        <v>0</v>
      </c>
      <c r="BF135" s="204">
        <f t="shared" si="5"/>
        <v>0</v>
      </c>
      <c r="BG135" s="204">
        <f t="shared" si="6"/>
        <v>0</v>
      </c>
      <c r="BH135" s="204">
        <f t="shared" si="7"/>
        <v>0</v>
      </c>
      <c r="BI135" s="204">
        <f t="shared" si="8"/>
        <v>0</v>
      </c>
      <c r="BJ135" s="19" t="s">
        <v>23</v>
      </c>
      <c r="BK135" s="204">
        <f t="shared" si="9"/>
        <v>0</v>
      </c>
      <c r="BL135" s="19" t="s">
        <v>202</v>
      </c>
      <c r="BM135" s="19" t="s">
        <v>4443</v>
      </c>
    </row>
    <row r="136" spans="2:65" s="1" customFormat="1" ht="20.399999999999999" customHeight="1">
      <c r="B136" s="36"/>
      <c r="C136" s="193" t="s">
        <v>585</v>
      </c>
      <c r="D136" s="193" t="s">
        <v>198</v>
      </c>
      <c r="E136" s="194" t="s">
        <v>3709</v>
      </c>
      <c r="F136" s="195" t="s">
        <v>3710</v>
      </c>
      <c r="G136" s="196" t="s">
        <v>206</v>
      </c>
      <c r="H136" s="197">
        <v>204.7</v>
      </c>
      <c r="I136" s="198"/>
      <c r="J136" s="199">
        <f t="shared" si="0"/>
        <v>0</v>
      </c>
      <c r="K136" s="195" t="s">
        <v>22</v>
      </c>
      <c r="L136" s="56"/>
      <c r="M136" s="200" t="s">
        <v>22</v>
      </c>
      <c r="N136" s="201" t="s">
        <v>46</v>
      </c>
      <c r="O136" s="37"/>
      <c r="P136" s="202">
        <f t="shared" si="1"/>
        <v>0</v>
      </c>
      <c r="Q136" s="202">
        <v>0</v>
      </c>
      <c r="R136" s="202">
        <f t="shared" si="2"/>
        <v>0</v>
      </c>
      <c r="S136" s="202">
        <v>0</v>
      </c>
      <c r="T136" s="203">
        <f t="shared" si="3"/>
        <v>0</v>
      </c>
      <c r="AR136" s="19" t="s">
        <v>202</v>
      </c>
      <c r="AT136" s="19" t="s">
        <v>198</v>
      </c>
      <c r="AU136" s="19" t="s">
        <v>83</v>
      </c>
      <c r="AY136" s="19" t="s">
        <v>195</v>
      </c>
      <c r="BE136" s="204">
        <f t="shared" si="4"/>
        <v>0</v>
      </c>
      <c r="BF136" s="204">
        <f t="shared" si="5"/>
        <v>0</v>
      </c>
      <c r="BG136" s="204">
        <f t="shared" si="6"/>
        <v>0</v>
      </c>
      <c r="BH136" s="204">
        <f t="shared" si="7"/>
        <v>0</v>
      </c>
      <c r="BI136" s="204">
        <f t="shared" si="8"/>
        <v>0</v>
      </c>
      <c r="BJ136" s="19" t="s">
        <v>23</v>
      </c>
      <c r="BK136" s="204">
        <f t="shared" si="9"/>
        <v>0</v>
      </c>
      <c r="BL136" s="19" t="s">
        <v>202</v>
      </c>
      <c r="BM136" s="19" t="s">
        <v>4444</v>
      </c>
    </row>
    <row r="137" spans="2:65" s="1" customFormat="1" ht="20.399999999999999" customHeight="1">
      <c r="B137" s="36"/>
      <c r="C137" s="193" t="s">
        <v>592</v>
      </c>
      <c r="D137" s="193" t="s">
        <v>198</v>
      </c>
      <c r="E137" s="194" t="s">
        <v>3712</v>
      </c>
      <c r="F137" s="195" t="s">
        <v>3713</v>
      </c>
      <c r="G137" s="196" t="s">
        <v>206</v>
      </c>
      <c r="H137" s="197">
        <v>74.75</v>
      </c>
      <c r="I137" s="198"/>
      <c r="J137" s="199">
        <f t="shared" si="0"/>
        <v>0</v>
      </c>
      <c r="K137" s="195" t="s">
        <v>22</v>
      </c>
      <c r="L137" s="56"/>
      <c r="M137" s="200" t="s">
        <v>22</v>
      </c>
      <c r="N137" s="201" t="s">
        <v>46</v>
      </c>
      <c r="O137" s="37"/>
      <c r="P137" s="202">
        <f t="shared" si="1"/>
        <v>0</v>
      </c>
      <c r="Q137" s="202">
        <v>0</v>
      </c>
      <c r="R137" s="202">
        <f t="shared" si="2"/>
        <v>0</v>
      </c>
      <c r="S137" s="202">
        <v>0</v>
      </c>
      <c r="T137" s="203">
        <f t="shared" si="3"/>
        <v>0</v>
      </c>
      <c r="AR137" s="19" t="s">
        <v>202</v>
      </c>
      <c r="AT137" s="19" t="s">
        <v>198</v>
      </c>
      <c r="AU137" s="19" t="s">
        <v>83</v>
      </c>
      <c r="AY137" s="19" t="s">
        <v>195</v>
      </c>
      <c r="BE137" s="204">
        <f t="shared" si="4"/>
        <v>0</v>
      </c>
      <c r="BF137" s="204">
        <f t="shared" si="5"/>
        <v>0</v>
      </c>
      <c r="BG137" s="204">
        <f t="shared" si="6"/>
        <v>0</v>
      </c>
      <c r="BH137" s="204">
        <f t="shared" si="7"/>
        <v>0</v>
      </c>
      <c r="BI137" s="204">
        <f t="shared" si="8"/>
        <v>0</v>
      </c>
      <c r="BJ137" s="19" t="s">
        <v>23</v>
      </c>
      <c r="BK137" s="204">
        <f t="shared" si="9"/>
        <v>0</v>
      </c>
      <c r="BL137" s="19" t="s">
        <v>202</v>
      </c>
      <c r="BM137" s="19" t="s">
        <v>4445</v>
      </c>
    </row>
    <row r="138" spans="2:65" s="11" customFormat="1" ht="29.85" customHeight="1">
      <c r="B138" s="176"/>
      <c r="C138" s="177"/>
      <c r="D138" s="190" t="s">
        <v>74</v>
      </c>
      <c r="E138" s="191" t="s">
        <v>4446</v>
      </c>
      <c r="F138" s="191" t="s">
        <v>4447</v>
      </c>
      <c r="G138" s="177"/>
      <c r="H138" s="177"/>
      <c r="I138" s="180"/>
      <c r="J138" s="192">
        <f>BK138</f>
        <v>0</v>
      </c>
      <c r="K138" s="177"/>
      <c r="L138" s="182"/>
      <c r="M138" s="183"/>
      <c r="N138" s="184"/>
      <c r="O138" s="184"/>
      <c r="P138" s="185">
        <f>SUM(P139:P166)</f>
        <v>0</v>
      </c>
      <c r="Q138" s="184"/>
      <c r="R138" s="185">
        <f>SUM(R139:R166)</f>
        <v>0</v>
      </c>
      <c r="S138" s="184"/>
      <c r="T138" s="186">
        <f>SUM(T139:T166)</f>
        <v>0</v>
      </c>
      <c r="AR138" s="187" t="s">
        <v>23</v>
      </c>
      <c r="AT138" s="188" t="s">
        <v>74</v>
      </c>
      <c r="AU138" s="188" t="s">
        <v>23</v>
      </c>
      <c r="AY138" s="187" t="s">
        <v>195</v>
      </c>
      <c r="BK138" s="189">
        <f>SUM(BK139:BK166)</f>
        <v>0</v>
      </c>
    </row>
    <row r="139" spans="2:65" s="1" customFormat="1" ht="20.399999999999999" customHeight="1">
      <c r="B139" s="36"/>
      <c r="C139" s="260" t="s">
        <v>597</v>
      </c>
      <c r="D139" s="260" t="s">
        <v>267</v>
      </c>
      <c r="E139" s="261" t="s">
        <v>4448</v>
      </c>
      <c r="F139" s="262" t="s">
        <v>4449</v>
      </c>
      <c r="G139" s="263" t="s">
        <v>2177</v>
      </c>
      <c r="H139" s="264">
        <v>1</v>
      </c>
      <c r="I139" s="265"/>
      <c r="J139" s="266">
        <f t="shared" ref="J139:J166" si="10">ROUND(I139*H139,2)</f>
        <v>0</v>
      </c>
      <c r="K139" s="262" t="s">
        <v>22</v>
      </c>
      <c r="L139" s="267"/>
      <c r="M139" s="268" t="s">
        <v>22</v>
      </c>
      <c r="N139" s="269" t="s">
        <v>46</v>
      </c>
      <c r="O139" s="37"/>
      <c r="P139" s="202">
        <f t="shared" ref="P139:P166" si="11">O139*H139</f>
        <v>0</v>
      </c>
      <c r="Q139" s="202">
        <v>0</v>
      </c>
      <c r="R139" s="202">
        <f t="shared" ref="R139:R166" si="12">Q139*H139</f>
        <v>0</v>
      </c>
      <c r="S139" s="202">
        <v>0</v>
      </c>
      <c r="T139" s="203">
        <f t="shared" ref="T139:T166" si="13">S139*H139</f>
        <v>0</v>
      </c>
      <c r="AR139" s="19" t="s">
        <v>262</v>
      </c>
      <c r="AT139" s="19" t="s">
        <v>267</v>
      </c>
      <c r="AU139" s="19" t="s">
        <v>83</v>
      </c>
      <c r="AY139" s="19" t="s">
        <v>195</v>
      </c>
      <c r="BE139" s="204">
        <f t="shared" ref="BE139:BE166" si="14">IF(N139="základní",J139,0)</f>
        <v>0</v>
      </c>
      <c r="BF139" s="204">
        <f t="shared" ref="BF139:BF166" si="15">IF(N139="snížená",J139,0)</f>
        <v>0</v>
      </c>
      <c r="BG139" s="204">
        <f t="shared" ref="BG139:BG166" si="16">IF(N139="zákl. přenesená",J139,0)</f>
        <v>0</v>
      </c>
      <c r="BH139" s="204">
        <f t="shared" ref="BH139:BH166" si="17">IF(N139="sníž. přenesená",J139,0)</f>
        <v>0</v>
      </c>
      <c r="BI139" s="204">
        <f t="shared" ref="BI139:BI166" si="18">IF(N139="nulová",J139,0)</f>
        <v>0</v>
      </c>
      <c r="BJ139" s="19" t="s">
        <v>23</v>
      </c>
      <c r="BK139" s="204">
        <f t="shared" ref="BK139:BK166" si="19">ROUND(I139*H139,2)</f>
        <v>0</v>
      </c>
      <c r="BL139" s="19" t="s">
        <v>202</v>
      </c>
      <c r="BM139" s="19" t="s">
        <v>4450</v>
      </c>
    </row>
    <row r="140" spans="2:65" s="1" customFormat="1" ht="20.399999999999999" customHeight="1">
      <c r="B140" s="36"/>
      <c r="C140" s="260" t="s">
        <v>602</v>
      </c>
      <c r="D140" s="260" t="s">
        <v>267</v>
      </c>
      <c r="E140" s="261" t="s">
        <v>4451</v>
      </c>
      <c r="F140" s="262" t="s">
        <v>4452</v>
      </c>
      <c r="G140" s="263" t="s">
        <v>2177</v>
      </c>
      <c r="H140" s="264">
        <v>1</v>
      </c>
      <c r="I140" s="265"/>
      <c r="J140" s="266">
        <f t="shared" si="10"/>
        <v>0</v>
      </c>
      <c r="K140" s="262" t="s">
        <v>22</v>
      </c>
      <c r="L140" s="267"/>
      <c r="M140" s="268" t="s">
        <v>22</v>
      </c>
      <c r="N140" s="269" t="s">
        <v>46</v>
      </c>
      <c r="O140" s="37"/>
      <c r="P140" s="202">
        <f t="shared" si="11"/>
        <v>0</v>
      </c>
      <c r="Q140" s="202">
        <v>0</v>
      </c>
      <c r="R140" s="202">
        <f t="shared" si="12"/>
        <v>0</v>
      </c>
      <c r="S140" s="202">
        <v>0</v>
      </c>
      <c r="T140" s="203">
        <f t="shared" si="13"/>
        <v>0</v>
      </c>
      <c r="AR140" s="19" t="s">
        <v>262</v>
      </c>
      <c r="AT140" s="19" t="s">
        <v>267</v>
      </c>
      <c r="AU140" s="19" t="s">
        <v>83</v>
      </c>
      <c r="AY140" s="19" t="s">
        <v>195</v>
      </c>
      <c r="BE140" s="204">
        <f t="shared" si="14"/>
        <v>0</v>
      </c>
      <c r="BF140" s="204">
        <f t="shared" si="15"/>
        <v>0</v>
      </c>
      <c r="BG140" s="204">
        <f t="shared" si="16"/>
        <v>0</v>
      </c>
      <c r="BH140" s="204">
        <f t="shared" si="17"/>
        <v>0</v>
      </c>
      <c r="BI140" s="204">
        <f t="shared" si="18"/>
        <v>0</v>
      </c>
      <c r="BJ140" s="19" t="s">
        <v>23</v>
      </c>
      <c r="BK140" s="204">
        <f t="shared" si="19"/>
        <v>0</v>
      </c>
      <c r="BL140" s="19" t="s">
        <v>202</v>
      </c>
      <c r="BM140" s="19" t="s">
        <v>4453</v>
      </c>
    </row>
    <row r="141" spans="2:65" s="1" customFormat="1" ht="20.399999999999999" customHeight="1">
      <c r="B141" s="36"/>
      <c r="C141" s="260" t="s">
        <v>615</v>
      </c>
      <c r="D141" s="260" t="s">
        <v>267</v>
      </c>
      <c r="E141" s="261" t="s">
        <v>4454</v>
      </c>
      <c r="F141" s="262" t="s">
        <v>4455</v>
      </c>
      <c r="G141" s="263" t="s">
        <v>2177</v>
      </c>
      <c r="H141" s="264">
        <v>1</v>
      </c>
      <c r="I141" s="265"/>
      <c r="J141" s="266">
        <f t="shared" si="10"/>
        <v>0</v>
      </c>
      <c r="K141" s="262" t="s">
        <v>22</v>
      </c>
      <c r="L141" s="267"/>
      <c r="M141" s="268" t="s">
        <v>22</v>
      </c>
      <c r="N141" s="269" t="s">
        <v>46</v>
      </c>
      <c r="O141" s="37"/>
      <c r="P141" s="202">
        <f t="shared" si="11"/>
        <v>0</v>
      </c>
      <c r="Q141" s="202">
        <v>0</v>
      </c>
      <c r="R141" s="202">
        <f t="shared" si="12"/>
        <v>0</v>
      </c>
      <c r="S141" s="202">
        <v>0</v>
      </c>
      <c r="T141" s="203">
        <f t="shared" si="13"/>
        <v>0</v>
      </c>
      <c r="AR141" s="19" t="s">
        <v>262</v>
      </c>
      <c r="AT141" s="19" t="s">
        <v>267</v>
      </c>
      <c r="AU141" s="19" t="s">
        <v>83</v>
      </c>
      <c r="AY141" s="19" t="s">
        <v>195</v>
      </c>
      <c r="BE141" s="204">
        <f t="shared" si="14"/>
        <v>0</v>
      </c>
      <c r="BF141" s="204">
        <f t="shared" si="15"/>
        <v>0</v>
      </c>
      <c r="BG141" s="204">
        <f t="shared" si="16"/>
        <v>0</v>
      </c>
      <c r="BH141" s="204">
        <f t="shared" si="17"/>
        <v>0</v>
      </c>
      <c r="BI141" s="204">
        <f t="shared" si="18"/>
        <v>0</v>
      </c>
      <c r="BJ141" s="19" t="s">
        <v>23</v>
      </c>
      <c r="BK141" s="204">
        <f t="shared" si="19"/>
        <v>0</v>
      </c>
      <c r="BL141" s="19" t="s">
        <v>202</v>
      </c>
      <c r="BM141" s="19" t="s">
        <v>4456</v>
      </c>
    </row>
    <row r="142" spans="2:65" s="1" customFormat="1" ht="20.399999999999999" customHeight="1">
      <c r="B142" s="36"/>
      <c r="C142" s="260" t="s">
        <v>617</v>
      </c>
      <c r="D142" s="260" t="s">
        <v>267</v>
      </c>
      <c r="E142" s="261" t="s">
        <v>4457</v>
      </c>
      <c r="F142" s="262" t="s">
        <v>4458</v>
      </c>
      <c r="G142" s="263" t="s">
        <v>2177</v>
      </c>
      <c r="H142" s="264">
        <v>1</v>
      </c>
      <c r="I142" s="265"/>
      <c r="J142" s="266">
        <f t="shared" si="10"/>
        <v>0</v>
      </c>
      <c r="K142" s="262" t="s">
        <v>22</v>
      </c>
      <c r="L142" s="267"/>
      <c r="M142" s="268" t="s">
        <v>22</v>
      </c>
      <c r="N142" s="269" t="s">
        <v>46</v>
      </c>
      <c r="O142" s="37"/>
      <c r="P142" s="202">
        <f t="shared" si="11"/>
        <v>0</v>
      </c>
      <c r="Q142" s="202">
        <v>0</v>
      </c>
      <c r="R142" s="202">
        <f t="shared" si="12"/>
        <v>0</v>
      </c>
      <c r="S142" s="202">
        <v>0</v>
      </c>
      <c r="T142" s="203">
        <f t="shared" si="13"/>
        <v>0</v>
      </c>
      <c r="AR142" s="19" t="s">
        <v>262</v>
      </c>
      <c r="AT142" s="19" t="s">
        <v>267</v>
      </c>
      <c r="AU142" s="19" t="s">
        <v>83</v>
      </c>
      <c r="AY142" s="19" t="s">
        <v>195</v>
      </c>
      <c r="BE142" s="204">
        <f t="shared" si="14"/>
        <v>0</v>
      </c>
      <c r="BF142" s="204">
        <f t="shared" si="15"/>
        <v>0</v>
      </c>
      <c r="BG142" s="204">
        <f t="shared" si="16"/>
        <v>0</v>
      </c>
      <c r="BH142" s="204">
        <f t="shared" si="17"/>
        <v>0</v>
      </c>
      <c r="BI142" s="204">
        <f t="shared" si="18"/>
        <v>0</v>
      </c>
      <c r="BJ142" s="19" t="s">
        <v>23</v>
      </c>
      <c r="BK142" s="204">
        <f t="shared" si="19"/>
        <v>0</v>
      </c>
      <c r="BL142" s="19" t="s">
        <v>202</v>
      </c>
      <c r="BM142" s="19" t="s">
        <v>4459</v>
      </c>
    </row>
    <row r="143" spans="2:65" s="1" customFormat="1" ht="20.399999999999999" customHeight="1">
      <c r="B143" s="36"/>
      <c r="C143" s="260" t="s">
        <v>624</v>
      </c>
      <c r="D143" s="260" t="s">
        <v>267</v>
      </c>
      <c r="E143" s="261" t="s">
        <v>4460</v>
      </c>
      <c r="F143" s="262" t="s">
        <v>4461</v>
      </c>
      <c r="G143" s="263" t="s">
        <v>2177</v>
      </c>
      <c r="H143" s="264">
        <v>1</v>
      </c>
      <c r="I143" s="265"/>
      <c r="J143" s="266">
        <f t="shared" si="10"/>
        <v>0</v>
      </c>
      <c r="K143" s="262" t="s">
        <v>22</v>
      </c>
      <c r="L143" s="267"/>
      <c r="M143" s="268" t="s">
        <v>22</v>
      </c>
      <c r="N143" s="269" t="s">
        <v>46</v>
      </c>
      <c r="O143" s="37"/>
      <c r="P143" s="202">
        <f t="shared" si="11"/>
        <v>0</v>
      </c>
      <c r="Q143" s="202">
        <v>0</v>
      </c>
      <c r="R143" s="202">
        <f t="shared" si="12"/>
        <v>0</v>
      </c>
      <c r="S143" s="202">
        <v>0</v>
      </c>
      <c r="T143" s="203">
        <f t="shared" si="13"/>
        <v>0</v>
      </c>
      <c r="AR143" s="19" t="s">
        <v>262</v>
      </c>
      <c r="AT143" s="19" t="s">
        <v>267</v>
      </c>
      <c r="AU143" s="19" t="s">
        <v>83</v>
      </c>
      <c r="AY143" s="19" t="s">
        <v>195</v>
      </c>
      <c r="BE143" s="204">
        <f t="shared" si="14"/>
        <v>0</v>
      </c>
      <c r="BF143" s="204">
        <f t="shared" si="15"/>
        <v>0</v>
      </c>
      <c r="BG143" s="204">
        <f t="shared" si="16"/>
        <v>0</v>
      </c>
      <c r="BH143" s="204">
        <f t="shared" si="17"/>
        <v>0</v>
      </c>
      <c r="BI143" s="204">
        <f t="shared" si="18"/>
        <v>0</v>
      </c>
      <c r="BJ143" s="19" t="s">
        <v>23</v>
      </c>
      <c r="BK143" s="204">
        <f t="shared" si="19"/>
        <v>0</v>
      </c>
      <c r="BL143" s="19" t="s">
        <v>202</v>
      </c>
      <c r="BM143" s="19" t="s">
        <v>4462</v>
      </c>
    </row>
    <row r="144" spans="2:65" s="1" customFormat="1" ht="20.399999999999999" customHeight="1">
      <c r="B144" s="36"/>
      <c r="C144" s="260" t="s">
        <v>632</v>
      </c>
      <c r="D144" s="260" t="s">
        <v>267</v>
      </c>
      <c r="E144" s="261" t="s">
        <v>4463</v>
      </c>
      <c r="F144" s="262" t="s">
        <v>4464</v>
      </c>
      <c r="G144" s="263" t="s">
        <v>206</v>
      </c>
      <c r="H144" s="264">
        <v>6</v>
      </c>
      <c r="I144" s="265"/>
      <c r="J144" s="266">
        <f t="shared" si="10"/>
        <v>0</v>
      </c>
      <c r="K144" s="262" t="s">
        <v>22</v>
      </c>
      <c r="L144" s="267"/>
      <c r="M144" s="268" t="s">
        <v>22</v>
      </c>
      <c r="N144" s="269" t="s">
        <v>46</v>
      </c>
      <c r="O144" s="37"/>
      <c r="P144" s="202">
        <f t="shared" si="11"/>
        <v>0</v>
      </c>
      <c r="Q144" s="202">
        <v>0</v>
      </c>
      <c r="R144" s="202">
        <f t="shared" si="12"/>
        <v>0</v>
      </c>
      <c r="S144" s="202">
        <v>0</v>
      </c>
      <c r="T144" s="203">
        <f t="shared" si="13"/>
        <v>0</v>
      </c>
      <c r="AR144" s="19" t="s">
        <v>262</v>
      </c>
      <c r="AT144" s="19" t="s">
        <v>267</v>
      </c>
      <c r="AU144" s="19" t="s">
        <v>83</v>
      </c>
      <c r="AY144" s="19" t="s">
        <v>195</v>
      </c>
      <c r="BE144" s="204">
        <f t="shared" si="14"/>
        <v>0</v>
      </c>
      <c r="BF144" s="204">
        <f t="shared" si="15"/>
        <v>0</v>
      </c>
      <c r="BG144" s="204">
        <f t="shared" si="16"/>
        <v>0</v>
      </c>
      <c r="BH144" s="204">
        <f t="shared" si="17"/>
        <v>0</v>
      </c>
      <c r="BI144" s="204">
        <f t="shared" si="18"/>
        <v>0</v>
      </c>
      <c r="BJ144" s="19" t="s">
        <v>23</v>
      </c>
      <c r="BK144" s="204">
        <f t="shared" si="19"/>
        <v>0</v>
      </c>
      <c r="BL144" s="19" t="s">
        <v>202</v>
      </c>
      <c r="BM144" s="19" t="s">
        <v>4465</v>
      </c>
    </row>
    <row r="145" spans="2:65" s="1" customFormat="1" ht="20.399999999999999" customHeight="1">
      <c r="B145" s="36"/>
      <c r="C145" s="260" t="s">
        <v>640</v>
      </c>
      <c r="D145" s="260" t="s">
        <v>267</v>
      </c>
      <c r="E145" s="261" t="s">
        <v>4466</v>
      </c>
      <c r="F145" s="262" t="s">
        <v>4467</v>
      </c>
      <c r="G145" s="263" t="s">
        <v>206</v>
      </c>
      <c r="H145" s="264">
        <v>33</v>
      </c>
      <c r="I145" s="265"/>
      <c r="J145" s="266">
        <f t="shared" si="10"/>
        <v>0</v>
      </c>
      <c r="K145" s="262" t="s">
        <v>22</v>
      </c>
      <c r="L145" s="267"/>
      <c r="M145" s="268" t="s">
        <v>22</v>
      </c>
      <c r="N145" s="269" t="s">
        <v>46</v>
      </c>
      <c r="O145" s="37"/>
      <c r="P145" s="202">
        <f t="shared" si="11"/>
        <v>0</v>
      </c>
      <c r="Q145" s="202">
        <v>0</v>
      </c>
      <c r="R145" s="202">
        <f t="shared" si="12"/>
        <v>0</v>
      </c>
      <c r="S145" s="202">
        <v>0</v>
      </c>
      <c r="T145" s="203">
        <f t="shared" si="13"/>
        <v>0</v>
      </c>
      <c r="AR145" s="19" t="s">
        <v>262</v>
      </c>
      <c r="AT145" s="19" t="s">
        <v>267</v>
      </c>
      <c r="AU145" s="19" t="s">
        <v>83</v>
      </c>
      <c r="AY145" s="19" t="s">
        <v>195</v>
      </c>
      <c r="BE145" s="204">
        <f t="shared" si="14"/>
        <v>0</v>
      </c>
      <c r="BF145" s="204">
        <f t="shared" si="15"/>
        <v>0</v>
      </c>
      <c r="BG145" s="204">
        <f t="shared" si="16"/>
        <v>0</v>
      </c>
      <c r="BH145" s="204">
        <f t="shared" si="17"/>
        <v>0</v>
      </c>
      <c r="BI145" s="204">
        <f t="shared" si="18"/>
        <v>0</v>
      </c>
      <c r="BJ145" s="19" t="s">
        <v>23</v>
      </c>
      <c r="BK145" s="204">
        <f t="shared" si="19"/>
        <v>0</v>
      </c>
      <c r="BL145" s="19" t="s">
        <v>202</v>
      </c>
      <c r="BM145" s="19" t="s">
        <v>4468</v>
      </c>
    </row>
    <row r="146" spans="2:65" s="1" customFormat="1" ht="20.399999999999999" customHeight="1">
      <c r="B146" s="36"/>
      <c r="C146" s="260" t="s">
        <v>648</v>
      </c>
      <c r="D146" s="260" t="s">
        <v>267</v>
      </c>
      <c r="E146" s="261" t="s">
        <v>3883</v>
      </c>
      <c r="F146" s="262" t="s">
        <v>3884</v>
      </c>
      <c r="G146" s="263" t="s">
        <v>206</v>
      </c>
      <c r="H146" s="264">
        <v>19</v>
      </c>
      <c r="I146" s="265"/>
      <c r="J146" s="266">
        <f t="shared" si="10"/>
        <v>0</v>
      </c>
      <c r="K146" s="262" t="s">
        <v>22</v>
      </c>
      <c r="L146" s="267"/>
      <c r="M146" s="268" t="s">
        <v>22</v>
      </c>
      <c r="N146" s="269" t="s">
        <v>46</v>
      </c>
      <c r="O146" s="37"/>
      <c r="P146" s="202">
        <f t="shared" si="11"/>
        <v>0</v>
      </c>
      <c r="Q146" s="202">
        <v>0</v>
      </c>
      <c r="R146" s="202">
        <f t="shared" si="12"/>
        <v>0</v>
      </c>
      <c r="S146" s="202">
        <v>0</v>
      </c>
      <c r="T146" s="203">
        <f t="shared" si="13"/>
        <v>0</v>
      </c>
      <c r="AR146" s="19" t="s">
        <v>262</v>
      </c>
      <c r="AT146" s="19" t="s">
        <v>267</v>
      </c>
      <c r="AU146" s="19" t="s">
        <v>83</v>
      </c>
      <c r="AY146" s="19" t="s">
        <v>195</v>
      </c>
      <c r="BE146" s="204">
        <f t="shared" si="14"/>
        <v>0</v>
      </c>
      <c r="BF146" s="204">
        <f t="shared" si="15"/>
        <v>0</v>
      </c>
      <c r="BG146" s="204">
        <f t="shared" si="16"/>
        <v>0</v>
      </c>
      <c r="BH146" s="204">
        <f t="shared" si="17"/>
        <v>0</v>
      </c>
      <c r="BI146" s="204">
        <f t="shared" si="18"/>
        <v>0</v>
      </c>
      <c r="BJ146" s="19" t="s">
        <v>23</v>
      </c>
      <c r="BK146" s="204">
        <f t="shared" si="19"/>
        <v>0</v>
      </c>
      <c r="BL146" s="19" t="s">
        <v>202</v>
      </c>
      <c r="BM146" s="19" t="s">
        <v>4469</v>
      </c>
    </row>
    <row r="147" spans="2:65" s="1" customFormat="1" ht="20.399999999999999" customHeight="1">
      <c r="B147" s="36"/>
      <c r="C147" s="260" t="s">
        <v>667</v>
      </c>
      <c r="D147" s="260" t="s">
        <v>267</v>
      </c>
      <c r="E147" s="261" t="s">
        <v>3889</v>
      </c>
      <c r="F147" s="262" t="s">
        <v>3890</v>
      </c>
      <c r="G147" s="263" t="s">
        <v>2177</v>
      </c>
      <c r="H147" s="264">
        <v>1</v>
      </c>
      <c r="I147" s="265"/>
      <c r="J147" s="266">
        <f t="shared" si="10"/>
        <v>0</v>
      </c>
      <c r="K147" s="262" t="s">
        <v>22</v>
      </c>
      <c r="L147" s="267"/>
      <c r="M147" s="268" t="s">
        <v>22</v>
      </c>
      <c r="N147" s="269" t="s">
        <v>46</v>
      </c>
      <c r="O147" s="37"/>
      <c r="P147" s="202">
        <f t="shared" si="11"/>
        <v>0</v>
      </c>
      <c r="Q147" s="202">
        <v>0</v>
      </c>
      <c r="R147" s="202">
        <f t="shared" si="12"/>
        <v>0</v>
      </c>
      <c r="S147" s="202">
        <v>0</v>
      </c>
      <c r="T147" s="203">
        <f t="shared" si="13"/>
        <v>0</v>
      </c>
      <c r="AR147" s="19" t="s">
        <v>262</v>
      </c>
      <c r="AT147" s="19" t="s">
        <v>267</v>
      </c>
      <c r="AU147" s="19" t="s">
        <v>83</v>
      </c>
      <c r="AY147" s="19" t="s">
        <v>195</v>
      </c>
      <c r="BE147" s="204">
        <f t="shared" si="14"/>
        <v>0</v>
      </c>
      <c r="BF147" s="204">
        <f t="shared" si="15"/>
        <v>0</v>
      </c>
      <c r="BG147" s="204">
        <f t="shared" si="16"/>
        <v>0</v>
      </c>
      <c r="BH147" s="204">
        <f t="shared" si="17"/>
        <v>0</v>
      </c>
      <c r="BI147" s="204">
        <f t="shared" si="18"/>
        <v>0</v>
      </c>
      <c r="BJ147" s="19" t="s">
        <v>23</v>
      </c>
      <c r="BK147" s="204">
        <f t="shared" si="19"/>
        <v>0</v>
      </c>
      <c r="BL147" s="19" t="s">
        <v>202</v>
      </c>
      <c r="BM147" s="19" t="s">
        <v>4470</v>
      </c>
    </row>
    <row r="148" spans="2:65" s="1" customFormat="1" ht="20.399999999999999" customHeight="1">
      <c r="B148" s="36"/>
      <c r="C148" s="260" t="s">
        <v>673</v>
      </c>
      <c r="D148" s="260" t="s">
        <v>267</v>
      </c>
      <c r="E148" s="261" t="s">
        <v>3895</v>
      </c>
      <c r="F148" s="262" t="s">
        <v>3896</v>
      </c>
      <c r="G148" s="263" t="s">
        <v>2177</v>
      </c>
      <c r="H148" s="264">
        <v>2</v>
      </c>
      <c r="I148" s="265"/>
      <c r="J148" s="266">
        <f t="shared" si="10"/>
        <v>0</v>
      </c>
      <c r="K148" s="262" t="s">
        <v>22</v>
      </c>
      <c r="L148" s="267"/>
      <c r="M148" s="268" t="s">
        <v>22</v>
      </c>
      <c r="N148" s="269" t="s">
        <v>46</v>
      </c>
      <c r="O148" s="37"/>
      <c r="P148" s="202">
        <f t="shared" si="11"/>
        <v>0</v>
      </c>
      <c r="Q148" s="202">
        <v>0</v>
      </c>
      <c r="R148" s="202">
        <f t="shared" si="12"/>
        <v>0</v>
      </c>
      <c r="S148" s="202">
        <v>0</v>
      </c>
      <c r="T148" s="203">
        <f t="shared" si="13"/>
        <v>0</v>
      </c>
      <c r="AR148" s="19" t="s">
        <v>262</v>
      </c>
      <c r="AT148" s="19" t="s">
        <v>267</v>
      </c>
      <c r="AU148" s="19" t="s">
        <v>83</v>
      </c>
      <c r="AY148" s="19" t="s">
        <v>195</v>
      </c>
      <c r="BE148" s="204">
        <f t="shared" si="14"/>
        <v>0</v>
      </c>
      <c r="BF148" s="204">
        <f t="shared" si="15"/>
        <v>0</v>
      </c>
      <c r="BG148" s="204">
        <f t="shared" si="16"/>
        <v>0</v>
      </c>
      <c r="BH148" s="204">
        <f t="shared" si="17"/>
        <v>0</v>
      </c>
      <c r="BI148" s="204">
        <f t="shared" si="18"/>
        <v>0</v>
      </c>
      <c r="BJ148" s="19" t="s">
        <v>23</v>
      </c>
      <c r="BK148" s="204">
        <f t="shared" si="19"/>
        <v>0</v>
      </c>
      <c r="BL148" s="19" t="s">
        <v>202</v>
      </c>
      <c r="BM148" s="19" t="s">
        <v>4471</v>
      </c>
    </row>
    <row r="149" spans="2:65" s="1" customFormat="1" ht="20.399999999999999" customHeight="1">
      <c r="B149" s="36"/>
      <c r="C149" s="260" t="s">
        <v>679</v>
      </c>
      <c r="D149" s="260" t="s">
        <v>267</v>
      </c>
      <c r="E149" s="261" t="s">
        <v>4372</v>
      </c>
      <c r="F149" s="262" t="s">
        <v>4373</v>
      </c>
      <c r="G149" s="263" t="s">
        <v>206</v>
      </c>
      <c r="H149" s="264">
        <v>27</v>
      </c>
      <c r="I149" s="265"/>
      <c r="J149" s="266">
        <f t="shared" si="10"/>
        <v>0</v>
      </c>
      <c r="K149" s="262" t="s">
        <v>22</v>
      </c>
      <c r="L149" s="267"/>
      <c r="M149" s="268" t="s">
        <v>22</v>
      </c>
      <c r="N149" s="269" t="s">
        <v>46</v>
      </c>
      <c r="O149" s="37"/>
      <c r="P149" s="202">
        <f t="shared" si="11"/>
        <v>0</v>
      </c>
      <c r="Q149" s="202">
        <v>0</v>
      </c>
      <c r="R149" s="202">
        <f t="shared" si="12"/>
        <v>0</v>
      </c>
      <c r="S149" s="202">
        <v>0</v>
      </c>
      <c r="T149" s="203">
        <f t="shared" si="13"/>
        <v>0</v>
      </c>
      <c r="AR149" s="19" t="s">
        <v>262</v>
      </c>
      <c r="AT149" s="19" t="s">
        <v>267</v>
      </c>
      <c r="AU149" s="19" t="s">
        <v>83</v>
      </c>
      <c r="AY149" s="19" t="s">
        <v>195</v>
      </c>
      <c r="BE149" s="204">
        <f t="shared" si="14"/>
        <v>0</v>
      </c>
      <c r="BF149" s="204">
        <f t="shared" si="15"/>
        <v>0</v>
      </c>
      <c r="BG149" s="204">
        <f t="shared" si="16"/>
        <v>0</v>
      </c>
      <c r="BH149" s="204">
        <f t="shared" si="17"/>
        <v>0</v>
      </c>
      <c r="BI149" s="204">
        <f t="shared" si="18"/>
        <v>0</v>
      </c>
      <c r="BJ149" s="19" t="s">
        <v>23</v>
      </c>
      <c r="BK149" s="204">
        <f t="shared" si="19"/>
        <v>0</v>
      </c>
      <c r="BL149" s="19" t="s">
        <v>202</v>
      </c>
      <c r="BM149" s="19" t="s">
        <v>4472</v>
      </c>
    </row>
    <row r="150" spans="2:65" s="1" customFormat="1" ht="20.399999999999999" customHeight="1">
      <c r="B150" s="36"/>
      <c r="C150" s="260" t="s">
        <v>688</v>
      </c>
      <c r="D150" s="260" t="s">
        <v>267</v>
      </c>
      <c r="E150" s="261" t="s">
        <v>4390</v>
      </c>
      <c r="F150" s="262" t="s">
        <v>4391</v>
      </c>
      <c r="G150" s="263" t="s">
        <v>2177</v>
      </c>
      <c r="H150" s="264">
        <v>2</v>
      </c>
      <c r="I150" s="265"/>
      <c r="J150" s="266">
        <f t="shared" si="10"/>
        <v>0</v>
      </c>
      <c r="K150" s="262" t="s">
        <v>22</v>
      </c>
      <c r="L150" s="267"/>
      <c r="M150" s="268" t="s">
        <v>22</v>
      </c>
      <c r="N150" s="269" t="s">
        <v>46</v>
      </c>
      <c r="O150" s="37"/>
      <c r="P150" s="202">
        <f t="shared" si="11"/>
        <v>0</v>
      </c>
      <c r="Q150" s="202">
        <v>0</v>
      </c>
      <c r="R150" s="202">
        <f t="shared" si="12"/>
        <v>0</v>
      </c>
      <c r="S150" s="202">
        <v>0</v>
      </c>
      <c r="T150" s="203">
        <f t="shared" si="13"/>
        <v>0</v>
      </c>
      <c r="AR150" s="19" t="s">
        <v>262</v>
      </c>
      <c r="AT150" s="19" t="s">
        <v>267</v>
      </c>
      <c r="AU150" s="19" t="s">
        <v>83</v>
      </c>
      <c r="AY150" s="19" t="s">
        <v>195</v>
      </c>
      <c r="BE150" s="204">
        <f t="shared" si="14"/>
        <v>0</v>
      </c>
      <c r="BF150" s="204">
        <f t="shared" si="15"/>
        <v>0</v>
      </c>
      <c r="BG150" s="204">
        <f t="shared" si="16"/>
        <v>0</v>
      </c>
      <c r="BH150" s="204">
        <f t="shared" si="17"/>
        <v>0</v>
      </c>
      <c r="BI150" s="204">
        <f t="shared" si="18"/>
        <v>0</v>
      </c>
      <c r="BJ150" s="19" t="s">
        <v>23</v>
      </c>
      <c r="BK150" s="204">
        <f t="shared" si="19"/>
        <v>0</v>
      </c>
      <c r="BL150" s="19" t="s">
        <v>202</v>
      </c>
      <c r="BM150" s="19" t="s">
        <v>4473</v>
      </c>
    </row>
    <row r="151" spans="2:65" s="1" customFormat="1" ht="28.8" customHeight="1">
      <c r="B151" s="36"/>
      <c r="C151" s="260" t="s">
        <v>694</v>
      </c>
      <c r="D151" s="260" t="s">
        <v>267</v>
      </c>
      <c r="E151" s="261" t="s">
        <v>4393</v>
      </c>
      <c r="F151" s="262" t="s">
        <v>4394</v>
      </c>
      <c r="G151" s="263" t="s">
        <v>2177</v>
      </c>
      <c r="H151" s="264">
        <v>1</v>
      </c>
      <c r="I151" s="265"/>
      <c r="J151" s="266">
        <f t="shared" si="10"/>
        <v>0</v>
      </c>
      <c r="K151" s="262" t="s">
        <v>22</v>
      </c>
      <c r="L151" s="267"/>
      <c r="M151" s="268" t="s">
        <v>22</v>
      </c>
      <c r="N151" s="269" t="s">
        <v>46</v>
      </c>
      <c r="O151" s="37"/>
      <c r="P151" s="202">
        <f t="shared" si="11"/>
        <v>0</v>
      </c>
      <c r="Q151" s="202">
        <v>0</v>
      </c>
      <c r="R151" s="202">
        <f t="shared" si="12"/>
        <v>0</v>
      </c>
      <c r="S151" s="202">
        <v>0</v>
      </c>
      <c r="T151" s="203">
        <f t="shared" si="13"/>
        <v>0</v>
      </c>
      <c r="AR151" s="19" t="s">
        <v>262</v>
      </c>
      <c r="AT151" s="19" t="s">
        <v>267</v>
      </c>
      <c r="AU151" s="19" t="s">
        <v>83</v>
      </c>
      <c r="AY151" s="19" t="s">
        <v>195</v>
      </c>
      <c r="BE151" s="204">
        <f t="shared" si="14"/>
        <v>0</v>
      </c>
      <c r="BF151" s="204">
        <f t="shared" si="15"/>
        <v>0</v>
      </c>
      <c r="BG151" s="204">
        <f t="shared" si="16"/>
        <v>0</v>
      </c>
      <c r="BH151" s="204">
        <f t="shared" si="17"/>
        <v>0</v>
      </c>
      <c r="BI151" s="204">
        <f t="shared" si="18"/>
        <v>0</v>
      </c>
      <c r="BJ151" s="19" t="s">
        <v>23</v>
      </c>
      <c r="BK151" s="204">
        <f t="shared" si="19"/>
        <v>0</v>
      </c>
      <c r="BL151" s="19" t="s">
        <v>202</v>
      </c>
      <c r="BM151" s="19" t="s">
        <v>4474</v>
      </c>
    </row>
    <row r="152" spans="2:65" s="1" customFormat="1" ht="28.8" customHeight="1">
      <c r="B152" s="36"/>
      <c r="C152" s="260" t="s">
        <v>704</v>
      </c>
      <c r="D152" s="260" t="s">
        <v>267</v>
      </c>
      <c r="E152" s="261" t="s">
        <v>4475</v>
      </c>
      <c r="F152" s="262" t="s">
        <v>4476</v>
      </c>
      <c r="G152" s="263" t="s">
        <v>2177</v>
      </c>
      <c r="H152" s="264">
        <v>1</v>
      </c>
      <c r="I152" s="265"/>
      <c r="J152" s="266">
        <f t="shared" si="10"/>
        <v>0</v>
      </c>
      <c r="K152" s="262" t="s">
        <v>22</v>
      </c>
      <c r="L152" s="267"/>
      <c r="M152" s="268" t="s">
        <v>22</v>
      </c>
      <c r="N152" s="269" t="s">
        <v>46</v>
      </c>
      <c r="O152" s="37"/>
      <c r="P152" s="202">
        <f t="shared" si="11"/>
        <v>0</v>
      </c>
      <c r="Q152" s="202">
        <v>0</v>
      </c>
      <c r="R152" s="202">
        <f t="shared" si="12"/>
        <v>0</v>
      </c>
      <c r="S152" s="202">
        <v>0</v>
      </c>
      <c r="T152" s="203">
        <f t="shared" si="13"/>
        <v>0</v>
      </c>
      <c r="AR152" s="19" t="s">
        <v>262</v>
      </c>
      <c r="AT152" s="19" t="s">
        <v>267</v>
      </c>
      <c r="AU152" s="19" t="s">
        <v>83</v>
      </c>
      <c r="AY152" s="19" t="s">
        <v>195</v>
      </c>
      <c r="BE152" s="204">
        <f t="shared" si="14"/>
        <v>0</v>
      </c>
      <c r="BF152" s="204">
        <f t="shared" si="15"/>
        <v>0</v>
      </c>
      <c r="BG152" s="204">
        <f t="shared" si="16"/>
        <v>0</v>
      </c>
      <c r="BH152" s="204">
        <f t="shared" si="17"/>
        <v>0</v>
      </c>
      <c r="BI152" s="204">
        <f t="shared" si="18"/>
        <v>0</v>
      </c>
      <c r="BJ152" s="19" t="s">
        <v>23</v>
      </c>
      <c r="BK152" s="204">
        <f t="shared" si="19"/>
        <v>0</v>
      </c>
      <c r="BL152" s="19" t="s">
        <v>202</v>
      </c>
      <c r="BM152" s="19" t="s">
        <v>4477</v>
      </c>
    </row>
    <row r="153" spans="2:65" s="1" customFormat="1" ht="20.399999999999999" customHeight="1">
      <c r="B153" s="36"/>
      <c r="C153" s="260" t="s">
        <v>712</v>
      </c>
      <c r="D153" s="260" t="s">
        <v>267</v>
      </c>
      <c r="E153" s="261" t="s">
        <v>4478</v>
      </c>
      <c r="F153" s="262" t="s">
        <v>4479</v>
      </c>
      <c r="G153" s="263" t="s">
        <v>2177</v>
      </c>
      <c r="H153" s="264">
        <v>2</v>
      </c>
      <c r="I153" s="265"/>
      <c r="J153" s="266">
        <f t="shared" si="10"/>
        <v>0</v>
      </c>
      <c r="K153" s="262" t="s">
        <v>22</v>
      </c>
      <c r="L153" s="267"/>
      <c r="M153" s="268" t="s">
        <v>22</v>
      </c>
      <c r="N153" s="269" t="s">
        <v>46</v>
      </c>
      <c r="O153" s="37"/>
      <c r="P153" s="202">
        <f t="shared" si="11"/>
        <v>0</v>
      </c>
      <c r="Q153" s="202">
        <v>0</v>
      </c>
      <c r="R153" s="202">
        <f t="shared" si="12"/>
        <v>0</v>
      </c>
      <c r="S153" s="202">
        <v>0</v>
      </c>
      <c r="T153" s="203">
        <f t="shared" si="13"/>
        <v>0</v>
      </c>
      <c r="AR153" s="19" t="s">
        <v>262</v>
      </c>
      <c r="AT153" s="19" t="s">
        <v>267</v>
      </c>
      <c r="AU153" s="19" t="s">
        <v>83</v>
      </c>
      <c r="AY153" s="19" t="s">
        <v>195</v>
      </c>
      <c r="BE153" s="204">
        <f t="shared" si="14"/>
        <v>0</v>
      </c>
      <c r="BF153" s="204">
        <f t="shared" si="15"/>
        <v>0</v>
      </c>
      <c r="BG153" s="204">
        <f t="shared" si="16"/>
        <v>0</v>
      </c>
      <c r="BH153" s="204">
        <f t="shared" si="17"/>
        <v>0</v>
      </c>
      <c r="BI153" s="204">
        <f t="shared" si="18"/>
        <v>0</v>
      </c>
      <c r="BJ153" s="19" t="s">
        <v>23</v>
      </c>
      <c r="BK153" s="204">
        <f t="shared" si="19"/>
        <v>0</v>
      </c>
      <c r="BL153" s="19" t="s">
        <v>202</v>
      </c>
      <c r="BM153" s="19" t="s">
        <v>4480</v>
      </c>
    </row>
    <row r="154" spans="2:65" s="1" customFormat="1" ht="20.399999999999999" customHeight="1">
      <c r="B154" s="36"/>
      <c r="C154" s="193" t="s">
        <v>716</v>
      </c>
      <c r="D154" s="193" t="s">
        <v>198</v>
      </c>
      <c r="E154" s="194" t="s">
        <v>4402</v>
      </c>
      <c r="F154" s="195" t="s">
        <v>4403</v>
      </c>
      <c r="G154" s="196" t="s">
        <v>206</v>
      </c>
      <c r="H154" s="197">
        <v>27.082999999999998</v>
      </c>
      <c r="I154" s="198"/>
      <c r="J154" s="199">
        <f t="shared" si="10"/>
        <v>0</v>
      </c>
      <c r="K154" s="195" t="s">
        <v>22</v>
      </c>
      <c r="L154" s="56"/>
      <c r="M154" s="200" t="s">
        <v>22</v>
      </c>
      <c r="N154" s="201" t="s">
        <v>46</v>
      </c>
      <c r="O154" s="37"/>
      <c r="P154" s="202">
        <f t="shared" si="11"/>
        <v>0</v>
      </c>
      <c r="Q154" s="202">
        <v>0</v>
      </c>
      <c r="R154" s="202">
        <f t="shared" si="12"/>
        <v>0</v>
      </c>
      <c r="S154" s="202">
        <v>0</v>
      </c>
      <c r="T154" s="203">
        <f t="shared" si="13"/>
        <v>0</v>
      </c>
      <c r="AR154" s="19" t="s">
        <v>202</v>
      </c>
      <c r="AT154" s="19" t="s">
        <v>198</v>
      </c>
      <c r="AU154" s="19" t="s">
        <v>83</v>
      </c>
      <c r="AY154" s="19" t="s">
        <v>195</v>
      </c>
      <c r="BE154" s="204">
        <f t="shared" si="14"/>
        <v>0</v>
      </c>
      <c r="BF154" s="204">
        <f t="shared" si="15"/>
        <v>0</v>
      </c>
      <c r="BG154" s="204">
        <f t="shared" si="16"/>
        <v>0</v>
      </c>
      <c r="BH154" s="204">
        <f t="shared" si="17"/>
        <v>0</v>
      </c>
      <c r="BI154" s="204">
        <f t="shared" si="18"/>
        <v>0</v>
      </c>
      <c r="BJ154" s="19" t="s">
        <v>23</v>
      </c>
      <c r="BK154" s="204">
        <f t="shared" si="19"/>
        <v>0</v>
      </c>
      <c r="BL154" s="19" t="s">
        <v>202</v>
      </c>
      <c r="BM154" s="19" t="s">
        <v>4481</v>
      </c>
    </row>
    <row r="155" spans="2:65" s="1" customFormat="1" ht="20.399999999999999" customHeight="1">
      <c r="B155" s="36"/>
      <c r="C155" s="193" t="s">
        <v>732</v>
      </c>
      <c r="D155" s="193" t="s">
        <v>198</v>
      </c>
      <c r="E155" s="194" t="s">
        <v>4409</v>
      </c>
      <c r="F155" s="195" t="s">
        <v>4410</v>
      </c>
      <c r="G155" s="196" t="s">
        <v>2177</v>
      </c>
      <c r="H155" s="197">
        <v>3</v>
      </c>
      <c r="I155" s="198"/>
      <c r="J155" s="199">
        <f t="shared" si="10"/>
        <v>0</v>
      </c>
      <c r="K155" s="195" t="s">
        <v>22</v>
      </c>
      <c r="L155" s="56"/>
      <c r="M155" s="200" t="s">
        <v>22</v>
      </c>
      <c r="N155" s="201" t="s">
        <v>46</v>
      </c>
      <c r="O155" s="37"/>
      <c r="P155" s="202">
        <f t="shared" si="11"/>
        <v>0</v>
      </c>
      <c r="Q155" s="202">
        <v>0</v>
      </c>
      <c r="R155" s="202">
        <f t="shared" si="12"/>
        <v>0</v>
      </c>
      <c r="S155" s="202">
        <v>0</v>
      </c>
      <c r="T155" s="203">
        <f t="shared" si="13"/>
        <v>0</v>
      </c>
      <c r="AR155" s="19" t="s">
        <v>202</v>
      </c>
      <c r="AT155" s="19" t="s">
        <v>198</v>
      </c>
      <c r="AU155" s="19" t="s">
        <v>83</v>
      </c>
      <c r="AY155" s="19" t="s">
        <v>195</v>
      </c>
      <c r="BE155" s="204">
        <f t="shared" si="14"/>
        <v>0</v>
      </c>
      <c r="BF155" s="204">
        <f t="shared" si="15"/>
        <v>0</v>
      </c>
      <c r="BG155" s="204">
        <f t="shared" si="16"/>
        <v>0</v>
      </c>
      <c r="BH155" s="204">
        <f t="shared" si="17"/>
        <v>0</v>
      </c>
      <c r="BI155" s="204">
        <f t="shared" si="18"/>
        <v>0</v>
      </c>
      <c r="BJ155" s="19" t="s">
        <v>23</v>
      </c>
      <c r="BK155" s="204">
        <f t="shared" si="19"/>
        <v>0</v>
      </c>
      <c r="BL155" s="19" t="s">
        <v>202</v>
      </c>
      <c r="BM155" s="19" t="s">
        <v>4482</v>
      </c>
    </row>
    <row r="156" spans="2:65" s="1" customFormat="1" ht="20.399999999999999" customHeight="1">
      <c r="B156" s="36"/>
      <c r="C156" s="193" t="s">
        <v>273</v>
      </c>
      <c r="D156" s="193" t="s">
        <v>198</v>
      </c>
      <c r="E156" s="194" t="s">
        <v>3510</v>
      </c>
      <c r="F156" s="195" t="s">
        <v>3511</v>
      </c>
      <c r="G156" s="196" t="s">
        <v>2177</v>
      </c>
      <c r="H156" s="197">
        <v>2</v>
      </c>
      <c r="I156" s="198"/>
      <c r="J156" s="199">
        <f t="shared" si="10"/>
        <v>0</v>
      </c>
      <c r="K156" s="195" t="s">
        <v>22</v>
      </c>
      <c r="L156" s="56"/>
      <c r="M156" s="200" t="s">
        <v>22</v>
      </c>
      <c r="N156" s="201" t="s">
        <v>46</v>
      </c>
      <c r="O156" s="37"/>
      <c r="P156" s="202">
        <f t="shared" si="11"/>
        <v>0</v>
      </c>
      <c r="Q156" s="202">
        <v>0</v>
      </c>
      <c r="R156" s="202">
        <f t="shared" si="12"/>
        <v>0</v>
      </c>
      <c r="S156" s="202">
        <v>0</v>
      </c>
      <c r="T156" s="203">
        <f t="shared" si="13"/>
        <v>0</v>
      </c>
      <c r="AR156" s="19" t="s">
        <v>202</v>
      </c>
      <c r="AT156" s="19" t="s">
        <v>198</v>
      </c>
      <c r="AU156" s="19" t="s">
        <v>83</v>
      </c>
      <c r="AY156" s="19" t="s">
        <v>195</v>
      </c>
      <c r="BE156" s="204">
        <f t="shared" si="14"/>
        <v>0</v>
      </c>
      <c r="BF156" s="204">
        <f t="shared" si="15"/>
        <v>0</v>
      </c>
      <c r="BG156" s="204">
        <f t="shared" si="16"/>
        <v>0</v>
      </c>
      <c r="BH156" s="204">
        <f t="shared" si="17"/>
        <v>0</v>
      </c>
      <c r="BI156" s="204">
        <f t="shared" si="18"/>
        <v>0</v>
      </c>
      <c r="BJ156" s="19" t="s">
        <v>23</v>
      </c>
      <c r="BK156" s="204">
        <f t="shared" si="19"/>
        <v>0</v>
      </c>
      <c r="BL156" s="19" t="s">
        <v>202</v>
      </c>
      <c r="BM156" s="19" t="s">
        <v>4483</v>
      </c>
    </row>
    <row r="157" spans="2:65" s="1" customFormat="1" ht="20.399999999999999" customHeight="1">
      <c r="B157" s="36"/>
      <c r="C157" s="193" t="s">
        <v>737</v>
      </c>
      <c r="D157" s="193" t="s">
        <v>198</v>
      </c>
      <c r="E157" s="194" t="s">
        <v>4484</v>
      </c>
      <c r="F157" s="195" t="s">
        <v>4485</v>
      </c>
      <c r="G157" s="196" t="s">
        <v>2177</v>
      </c>
      <c r="H157" s="197">
        <v>2</v>
      </c>
      <c r="I157" s="198"/>
      <c r="J157" s="199">
        <f t="shared" si="10"/>
        <v>0</v>
      </c>
      <c r="K157" s="195" t="s">
        <v>22</v>
      </c>
      <c r="L157" s="56"/>
      <c r="M157" s="200" t="s">
        <v>22</v>
      </c>
      <c r="N157" s="201" t="s">
        <v>46</v>
      </c>
      <c r="O157" s="37"/>
      <c r="P157" s="202">
        <f t="shared" si="11"/>
        <v>0</v>
      </c>
      <c r="Q157" s="202">
        <v>0</v>
      </c>
      <c r="R157" s="202">
        <f t="shared" si="12"/>
        <v>0</v>
      </c>
      <c r="S157" s="202">
        <v>0</v>
      </c>
      <c r="T157" s="203">
        <f t="shared" si="13"/>
        <v>0</v>
      </c>
      <c r="AR157" s="19" t="s">
        <v>202</v>
      </c>
      <c r="AT157" s="19" t="s">
        <v>198</v>
      </c>
      <c r="AU157" s="19" t="s">
        <v>83</v>
      </c>
      <c r="AY157" s="19" t="s">
        <v>195</v>
      </c>
      <c r="BE157" s="204">
        <f t="shared" si="14"/>
        <v>0</v>
      </c>
      <c r="BF157" s="204">
        <f t="shared" si="15"/>
        <v>0</v>
      </c>
      <c r="BG157" s="204">
        <f t="shared" si="16"/>
        <v>0</v>
      </c>
      <c r="BH157" s="204">
        <f t="shared" si="17"/>
        <v>0</v>
      </c>
      <c r="BI157" s="204">
        <f t="shared" si="18"/>
        <v>0</v>
      </c>
      <c r="BJ157" s="19" t="s">
        <v>23</v>
      </c>
      <c r="BK157" s="204">
        <f t="shared" si="19"/>
        <v>0</v>
      </c>
      <c r="BL157" s="19" t="s">
        <v>202</v>
      </c>
      <c r="BM157" s="19" t="s">
        <v>4486</v>
      </c>
    </row>
    <row r="158" spans="2:65" s="1" customFormat="1" ht="20.399999999999999" customHeight="1">
      <c r="B158" s="36"/>
      <c r="C158" s="193" t="s">
        <v>742</v>
      </c>
      <c r="D158" s="193" t="s">
        <v>198</v>
      </c>
      <c r="E158" s="194" t="s">
        <v>4487</v>
      </c>
      <c r="F158" s="195" t="s">
        <v>4488</v>
      </c>
      <c r="G158" s="196" t="s">
        <v>206</v>
      </c>
      <c r="H158" s="197">
        <v>6.9580000000000002</v>
      </c>
      <c r="I158" s="198"/>
      <c r="J158" s="199">
        <f t="shared" si="10"/>
        <v>0</v>
      </c>
      <c r="K158" s="195" t="s">
        <v>22</v>
      </c>
      <c r="L158" s="56"/>
      <c r="M158" s="200" t="s">
        <v>22</v>
      </c>
      <c r="N158" s="201" t="s">
        <v>46</v>
      </c>
      <c r="O158" s="37"/>
      <c r="P158" s="202">
        <f t="shared" si="11"/>
        <v>0</v>
      </c>
      <c r="Q158" s="202">
        <v>0</v>
      </c>
      <c r="R158" s="202">
        <f t="shared" si="12"/>
        <v>0</v>
      </c>
      <c r="S158" s="202">
        <v>0</v>
      </c>
      <c r="T158" s="203">
        <f t="shared" si="13"/>
        <v>0</v>
      </c>
      <c r="AR158" s="19" t="s">
        <v>202</v>
      </c>
      <c r="AT158" s="19" t="s">
        <v>198</v>
      </c>
      <c r="AU158" s="19" t="s">
        <v>83</v>
      </c>
      <c r="AY158" s="19" t="s">
        <v>195</v>
      </c>
      <c r="BE158" s="204">
        <f t="shared" si="14"/>
        <v>0</v>
      </c>
      <c r="BF158" s="204">
        <f t="shared" si="15"/>
        <v>0</v>
      </c>
      <c r="BG158" s="204">
        <f t="shared" si="16"/>
        <v>0</v>
      </c>
      <c r="BH158" s="204">
        <f t="shared" si="17"/>
        <v>0</v>
      </c>
      <c r="BI158" s="204">
        <f t="shared" si="18"/>
        <v>0</v>
      </c>
      <c r="BJ158" s="19" t="s">
        <v>23</v>
      </c>
      <c r="BK158" s="204">
        <f t="shared" si="19"/>
        <v>0</v>
      </c>
      <c r="BL158" s="19" t="s">
        <v>202</v>
      </c>
      <c r="BM158" s="19" t="s">
        <v>4489</v>
      </c>
    </row>
    <row r="159" spans="2:65" s="1" customFormat="1" ht="20.399999999999999" customHeight="1">
      <c r="B159" s="36"/>
      <c r="C159" s="193" t="s">
        <v>748</v>
      </c>
      <c r="D159" s="193" t="s">
        <v>198</v>
      </c>
      <c r="E159" s="194" t="s">
        <v>4490</v>
      </c>
      <c r="F159" s="195" t="s">
        <v>4491</v>
      </c>
      <c r="G159" s="196" t="s">
        <v>206</v>
      </c>
      <c r="H159" s="197">
        <v>37.375</v>
      </c>
      <c r="I159" s="198"/>
      <c r="J159" s="199">
        <f t="shared" si="10"/>
        <v>0</v>
      </c>
      <c r="K159" s="195" t="s">
        <v>22</v>
      </c>
      <c r="L159" s="56"/>
      <c r="M159" s="200" t="s">
        <v>22</v>
      </c>
      <c r="N159" s="201" t="s">
        <v>46</v>
      </c>
      <c r="O159" s="37"/>
      <c r="P159" s="202">
        <f t="shared" si="11"/>
        <v>0</v>
      </c>
      <c r="Q159" s="202">
        <v>0</v>
      </c>
      <c r="R159" s="202">
        <f t="shared" si="12"/>
        <v>0</v>
      </c>
      <c r="S159" s="202">
        <v>0</v>
      </c>
      <c r="T159" s="203">
        <f t="shared" si="13"/>
        <v>0</v>
      </c>
      <c r="AR159" s="19" t="s">
        <v>202</v>
      </c>
      <c r="AT159" s="19" t="s">
        <v>198</v>
      </c>
      <c r="AU159" s="19" t="s">
        <v>83</v>
      </c>
      <c r="AY159" s="19" t="s">
        <v>195</v>
      </c>
      <c r="BE159" s="204">
        <f t="shared" si="14"/>
        <v>0</v>
      </c>
      <c r="BF159" s="204">
        <f t="shared" si="15"/>
        <v>0</v>
      </c>
      <c r="BG159" s="204">
        <f t="shared" si="16"/>
        <v>0</v>
      </c>
      <c r="BH159" s="204">
        <f t="shared" si="17"/>
        <v>0</v>
      </c>
      <c r="BI159" s="204">
        <f t="shared" si="18"/>
        <v>0</v>
      </c>
      <c r="BJ159" s="19" t="s">
        <v>23</v>
      </c>
      <c r="BK159" s="204">
        <f t="shared" si="19"/>
        <v>0</v>
      </c>
      <c r="BL159" s="19" t="s">
        <v>202</v>
      </c>
      <c r="BM159" s="19" t="s">
        <v>4492</v>
      </c>
    </row>
    <row r="160" spans="2:65" s="1" customFormat="1" ht="20.399999999999999" customHeight="1">
      <c r="B160" s="36"/>
      <c r="C160" s="193" t="s">
        <v>755</v>
      </c>
      <c r="D160" s="193" t="s">
        <v>198</v>
      </c>
      <c r="E160" s="194" t="s">
        <v>4420</v>
      </c>
      <c r="F160" s="195" t="s">
        <v>4421</v>
      </c>
      <c r="G160" s="196" t="s">
        <v>206</v>
      </c>
      <c r="H160" s="197">
        <v>18.803000000000001</v>
      </c>
      <c r="I160" s="198"/>
      <c r="J160" s="199">
        <f t="shared" si="10"/>
        <v>0</v>
      </c>
      <c r="K160" s="195" t="s">
        <v>22</v>
      </c>
      <c r="L160" s="56"/>
      <c r="M160" s="200" t="s">
        <v>22</v>
      </c>
      <c r="N160" s="201" t="s">
        <v>46</v>
      </c>
      <c r="O160" s="37"/>
      <c r="P160" s="202">
        <f t="shared" si="11"/>
        <v>0</v>
      </c>
      <c r="Q160" s="202">
        <v>0</v>
      </c>
      <c r="R160" s="202">
        <f t="shared" si="12"/>
        <v>0</v>
      </c>
      <c r="S160" s="202">
        <v>0</v>
      </c>
      <c r="T160" s="203">
        <f t="shared" si="13"/>
        <v>0</v>
      </c>
      <c r="AR160" s="19" t="s">
        <v>202</v>
      </c>
      <c r="AT160" s="19" t="s">
        <v>198</v>
      </c>
      <c r="AU160" s="19" t="s">
        <v>83</v>
      </c>
      <c r="AY160" s="19" t="s">
        <v>195</v>
      </c>
      <c r="BE160" s="204">
        <f t="shared" si="14"/>
        <v>0</v>
      </c>
      <c r="BF160" s="204">
        <f t="shared" si="15"/>
        <v>0</v>
      </c>
      <c r="BG160" s="204">
        <f t="shared" si="16"/>
        <v>0</v>
      </c>
      <c r="BH160" s="204">
        <f t="shared" si="17"/>
        <v>0</v>
      </c>
      <c r="BI160" s="204">
        <f t="shared" si="18"/>
        <v>0</v>
      </c>
      <c r="BJ160" s="19" t="s">
        <v>23</v>
      </c>
      <c r="BK160" s="204">
        <f t="shared" si="19"/>
        <v>0</v>
      </c>
      <c r="BL160" s="19" t="s">
        <v>202</v>
      </c>
      <c r="BM160" s="19" t="s">
        <v>4493</v>
      </c>
    </row>
    <row r="161" spans="2:65" s="1" customFormat="1" ht="20.399999999999999" customHeight="1">
      <c r="B161" s="36"/>
      <c r="C161" s="193" t="s">
        <v>760</v>
      </c>
      <c r="D161" s="193" t="s">
        <v>198</v>
      </c>
      <c r="E161" s="194" t="s">
        <v>4429</v>
      </c>
      <c r="F161" s="195" t="s">
        <v>4430</v>
      </c>
      <c r="G161" s="196" t="s">
        <v>2177</v>
      </c>
      <c r="H161" s="197">
        <v>2</v>
      </c>
      <c r="I161" s="198"/>
      <c r="J161" s="199">
        <f t="shared" si="10"/>
        <v>0</v>
      </c>
      <c r="K161" s="195" t="s">
        <v>22</v>
      </c>
      <c r="L161" s="56"/>
      <c r="M161" s="200" t="s">
        <v>22</v>
      </c>
      <c r="N161" s="201" t="s">
        <v>46</v>
      </c>
      <c r="O161" s="37"/>
      <c r="P161" s="202">
        <f t="shared" si="11"/>
        <v>0</v>
      </c>
      <c r="Q161" s="202">
        <v>0</v>
      </c>
      <c r="R161" s="202">
        <f t="shared" si="12"/>
        <v>0</v>
      </c>
      <c r="S161" s="202">
        <v>0</v>
      </c>
      <c r="T161" s="203">
        <f t="shared" si="13"/>
        <v>0</v>
      </c>
      <c r="AR161" s="19" t="s">
        <v>202</v>
      </c>
      <c r="AT161" s="19" t="s">
        <v>198</v>
      </c>
      <c r="AU161" s="19" t="s">
        <v>83</v>
      </c>
      <c r="AY161" s="19" t="s">
        <v>195</v>
      </c>
      <c r="BE161" s="204">
        <f t="shared" si="14"/>
        <v>0</v>
      </c>
      <c r="BF161" s="204">
        <f t="shared" si="15"/>
        <v>0</v>
      </c>
      <c r="BG161" s="204">
        <f t="shared" si="16"/>
        <v>0</v>
      </c>
      <c r="BH161" s="204">
        <f t="shared" si="17"/>
        <v>0</v>
      </c>
      <c r="BI161" s="204">
        <f t="shared" si="18"/>
        <v>0</v>
      </c>
      <c r="BJ161" s="19" t="s">
        <v>23</v>
      </c>
      <c r="BK161" s="204">
        <f t="shared" si="19"/>
        <v>0</v>
      </c>
      <c r="BL161" s="19" t="s">
        <v>202</v>
      </c>
      <c r="BM161" s="19" t="s">
        <v>4494</v>
      </c>
    </row>
    <row r="162" spans="2:65" s="1" customFormat="1" ht="20.399999999999999" customHeight="1">
      <c r="B162" s="36"/>
      <c r="C162" s="193" t="s">
        <v>764</v>
      </c>
      <c r="D162" s="193" t="s">
        <v>198</v>
      </c>
      <c r="E162" s="194" t="s">
        <v>4495</v>
      </c>
      <c r="F162" s="195" t="s">
        <v>4496</v>
      </c>
      <c r="G162" s="196" t="s">
        <v>2177</v>
      </c>
      <c r="H162" s="197">
        <v>2</v>
      </c>
      <c r="I162" s="198"/>
      <c r="J162" s="199">
        <f t="shared" si="10"/>
        <v>0</v>
      </c>
      <c r="K162" s="195" t="s">
        <v>22</v>
      </c>
      <c r="L162" s="56"/>
      <c r="M162" s="200" t="s">
        <v>22</v>
      </c>
      <c r="N162" s="201" t="s">
        <v>46</v>
      </c>
      <c r="O162" s="37"/>
      <c r="P162" s="202">
        <f t="shared" si="11"/>
        <v>0</v>
      </c>
      <c r="Q162" s="202">
        <v>0</v>
      </c>
      <c r="R162" s="202">
        <f t="shared" si="12"/>
        <v>0</v>
      </c>
      <c r="S162" s="202">
        <v>0</v>
      </c>
      <c r="T162" s="203">
        <f t="shared" si="13"/>
        <v>0</v>
      </c>
      <c r="AR162" s="19" t="s">
        <v>202</v>
      </c>
      <c r="AT162" s="19" t="s">
        <v>198</v>
      </c>
      <c r="AU162" s="19" t="s">
        <v>83</v>
      </c>
      <c r="AY162" s="19" t="s">
        <v>195</v>
      </c>
      <c r="BE162" s="204">
        <f t="shared" si="14"/>
        <v>0</v>
      </c>
      <c r="BF162" s="204">
        <f t="shared" si="15"/>
        <v>0</v>
      </c>
      <c r="BG162" s="204">
        <f t="shared" si="16"/>
        <v>0</v>
      </c>
      <c r="BH162" s="204">
        <f t="shared" si="17"/>
        <v>0</v>
      </c>
      <c r="BI162" s="204">
        <f t="shared" si="18"/>
        <v>0</v>
      </c>
      <c r="BJ162" s="19" t="s">
        <v>23</v>
      </c>
      <c r="BK162" s="204">
        <f t="shared" si="19"/>
        <v>0</v>
      </c>
      <c r="BL162" s="19" t="s">
        <v>202</v>
      </c>
      <c r="BM162" s="19" t="s">
        <v>4497</v>
      </c>
    </row>
    <row r="163" spans="2:65" s="1" customFormat="1" ht="20.399999999999999" customHeight="1">
      <c r="B163" s="36"/>
      <c r="C163" s="193" t="s">
        <v>771</v>
      </c>
      <c r="D163" s="193" t="s">
        <v>198</v>
      </c>
      <c r="E163" s="194" t="s">
        <v>4067</v>
      </c>
      <c r="F163" s="195" t="s">
        <v>4068</v>
      </c>
      <c r="G163" s="196" t="s">
        <v>2177</v>
      </c>
      <c r="H163" s="197">
        <v>1</v>
      </c>
      <c r="I163" s="198"/>
      <c r="J163" s="199">
        <f t="shared" si="10"/>
        <v>0</v>
      </c>
      <c r="K163" s="195" t="s">
        <v>22</v>
      </c>
      <c r="L163" s="56"/>
      <c r="M163" s="200" t="s">
        <v>22</v>
      </c>
      <c r="N163" s="201" t="s">
        <v>46</v>
      </c>
      <c r="O163" s="37"/>
      <c r="P163" s="202">
        <f t="shared" si="11"/>
        <v>0</v>
      </c>
      <c r="Q163" s="202">
        <v>0</v>
      </c>
      <c r="R163" s="202">
        <f t="shared" si="12"/>
        <v>0</v>
      </c>
      <c r="S163" s="202">
        <v>0</v>
      </c>
      <c r="T163" s="203">
        <f t="shared" si="13"/>
        <v>0</v>
      </c>
      <c r="AR163" s="19" t="s">
        <v>202</v>
      </c>
      <c r="AT163" s="19" t="s">
        <v>198</v>
      </c>
      <c r="AU163" s="19" t="s">
        <v>83</v>
      </c>
      <c r="AY163" s="19" t="s">
        <v>195</v>
      </c>
      <c r="BE163" s="204">
        <f t="shared" si="14"/>
        <v>0</v>
      </c>
      <c r="BF163" s="204">
        <f t="shared" si="15"/>
        <v>0</v>
      </c>
      <c r="BG163" s="204">
        <f t="shared" si="16"/>
        <v>0</v>
      </c>
      <c r="BH163" s="204">
        <f t="shared" si="17"/>
        <v>0</v>
      </c>
      <c r="BI163" s="204">
        <f t="shared" si="18"/>
        <v>0</v>
      </c>
      <c r="BJ163" s="19" t="s">
        <v>23</v>
      </c>
      <c r="BK163" s="204">
        <f t="shared" si="19"/>
        <v>0</v>
      </c>
      <c r="BL163" s="19" t="s">
        <v>202</v>
      </c>
      <c r="BM163" s="19" t="s">
        <v>4498</v>
      </c>
    </row>
    <row r="164" spans="2:65" s="1" customFormat="1" ht="20.399999999999999" customHeight="1">
      <c r="B164" s="36"/>
      <c r="C164" s="193" t="s">
        <v>776</v>
      </c>
      <c r="D164" s="193" t="s">
        <v>198</v>
      </c>
      <c r="E164" s="194" t="s">
        <v>4070</v>
      </c>
      <c r="F164" s="195" t="s">
        <v>4071</v>
      </c>
      <c r="G164" s="196" t="s">
        <v>2177</v>
      </c>
      <c r="H164" s="197">
        <v>2</v>
      </c>
      <c r="I164" s="198"/>
      <c r="J164" s="199">
        <f t="shared" si="10"/>
        <v>0</v>
      </c>
      <c r="K164" s="195" t="s">
        <v>22</v>
      </c>
      <c r="L164" s="56"/>
      <c r="M164" s="200" t="s">
        <v>22</v>
      </c>
      <c r="N164" s="201" t="s">
        <v>46</v>
      </c>
      <c r="O164" s="37"/>
      <c r="P164" s="202">
        <f t="shared" si="11"/>
        <v>0</v>
      </c>
      <c r="Q164" s="202">
        <v>0</v>
      </c>
      <c r="R164" s="202">
        <f t="shared" si="12"/>
        <v>0</v>
      </c>
      <c r="S164" s="202">
        <v>0</v>
      </c>
      <c r="T164" s="203">
        <f t="shared" si="13"/>
        <v>0</v>
      </c>
      <c r="AR164" s="19" t="s">
        <v>202</v>
      </c>
      <c r="AT164" s="19" t="s">
        <v>198</v>
      </c>
      <c r="AU164" s="19" t="s">
        <v>83</v>
      </c>
      <c r="AY164" s="19" t="s">
        <v>195</v>
      </c>
      <c r="BE164" s="204">
        <f t="shared" si="14"/>
        <v>0</v>
      </c>
      <c r="BF164" s="204">
        <f t="shared" si="15"/>
        <v>0</v>
      </c>
      <c r="BG164" s="204">
        <f t="shared" si="16"/>
        <v>0</v>
      </c>
      <c r="BH164" s="204">
        <f t="shared" si="17"/>
        <v>0</v>
      </c>
      <c r="BI164" s="204">
        <f t="shared" si="18"/>
        <v>0</v>
      </c>
      <c r="BJ164" s="19" t="s">
        <v>23</v>
      </c>
      <c r="BK164" s="204">
        <f t="shared" si="19"/>
        <v>0</v>
      </c>
      <c r="BL164" s="19" t="s">
        <v>202</v>
      </c>
      <c r="BM164" s="19" t="s">
        <v>4499</v>
      </c>
    </row>
    <row r="165" spans="2:65" s="1" customFormat="1" ht="20.399999999999999" customHeight="1">
      <c r="B165" s="36"/>
      <c r="C165" s="193" t="s">
        <v>781</v>
      </c>
      <c r="D165" s="193" t="s">
        <v>198</v>
      </c>
      <c r="E165" s="194" t="s">
        <v>4073</v>
      </c>
      <c r="F165" s="195" t="s">
        <v>4074</v>
      </c>
      <c r="G165" s="196" t="s">
        <v>2177</v>
      </c>
      <c r="H165" s="197">
        <v>2</v>
      </c>
      <c r="I165" s="198"/>
      <c r="J165" s="199">
        <f t="shared" si="10"/>
        <v>0</v>
      </c>
      <c r="K165" s="195" t="s">
        <v>22</v>
      </c>
      <c r="L165" s="56"/>
      <c r="M165" s="200" t="s">
        <v>22</v>
      </c>
      <c r="N165" s="201" t="s">
        <v>46</v>
      </c>
      <c r="O165" s="37"/>
      <c r="P165" s="202">
        <f t="shared" si="11"/>
        <v>0</v>
      </c>
      <c r="Q165" s="202">
        <v>0</v>
      </c>
      <c r="R165" s="202">
        <f t="shared" si="12"/>
        <v>0</v>
      </c>
      <c r="S165" s="202">
        <v>0</v>
      </c>
      <c r="T165" s="203">
        <f t="shared" si="13"/>
        <v>0</v>
      </c>
      <c r="AR165" s="19" t="s">
        <v>202</v>
      </c>
      <c r="AT165" s="19" t="s">
        <v>198</v>
      </c>
      <c r="AU165" s="19" t="s">
        <v>83</v>
      </c>
      <c r="AY165" s="19" t="s">
        <v>195</v>
      </c>
      <c r="BE165" s="204">
        <f t="shared" si="14"/>
        <v>0</v>
      </c>
      <c r="BF165" s="204">
        <f t="shared" si="15"/>
        <v>0</v>
      </c>
      <c r="BG165" s="204">
        <f t="shared" si="16"/>
        <v>0</v>
      </c>
      <c r="BH165" s="204">
        <f t="shared" si="17"/>
        <v>0</v>
      </c>
      <c r="BI165" s="204">
        <f t="shared" si="18"/>
        <v>0</v>
      </c>
      <c r="BJ165" s="19" t="s">
        <v>23</v>
      </c>
      <c r="BK165" s="204">
        <f t="shared" si="19"/>
        <v>0</v>
      </c>
      <c r="BL165" s="19" t="s">
        <v>202</v>
      </c>
      <c r="BM165" s="19" t="s">
        <v>4500</v>
      </c>
    </row>
    <row r="166" spans="2:65" s="1" customFormat="1" ht="20.399999999999999" customHeight="1">
      <c r="B166" s="36"/>
      <c r="C166" s="193" t="s">
        <v>786</v>
      </c>
      <c r="D166" s="193" t="s">
        <v>198</v>
      </c>
      <c r="E166" s="194" t="s">
        <v>3709</v>
      </c>
      <c r="F166" s="195" t="s">
        <v>3710</v>
      </c>
      <c r="G166" s="196" t="s">
        <v>206</v>
      </c>
      <c r="H166" s="197">
        <v>27.082999999999998</v>
      </c>
      <c r="I166" s="198"/>
      <c r="J166" s="199">
        <f t="shared" si="10"/>
        <v>0</v>
      </c>
      <c r="K166" s="195" t="s">
        <v>22</v>
      </c>
      <c r="L166" s="56"/>
      <c r="M166" s="200" t="s">
        <v>22</v>
      </c>
      <c r="N166" s="201" t="s">
        <v>46</v>
      </c>
      <c r="O166" s="37"/>
      <c r="P166" s="202">
        <f t="shared" si="11"/>
        <v>0</v>
      </c>
      <c r="Q166" s="202">
        <v>0</v>
      </c>
      <c r="R166" s="202">
        <f t="shared" si="12"/>
        <v>0</v>
      </c>
      <c r="S166" s="202">
        <v>0</v>
      </c>
      <c r="T166" s="203">
        <f t="shared" si="13"/>
        <v>0</v>
      </c>
      <c r="AR166" s="19" t="s">
        <v>202</v>
      </c>
      <c r="AT166" s="19" t="s">
        <v>198</v>
      </c>
      <c r="AU166" s="19" t="s">
        <v>83</v>
      </c>
      <c r="AY166" s="19" t="s">
        <v>195</v>
      </c>
      <c r="BE166" s="204">
        <f t="shared" si="14"/>
        <v>0</v>
      </c>
      <c r="BF166" s="204">
        <f t="shared" si="15"/>
        <v>0</v>
      </c>
      <c r="BG166" s="204">
        <f t="shared" si="16"/>
        <v>0</v>
      </c>
      <c r="BH166" s="204">
        <f t="shared" si="17"/>
        <v>0</v>
      </c>
      <c r="BI166" s="204">
        <f t="shared" si="18"/>
        <v>0</v>
      </c>
      <c r="BJ166" s="19" t="s">
        <v>23</v>
      </c>
      <c r="BK166" s="204">
        <f t="shared" si="19"/>
        <v>0</v>
      </c>
      <c r="BL166" s="19" t="s">
        <v>202</v>
      </c>
      <c r="BM166" s="19" t="s">
        <v>4501</v>
      </c>
    </row>
    <row r="167" spans="2:65" s="11" customFormat="1" ht="29.85" customHeight="1">
      <c r="B167" s="176"/>
      <c r="C167" s="177"/>
      <c r="D167" s="190" t="s">
        <v>74</v>
      </c>
      <c r="E167" s="191" t="s">
        <v>4502</v>
      </c>
      <c r="F167" s="191" t="s">
        <v>4503</v>
      </c>
      <c r="G167" s="177"/>
      <c r="H167" s="177"/>
      <c r="I167" s="180"/>
      <c r="J167" s="192">
        <f>BK167</f>
        <v>0</v>
      </c>
      <c r="K167" s="177"/>
      <c r="L167" s="182"/>
      <c r="M167" s="183"/>
      <c r="N167" s="184"/>
      <c r="O167" s="184"/>
      <c r="P167" s="185">
        <f>SUM(P168:P200)</f>
        <v>0</v>
      </c>
      <c r="Q167" s="184"/>
      <c r="R167" s="185">
        <f>SUM(R168:R200)</f>
        <v>0</v>
      </c>
      <c r="S167" s="184"/>
      <c r="T167" s="186">
        <f>SUM(T168:T200)</f>
        <v>0</v>
      </c>
      <c r="AR167" s="187" t="s">
        <v>23</v>
      </c>
      <c r="AT167" s="188" t="s">
        <v>74</v>
      </c>
      <c r="AU167" s="188" t="s">
        <v>23</v>
      </c>
      <c r="AY167" s="187" t="s">
        <v>195</v>
      </c>
      <c r="BK167" s="189">
        <f>SUM(BK168:BK200)</f>
        <v>0</v>
      </c>
    </row>
    <row r="168" spans="2:65" s="1" customFormat="1" ht="20.399999999999999" customHeight="1">
      <c r="B168" s="36"/>
      <c r="C168" s="260" t="s">
        <v>793</v>
      </c>
      <c r="D168" s="260" t="s">
        <v>267</v>
      </c>
      <c r="E168" s="261" t="s">
        <v>3741</v>
      </c>
      <c r="F168" s="262" t="s">
        <v>3742</v>
      </c>
      <c r="G168" s="263" t="s">
        <v>206</v>
      </c>
      <c r="H168" s="264">
        <v>38</v>
      </c>
      <c r="I168" s="265"/>
      <c r="J168" s="266">
        <f t="shared" ref="J168:J200" si="20">ROUND(I168*H168,2)</f>
        <v>0</v>
      </c>
      <c r="K168" s="262" t="s">
        <v>22</v>
      </c>
      <c r="L168" s="267"/>
      <c r="M168" s="268" t="s">
        <v>22</v>
      </c>
      <c r="N168" s="269" t="s">
        <v>46</v>
      </c>
      <c r="O168" s="37"/>
      <c r="P168" s="202">
        <f t="shared" ref="P168:P200" si="21">O168*H168</f>
        <v>0</v>
      </c>
      <c r="Q168" s="202">
        <v>0</v>
      </c>
      <c r="R168" s="202">
        <f t="shared" ref="R168:R200" si="22">Q168*H168</f>
        <v>0</v>
      </c>
      <c r="S168" s="202">
        <v>0</v>
      </c>
      <c r="T168" s="203">
        <f t="shared" ref="T168:T200" si="23">S168*H168</f>
        <v>0</v>
      </c>
      <c r="AR168" s="19" t="s">
        <v>262</v>
      </c>
      <c r="AT168" s="19" t="s">
        <v>267</v>
      </c>
      <c r="AU168" s="19" t="s">
        <v>83</v>
      </c>
      <c r="AY168" s="19" t="s">
        <v>195</v>
      </c>
      <c r="BE168" s="204">
        <f t="shared" ref="BE168:BE200" si="24">IF(N168="základní",J168,0)</f>
        <v>0</v>
      </c>
      <c r="BF168" s="204">
        <f t="shared" ref="BF168:BF200" si="25">IF(N168="snížená",J168,0)</f>
        <v>0</v>
      </c>
      <c r="BG168" s="204">
        <f t="shared" ref="BG168:BG200" si="26">IF(N168="zákl. přenesená",J168,0)</f>
        <v>0</v>
      </c>
      <c r="BH168" s="204">
        <f t="shared" ref="BH168:BH200" si="27">IF(N168="sníž. přenesená",J168,0)</f>
        <v>0</v>
      </c>
      <c r="BI168" s="204">
        <f t="shared" ref="BI168:BI200" si="28">IF(N168="nulová",J168,0)</f>
        <v>0</v>
      </c>
      <c r="BJ168" s="19" t="s">
        <v>23</v>
      </c>
      <c r="BK168" s="204">
        <f t="shared" ref="BK168:BK200" si="29">ROUND(I168*H168,2)</f>
        <v>0</v>
      </c>
      <c r="BL168" s="19" t="s">
        <v>202</v>
      </c>
      <c r="BM168" s="19" t="s">
        <v>4504</v>
      </c>
    </row>
    <row r="169" spans="2:65" s="1" customFormat="1" ht="20.399999999999999" customHeight="1">
      <c r="B169" s="36"/>
      <c r="C169" s="260" t="s">
        <v>798</v>
      </c>
      <c r="D169" s="260" t="s">
        <v>267</v>
      </c>
      <c r="E169" s="261" t="s">
        <v>3744</v>
      </c>
      <c r="F169" s="262" t="s">
        <v>3745</v>
      </c>
      <c r="G169" s="263" t="s">
        <v>2177</v>
      </c>
      <c r="H169" s="264">
        <v>46</v>
      </c>
      <c r="I169" s="265"/>
      <c r="J169" s="266">
        <f t="shared" si="20"/>
        <v>0</v>
      </c>
      <c r="K169" s="262" t="s">
        <v>22</v>
      </c>
      <c r="L169" s="267"/>
      <c r="M169" s="268" t="s">
        <v>22</v>
      </c>
      <c r="N169" s="269" t="s">
        <v>46</v>
      </c>
      <c r="O169" s="37"/>
      <c r="P169" s="202">
        <f t="shared" si="21"/>
        <v>0</v>
      </c>
      <c r="Q169" s="202">
        <v>0</v>
      </c>
      <c r="R169" s="202">
        <f t="shared" si="22"/>
        <v>0</v>
      </c>
      <c r="S169" s="202">
        <v>0</v>
      </c>
      <c r="T169" s="203">
        <f t="shared" si="23"/>
        <v>0</v>
      </c>
      <c r="AR169" s="19" t="s">
        <v>262</v>
      </c>
      <c r="AT169" s="19" t="s">
        <v>267</v>
      </c>
      <c r="AU169" s="19" t="s">
        <v>83</v>
      </c>
      <c r="AY169" s="19" t="s">
        <v>195</v>
      </c>
      <c r="BE169" s="204">
        <f t="shared" si="24"/>
        <v>0</v>
      </c>
      <c r="BF169" s="204">
        <f t="shared" si="25"/>
        <v>0</v>
      </c>
      <c r="BG169" s="204">
        <f t="shared" si="26"/>
        <v>0</v>
      </c>
      <c r="BH169" s="204">
        <f t="shared" si="27"/>
        <v>0</v>
      </c>
      <c r="BI169" s="204">
        <f t="shared" si="28"/>
        <v>0</v>
      </c>
      <c r="BJ169" s="19" t="s">
        <v>23</v>
      </c>
      <c r="BK169" s="204">
        <f t="shared" si="29"/>
        <v>0</v>
      </c>
      <c r="BL169" s="19" t="s">
        <v>202</v>
      </c>
      <c r="BM169" s="19" t="s">
        <v>4505</v>
      </c>
    </row>
    <row r="170" spans="2:65" s="1" customFormat="1" ht="20.399999999999999" customHeight="1">
      <c r="B170" s="36"/>
      <c r="C170" s="260" t="s">
        <v>802</v>
      </c>
      <c r="D170" s="260" t="s">
        <v>267</v>
      </c>
      <c r="E170" s="261" t="s">
        <v>3750</v>
      </c>
      <c r="F170" s="262" t="s">
        <v>3751</v>
      </c>
      <c r="G170" s="263" t="s">
        <v>2177</v>
      </c>
      <c r="H170" s="264">
        <v>2</v>
      </c>
      <c r="I170" s="265"/>
      <c r="J170" s="266">
        <f t="shared" si="20"/>
        <v>0</v>
      </c>
      <c r="K170" s="262" t="s">
        <v>22</v>
      </c>
      <c r="L170" s="267"/>
      <c r="M170" s="268" t="s">
        <v>22</v>
      </c>
      <c r="N170" s="269" t="s">
        <v>46</v>
      </c>
      <c r="O170" s="37"/>
      <c r="P170" s="202">
        <f t="shared" si="21"/>
        <v>0</v>
      </c>
      <c r="Q170" s="202">
        <v>0</v>
      </c>
      <c r="R170" s="202">
        <f t="shared" si="22"/>
        <v>0</v>
      </c>
      <c r="S170" s="202">
        <v>0</v>
      </c>
      <c r="T170" s="203">
        <f t="shared" si="23"/>
        <v>0</v>
      </c>
      <c r="AR170" s="19" t="s">
        <v>262</v>
      </c>
      <c r="AT170" s="19" t="s">
        <v>267</v>
      </c>
      <c r="AU170" s="19" t="s">
        <v>83</v>
      </c>
      <c r="AY170" s="19" t="s">
        <v>195</v>
      </c>
      <c r="BE170" s="204">
        <f t="shared" si="24"/>
        <v>0</v>
      </c>
      <c r="BF170" s="204">
        <f t="shared" si="25"/>
        <v>0</v>
      </c>
      <c r="BG170" s="204">
        <f t="shared" si="26"/>
        <v>0</v>
      </c>
      <c r="BH170" s="204">
        <f t="shared" si="27"/>
        <v>0</v>
      </c>
      <c r="BI170" s="204">
        <f t="shared" si="28"/>
        <v>0</v>
      </c>
      <c r="BJ170" s="19" t="s">
        <v>23</v>
      </c>
      <c r="BK170" s="204">
        <f t="shared" si="29"/>
        <v>0</v>
      </c>
      <c r="BL170" s="19" t="s">
        <v>202</v>
      </c>
      <c r="BM170" s="19" t="s">
        <v>4506</v>
      </c>
    </row>
    <row r="171" spans="2:65" s="1" customFormat="1" ht="28.8" customHeight="1">
      <c r="B171" s="36"/>
      <c r="C171" s="260" t="s">
        <v>806</v>
      </c>
      <c r="D171" s="260" t="s">
        <v>267</v>
      </c>
      <c r="E171" s="261" t="s">
        <v>4507</v>
      </c>
      <c r="F171" s="262" t="s">
        <v>4508</v>
      </c>
      <c r="G171" s="263" t="s">
        <v>2177</v>
      </c>
      <c r="H171" s="264">
        <v>1</v>
      </c>
      <c r="I171" s="265"/>
      <c r="J171" s="266">
        <f t="shared" si="20"/>
        <v>0</v>
      </c>
      <c r="K171" s="262" t="s">
        <v>22</v>
      </c>
      <c r="L171" s="267"/>
      <c r="M171" s="268" t="s">
        <v>22</v>
      </c>
      <c r="N171" s="269" t="s">
        <v>46</v>
      </c>
      <c r="O171" s="37"/>
      <c r="P171" s="202">
        <f t="shared" si="21"/>
        <v>0</v>
      </c>
      <c r="Q171" s="202">
        <v>0</v>
      </c>
      <c r="R171" s="202">
        <f t="shared" si="22"/>
        <v>0</v>
      </c>
      <c r="S171" s="202">
        <v>0</v>
      </c>
      <c r="T171" s="203">
        <f t="shared" si="23"/>
        <v>0</v>
      </c>
      <c r="AR171" s="19" t="s">
        <v>262</v>
      </c>
      <c r="AT171" s="19" t="s">
        <v>267</v>
      </c>
      <c r="AU171" s="19" t="s">
        <v>83</v>
      </c>
      <c r="AY171" s="19" t="s">
        <v>195</v>
      </c>
      <c r="BE171" s="204">
        <f t="shared" si="24"/>
        <v>0</v>
      </c>
      <c r="BF171" s="204">
        <f t="shared" si="25"/>
        <v>0</v>
      </c>
      <c r="BG171" s="204">
        <f t="shared" si="26"/>
        <v>0</v>
      </c>
      <c r="BH171" s="204">
        <f t="shared" si="27"/>
        <v>0</v>
      </c>
      <c r="BI171" s="204">
        <f t="shared" si="28"/>
        <v>0</v>
      </c>
      <c r="BJ171" s="19" t="s">
        <v>23</v>
      </c>
      <c r="BK171" s="204">
        <f t="shared" si="29"/>
        <v>0</v>
      </c>
      <c r="BL171" s="19" t="s">
        <v>202</v>
      </c>
      <c r="BM171" s="19" t="s">
        <v>4509</v>
      </c>
    </row>
    <row r="172" spans="2:65" s="1" customFormat="1" ht="28.8" customHeight="1">
      <c r="B172" s="36"/>
      <c r="C172" s="260" t="s">
        <v>810</v>
      </c>
      <c r="D172" s="260" t="s">
        <v>267</v>
      </c>
      <c r="E172" s="261" t="s">
        <v>4510</v>
      </c>
      <c r="F172" s="262" t="s">
        <v>4511</v>
      </c>
      <c r="G172" s="263" t="s">
        <v>2177</v>
      </c>
      <c r="H172" s="264">
        <v>4</v>
      </c>
      <c r="I172" s="265"/>
      <c r="J172" s="266">
        <f t="shared" si="20"/>
        <v>0</v>
      </c>
      <c r="K172" s="262" t="s">
        <v>22</v>
      </c>
      <c r="L172" s="267"/>
      <c r="M172" s="268" t="s">
        <v>22</v>
      </c>
      <c r="N172" s="269" t="s">
        <v>46</v>
      </c>
      <c r="O172" s="37"/>
      <c r="P172" s="202">
        <f t="shared" si="21"/>
        <v>0</v>
      </c>
      <c r="Q172" s="202">
        <v>0</v>
      </c>
      <c r="R172" s="202">
        <f t="shared" si="22"/>
        <v>0</v>
      </c>
      <c r="S172" s="202">
        <v>0</v>
      </c>
      <c r="T172" s="203">
        <f t="shared" si="23"/>
        <v>0</v>
      </c>
      <c r="AR172" s="19" t="s">
        <v>262</v>
      </c>
      <c r="AT172" s="19" t="s">
        <v>267</v>
      </c>
      <c r="AU172" s="19" t="s">
        <v>83</v>
      </c>
      <c r="AY172" s="19" t="s">
        <v>195</v>
      </c>
      <c r="BE172" s="204">
        <f t="shared" si="24"/>
        <v>0</v>
      </c>
      <c r="BF172" s="204">
        <f t="shared" si="25"/>
        <v>0</v>
      </c>
      <c r="BG172" s="204">
        <f t="shared" si="26"/>
        <v>0</v>
      </c>
      <c r="BH172" s="204">
        <f t="shared" si="27"/>
        <v>0</v>
      </c>
      <c r="BI172" s="204">
        <f t="shared" si="28"/>
        <v>0</v>
      </c>
      <c r="BJ172" s="19" t="s">
        <v>23</v>
      </c>
      <c r="BK172" s="204">
        <f t="shared" si="29"/>
        <v>0</v>
      </c>
      <c r="BL172" s="19" t="s">
        <v>202</v>
      </c>
      <c r="BM172" s="19" t="s">
        <v>4512</v>
      </c>
    </row>
    <row r="173" spans="2:65" s="1" customFormat="1" ht="20.399999999999999" customHeight="1">
      <c r="B173" s="36"/>
      <c r="C173" s="260" t="s">
        <v>816</v>
      </c>
      <c r="D173" s="260" t="s">
        <v>267</v>
      </c>
      <c r="E173" s="261" t="s">
        <v>4513</v>
      </c>
      <c r="F173" s="262" t="s">
        <v>4514</v>
      </c>
      <c r="G173" s="263" t="s">
        <v>2177</v>
      </c>
      <c r="H173" s="264">
        <v>1</v>
      </c>
      <c r="I173" s="265"/>
      <c r="J173" s="266">
        <f t="shared" si="20"/>
        <v>0</v>
      </c>
      <c r="K173" s="262" t="s">
        <v>22</v>
      </c>
      <c r="L173" s="267"/>
      <c r="M173" s="268" t="s">
        <v>22</v>
      </c>
      <c r="N173" s="269" t="s">
        <v>46</v>
      </c>
      <c r="O173" s="37"/>
      <c r="P173" s="202">
        <f t="shared" si="21"/>
        <v>0</v>
      </c>
      <c r="Q173" s="202">
        <v>0</v>
      </c>
      <c r="R173" s="202">
        <f t="shared" si="22"/>
        <v>0</v>
      </c>
      <c r="S173" s="202">
        <v>0</v>
      </c>
      <c r="T173" s="203">
        <f t="shared" si="23"/>
        <v>0</v>
      </c>
      <c r="AR173" s="19" t="s">
        <v>262</v>
      </c>
      <c r="AT173" s="19" t="s">
        <v>267</v>
      </c>
      <c r="AU173" s="19" t="s">
        <v>83</v>
      </c>
      <c r="AY173" s="19" t="s">
        <v>195</v>
      </c>
      <c r="BE173" s="204">
        <f t="shared" si="24"/>
        <v>0</v>
      </c>
      <c r="BF173" s="204">
        <f t="shared" si="25"/>
        <v>0</v>
      </c>
      <c r="BG173" s="204">
        <f t="shared" si="26"/>
        <v>0</v>
      </c>
      <c r="BH173" s="204">
        <f t="shared" si="27"/>
        <v>0</v>
      </c>
      <c r="BI173" s="204">
        <f t="shared" si="28"/>
        <v>0</v>
      </c>
      <c r="BJ173" s="19" t="s">
        <v>23</v>
      </c>
      <c r="BK173" s="204">
        <f t="shared" si="29"/>
        <v>0</v>
      </c>
      <c r="BL173" s="19" t="s">
        <v>202</v>
      </c>
      <c r="BM173" s="19" t="s">
        <v>4515</v>
      </c>
    </row>
    <row r="174" spans="2:65" s="1" customFormat="1" ht="20.399999999999999" customHeight="1">
      <c r="B174" s="36"/>
      <c r="C174" s="260" t="s">
        <v>823</v>
      </c>
      <c r="D174" s="260" t="s">
        <v>267</v>
      </c>
      <c r="E174" s="261" t="s">
        <v>4516</v>
      </c>
      <c r="F174" s="262" t="s">
        <v>4517</v>
      </c>
      <c r="G174" s="263" t="s">
        <v>2177</v>
      </c>
      <c r="H174" s="264">
        <v>2</v>
      </c>
      <c r="I174" s="265"/>
      <c r="J174" s="266">
        <f t="shared" si="20"/>
        <v>0</v>
      </c>
      <c r="K174" s="262" t="s">
        <v>22</v>
      </c>
      <c r="L174" s="267"/>
      <c r="M174" s="268" t="s">
        <v>22</v>
      </c>
      <c r="N174" s="269" t="s">
        <v>46</v>
      </c>
      <c r="O174" s="37"/>
      <c r="P174" s="202">
        <f t="shared" si="21"/>
        <v>0</v>
      </c>
      <c r="Q174" s="202">
        <v>0</v>
      </c>
      <c r="R174" s="202">
        <f t="shared" si="22"/>
        <v>0</v>
      </c>
      <c r="S174" s="202">
        <v>0</v>
      </c>
      <c r="T174" s="203">
        <f t="shared" si="23"/>
        <v>0</v>
      </c>
      <c r="AR174" s="19" t="s">
        <v>262</v>
      </c>
      <c r="AT174" s="19" t="s">
        <v>267</v>
      </c>
      <c r="AU174" s="19" t="s">
        <v>83</v>
      </c>
      <c r="AY174" s="19" t="s">
        <v>195</v>
      </c>
      <c r="BE174" s="204">
        <f t="shared" si="24"/>
        <v>0</v>
      </c>
      <c r="BF174" s="204">
        <f t="shared" si="25"/>
        <v>0</v>
      </c>
      <c r="BG174" s="204">
        <f t="shared" si="26"/>
        <v>0</v>
      </c>
      <c r="BH174" s="204">
        <f t="shared" si="27"/>
        <v>0</v>
      </c>
      <c r="BI174" s="204">
        <f t="shared" si="28"/>
        <v>0</v>
      </c>
      <c r="BJ174" s="19" t="s">
        <v>23</v>
      </c>
      <c r="BK174" s="204">
        <f t="shared" si="29"/>
        <v>0</v>
      </c>
      <c r="BL174" s="19" t="s">
        <v>202</v>
      </c>
      <c r="BM174" s="19" t="s">
        <v>4518</v>
      </c>
    </row>
    <row r="175" spans="2:65" s="1" customFormat="1" ht="20.399999999999999" customHeight="1">
      <c r="B175" s="36"/>
      <c r="C175" s="260" t="s">
        <v>827</v>
      </c>
      <c r="D175" s="260" t="s">
        <v>267</v>
      </c>
      <c r="E175" s="261" t="s">
        <v>3848</v>
      </c>
      <c r="F175" s="262" t="s">
        <v>3849</v>
      </c>
      <c r="G175" s="263" t="s">
        <v>206</v>
      </c>
      <c r="H175" s="264">
        <v>202</v>
      </c>
      <c r="I175" s="265"/>
      <c r="J175" s="266">
        <f t="shared" si="20"/>
        <v>0</v>
      </c>
      <c r="K175" s="262" t="s">
        <v>22</v>
      </c>
      <c r="L175" s="267"/>
      <c r="M175" s="268" t="s">
        <v>22</v>
      </c>
      <c r="N175" s="269" t="s">
        <v>46</v>
      </c>
      <c r="O175" s="37"/>
      <c r="P175" s="202">
        <f t="shared" si="21"/>
        <v>0</v>
      </c>
      <c r="Q175" s="202">
        <v>0</v>
      </c>
      <c r="R175" s="202">
        <f t="shared" si="22"/>
        <v>0</v>
      </c>
      <c r="S175" s="202">
        <v>0</v>
      </c>
      <c r="T175" s="203">
        <f t="shared" si="23"/>
        <v>0</v>
      </c>
      <c r="AR175" s="19" t="s">
        <v>262</v>
      </c>
      <c r="AT175" s="19" t="s">
        <v>267</v>
      </c>
      <c r="AU175" s="19" t="s">
        <v>83</v>
      </c>
      <c r="AY175" s="19" t="s">
        <v>195</v>
      </c>
      <c r="BE175" s="204">
        <f t="shared" si="24"/>
        <v>0</v>
      </c>
      <c r="BF175" s="204">
        <f t="shared" si="25"/>
        <v>0</v>
      </c>
      <c r="BG175" s="204">
        <f t="shared" si="26"/>
        <v>0</v>
      </c>
      <c r="BH175" s="204">
        <f t="shared" si="27"/>
        <v>0</v>
      </c>
      <c r="BI175" s="204">
        <f t="shared" si="28"/>
        <v>0</v>
      </c>
      <c r="BJ175" s="19" t="s">
        <v>23</v>
      </c>
      <c r="BK175" s="204">
        <f t="shared" si="29"/>
        <v>0</v>
      </c>
      <c r="BL175" s="19" t="s">
        <v>202</v>
      </c>
      <c r="BM175" s="19" t="s">
        <v>4519</v>
      </c>
    </row>
    <row r="176" spans="2:65" s="1" customFormat="1" ht="28.8" customHeight="1">
      <c r="B176" s="36"/>
      <c r="C176" s="260" t="s">
        <v>831</v>
      </c>
      <c r="D176" s="260" t="s">
        <v>267</v>
      </c>
      <c r="E176" s="261" t="s">
        <v>4520</v>
      </c>
      <c r="F176" s="262" t="s">
        <v>4521</v>
      </c>
      <c r="G176" s="263" t="s">
        <v>2177</v>
      </c>
      <c r="H176" s="264">
        <v>54</v>
      </c>
      <c r="I176" s="265"/>
      <c r="J176" s="266">
        <f t="shared" si="20"/>
        <v>0</v>
      </c>
      <c r="K176" s="262" t="s">
        <v>22</v>
      </c>
      <c r="L176" s="267"/>
      <c r="M176" s="268" t="s">
        <v>22</v>
      </c>
      <c r="N176" s="269" t="s">
        <v>46</v>
      </c>
      <c r="O176" s="37"/>
      <c r="P176" s="202">
        <f t="shared" si="21"/>
        <v>0</v>
      </c>
      <c r="Q176" s="202">
        <v>0</v>
      </c>
      <c r="R176" s="202">
        <f t="shared" si="22"/>
        <v>0</v>
      </c>
      <c r="S176" s="202">
        <v>0</v>
      </c>
      <c r="T176" s="203">
        <f t="shared" si="23"/>
        <v>0</v>
      </c>
      <c r="AR176" s="19" t="s">
        <v>262</v>
      </c>
      <c r="AT176" s="19" t="s">
        <v>267</v>
      </c>
      <c r="AU176" s="19" t="s">
        <v>83</v>
      </c>
      <c r="AY176" s="19" t="s">
        <v>195</v>
      </c>
      <c r="BE176" s="204">
        <f t="shared" si="24"/>
        <v>0</v>
      </c>
      <c r="BF176" s="204">
        <f t="shared" si="25"/>
        <v>0</v>
      </c>
      <c r="BG176" s="204">
        <f t="shared" si="26"/>
        <v>0</v>
      </c>
      <c r="BH176" s="204">
        <f t="shared" si="27"/>
        <v>0</v>
      </c>
      <c r="BI176" s="204">
        <f t="shared" si="28"/>
        <v>0</v>
      </c>
      <c r="BJ176" s="19" t="s">
        <v>23</v>
      </c>
      <c r="BK176" s="204">
        <f t="shared" si="29"/>
        <v>0</v>
      </c>
      <c r="BL176" s="19" t="s">
        <v>202</v>
      </c>
      <c r="BM176" s="19" t="s">
        <v>4522</v>
      </c>
    </row>
    <row r="177" spans="2:65" s="1" customFormat="1" ht="28.8" customHeight="1">
      <c r="B177" s="36"/>
      <c r="C177" s="260" t="s">
        <v>842</v>
      </c>
      <c r="D177" s="260" t="s">
        <v>267</v>
      </c>
      <c r="E177" s="261" t="s">
        <v>4523</v>
      </c>
      <c r="F177" s="262" t="s">
        <v>4524</v>
      </c>
      <c r="G177" s="263" t="s">
        <v>2177</v>
      </c>
      <c r="H177" s="264">
        <v>138</v>
      </c>
      <c r="I177" s="265"/>
      <c r="J177" s="266">
        <f t="shared" si="20"/>
        <v>0</v>
      </c>
      <c r="K177" s="262" t="s">
        <v>22</v>
      </c>
      <c r="L177" s="267"/>
      <c r="M177" s="268" t="s">
        <v>22</v>
      </c>
      <c r="N177" s="269" t="s">
        <v>46</v>
      </c>
      <c r="O177" s="37"/>
      <c r="P177" s="202">
        <f t="shared" si="21"/>
        <v>0</v>
      </c>
      <c r="Q177" s="202">
        <v>0</v>
      </c>
      <c r="R177" s="202">
        <f t="shared" si="22"/>
        <v>0</v>
      </c>
      <c r="S177" s="202">
        <v>0</v>
      </c>
      <c r="T177" s="203">
        <f t="shared" si="23"/>
        <v>0</v>
      </c>
      <c r="AR177" s="19" t="s">
        <v>262</v>
      </c>
      <c r="AT177" s="19" t="s">
        <v>267</v>
      </c>
      <c r="AU177" s="19" t="s">
        <v>83</v>
      </c>
      <c r="AY177" s="19" t="s">
        <v>195</v>
      </c>
      <c r="BE177" s="204">
        <f t="shared" si="24"/>
        <v>0</v>
      </c>
      <c r="BF177" s="204">
        <f t="shared" si="25"/>
        <v>0</v>
      </c>
      <c r="BG177" s="204">
        <f t="shared" si="26"/>
        <v>0</v>
      </c>
      <c r="BH177" s="204">
        <f t="shared" si="27"/>
        <v>0</v>
      </c>
      <c r="BI177" s="204">
        <f t="shared" si="28"/>
        <v>0</v>
      </c>
      <c r="BJ177" s="19" t="s">
        <v>23</v>
      </c>
      <c r="BK177" s="204">
        <f t="shared" si="29"/>
        <v>0</v>
      </c>
      <c r="BL177" s="19" t="s">
        <v>202</v>
      </c>
      <c r="BM177" s="19" t="s">
        <v>4525</v>
      </c>
    </row>
    <row r="178" spans="2:65" s="1" customFormat="1" ht="20.399999999999999" customHeight="1">
      <c r="B178" s="36"/>
      <c r="C178" s="260" t="s">
        <v>846</v>
      </c>
      <c r="D178" s="260" t="s">
        <v>267</v>
      </c>
      <c r="E178" s="261" t="s">
        <v>3886</v>
      </c>
      <c r="F178" s="262" t="s">
        <v>3887</v>
      </c>
      <c r="G178" s="263" t="s">
        <v>2177</v>
      </c>
      <c r="H178" s="264">
        <v>8</v>
      </c>
      <c r="I178" s="265"/>
      <c r="J178" s="266">
        <f t="shared" si="20"/>
        <v>0</v>
      </c>
      <c r="K178" s="262" t="s">
        <v>22</v>
      </c>
      <c r="L178" s="267"/>
      <c r="M178" s="268" t="s">
        <v>22</v>
      </c>
      <c r="N178" s="269" t="s">
        <v>46</v>
      </c>
      <c r="O178" s="37"/>
      <c r="P178" s="202">
        <f t="shared" si="21"/>
        <v>0</v>
      </c>
      <c r="Q178" s="202">
        <v>0</v>
      </c>
      <c r="R178" s="202">
        <f t="shared" si="22"/>
        <v>0</v>
      </c>
      <c r="S178" s="202">
        <v>0</v>
      </c>
      <c r="T178" s="203">
        <f t="shared" si="23"/>
        <v>0</v>
      </c>
      <c r="AR178" s="19" t="s">
        <v>262</v>
      </c>
      <c r="AT178" s="19" t="s">
        <v>267</v>
      </c>
      <c r="AU178" s="19" t="s">
        <v>83</v>
      </c>
      <c r="AY178" s="19" t="s">
        <v>195</v>
      </c>
      <c r="BE178" s="204">
        <f t="shared" si="24"/>
        <v>0</v>
      </c>
      <c r="BF178" s="204">
        <f t="shared" si="25"/>
        <v>0</v>
      </c>
      <c r="BG178" s="204">
        <f t="shared" si="26"/>
        <v>0</v>
      </c>
      <c r="BH178" s="204">
        <f t="shared" si="27"/>
        <v>0</v>
      </c>
      <c r="BI178" s="204">
        <f t="shared" si="28"/>
        <v>0</v>
      </c>
      <c r="BJ178" s="19" t="s">
        <v>23</v>
      </c>
      <c r="BK178" s="204">
        <f t="shared" si="29"/>
        <v>0</v>
      </c>
      <c r="BL178" s="19" t="s">
        <v>202</v>
      </c>
      <c r="BM178" s="19" t="s">
        <v>4526</v>
      </c>
    </row>
    <row r="179" spans="2:65" s="1" customFormat="1" ht="20.399999999999999" customHeight="1">
      <c r="B179" s="36"/>
      <c r="C179" s="260" t="s">
        <v>853</v>
      </c>
      <c r="D179" s="260" t="s">
        <v>267</v>
      </c>
      <c r="E179" s="261" t="s">
        <v>3910</v>
      </c>
      <c r="F179" s="262" t="s">
        <v>3911</v>
      </c>
      <c r="G179" s="263" t="s">
        <v>2177</v>
      </c>
      <c r="H179" s="264">
        <v>4</v>
      </c>
      <c r="I179" s="265"/>
      <c r="J179" s="266">
        <f t="shared" si="20"/>
        <v>0</v>
      </c>
      <c r="K179" s="262" t="s">
        <v>22</v>
      </c>
      <c r="L179" s="267"/>
      <c r="M179" s="268" t="s">
        <v>22</v>
      </c>
      <c r="N179" s="269" t="s">
        <v>46</v>
      </c>
      <c r="O179" s="37"/>
      <c r="P179" s="202">
        <f t="shared" si="21"/>
        <v>0</v>
      </c>
      <c r="Q179" s="202">
        <v>0</v>
      </c>
      <c r="R179" s="202">
        <f t="shared" si="22"/>
        <v>0</v>
      </c>
      <c r="S179" s="202">
        <v>0</v>
      </c>
      <c r="T179" s="203">
        <f t="shared" si="23"/>
        <v>0</v>
      </c>
      <c r="AR179" s="19" t="s">
        <v>262</v>
      </c>
      <c r="AT179" s="19" t="s">
        <v>267</v>
      </c>
      <c r="AU179" s="19" t="s">
        <v>83</v>
      </c>
      <c r="AY179" s="19" t="s">
        <v>195</v>
      </c>
      <c r="BE179" s="204">
        <f t="shared" si="24"/>
        <v>0</v>
      </c>
      <c r="BF179" s="204">
        <f t="shared" si="25"/>
        <v>0</v>
      </c>
      <c r="BG179" s="204">
        <f t="shared" si="26"/>
        <v>0</v>
      </c>
      <c r="BH179" s="204">
        <f t="shared" si="27"/>
        <v>0</v>
      </c>
      <c r="BI179" s="204">
        <f t="shared" si="28"/>
        <v>0</v>
      </c>
      <c r="BJ179" s="19" t="s">
        <v>23</v>
      </c>
      <c r="BK179" s="204">
        <f t="shared" si="29"/>
        <v>0</v>
      </c>
      <c r="BL179" s="19" t="s">
        <v>202</v>
      </c>
      <c r="BM179" s="19" t="s">
        <v>4527</v>
      </c>
    </row>
    <row r="180" spans="2:65" s="1" customFormat="1" ht="28.8" customHeight="1">
      <c r="B180" s="36"/>
      <c r="C180" s="260" t="s">
        <v>859</v>
      </c>
      <c r="D180" s="260" t="s">
        <v>267</v>
      </c>
      <c r="E180" s="261" t="s">
        <v>4528</v>
      </c>
      <c r="F180" s="262" t="s">
        <v>4529</v>
      </c>
      <c r="G180" s="263" t="s">
        <v>2177</v>
      </c>
      <c r="H180" s="264">
        <v>677</v>
      </c>
      <c r="I180" s="265"/>
      <c r="J180" s="266">
        <f t="shared" si="20"/>
        <v>0</v>
      </c>
      <c r="K180" s="262" t="s">
        <v>22</v>
      </c>
      <c r="L180" s="267"/>
      <c r="M180" s="268" t="s">
        <v>22</v>
      </c>
      <c r="N180" s="269" t="s">
        <v>46</v>
      </c>
      <c r="O180" s="37"/>
      <c r="P180" s="202">
        <f t="shared" si="21"/>
        <v>0</v>
      </c>
      <c r="Q180" s="202">
        <v>0</v>
      </c>
      <c r="R180" s="202">
        <f t="shared" si="22"/>
        <v>0</v>
      </c>
      <c r="S180" s="202">
        <v>0</v>
      </c>
      <c r="T180" s="203">
        <f t="shared" si="23"/>
        <v>0</v>
      </c>
      <c r="AR180" s="19" t="s">
        <v>262</v>
      </c>
      <c r="AT180" s="19" t="s">
        <v>267</v>
      </c>
      <c r="AU180" s="19" t="s">
        <v>83</v>
      </c>
      <c r="AY180" s="19" t="s">
        <v>195</v>
      </c>
      <c r="BE180" s="204">
        <f t="shared" si="24"/>
        <v>0</v>
      </c>
      <c r="BF180" s="204">
        <f t="shared" si="25"/>
        <v>0</v>
      </c>
      <c r="BG180" s="204">
        <f t="shared" si="26"/>
        <v>0</v>
      </c>
      <c r="BH180" s="204">
        <f t="shared" si="27"/>
        <v>0</v>
      </c>
      <c r="BI180" s="204">
        <f t="shared" si="28"/>
        <v>0</v>
      </c>
      <c r="BJ180" s="19" t="s">
        <v>23</v>
      </c>
      <c r="BK180" s="204">
        <f t="shared" si="29"/>
        <v>0</v>
      </c>
      <c r="BL180" s="19" t="s">
        <v>202</v>
      </c>
      <c r="BM180" s="19" t="s">
        <v>4530</v>
      </c>
    </row>
    <row r="181" spans="2:65" s="1" customFormat="1" ht="28.8" customHeight="1">
      <c r="B181" s="36"/>
      <c r="C181" s="260" t="s">
        <v>865</v>
      </c>
      <c r="D181" s="260" t="s">
        <v>267</v>
      </c>
      <c r="E181" s="261" t="s">
        <v>4531</v>
      </c>
      <c r="F181" s="262" t="s">
        <v>4532</v>
      </c>
      <c r="G181" s="263" t="s">
        <v>2177</v>
      </c>
      <c r="H181" s="264">
        <v>677</v>
      </c>
      <c r="I181" s="265"/>
      <c r="J181" s="266">
        <f t="shared" si="20"/>
        <v>0</v>
      </c>
      <c r="K181" s="262" t="s">
        <v>22</v>
      </c>
      <c r="L181" s="267"/>
      <c r="M181" s="268" t="s">
        <v>22</v>
      </c>
      <c r="N181" s="269" t="s">
        <v>46</v>
      </c>
      <c r="O181" s="37"/>
      <c r="P181" s="202">
        <f t="shared" si="21"/>
        <v>0</v>
      </c>
      <c r="Q181" s="202">
        <v>0</v>
      </c>
      <c r="R181" s="202">
        <f t="shared" si="22"/>
        <v>0</v>
      </c>
      <c r="S181" s="202">
        <v>0</v>
      </c>
      <c r="T181" s="203">
        <f t="shared" si="23"/>
        <v>0</v>
      </c>
      <c r="AR181" s="19" t="s">
        <v>262</v>
      </c>
      <c r="AT181" s="19" t="s">
        <v>267</v>
      </c>
      <c r="AU181" s="19" t="s">
        <v>83</v>
      </c>
      <c r="AY181" s="19" t="s">
        <v>195</v>
      </c>
      <c r="BE181" s="204">
        <f t="shared" si="24"/>
        <v>0</v>
      </c>
      <c r="BF181" s="204">
        <f t="shared" si="25"/>
        <v>0</v>
      </c>
      <c r="BG181" s="204">
        <f t="shared" si="26"/>
        <v>0</v>
      </c>
      <c r="BH181" s="204">
        <f t="shared" si="27"/>
        <v>0</v>
      </c>
      <c r="BI181" s="204">
        <f t="shared" si="28"/>
        <v>0</v>
      </c>
      <c r="BJ181" s="19" t="s">
        <v>23</v>
      </c>
      <c r="BK181" s="204">
        <f t="shared" si="29"/>
        <v>0</v>
      </c>
      <c r="BL181" s="19" t="s">
        <v>202</v>
      </c>
      <c r="BM181" s="19" t="s">
        <v>4533</v>
      </c>
    </row>
    <row r="182" spans="2:65" s="1" customFormat="1" ht="20.399999999999999" customHeight="1">
      <c r="B182" s="36"/>
      <c r="C182" s="260" t="s">
        <v>871</v>
      </c>
      <c r="D182" s="260" t="s">
        <v>267</v>
      </c>
      <c r="E182" s="261" t="s">
        <v>4534</v>
      </c>
      <c r="F182" s="262" t="s">
        <v>4535</v>
      </c>
      <c r="G182" s="263" t="s">
        <v>2177</v>
      </c>
      <c r="H182" s="264">
        <v>7</v>
      </c>
      <c r="I182" s="265"/>
      <c r="J182" s="266">
        <f t="shared" si="20"/>
        <v>0</v>
      </c>
      <c r="K182" s="262" t="s">
        <v>22</v>
      </c>
      <c r="L182" s="267"/>
      <c r="M182" s="268" t="s">
        <v>22</v>
      </c>
      <c r="N182" s="269" t="s">
        <v>46</v>
      </c>
      <c r="O182" s="37"/>
      <c r="P182" s="202">
        <f t="shared" si="21"/>
        <v>0</v>
      </c>
      <c r="Q182" s="202">
        <v>0</v>
      </c>
      <c r="R182" s="202">
        <f t="shared" si="22"/>
        <v>0</v>
      </c>
      <c r="S182" s="202">
        <v>0</v>
      </c>
      <c r="T182" s="203">
        <f t="shared" si="23"/>
        <v>0</v>
      </c>
      <c r="AR182" s="19" t="s">
        <v>262</v>
      </c>
      <c r="AT182" s="19" t="s">
        <v>267</v>
      </c>
      <c r="AU182" s="19" t="s">
        <v>83</v>
      </c>
      <c r="AY182" s="19" t="s">
        <v>195</v>
      </c>
      <c r="BE182" s="204">
        <f t="shared" si="24"/>
        <v>0</v>
      </c>
      <c r="BF182" s="204">
        <f t="shared" si="25"/>
        <v>0</v>
      </c>
      <c r="BG182" s="204">
        <f t="shared" si="26"/>
        <v>0</v>
      </c>
      <c r="BH182" s="204">
        <f t="shared" si="27"/>
        <v>0</v>
      </c>
      <c r="BI182" s="204">
        <f t="shared" si="28"/>
        <v>0</v>
      </c>
      <c r="BJ182" s="19" t="s">
        <v>23</v>
      </c>
      <c r="BK182" s="204">
        <f t="shared" si="29"/>
        <v>0</v>
      </c>
      <c r="BL182" s="19" t="s">
        <v>202</v>
      </c>
      <c r="BM182" s="19" t="s">
        <v>4536</v>
      </c>
    </row>
    <row r="183" spans="2:65" s="1" customFormat="1" ht="20.399999999999999" customHeight="1">
      <c r="B183" s="36"/>
      <c r="C183" s="260" t="s">
        <v>876</v>
      </c>
      <c r="D183" s="260" t="s">
        <v>267</v>
      </c>
      <c r="E183" s="261" t="s">
        <v>4537</v>
      </c>
      <c r="F183" s="262" t="s">
        <v>4538</v>
      </c>
      <c r="G183" s="263" t="s">
        <v>2177</v>
      </c>
      <c r="H183" s="264">
        <v>2</v>
      </c>
      <c r="I183" s="265"/>
      <c r="J183" s="266">
        <f t="shared" si="20"/>
        <v>0</v>
      </c>
      <c r="K183" s="262" t="s">
        <v>22</v>
      </c>
      <c r="L183" s="267"/>
      <c r="M183" s="268" t="s">
        <v>22</v>
      </c>
      <c r="N183" s="269" t="s">
        <v>46</v>
      </c>
      <c r="O183" s="37"/>
      <c r="P183" s="202">
        <f t="shared" si="21"/>
        <v>0</v>
      </c>
      <c r="Q183" s="202">
        <v>0</v>
      </c>
      <c r="R183" s="202">
        <f t="shared" si="22"/>
        <v>0</v>
      </c>
      <c r="S183" s="202">
        <v>0</v>
      </c>
      <c r="T183" s="203">
        <f t="shared" si="23"/>
        <v>0</v>
      </c>
      <c r="AR183" s="19" t="s">
        <v>262</v>
      </c>
      <c r="AT183" s="19" t="s">
        <v>267</v>
      </c>
      <c r="AU183" s="19" t="s">
        <v>83</v>
      </c>
      <c r="AY183" s="19" t="s">
        <v>195</v>
      </c>
      <c r="BE183" s="204">
        <f t="shared" si="24"/>
        <v>0</v>
      </c>
      <c r="BF183" s="204">
        <f t="shared" si="25"/>
        <v>0</v>
      </c>
      <c r="BG183" s="204">
        <f t="shared" si="26"/>
        <v>0</v>
      </c>
      <c r="BH183" s="204">
        <f t="shared" si="27"/>
        <v>0</v>
      </c>
      <c r="BI183" s="204">
        <f t="shared" si="28"/>
        <v>0</v>
      </c>
      <c r="BJ183" s="19" t="s">
        <v>23</v>
      </c>
      <c r="BK183" s="204">
        <f t="shared" si="29"/>
        <v>0</v>
      </c>
      <c r="BL183" s="19" t="s">
        <v>202</v>
      </c>
      <c r="BM183" s="19" t="s">
        <v>4539</v>
      </c>
    </row>
    <row r="184" spans="2:65" s="1" customFormat="1" ht="20.399999999999999" customHeight="1">
      <c r="B184" s="36"/>
      <c r="C184" s="260" t="s">
        <v>883</v>
      </c>
      <c r="D184" s="260" t="s">
        <v>267</v>
      </c>
      <c r="E184" s="261" t="s">
        <v>4540</v>
      </c>
      <c r="F184" s="262" t="s">
        <v>4541</v>
      </c>
      <c r="G184" s="263" t="s">
        <v>2177</v>
      </c>
      <c r="H184" s="264">
        <v>1</v>
      </c>
      <c r="I184" s="265"/>
      <c r="J184" s="266">
        <f t="shared" si="20"/>
        <v>0</v>
      </c>
      <c r="K184" s="262" t="s">
        <v>22</v>
      </c>
      <c r="L184" s="267"/>
      <c r="M184" s="268" t="s">
        <v>22</v>
      </c>
      <c r="N184" s="269" t="s">
        <v>46</v>
      </c>
      <c r="O184" s="37"/>
      <c r="P184" s="202">
        <f t="shared" si="21"/>
        <v>0</v>
      </c>
      <c r="Q184" s="202">
        <v>0</v>
      </c>
      <c r="R184" s="202">
        <f t="shared" si="22"/>
        <v>0</v>
      </c>
      <c r="S184" s="202">
        <v>0</v>
      </c>
      <c r="T184" s="203">
        <f t="shared" si="23"/>
        <v>0</v>
      </c>
      <c r="AR184" s="19" t="s">
        <v>262</v>
      </c>
      <c r="AT184" s="19" t="s">
        <v>267</v>
      </c>
      <c r="AU184" s="19" t="s">
        <v>83</v>
      </c>
      <c r="AY184" s="19" t="s">
        <v>195</v>
      </c>
      <c r="BE184" s="204">
        <f t="shared" si="24"/>
        <v>0</v>
      </c>
      <c r="BF184" s="204">
        <f t="shared" si="25"/>
        <v>0</v>
      </c>
      <c r="BG184" s="204">
        <f t="shared" si="26"/>
        <v>0</v>
      </c>
      <c r="BH184" s="204">
        <f t="shared" si="27"/>
        <v>0</v>
      </c>
      <c r="BI184" s="204">
        <f t="shared" si="28"/>
        <v>0</v>
      </c>
      <c r="BJ184" s="19" t="s">
        <v>23</v>
      </c>
      <c r="BK184" s="204">
        <f t="shared" si="29"/>
        <v>0</v>
      </c>
      <c r="BL184" s="19" t="s">
        <v>202</v>
      </c>
      <c r="BM184" s="19" t="s">
        <v>4542</v>
      </c>
    </row>
    <row r="185" spans="2:65" s="1" customFormat="1" ht="20.399999999999999" customHeight="1">
      <c r="B185" s="36"/>
      <c r="C185" s="260" t="s">
        <v>888</v>
      </c>
      <c r="D185" s="260" t="s">
        <v>267</v>
      </c>
      <c r="E185" s="261" t="s">
        <v>4543</v>
      </c>
      <c r="F185" s="262" t="s">
        <v>4544</v>
      </c>
      <c r="G185" s="263" t="s">
        <v>2177</v>
      </c>
      <c r="H185" s="264">
        <v>1</v>
      </c>
      <c r="I185" s="265"/>
      <c r="J185" s="266">
        <f t="shared" si="20"/>
        <v>0</v>
      </c>
      <c r="K185" s="262" t="s">
        <v>22</v>
      </c>
      <c r="L185" s="267"/>
      <c r="M185" s="268" t="s">
        <v>22</v>
      </c>
      <c r="N185" s="269" t="s">
        <v>46</v>
      </c>
      <c r="O185" s="37"/>
      <c r="P185" s="202">
        <f t="shared" si="21"/>
        <v>0</v>
      </c>
      <c r="Q185" s="202">
        <v>0</v>
      </c>
      <c r="R185" s="202">
        <f t="shared" si="22"/>
        <v>0</v>
      </c>
      <c r="S185" s="202">
        <v>0</v>
      </c>
      <c r="T185" s="203">
        <f t="shared" si="23"/>
        <v>0</v>
      </c>
      <c r="AR185" s="19" t="s">
        <v>262</v>
      </c>
      <c r="AT185" s="19" t="s">
        <v>267</v>
      </c>
      <c r="AU185" s="19" t="s">
        <v>83</v>
      </c>
      <c r="AY185" s="19" t="s">
        <v>195</v>
      </c>
      <c r="BE185" s="204">
        <f t="shared" si="24"/>
        <v>0</v>
      </c>
      <c r="BF185" s="204">
        <f t="shared" si="25"/>
        <v>0</v>
      </c>
      <c r="BG185" s="204">
        <f t="shared" si="26"/>
        <v>0</v>
      </c>
      <c r="BH185" s="204">
        <f t="shared" si="27"/>
        <v>0</v>
      </c>
      <c r="BI185" s="204">
        <f t="shared" si="28"/>
        <v>0</v>
      </c>
      <c r="BJ185" s="19" t="s">
        <v>23</v>
      </c>
      <c r="BK185" s="204">
        <f t="shared" si="29"/>
        <v>0</v>
      </c>
      <c r="BL185" s="19" t="s">
        <v>202</v>
      </c>
      <c r="BM185" s="19" t="s">
        <v>4545</v>
      </c>
    </row>
    <row r="186" spans="2:65" s="1" customFormat="1" ht="20.399999999999999" customHeight="1">
      <c r="B186" s="36"/>
      <c r="C186" s="193" t="s">
        <v>892</v>
      </c>
      <c r="D186" s="193" t="s">
        <v>198</v>
      </c>
      <c r="E186" s="194" t="s">
        <v>3951</v>
      </c>
      <c r="F186" s="195" t="s">
        <v>3952</v>
      </c>
      <c r="G186" s="196" t="s">
        <v>2177</v>
      </c>
      <c r="H186" s="197">
        <v>8</v>
      </c>
      <c r="I186" s="198"/>
      <c r="J186" s="199">
        <f t="shared" si="20"/>
        <v>0</v>
      </c>
      <c r="K186" s="195" t="s">
        <v>22</v>
      </c>
      <c r="L186" s="56"/>
      <c r="M186" s="200" t="s">
        <v>22</v>
      </c>
      <c r="N186" s="201" t="s">
        <v>46</v>
      </c>
      <c r="O186" s="37"/>
      <c r="P186" s="202">
        <f t="shared" si="21"/>
        <v>0</v>
      </c>
      <c r="Q186" s="202">
        <v>0</v>
      </c>
      <c r="R186" s="202">
        <f t="shared" si="22"/>
        <v>0</v>
      </c>
      <c r="S186" s="202">
        <v>0</v>
      </c>
      <c r="T186" s="203">
        <f t="shared" si="23"/>
        <v>0</v>
      </c>
      <c r="AR186" s="19" t="s">
        <v>202</v>
      </c>
      <c r="AT186" s="19" t="s">
        <v>198</v>
      </c>
      <c r="AU186" s="19" t="s">
        <v>83</v>
      </c>
      <c r="AY186" s="19" t="s">
        <v>195</v>
      </c>
      <c r="BE186" s="204">
        <f t="shared" si="24"/>
        <v>0</v>
      </c>
      <c r="BF186" s="204">
        <f t="shared" si="25"/>
        <v>0</v>
      </c>
      <c r="BG186" s="204">
        <f t="shared" si="26"/>
        <v>0</v>
      </c>
      <c r="BH186" s="204">
        <f t="shared" si="27"/>
        <v>0</v>
      </c>
      <c r="BI186" s="204">
        <f t="shared" si="28"/>
        <v>0</v>
      </c>
      <c r="BJ186" s="19" t="s">
        <v>23</v>
      </c>
      <c r="BK186" s="204">
        <f t="shared" si="29"/>
        <v>0</v>
      </c>
      <c r="BL186" s="19" t="s">
        <v>202</v>
      </c>
      <c r="BM186" s="19" t="s">
        <v>4546</v>
      </c>
    </row>
    <row r="187" spans="2:65" s="1" customFormat="1" ht="20.399999999999999" customHeight="1">
      <c r="B187" s="36"/>
      <c r="C187" s="193" t="s">
        <v>896</v>
      </c>
      <c r="D187" s="193" t="s">
        <v>198</v>
      </c>
      <c r="E187" s="194" t="s">
        <v>3957</v>
      </c>
      <c r="F187" s="195" t="s">
        <v>3958</v>
      </c>
      <c r="G187" s="196" t="s">
        <v>2177</v>
      </c>
      <c r="H187" s="197">
        <v>4</v>
      </c>
      <c r="I187" s="198"/>
      <c r="J187" s="199">
        <f t="shared" si="20"/>
        <v>0</v>
      </c>
      <c r="K187" s="195" t="s">
        <v>22</v>
      </c>
      <c r="L187" s="56"/>
      <c r="M187" s="200" t="s">
        <v>22</v>
      </c>
      <c r="N187" s="201" t="s">
        <v>46</v>
      </c>
      <c r="O187" s="37"/>
      <c r="P187" s="202">
        <f t="shared" si="21"/>
        <v>0</v>
      </c>
      <c r="Q187" s="202">
        <v>0</v>
      </c>
      <c r="R187" s="202">
        <f t="shared" si="22"/>
        <v>0</v>
      </c>
      <c r="S187" s="202">
        <v>0</v>
      </c>
      <c r="T187" s="203">
        <f t="shared" si="23"/>
        <v>0</v>
      </c>
      <c r="AR187" s="19" t="s">
        <v>202</v>
      </c>
      <c r="AT187" s="19" t="s">
        <v>198</v>
      </c>
      <c r="AU187" s="19" t="s">
        <v>83</v>
      </c>
      <c r="AY187" s="19" t="s">
        <v>195</v>
      </c>
      <c r="BE187" s="204">
        <f t="shared" si="24"/>
        <v>0</v>
      </c>
      <c r="BF187" s="204">
        <f t="shared" si="25"/>
        <v>0</v>
      </c>
      <c r="BG187" s="204">
        <f t="shared" si="26"/>
        <v>0</v>
      </c>
      <c r="BH187" s="204">
        <f t="shared" si="27"/>
        <v>0</v>
      </c>
      <c r="BI187" s="204">
        <f t="shared" si="28"/>
        <v>0</v>
      </c>
      <c r="BJ187" s="19" t="s">
        <v>23</v>
      </c>
      <c r="BK187" s="204">
        <f t="shared" si="29"/>
        <v>0</v>
      </c>
      <c r="BL187" s="19" t="s">
        <v>202</v>
      </c>
      <c r="BM187" s="19" t="s">
        <v>4547</v>
      </c>
    </row>
    <row r="188" spans="2:65" s="1" customFormat="1" ht="20.399999999999999" customHeight="1">
      <c r="B188" s="36"/>
      <c r="C188" s="193" t="s">
        <v>950</v>
      </c>
      <c r="D188" s="193" t="s">
        <v>198</v>
      </c>
      <c r="E188" s="194" t="s">
        <v>3963</v>
      </c>
      <c r="F188" s="195" t="s">
        <v>3964</v>
      </c>
      <c r="G188" s="196" t="s">
        <v>206</v>
      </c>
      <c r="H188" s="197">
        <v>38</v>
      </c>
      <c r="I188" s="198"/>
      <c r="J188" s="199">
        <f t="shared" si="20"/>
        <v>0</v>
      </c>
      <c r="K188" s="195" t="s">
        <v>22</v>
      </c>
      <c r="L188" s="56"/>
      <c r="M188" s="200" t="s">
        <v>22</v>
      </c>
      <c r="N188" s="201" t="s">
        <v>46</v>
      </c>
      <c r="O188" s="37"/>
      <c r="P188" s="202">
        <f t="shared" si="21"/>
        <v>0</v>
      </c>
      <c r="Q188" s="202">
        <v>0</v>
      </c>
      <c r="R188" s="202">
        <f t="shared" si="22"/>
        <v>0</v>
      </c>
      <c r="S188" s="202">
        <v>0</v>
      </c>
      <c r="T188" s="203">
        <f t="shared" si="23"/>
        <v>0</v>
      </c>
      <c r="AR188" s="19" t="s">
        <v>202</v>
      </c>
      <c r="AT188" s="19" t="s">
        <v>198</v>
      </c>
      <c r="AU188" s="19" t="s">
        <v>83</v>
      </c>
      <c r="AY188" s="19" t="s">
        <v>195</v>
      </c>
      <c r="BE188" s="204">
        <f t="shared" si="24"/>
        <v>0</v>
      </c>
      <c r="BF188" s="204">
        <f t="shared" si="25"/>
        <v>0</v>
      </c>
      <c r="BG188" s="204">
        <f t="shared" si="26"/>
        <v>0</v>
      </c>
      <c r="BH188" s="204">
        <f t="shared" si="27"/>
        <v>0</v>
      </c>
      <c r="BI188" s="204">
        <f t="shared" si="28"/>
        <v>0</v>
      </c>
      <c r="BJ188" s="19" t="s">
        <v>23</v>
      </c>
      <c r="BK188" s="204">
        <f t="shared" si="29"/>
        <v>0</v>
      </c>
      <c r="BL188" s="19" t="s">
        <v>202</v>
      </c>
      <c r="BM188" s="19" t="s">
        <v>4548</v>
      </c>
    </row>
    <row r="189" spans="2:65" s="1" customFormat="1" ht="20.399999999999999" customHeight="1">
      <c r="B189" s="36"/>
      <c r="C189" s="193" t="s">
        <v>900</v>
      </c>
      <c r="D189" s="193" t="s">
        <v>198</v>
      </c>
      <c r="E189" s="194" t="s">
        <v>4044</v>
      </c>
      <c r="F189" s="195" t="s">
        <v>4045</v>
      </c>
      <c r="G189" s="196" t="s">
        <v>206</v>
      </c>
      <c r="H189" s="197">
        <v>62.594999999999999</v>
      </c>
      <c r="I189" s="198"/>
      <c r="J189" s="199">
        <f t="shared" si="20"/>
        <v>0</v>
      </c>
      <c r="K189" s="195" t="s">
        <v>22</v>
      </c>
      <c r="L189" s="56"/>
      <c r="M189" s="200" t="s">
        <v>22</v>
      </c>
      <c r="N189" s="201" t="s">
        <v>46</v>
      </c>
      <c r="O189" s="37"/>
      <c r="P189" s="202">
        <f t="shared" si="21"/>
        <v>0</v>
      </c>
      <c r="Q189" s="202">
        <v>0</v>
      </c>
      <c r="R189" s="202">
        <f t="shared" si="22"/>
        <v>0</v>
      </c>
      <c r="S189" s="202">
        <v>0</v>
      </c>
      <c r="T189" s="203">
        <f t="shared" si="23"/>
        <v>0</v>
      </c>
      <c r="AR189" s="19" t="s">
        <v>202</v>
      </c>
      <c r="AT189" s="19" t="s">
        <v>198</v>
      </c>
      <c r="AU189" s="19" t="s">
        <v>83</v>
      </c>
      <c r="AY189" s="19" t="s">
        <v>195</v>
      </c>
      <c r="BE189" s="204">
        <f t="shared" si="24"/>
        <v>0</v>
      </c>
      <c r="BF189" s="204">
        <f t="shared" si="25"/>
        <v>0</v>
      </c>
      <c r="BG189" s="204">
        <f t="shared" si="26"/>
        <v>0</v>
      </c>
      <c r="BH189" s="204">
        <f t="shared" si="27"/>
        <v>0</v>
      </c>
      <c r="BI189" s="204">
        <f t="shared" si="28"/>
        <v>0</v>
      </c>
      <c r="BJ189" s="19" t="s">
        <v>23</v>
      </c>
      <c r="BK189" s="204">
        <f t="shared" si="29"/>
        <v>0</v>
      </c>
      <c r="BL189" s="19" t="s">
        <v>202</v>
      </c>
      <c r="BM189" s="19" t="s">
        <v>4549</v>
      </c>
    </row>
    <row r="190" spans="2:65" s="1" customFormat="1" ht="20.399999999999999" customHeight="1">
      <c r="B190" s="36"/>
      <c r="C190" s="193" t="s">
        <v>904</v>
      </c>
      <c r="D190" s="193" t="s">
        <v>198</v>
      </c>
      <c r="E190" s="194" t="s">
        <v>4047</v>
      </c>
      <c r="F190" s="195" t="s">
        <v>4048</v>
      </c>
      <c r="G190" s="196" t="s">
        <v>206</v>
      </c>
      <c r="H190" s="197">
        <v>361.1</v>
      </c>
      <c r="I190" s="198"/>
      <c r="J190" s="199">
        <f t="shared" si="20"/>
        <v>0</v>
      </c>
      <c r="K190" s="195" t="s">
        <v>22</v>
      </c>
      <c r="L190" s="56"/>
      <c r="M190" s="200" t="s">
        <v>22</v>
      </c>
      <c r="N190" s="201" t="s">
        <v>46</v>
      </c>
      <c r="O190" s="37"/>
      <c r="P190" s="202">
        <f t="shared" si="21"/>
        <v>0</v>
      </c>
      <c r="Q190" s="202">
        <v>0</v>
      </c>
      <c r="R190" s="202">
        <f t="shared" si="22"/>
        <v>0</v>
      </c>
      <c r="S190" s="202">
        <v>0</v>
      </c>
      <c r="T190" s="203">
        <f t="shared" si="23"/>
        <v>0</v>
      </c>
      <c r="AR190" s="19" t="s">
        <v>202</v>
      </c>
      <c r="AT190" s="19" t="s">
        <v>198</v>
      </c>
      <c r="AU190" s="19" t="s">
        <v>83</v>
      </c>
      <c r="AY190" s="19" t="s">
        <v>195</v>
      </c>
      <c r="BE190" s="204">
        <f t="shared" si="24"/>
        <v>0</v>
      </c>
      <c r="BF190" s="204">
        <f t="shared" si="25"/>
        <v>0</v>
      </c>
      <c r="BG190" s="204">
        <f t="shared" si="26"/>
        <v>0</v>
      </c>
      <c r="BH190" s="204">
        <f t="shared" si="27"/>
        <v>0</v>
      </c>
      <c r="BI190" s="204">
        <f t="shared" si="28"/>
        <v>0</v>
      </c>
      <c r="BJ190" s="19" t="s">
        <v>23</v>
      </c>
      <c r="BK190" s="204">
        <f t="shared" si="29"/>
        <v>0</v>
      </c>
      <c r="BL190" s="19" t="s">
        <v>202</v>
      </c>
      <c r="BM190" s="19" t="s">
        <v>4550</v>
      </c>
    </row>
    <row r="191" spans="2:65" s="1" customFormat="1" ht="20.399999999999999" customHeight="1">
      <c r="B191" s="36"/>
      <c r="C191" s="193" t="s">
        <v>908</v>
      </c>
      <c r="D191" s="193" t="s">
        <v>198</v>
      </c>
      <c r="E191" s="194" t="s">
        <v>4551</v>
      </c>
      <c r="F191" s="195" t="s">
        <v>4552</v>
      </c>
      <c r="G191" s="196" t="s">
        <v>2177</v>
      </c>
      <c r="H191" s="197">
        <v>1</v>
      </c>
      <c r="I191" s="198"/>
      <c r="J191" s="199">
        <f t="shared" si="20"/>
        <v>0</v>
      </c>
      <c r="K191" s="195" t="s">
        <v>22</v>
      </c>
      <c r="L191" s="56"/>
      <c r="M191" s="200" t="s">
        <v>22</v>
      </c>
      <c r="N191" s="201" t="s">
        <v>46</v>
      </c>
      <c r="O191" s="37"/>
      <c r="P191" s="202">
        <f t="shared" si="21"/>
        <v>0</v>
      </c>
      <c r="Q191" s="202">
        <v>0</v>
      </c>
      <c r="R191" s="202">
        <f t="shared" si="22"/>
        <v>0</v>
      </c>
      <c r="S191" s="202">
        <v>0</v>
      </c>
      <c r="T191" s="203">
        <f t="shared" si="23"/>
        <v>0</v>
      </c>
      <c r="AR191" s="19" t="s">
        <v>202</v>
      </c>
      <c r="AT191" s="19" t="s">
        <v>198</v>
      </c>
      <c r="AU191" s="19" t="s">
        <v>83</v>
      </c>
      <c r="AY191" s="19" t="s">
        <v>195</v>
      </c>
      <c r="BE191" s="204">
        <f t="shared" si="24"/>
        <v>0</v>
      </c>
      <c r="BF191" s="204">
        <f t="shared" si="25"/>
        <v>0</v>
      </c>
      <c r="BG191" s="204">
        <f t="shared" si="26"/>
        <v>0</v>
      </c>
      <c r="BH191" s="204">
        <f t="shared" si="27"/>
        <v>0</v>
      </c>
      <c r="BI191" s="204">
        <f t="shared" si="28"/>
        <v>0</v>
      </c>
      <c r="BJ191" s="19" t="s">
        <v>23</v>
      </c>
      <c r="BK191" s="204">
        <f t="shared" si="29"/>
        <v>0</v>
      </c>
      <c r="BL191" s="19" t="s">
        <v>202</v>
      </c>
      <c r="BM191" s="19" t="s">
        <v>4553</v>
      </c>
    </row>
    <row r="192" spans="2:65" s="1" customFormat="1" ht="20.399999999999999" customHeight="1">
      <c r="B192" s="36"/>
      <c r="C192" s="193" t="s">
        <v>912</v>
      </c>
      <c r="D192" s="193" t="s">
        <v>198</v>
      </c>
      <c r="E192" s="194" t="s">
        <v>4554</v>
      </c>
      <c r="F192" s="195" t="s">
        <v>4555</v>
      </c>
      <c r="G192" s="196" t="s">
        <v>2177</v>
      </c>
      <c r="H192" s="197">
        <v>7</v>
      </c>
      <c r="I192" s="198"/>
      <c r="J192" s="199">
        <f t="shared" si="20"/>
        <v>0</v>
      </c>
      <c r="K192" s="195" t="s">
        <v>22</v>
      </c>
      <c r="L192" s="56"/>
      <c r="M192" s="200" t="s">
        <v>22</v>
      </c>
      <c r="N192" s="201" t="s">
        <v>46</v>
      </c>
      <c r="O192" s="37"/>
      <c r="P192" s="202">
        <f t="shared" si="21"/>
        <v>0</v>
      </c>
      <c r="Q192" s="202">
        <v>0</v>
      </c>
      <c r="R192" s="202">
        <f t="shared" si="22"/>
        <v>0</v>
      </c>
      <c r="S192" s="202">
        <v>0</v>
      </c>
      <c r="T192" s="203">
        <f t="shared" si="23"/>
        <v>0</v>
      </c>
      <c r="AR192" s="19" t="s">
        <v>202</v>
      </c>
      <c r="AT192" s="19" t="s">
        <v>198</v>
      </c>
      <c r="AU192" s="19" t="s">
        <v>83</v>
      </c>
      <c r="AY192" s="19" t="s">
        <v>195</v>
      </c>
      <c r="BE192" s="204">
        <f t="shared" si="24"/>
        <v>0</v>
      </c>
      <c r="BF192" s="204">
        <f t="shared" si="25"/>
        <v>0</v>
      </c>
      <c r="BG192" s="204">
        <f t="shared" si="26"/>
        <v>0</v>
      </c>
      <c r="BH192" s="204">
        <f t="shared" si="27"/>
        <v>0</v>
      </c>
      <c r="BI192" s="204">
        <f t="shared" si="28"/>
        <v>0</v>
      </c>
      <c r="BJ192" s="19" t="s">
        <v>23</v>
      </c>
      <c r="BK192" s="204">
        <f t="shared" si="29"/>
        <v>0</v>
      </c>
      <c r="BL192" s="19" t="s">
        <v>202</v>
      </c>
      <c r="BM192" s="19" t="s">
        <v>4556</v>
      </c>
    </row>
    <row r="193" spans="2:65" s="1" customFormat="1" ht="20.399999999999999" customHeight="1">
      <c r="B193" s="36"/>
      <c r="C193" s="193" t="s">
        <v>916</v>
      </c>
      <c r="D193" s="193" t="s">
        <v>198</v>
      </c>
      <c r="E193" s="194" t="s">
        <v>4557</v>
      </c>
      <c r="F193" s="195" t="s">
        <v>4558</v>
      </c>
      <c r="G193" s="196" t="s">
        <v>2177</v>
      </c>
      <c r="H193" s="197">
        <v>6</v>
      </c>
      <c r="I193" s="198"/>
      <c r="J193" s="199">
        <f t="shared" si="20"/>
        <v>0</v>
      </c>
      <c r="K193" s="195" t="s">
        <v>22</v>
      </c>
      <c r="L193" s="56"/>
      <c r="M193" s="200" t="s">
        <v>22</v>
      </c>
      <c r="N193" s="201" t="s">
        <v>46</v>
      </c>
      <c r="O193" s="37"/>
      <c r="P193" s="202">
        <f t="shared" si="21"/>
        <v>0</v>
      </c>
      <c r="Q193" s="202">
        <v>0</v>
      </c>
      <c r="R193" s="202">
        <f t="shared" si="22"/>
        <v>0</v>
      </c>
      <c r="S193" s="202">
        <v>0</v>
      </c>
      <c r="T193" s="203">
        <f t="shared" si="23"/>
        <v>0</v>
      </c>
      <c r="AR193" s="19" t="s">
        <v>202</v>
      </c>
      <c r="AT193" s="19" t="s">
        <v>198</v>
      </c>
      <c r="AU193" s="19" t="s">
        <v>83</v>
      </c>
      <c r="AY193" s="19" t="s">
        <v>195</v>
      </c>
      <c r="BE193" s="204">
        <f t="shared" si="24"/>
        <v>0</v>
      </c>
      <c r="BF193" s="204">
        <f t="shared" si="25"/>
        <v>0</v>
      </c>
      <c r="BG193" s="204">
        <f t="shared" si="26"/>
        <v>0</v>
      </c>
      <c r="BH193" s="204">
        <f t="shared" si="27"/>
        <v>0</v>
      </c>
      <c r="BI193" s="204">
        <f t="shared" si="28"/>
        <v>0</v>
      </c>
      <c r="BJ193" s="19" t="s">
        <v>23</v>
      </c>
      <c r="BK193" s="204">
        <f t="shared" si="29"/>
        <v>0</v>
      </c>
      <c r="BL193" s="19" t="s">
        <v>202</v>
      </c>
      <c r="BM193" s="19" t="s">
        <v>4559</v>
      </c>
    </row>
    <row r="194" spans="2:65" s="1" customFormat="1" ht="20.399999999999999" customHeight="1">
      <c r="B194" s="36"/>
      <c r="C194" s="193" t="s">
        <v>29</v>
      </c>
      <c r="D194" s="193" t="s">
        <v>198</v>
      </c>
      <c r="E194" s="194" t="s">
        <v>4560</v>
      </c>
      <c r="F194" s="195" t="s">
        <v>4561</v>
      </c>
      <c r="G194" s="196" t="s">
        <v>2177</v>
      </c>
      <c r="H194" s="197">
        <v>4</v>
      </c>
      <c r="I194" s="198"/>
      <c r="J194" s="199">
        <f t="shared" si="20"/>
        <v>0</v>
      </c>
      <c r="K194" s="195" t="s">
        <v>22</v>
      </c>
      <c r="L194" s="56"/>
      <c r="M194" s="200" t="s">
        <v>22</v>
      </c>
      <c r="N194" s="201" t="s">
        <v>46</v>
      </c>
      <c r="O194" s="37"/>
      <c r="P194" s="202">
        <f t="shared" si="21"/>
        <v>0</v>
      </c>
      <c r="Q194" s="202">
        <v>0</v>
      </c>
      <c r="R194" s="202">
        <f t="shared" si="22"/>
        <v>0</v>
      </c>
      <c r="S194" s="202">
        <v>0</v>
      </c>
      <c r="T194" s="203">
        <f t="shared" si="23"/>
        <v>0</v>
      </c>
      <c r="AR194" s="19" t="s">
        <v>202</v>
      </c>
      <c r="AT194" s="19" t="s">
        <v>198</v>
      </c>
      <c r="AU194" s="19" t="s">
        <v>83</v>
      </c>
      <c r="AY194" s="19" t="s">
        <v>195</v>
      </c>
      <c r="BE194" s="204">
        <f t="shared" si="24"/>
        <v>0</v>
      </c>
      <c r="BF194" s="204">
        <f t="shared" si="25"/>
        <v>0</v>
      </c>
      <c r="BG194" s="204">
        <f t="shared" si="26"/>
        <v>0</v>
      </c>
      <c r="BH194" s="204">
        <f t="shared" si="27"/>
        <v>0</v>
      </c>
      <c r="BI194" s="204">
        <f t="shared" si="28"/>
        <v>0</v>
      </c>
      <c r="BJ194" s="19" t="s">
        <v>23</v>
      </c>
      <c r="BK194" s="204">
        <f t="shared" si="29"/>
        <v>0</v>
      </c>
      <c r="BL194" s="19" t="s">
        <v>202</v>
      </c>
      <c r="BM194" s="19" t="s">
        <v>4562</v>
      </c>
    </row>
    <row r="195" spans="2:65" s="1" customFormat="1" ht="20.399999999999999" customHeight="1">
      <c r="B195" s="36"/>
      <c r="C195" s="193" t="s">
        <v>923</v>
      </c>
      <c r="D195" s="193" t="s">
        <v>198</v>
      </c>
      <c r="E195" s="194" t="s">
        <v>4563</v>
      </c>
      <c r="F195" s="195" t="s">
        <v>4564</v>
      </c>
      <c r="G195" s="196" t="s">
        <v>4565</v>
      </c>
      <c r="H195" s="197">
        <v>1</v>
      </c>
      <c r="I195" s="198"/>
      <c r="J195" s="199">
        <f t="shared" si="20"/>
        <v>0</v>
      </c>
      <c r="K195" s="195" t="s">
        <v>22</v>
      </c>
      <c r="L195" s="56"/>
      <c r="M195" s="200" t="s">
        <v>22</v>
      </c>
      <c r="N195" s="201" t="s">
        <v>46</v>
      </c>
      <c r="O195" s="37"/>
      <c r="P195" s="202">
        <f t="shared" si="21"/>
        <v>0</v>
      </c>
      <c r="Q195" s="202">
        <v>0</v>
      </c>
      <c r="R195" s="202">
        <f t="shared" si="22"/>
        <v>0</v>
      </c>
      <c r="S195" s="202">
        <v>0</v>
      </c>
      <c r="T195" s="203">
        <f t="shared" si="23"/>
        <v>0</v>
      </c>
      <c r="AR195" s="19" t="s">
        <v>202</v>
      </c>
      <c r="AT195" s="19" t="s">
        <v>198</v>
      </c>
      <c r="AU195" s="19" t="s">
        <v>83</v>
      </c>
      <c r="AY195" s="19" t="s">
        <v>195</v>
      </c>
      <c r="BE195" s="204">
        <f t="shared" si="24"/>
        <v>0</v>
      </c>
      <c r="BF195" s="204">
        <f t="shared" si="25"/>
        <v>0</v>
      </c>
      <c r="BG195" s="204">
        <f t="shared" si="26"/>
        <v>0</v>
      </c>
      <c r="BH195" s="204">
        <f t="shared" si="27"/>
        <v>0</v>
      </c>
      <c r="BI195" s="204">
        <f t="shared" si="28"/>
        <v>0</v>
      </c>
      <c r="BJ195" s="19" t="s">
        <v>23</v>
      </c>
      <c r="BK195" s="204">
        <f t="shared" si="29"/>
        <v>0</v>
      </c>
      <c r="BL195" s="19" t="s">
        <v>202</v>
      </c>
      <c r="BM195" s="19" t="s">
        <v>4566</v>
      </c>
    </row>
    <row r="196" spans="2:65" s="1" customFormat="1" ht="20.399999999999999" customHeight="1">
      <c r="B196" s="36"/>
      <c r="C196" s="193" t="s">
        <v>927</v>
      </c>
      <c r="D196" s="193" t="s">
        <v>198</v>
      </c>
      <c r="E196" s="194" t="s">
        <v>4567</v>
      </c>
      <c r="F196" s="195" t="s">
        <v>4568</v>
      </c>
      <c r="G196" s="196" t="s">
        <v>2177</v>
      </c>
      <c r="H196" s="197">
        <v>13</v>
      </c>
      <c r="I196" s="198"/>
      <c r="J196" s="199">
        <f t="shared" si="20"/>
        <v>0</v>
      </c>
      <c r="K196" s="195" t="s">
        <v>22</v>
      </c>
      <c r="L196" s="56"/>
      <c r="M196" s="200" t="s">
        <v>22</v>
      </c>
      <c r="N196" s="201" t="s">
        <v>46</v>
      </c>
      <c r="O196" s="37"/>
      <c r="P196" s="202">
        <f t="shared" si="21"/>
        <v>0</v>
      </c>
      <c r="Q196" s="202">
        <v>0</v>
      </c>
      <c r="R196" s="202">
        <f t="shared" si="22"/>
        <v>0</v>
      </c>
      <c r="S196" s="202">
        <v>0</v>
      </c>
      <c r="T196" s="203">
        <f t="shared" si="23"/>
        <v>0</v>
      </c>
      <c r="AR196" s="19" t="s">
        <v>202</v>
      </c>
      <c r="AT196" s="19" t="s">
        <v>198</v>
      </c>
      <c r="AU196" s="19" t="s">
        <v>83</v>
      </c>
      <c r="AY196" s="19" t="s">
        <v>195</v>
      </c>
      <c r="BE196" s="204">
        <f t="shared" si="24"/>
        <v>0</v>
      </c>
      <c r="BF196" s="204">
        <f t="shared" si="25"/>
        <v>0</v>
      </c>
      <c r="BG196" s="204">
        <f t="shared" si="26"/>
        <v>0</v>
      </c>
      <c r="BH196" s="204">
        <f t="shared" si="27"/>
        <v>0</v>
      </c>
      <c r="BI196" s="204">
        <f t="shared" si="28"/>
        <v>0</v>
      </c>
      <c r="BJ196" s="19" t="s">
        <v>23</v>
      </c>
      <c r="BK196" s="204">
        <f t="shared" si="29"/>
        <v>0</v>
      </c>
      <c r="BL196" s="19" t="s">
        <v>202</v>
      </c>
      <c r="BM196" s="19" t="s">
        <v>4569</v>
      </c>
    </row>
    <row r="197" spans="2:65" s="1" customFormat="1" ht="20.399999999999999" customHeight="1">
      <c r="B197" s="36"/>
      <c r="C197" s="193" t="s">
        <v>931</v>
      </c>
      <c r="D197" s="193" t="s">
        <v>198</v>
      </c>
      <c r="E197" s="194" t="s">
        <v>4570</v>
      </c>
      <c r="F197" s="195" t="s">
        <v>4571</v>
      </c>
      <c r="G197" s="196" t="s">
        <v>2177</v>
      </c>
      <c r="H197" s="197">
        <v>1</v>
      </c>
      <c r="I197" s="198"/>
      <c r="J197" s="199">
        <f t="shared" si="20"/>
        <v>0</v>
      </c>
      <c r="K197" s="195" t="s">
        <v>22</v>
      </c>
      <c r="L197" s="56"/>
      <c r="M197" s="200" t="s">
        <v>22</v>
      </c>
      <c r="N197" s="201" t="s">
        <v>46</v>
      </c>
      <c r="O197" s="37"/>
      <c r="P197" s="202">
        <f t="shared" si="21"/>
        <v>0</v>
      </c>
      <c r="Q197" s="202">
        <v>0</v>
      </c>
      <c r="R197" s="202">
        <f t="shared" si="22"/>
        <v>0</v>
      </c>
      <c r="S197" s="202">
        <v>0</v>
      </c>
      <c r="T197" s="203">
        <f t="shared" si="23"/>
        <v>0</v>
      </c>
      <c r="AR197" s="19" t="s">
        <v>202</v>
      </c>
      <c r="AT197" s="19" t="s">
        <v>198</v>
      </c>
      <c r="AU197" s="19" t="s">
        <v>83</v>
      </c>
      <c r="AY197" s="19" t="s">
        <v>195</v>
      </c>
      <c r="BE197" s="204">
        <f t="shared" si="24"/>
        <v>0</v>
      </c>
      <c r="BF197" s="204">
        <f t="shared" si="25"/>
        <v>0</v>
      </c>
      <c r="BG197" s="204">
        <f t="shared" si="26"/>
        <v>0</v>
      </c>
      <c r="BH197" s="204">
        <f t="shared" si="27"/>
        <v>0</v>
      </c>
      <c r="BI197" s="204">
        <f t="shared" si="28"/>
        <v>0</v>
      </c>
      <c r="BJ197" s="19" t="s">
        <v>23</v>
      </c>
      <c r="BK197" s="204">
        <f t="shared" si="29"/>
        <v>0</v>
      </c>
      <c r="BL197" s="19" t="s">
        <v>202</v>
      </c>
      <c r="BM197" s="19" t="s">
        <v>4572</v>
      </c>
    </row>
    <row r="198" spans="2:65" s="1" customFormat="1" ht="20.399999999999999" customHeight="1">
      <c r="B198" s="36"/>
      <c r="C198" s="193" t="s">
        <v>935</v>
      </c>
      <c r="D198" s="193" t="s">
        <v>198</v>
      </c>
      <c r="E198" s="194" t="s">
        <v>4067</v>
      </c>
      <c r="F198" s="195" t="s">
        <v>4068</v>
      </c>
      <c r="G198" s="196" t="s">
        <v>2177</v>
      </c>
      <c r="H198" s="197">
        <v>8</v>
      </c>
      <c r="I198" s="198"/>
      <c r="J198" s="199">
        <f t="shared" si="20"/>
        <v>0</v>
      </c>
      <c r="K198" s="195" t="s">
        <v>22</v>
      </c>
      <c r="L198" s="56"/>
      <c r="M198" s="200" t="s">
        <v>22</v>
      </c>
      <c r="N198" s="201" t="s">
        <v>46</v>
      </c>
      <c r="O198" s="37"/>
      <c r="P198" s="202">
        <f t="shared" si="21"/>
        <v>0</v>
      </c>
      <c r="Q198" s="202">
        <v>0</v>
      </c>
      <c r="R198" s="202">
        <f t="shared" si="22"/>
        <v>0</v>
      </c>
      <c r="S198" s="202">
        <v>0</v>
      </c>
      <c r="T198" s="203">
        <f t="shared" si="23"/>
        <v>0</v>
      </c>
      <c r="AR198" s="19" t="s">
        <v>202</v>
      </c>
      <c r="AT198" s="19" t="s">
        <v>198</v>
      </c>
      <c r="AU198" s="19" t="s">
        <v>83</v>
      </c>
      <c r="AY198" s="19" t="s">
        <v>195</v>
      </c>
      <c r="BE198" s="204">
        <f t="shared" si="24"/>
        <v>0</v>
      </c>
      <c r="BF198" s="204">
        <f t="shared" si="25"/>
        <v>0</v>
      </c>
      <c r="BG198" s="204">
        <f t="shared" si="26"/>
        <v>0</v>
      </c>
      <c r="BH198" s="204">
        <f t="shared" si="27"/>
        <v>0</v>
      </c>
      <c r="BI198" s="204">
        <f t="shared" si="28"/>
        <v>0</v>
      </c>
      <c r="BJ198" s="19" t="s">
        <v>23</v>
      </c>
      <c r="BK198" s="204">
        <f t="shared" si="29"/>
        <v>0</v>
      </c>
      <c r="BL198" s="19" t="s">
        <v>202</v>
      </c>
      <c r="BM198" s="19" t="s">
        <v>4573</v>
      </c>
    </row>
    <row r="199" spans="2:65" s="1" customFormat="1" ht="20.399999999999999" customHeight="1">
      <c r="B199" s="36"/>
      <c r="C199" s="193" t="s">
        <v>939</v>
      </c>
      <c r="D199" s="193" t="s">
        <v>198</v>
      </c>
      <c r="E199" s="194" t="s">
        <v>4437</v>
      </c>
      <c r="F199" s="195" t="s">
        <v>4438</v>
      </c>
      <c r="G199" s="196" t="s">
        <v>2177</v>
      </c>
      <c r="H199" s="197">
        <v>4</v>
      </c>
      <c r="I199" s="198"/>
      <c r="J199" s="199">
        <f t="shared" si="20"/>
        <v>0</v>
      </c>
      <c r="K199" s="195" t="s">
        <v>22</v>
      </c>
      <c r="L199" s="56"/>
      <c r="M199" s="200" t="s">
        <v>22</v>
      </c>
      <c r="N199" s="201" t="s">
        <v>46</v>
      </c>
      <c r="O199" s="37"/>
      <c r="P199" s="202">
        <f t="shared" si="21"/>
        <v>0</v>
      </c>
      <c r="Q199" s="202">
        <v>0</v>
      </c>
      <c r="R199" s="202">
        <f t="shared" si="22"/>
        <v>0</v>
      </c>
      <c r="S199" s="202">
        <v>0</v>
      </c>
      <c r="T199" s="203">
        <f t="shared" si="23"/>
        <v>0</v>
      </c>
      <c r="AR199" s="19" t="s">
        <v>202</v>
      </c>
      <c r="AT199" s="19" t="s">
        <v>198</v>
      </c>
      <c r="AU199" s="19" t="s">
        <v>83</v>
      </c>
      <c r="AY199" s="19" t="s">
        <v>195</v>
      </c>
      <c r="BE199" s="204">
        <f t="shared" si="24"/>
        <v>0</v>
      </c>
      <c r="BF199" s="204">
        <f t="shared" si="25"/>
        <v>0</v>
      </c>
      <c r="BG199" s="204">
        <f t="shared" si="26"/>
        <v>0</v>
      </c>
      <c r="BH199" s="204">
        <f t="shared" si="27"/>
        <v>0</v>
      </c>
      <c r="BI199" s="204">
        <f t="shared" si="28"/>
        <v>0</v>
      </c>
      <c r="BJ199" s="19" t="s">
        <v>23</v>
      </c>
      <c r="BK199" s="204">
        <f t="shared" si="29"/>
        <v>0</v>
      </c>
      <c r="BL199" s="19" t="s">
        <v>202</v>
      </c>
      <c r="BM199" s="19" t="s">
        <v>4574</v>
      </c>
    </row>
    <row r="200" spans="2:65" s="1" customFormat="1" ht="20.399999999999999" customHeight="1">
      <c r="B200" s="36"/>
      <c r="C200" s="193" t="s">
        <v>945</v>
      </c>
      <c r="D200" s="193" t="s">
        <v>198</v>
      </c>
      <c r="E200" s="194" t="s">
        <v>3709</v>
      </c>
      <c r="F200" s="195" t="s">
        <v>3710</v>
      </c>
      <c r="G200" s="196" t="s">
        <v>206</v>
      </c>
      <c r="H200" s="197">
        <v>105.8</v>
      </c>
      <c r="I200" s="198"/>
      <c r="J200" s="199">
        <f t="shared" si="20"/>
        <v>0</v>
      </c>
      <c r="K200" s="195" t="s">
        <v>22</v>
      </c>
      <c r="L200" s="56"/>
      <c r="M200" s="200" t="s">
        <v>22</v>
      </c>
      <c r="N200" s="201" t="s">
        <v>46</v>
      </c>
      <c r="O200" s="37"/>
      <c r="P200" s="202">
        <f t="shared" si="21"/>
        <v>0</v>
      </c>
      <c r="Q200" s="202">
        <v>0</v>
      </c>
      <c r="R200" s="202">
        <f t="shared" si="22"/>
        <v>0</v>
      </c>
      <c r="S200" s="202">
        <v>0</v>
      </c>
      <c r="T200" s="203">
        <f t="shared" si="23"/>
        <v>0</v>
      </c>
      <c r="AR200" s="19" t="s">
        <v>202</v>
      </c>
      <c r="AT200" s="19" t="s">
        <v>198</v>
      </c>
      <c r="AU200" s="19" t="s">
        <v>83</v>
      </c>
      <c r="AY200" s="19" t="s">
        <v>195</v>
      </c>
      <c r="BE200" s="204">
        <f t="shared" si="24"/>
        <v>0</v>
      </c>
      <c r="BF200" s="204">
        <f t="shared" si="25"/>
        <v>0</v>
      </c>
      <c r="BG200" s="204">
        <f t="shared" si="26"/>
        <v>0</v>
      </c>
      <c r="BH200" s="204">
        <f t="shared" si="27"/>
        <v>0</v>
      </c>
      <c r="BI200" s="204">
        <f t="shared" si="28"/>
        <v>0</v>
      </c>
      <c r="BJ200" s="19" t="s">
        <v>23</v>
      </c>
      <c r="BK200" s="204">
        <f t="shared" si="29"/>
        <v>0</v>
      </c>
      <c r="BL200" s="19" t="s">
        <v>202</v>
      </c>
      <c r="BM200" s="19" t="s">
        <v>4575</v>
      </c>
    </row>
    <row r="201" spans="2:65" s="11" customFormat="1" ht="29.85" customHeight="1">
      <c r="B201" s="176"/>
      <c r="C201" s="177"/>
      <c r="D201" s="190" t="s">
        <v>74</v>
      </c>
      <c r="E201" s="191" t="s">
        <v>4576</v>
      </c>
      <c r="F201" s="191" t="s">
        <v>4577</v>
      </c>
      <c r="G201" s="177"/>
      <c r="H201" s="177"/>
      <c r="I201" s="180"/>
      <c r="J201" s="192">
        <f>BK201</f>
        <v>0</v>
      </c>
      <c r="K201" s="177"/>
      <c r="L201" s="182"/>
      <c r="M201" s="183"/>
      <c r="N201" s="184"/>
      <c r="O201" s="184"/>
      <c r="P201" s="185">
        <f>SUM(P202:P214)</f>
        <v>0</v>
      </c>
      <c r="Q201" s="184"/>
      <c r="R201" s="185">
        <f>SUM(R202:R214)</f>
        <v>0</v>
      </c>
      <c r="S201" s="184"/>
      <c r="T201" s="186">
        <f>SUM(T202:T214)</f>
        <v>0</v>
      </c>
      <c r="AR201" s="187" t="s">
        <v>23</v>
      </c>
      <c r="AT201" s="188" t="s">
        <v>74</v>
      </c>
      <c r="AU201" s="188" t="s">
        <v>23</v>
      </c>
      <c r="AY201" s="187" t="s">
        <v>195</v>
      </c>
      <c r="BK201" s="189">
        <f>SUM(BK202:BK214)</f>
        <v>0</v>
      </c>
    </row>
    <row r="202" spans="2:65" s="1" customFormat="1" ht="28.8" customHeight="1">
      <c r="B202" s="36"/>
      <c r="C202" s="260" t="s">
        <v>954</v>
      </c>
      <c r="D202" s="260" t="s">
        <v>267</v>
      </c>
      <c r="E202" s="261" t="s">
        <v>4578</v>
      </c>
      <c r="F202" s="262" t="s">
        <v>4579</v>
      </c>
      <c r="G202" s="263" t="s">
        <v>2177</v>
      </c>
      <c r="H202" s="264">
        <v>1</v>
      </c>
      <c r="I202" s="265"/>
      <c r="J202" s="266">
        <f t="shared" ref="J202:J214" si="30">ROUND(I202*H202,2)</f>
        <v>0</v>
      </c>
      <c r="K202" s="262" t="s">
        <v>22</v>
      </c>
      <c r="L202" s="267"/>
      <c r="M202" s="268" t="s">
        <v>22</v>
      </c>
      <c r="N202" s="269" t="s">
        <v>46</v>
      </c>
      <c r="O202" s="37"/>
      <c r="P202" s="202">
        <f t="shared" ref="P202:P214" si="31">O202*H202</f>
        <v>0</v>
      </c>
      <c r="Q202" s="202">
        <v>0</v>
      </c>
      <c r="R202" s="202">
        <f t="shared" ref="R202:R214" si="32">Q202*H202</f>
        <v>0</v>
      </c>
      <c r="S202" s="202">
        <v>0</v>
      </c>
      <c r="T202" s="203">
        <f t="shared" ref="T202:T214" si="33">S202*H202</f>
        <v>0</v>
      </c>
      <c r="AR202" s="19" t="s">
        <v>262</v>
      </c>
      <c r="AT202" s="19" t="s">
        <v>267</v>
      </c>
      <c r="AU202" s="19" t="s">
        <v>83</v>
      </c>
      <c r="AY202" s="19" t="s">
        <v>195</v>
      </c>
      <c r="BE202" s="204">
        <f t="shared" ref="BE202:BE214" si="34">IF(N202="základní",J202,0)</f>
        <v>0</v>
      </c>
      <c r="BF202" s="204">
        <f t="shared" ref="BF202:BF214" si="35">IF(N202="snížená",J202,0)</f>
        <v>0</v>
      </c>
      <c r="BG202" s="204">
        <f t="shared" ref="BG202:BG214" si="36">IF(N202="zákl. přenesená",J202,0)</f>
        <v>0</v>
      </c>
      <c r="BH202" s="204">
        <f t="shared" ref="BH202:BH214" si="37">IF(N202="sníž. přenesená",J202,0)</f>
        <v>0</v>
      </c>
      <c r="BI202" s="204">
        <f t="shared" ref="BI202:BI214" si="38">IF(N202="nulová",J202,0)</f>
        <v>0</v>
      </c>
      <c r="BJ202" s="19" t="s">
        <v>23</v>
      </c>
      <c r="BK202" s="204">
        <f t="shared" ref="BK202:BK214" si="39">ROUND(I202*H202,2)</f>
        <v>0</v>
      </c>
      <c r="BL202" s="19" t="s">
        <v>202</v>
      </c>
      <c r="BM202" s="19" t="s">
        <v>4580</v>
      </c>
    </row>
    <row r="203" spans="2:65" s="1" customFormat="1" ht="20.399999999999999" customHeight="1">
      <c r="B203" s="36"/>
      <c r="C203" s="260" t="s">
        <v>958</v>
      </c>
      <c r="D203" s="260" t="s">
        <v>267</v>
      </c>
      <c r="E203" s="261" t="s">
        <v>3848</v>
      </c>
      <c r="F203" s="262" t="s">
        <v>3849</v>
      </c>
      <c r="G203" s="263" t="s">
        <v>206</v>
      </c>
      <c r="H203" s="264">
        <v>114</v>
      </c>
      <c r="I203" s="265"/>
      <c r="J203" s="266">
        <f t="shared" si="30"/>
        <v>0</v>
      </c>
      <c r="K203" s="262" t="s">
        <v>22</v>
      </c>
      <c r="L203" s="267"/>
      <c r="M203" s="268" t="s">
        <v>22</v>
      </c>
      <c r="N203" s="269" t="s">
        <v>46</v>
      </c>
      <c r="O203" s="37"/>
      <c r="P203" s="202">
        <f t="shared" si="31"/>
        <v>0</v>
      </c>
      <c r="Q203" s="202">
        <v>0</v>
      </c>
      <c r="R203" s="202">
        <f t="shared" si="32"/>
        <v>0</v>
      </c>
      <c r="S203" s="202">
        <v>0</v>
      </c>
      <c r="T203" s="203">
        <f t="shared" si="33"/>
        <v>0</v>
      </c>
      <c r="AR203" s="19" t="s">
        <v>262</v>
      </c>
      <c r="AT203" s="19" t="s">
        <v>267</v>
      </c>
      <c r="AU203" s="19" t="s">
        <v>83</v>
      </c>
      <c r="AY203" s="19" t="s">
        <v>195</v>
      </c>
      <c r="BE203" s="204">
        <f t="shared" si="34"/>
        <v>0</v>
      </c>
      <c r="BF203" s="204">
        <f t="shared" si="35"/>
        <v>0</v>
      </c>
      <c r="BG203" s="204">
        <f t="shared" si="36"/>
        <v>0</v>
      </c>
      <c r="BH203" s="204">
        <f t="shared" si="37"/>
        <v>0</v>
      </c>
      <c r="BI203" s="204">
        <f t="shared" si="38"/>
        <v>0</v>
      </c>
      <c r="BJ203" s="19" t="s">
        <v>23</v>
      </c>
      <c r="BK203" s="204">
        <f t="shared" si="39"/>
        <v>0</v>
      </c>
      <c r="BL203" s="19" t="s">
        <v>202</v>
      </c>
      <c r="BM203" s="19" t="s">
        <v>4581</v>
      </c>
    </row>
    <row r="204" spans="2:65" s="1" customFormat="1" ht="20.399999999999999" customHeight="1">
      <c r="B204" s="36"/>
      <c r="C204" s="260" t="s">
        <v>962</v>
      </c>
      <c r="D204" s="260" t="s">
        <v>267</v>
      </c>
      <c r="E204" s="261" t="s">
        <v>3883</v>
      </c>
      <c r="F204" s="262" t="s">
        <v>3884</v>
      </c>
      <c r="G204" s="263" t="s">
        <v>206</v>
      </c>
      <c r="H204" s="264">
        <v>94</v>
      </c>
      <c r="I204" s="265"/>
      <c r="J204" s="266">
        <f t="shared" si="30"/>
        <v>0</v>
      </c>
      <c r="K204" s="262" t="s">
        <v>22</v>
      </c>
      <c r="L204" s="267"/>
      <c r="M204" s="268" t="s">
        <v>22</v>
      </c>
      <c r="N204" s="269" t="s">
        <v>46</v>
      </c>
      <c r="O204" s="37"/>
      <c r="P204" s="202">
        <f t="shared" si="31"/>
        <v>0</v>
      </c>
      <c r="Q204" s="202">
        <v>0</v>
      </c>
      <c r="R204" s="202">
        <f t="shared" si="32"/>
        <v>0</v>
      </c>
      <c r="S204" s="202">
        <v>0</v>
      </c>
      <c r="T204" s="203">
        <f t="shared" si="33"/>
        <v>0</v>
      </c>
      <c r="AR204" s="19" t="s">
        <v>262</v>
      </c>
      <c r="AT204" s="19" t="s">
        <v>267</v>
      </c>
      <c r="AU204" s="19" t="s">
        <v>83</v>
      </c>
      <c r="AY204" s="19" t="s">
        <v>195</v>
      </c>
      <c r="BE204" s="204">
        <f t="shared" si="34"/>
        <v>0</v>
      </c>
      <c r="BF204" s="204">
        <f t="shared" si="35"/>
        <v>0</v>
      </c>
      <c r="BG204" s="204">
        <f t="shared" si="36"/>
        <v>0</v>
      </c>
      <c r="BH204" s="204">
        <f t="shared" si="37"/>
        <v>0</v>
      </c>
      <c r="BI204" s="204">
        <f t="shared" si="38"/>
        <v>0</v>
      </c>
      <c r="BJ204" s="19" t="s">
        <v>23</v>
      </c>
      <c r="BK204" s="204">
        <f t="shared" si="39"/>
        <v>0</v>
      </c>
      <c r="BL204" s="19" t="s">
        <v>202</v>
      </c>
      <c r="BM204" s="19" t="s">
        <v>4582</v>
      </c>
    </row>
    <row r="205" spans="2:65" s="1" customFormat="1" ht="20.399999999999999" customHeight="1">
      <c r="B205" s="36"/>
      <c r="C205" s="260" t="s">
        <v>966</v>
      </c>
      <c r="D205" s="260" t="s">
        <v>267</v>
      </c>
      <c r="E205" s="261" t="s">
        <v>3889</v>
      </c>
      <c r="F205" s="262" t="s">
        <v>3890</v>
      </c>
      <c r="G205" s="263" t="s">
        <v>2177</v>
      </c>
      <c r="H205" s="264">
        <v>3</v>
      </c>
      <c r="I205" s="265"/>
      <c r="J205" s="266">
        <f t="shared" si="30"/>
        <v>0</v>
      </c>
      <c r="K205" s="262" t="s">
        <v>22</v>
      </c>
      <c r="L205" s="267"/>
      <c r="M205" s="268" t="s">
        <v>22</v>
      </c>
      <c r="N205" s="269" t="s">
        <v>46</v>
      </c>
      <c r="O205" s="37"/>
      <c r="P205" s="202">
        <f t="shared" si="31"/>
        <v>0</v>
      </c>
      <c r="Q205" s="202">
        <v>0</v>
      </c>
      <c r="R205" s="202">
        <f t="shared" si="32"/>
        <v>0</v>
      </c>
      <c r="S205" s="202">
        <v>0</v>
      </c>
      <c r="T205" s="203">
        <f t="shared" si="33"/>
        <v>0</v>
      </c>
      <c r="AR205" s="19" t="s">
        <v>262</v>
      </c>
      <c r="AT205" s="19" t="s">
        <v>267</v>
      </c>
      <c r="AU205" s="19" t="s">
        <v>83</v>
      </c>
      <c r="AY205" s="19" t="s">
        <v>195</v>
      </c>
      <c r="BE205" s="204">
        <f t="shared" si="34"/>
        <v>0</v>
      </c>
      <c r="BF205" s="204">
        <f t="shared" si="35"/>
        <v>0</v>
      </c>
      <c r="BG205" s="204">
        <f t="shared" si="36"/>
        <v>0</v>
      </c>
      <c r="BH205" s="204">
        <f t="shared" si="37"/>
        <v>0</v>
      </c>
      <c r="BI205" s="204">
        <f t="shared" si="38"/>
        <v>0</v>
      </c>
      <c r="BJ205" s="19" t="s">
        <v>23</v>
      </c>
      <c r="BK205" s="204">
        <f t="shared" si="39"/>
        <v>0</v>
      </c>
      <c r="BL205" s="19" t="s">
        <v>202</v>
      </c>
      <c r="BM205" s="19" t="s">
        <v>4583</v>
      </c>
    </row>
    <row r="206" spans="2:65" s="1" customFormat="1" ht="20.399999999999999" customHeight="1">
      <c r="B206" s="36"/>
      <c r="C206" s="260" t="s">
        <v>970</v>
      </c>
      <c r="D206" s="260" t="s">
        <v>267</v>
      </c>
      <c r="E206" s="261" t="s">
        <v>4584</v>
      </c>
      <c r="F206" s="262" t="s">
        <v>4585</v>
      </c>
      <c r="G206" s="263" t="s">
        <v>2177</v>
      </c>
      <c r="H206" s="264">
        <v>2</v>
      </c>
      <c r="I206" s="265"/>
      <c r="J206" s="266">
        <f t="shared" si="30"/>
        <v>0</v>
      </c>
      <c r="K206" s="262" t="s">
        <v>22</v>
      </c>
      <c r="L206" s="267"/>
      <c r="M206" s="268" t="s">
        <v>22</v>
      </c>
      <c r="N206" s="269" t="s">
        <v>46</v>
      </c>
      <c r="O206" s="37"/>
      <c r="P206" s="202">
        <f t="shared" si="31"/>
        <v>0</v>
      </c>
      <c r="Q206" s="202">
        <v>0</v>
      </c>
      <c r="R206" s="202">
        <f t="shared" si="32"/>
        <v>0</v>
      </c>
      <c r="S206" s="202">
        <v>0</v>
      </c>
      <c r="T206" s="203">
        <f t="shared" si="33"/>
        <v>0</v>
      </c>
      <c r="AR206" s="19" t="s">
        <v>262</v>
      </c>
      <c r="AT206" s="19" t="s">
        <v>267</v>
      </c>
      <c r="AU206" s="19" t="s">
        <v>83</v>
      </c>
      <c r="AY206" s="19" t="s">
        <v>195</v>
      </c>
      <c r="BE206" s="204">
        <f t="shared" si="34"/>
        <v>0</v>
      </c>
      <c r="BF206" s="204">
        <f t="shared" si="35"/>
        <v>0</v>
      </c>
      <c r="BG206" s="204">
        <f t="shared" si="36"/>
        <v>0</v>
      </c>
      <c r="BH206" s="204">
        <f t="shared" si="37"/>
        <v>0</v>
      </c>
      <c r="BI206" s="204">
        <f t="shared" si="38"/>
        <v>0</v>
      </c>
      <c r="BJ206" s="19" t="s">
        <v>23</v>
      </c>
      <c r="BK206" s="204">
        <f t="shared" si="39"/>
        <v>0</v>
      </c>
      <c r="BL206" s="19" t="s">
        <v>202</v>
      </c>
      <c r="BM206" s="19" t="s">
        <v>4586</v>
      </c>
    </row>
    <row r="207" spans="2:65" s="1" customFormat="1" ht="20.399999999999999" customHeight="1">
      <c r="B207" s="36"/>
      <c r="C207" s="260" t="s">
        <v>974</v>
      </c>
      <c r="D207" s="260" t="s">
        <v>267</v>
      </c>
      <c r="E207" s="261" t="s">
        <v>4587</v>
      </c>
      <c r="F207" s="262" t="s">
        <v>4588</v>
      </c>
      <c r="G207" s="263" t="s">
        <v>2177</v>
      </c>
      <c r="H207" s="264">
        <v>4</v>
      </c>
      <c r="I207" s="265"/>
      <c r="J207" s="266">
        <f t="shared" si="30"/>
        <v>0</v>
      </c>
      <c r="K207" s="262" t="s">
        <v>22</v>
      </c>
      <c r="L207" s="267"/>
      <c r="M207" s="268" t="s">
        <v>22</v>
      </c>
      <c r="N207" s="269" t="s">
        <v>46</v>
      </c>
      <c r="O207" s="37"/>
      <c r="P207" s="202">
        <f t="shared" si="31"/>
        <v>0</v>
      </c>
      <c r="Q207" s="202">
        <v>0</v>
      </c>
      <c r="R207" s="202">
        <f t="shared" si="32"/>
        <v>0</v>
      </c>
      <c r="S207" s="202">
        <v>0</v>
      </c>
      <c r="T207" s="203">
        <f t="shared" si="33"/>
        <v>0</v>
      </c>
      <c r="AR207" s="19" t="s">
        <v>262</v>
      </c>
      <c r="AT207" s="19" t="s">
        <v>267</v>
      </c>
      <c r="AU207" s="19" t="s">
        <v>83</v>
      </c>
      <c r="AY207" s="19" t="s">
        <v>195</v>
      </c>
      <c r="BE207" s="204">
        <f t="shared" si="34"/>
        <v>0</v>
      </c>
      <c r="BF207" s="204">
        <f t="shared" si="35"/>
        <v>0</v>
      </c>
      <c r="BG207" s="204">
        <f t="shared" si="36"/>
        <v>0</v>
      </c>
      <c r="BH207" s="204">
        <f t="shared" si="37"/>
        <v>0</v>
      </c>
      <c r="BI207" s="204">
        <f t="shared" si="38"/>
        <v>0</v>
      </c>
      <c r="BJ207" s="19" t="s">
        <v>23</v>
      </c>
      <c r="BK207" s="204">
        <f t="shared" si="39"/>
        <v>0</v>
      </c>
      <c r="BL207" s="19" t="s">
        <v>202</v>
      </c>
      <c r="BM207" s="19" t="s">
        <v>4589</v>
      </c>
    </row>
    <row r="208" spans="2:65" s="1" customFormat="1" ht="20.399999999999999" customHeight="1">
      <c r="B208" s="36"/>
      <c r="C208" s="193" t="s">
        <v>980</v>
      </c>
      <c r="D208" s="193" t="s">
        <v>198</v>
      </c>
      <c r="E208" s="194" t="s">
        <v>4409</v>
      </c>
      <c r="F208" s="195" t="s">
        <v>4410</v>
      </c>
      <c r="G208" s="196" t="s">
        <v>2177</v>
      </c>
      <c r="H208" s="197">
        <v>3</v>
      </c>
      <c r="I208" s="198"/>
      <c r="J208" s="199">
        <f t="shared" si="30"/>
        <v>0</v>
      </c>
      <c r="K208" s="195" t="s">
        <v>22</v>
      </c>
      <c r="L208" s="56"/>
      <c r="M208" s="200" t="s">
        <v>22</v>
      </c>
      <c r="N208" s="201" t="s">
        <v>46</v>
      </c>
      <c r="O208" s="37"/>
      <c r="P208" s="202">
        <f t="shared" si="31"/>
        <v>0</v>
      </c>
      <c r="Q208" s="202">
        <v>0</v>
      </c>
      <c r="R208" s="202">
        <f t="shared" si="32"/>
        <v>0</v>
      </c>
      <c r="S208" s="202">
        <v>0</v>
      </c>
      <c r="T208" s="203">
        <f t="shared" si="33"/>
        <v>0</v>
      </c>
      <c r="AR208" s="19" t="s">
        <v>202</v>
      </c>
      <c r="AT208" s="19" t="s">
        <v>198</v>
      </c>
      <c r="AU208" s="19" t="s">
        <v>83</v>
      </c>
      <c r="AY208" s="19" t="s">
        <v>195</v>
      </c>
      <c r="BE208" s="204">
        <f t="shared" si="34"/>
        <v>0</v>
      </c>
      <c r="BF208" s="204">
        <f t="shared" si="35"/>
        <v>0</v>
      </c>
      <c r="BG208" s="204">
        <f t="shared" si="36"/>
        <v>0</v>
      </c>
      <c r="BH208" s="204">
        <f t="shared" si="37"/>
        <v>0</v>
      </c>
      <c r="BI208" s="204">
        <f t="shared" si="38"/>
        <v>0</v>
      </c>
      <c r="BJ208" s="19" t="s">
        <v>23</v>
      </c>
      <c r="BK208" s="204">
        <f t="shared" si="39"/>
        <v>0</v>
      </c>
      <c r="BL208" s="19" t="s">
        <v>202</v>
      </c>
      <c r="BM208" s="19" t="s">
        <v>4590</v>
      </c>
    </row>
    <row r="209" spans="2:65" s="1" customFormat="1" ht="20.399999999999999" customHeight="1">
      <c r="B209" s="36"/>
      <c r="C209" s="193" t="s">
        <v>987</v>
      </c>
      <c r="D209" s="193" t="s">
        <v>198</v>
      </c>
      <c r="E209" s="194" t="s">
        <v>4591</v>
      </c>
      <c r="F209" s="195" t="s">
        <v>4592</v>
      </c>
      <c r="G209" s="196" t="s">
        <v>2177</v>
      </c>
      <c r="H209" s="197">
        <v>2</v>
      </c>
      <c r="I209" s="198"/>
      <c r="J209" s="199">
        <f t="shared" si="30"/>
        <v>0</v>
      </c>
      <c r="K209" s="195" t="s">
        <v>22</v>
      </c>
      <c r="L209" s="56"/>
      <c r="M209" s="200" t="s">
        <v>22</v>
      </c>
      <c r="N209" s="201" t="s">
        <v>46</v>
      </c>
      <c r="O209" s="37"/>
      <c r="P209" s="202">
        <f t="shared" si="31"/>
        <v>0</v>
      </c>
      <c r="Q209" s="202">
        <v>0</v>
      </c>
      <c r="R209" s="202">
        <f t="shared" si="32"/>
        <v>0</v>
      </c>
      <c r="S209" s="202">
        <v>0</v>
      </c>
      <c r="T209" s="203">
        <f t="shared" si="33"/>
        <v>0</v>
      </c>
      <c r="AR209" s="19" t="s">
        <v>202</v>
      </c>
      <c r="AT209" s="19" t="s">
        <v>198</v>
      </c>
      <c r="AU209" s="19" t="s">
        <v>83</v>
      </c>
      <c r="AY209" s="19" t="s">
        <v>195</v>
      </c>
      <c r="BE209" s="204">
        <f t="shared" si="34"/>
        <v>0</v>
      </c>
      <c r="BF209" s="204">
        <f t="shared" si="35"/>
        <v>0</v>
      </c>
      <c r="BG209" s="204">
        <f t="shared" si="36"/>
        <v>0</v>
      </c>
      <c r="BH209" s="204">
        <f t="shared" si="37"/>
        <v>0</v>
      </c>
      <c r="BI209" s="204">
        <f t="shared" si="38"/>
        <v>0</v>
      </c>
      <c r="BJ209" s="19" t="s">
        <v>23</v>
      </c>
      <c r="BK209" s="204">
        <f t="shared" si="39"/>
        <v>0</v>
      </c>
      <c r="BL209" s="19" t="s">
        <v>202</v>
      </c>
      <c r="BM209" s="19" t="s">
        <v>4593</v>
      </c>
    </row>
    <row r="210" spans="2:65" s="1" customFormat="1" ht="20.399999999999999" customHeight="1">
      <c r="B210" s="36"/>
      <c r="C210" s="193" t="s">
        <v>992</v>
      </c>
      <c r="D210" s="193" t="s">
        <v>198</v>
      </c>
      <c r="E210" s="194" t="s">
        <v>4044</v>
      </c>
      <c r="F210" s="195" t="s">
        <v>4045</v>
      </c>
      <c r="G210" s="196" t="s">
        <v>206</v>
      </c>
      <c r="H210" s="197">
        <v>113.563</v>
      </c>
      <c r="I210" s="198"/>
      <c r="J210" s="199">
        <f t="shared" si="30"/>
        <v>0</v>
      </c>
      <c r="K210" s="195" t="s">
        <v>22</v>
      </c>
      <c r="L210" s="56"/>
      <c r="M210" s="200" t="s">
        <v>22</v>
      </c>
      <c r="N210" s="201" t="s">
        <v>46</v>
      </c>
      <c r="O210" s="37"/>
      <c r="P210" s="202">
        <f t="shared" si="31"/>
        <v>0</v>
      </c>
      <c r="Q210" s="202">
        <v>0</v>
      </c>
      <c r="R210" s="202">
        <f t="shared" si="32"/>
        <v>0</v>
      </c>
      <c r="S210" s="202">
        <v>0</v>
      </c>
      <c r="T210" s="203">
        <f t="shared" si="33"/>
        <v>0</v>
      </c>
      <c r="AR210" s="19" t="s">
        <v>202</v>
      </c>
      <c r="AT210" s="19" t="s">
        <v>198</v>
      </c>
      <c r="AU210" s="19" t="s">
        <v>83</v>
      </c>
      <c r="AY210" s="19" t="s">
        <v>195</v>
      </c>
      <c r="BE210" s="204">
        <f t="shared" si="34"/>
        <v>0</v>
      </c>
      <c r="BF210" s="204">
        <f t="shared" si="35"/>
        <v>0</v>
      </c>
      <c r="BG210" s="204">
        <f t="shared" si="36"/>
        <v>0</v>
      </c>
      <c r="BH210" s="204">
        <f t="shared" si="37"/>
        <v>0</v>
      </c>
      <c r="BI210" s="204">
        <f t="shared" si="38"/>
        <v>0</v>
      </c>
      <c r="BJ210" s="19" t="s">
        <v>23</v>
      </c>
      <c r="BK210" s="204">
        <f t="shared" si="39"/>
        <v>0</v>
      </c>
      <c r="BL210" s="19" t="s">
        <v>202</v>
      </c>
      <c r="BM210" s="19" t="s">
        <v>4594</v>
      </c>
    </row>
    <row r="211" spans="2:65" s="1" customFormat="1" ht="20.399999999999999" customHeight="1">
      <c r="B211" s="36"/>
      <c r="C211" s="193" t="s">
        <v>1004</v>
      </c>
      <c r="D211" s="193" t="s">
        <v>198</v>
      </c>
      <c r="E211" s="194" t="s">
        <v>4420</v>
      </c>
      <c r="F211" s="195" t="s">
        <v>4421</v>
      </c>
      <c r="G211" s="196" t="s">
        <v>206</v>
      </c>
      <c r="H211" s="197">
        <v>93.84</v>
      </c>
      <c r="I211" s="198"/>
      <c r="J211" s="199">
        <f t="shared" si="30"/>
        <v>0</v>
      </c>
      <c r="K211" s="195" t="s">
        <v>22</v>
      </c>
      <c r="L211" s="56"/>
      <c r="M211" s="200" t="s">
        <v>22</v>
      </c>
      <c r="N211" s="201" t="s">
        <v>46</v>
      </c>
      <c r="O211" s="37"/>
      <c r="P211" s="202">
        <f t="shared" si="31"/>
        <v>0</v>
      </c>
      <c r="Q211" s="202">
        <v>0</v>
      </c>
      <c r="R211" s="202">
        <f t="shared" si="32"/>
        <v>0</v>
      </c>
      <c r="S211" s="202">
        <v>0</v>
      </c>
      <c r="T211" s="203">
        <f t="shared" si="33"/>
        <v>0</v>
      </c>
      <c r="AR211" s="19" t="s">
        <v>202</v>
      </c>
      <c r="AT211" s="19" t="s">
        <v>198</v>
      </c>
      <c r="AU211" s="19" t="s">
        <v>83</v>
      </c>
      <c r="AY211" s="19" t="s">
        <v>195</v>
      </c>
      <c r="BE211" s="204">
        <f t="shared" si="34"/>
        <v>0</v>
      </c>
      <c r="BF211" s="204">
        <f t="shared" si="35"/>
        <v>0</v>
      </c>
      <c r="BG211" s="204">
        <f t="shared" si="36"/>
        <v>0</v>
      </c>
      <c r="BH211" s="204">
        <f t="shared" si="37"/>
        <v>0</v>
      </c>
      <c r="BI211" s="204">
        <f t="shared" si="38"/>
        <v>0</v>
      </c>
      <c r="BJ211" s="19" t="s">
        <v>23</v>
      </c>
      <c r="BK211" s="204">
        <f t="shared" si="39"/>
        <v>0</v>
      </c>
      <c r="BL211" s="19" t="s">
        <v>202</v>
      </c>
      <c r="BM211" s="19" t="s">
        <v>4595</v>
      </c>
    </row>
    <row r="212" spans="2:65" s="1" customFormat="1" ht="20.399999999999999" customHeight="1">
      <c r="B212" s="36"/>
      <c r="C212" s="193" t="s">
        <v>1008</v>
      </c>
      <c r="D212" s="193" t="s">
        <v>198</v>
      </c>
      <c r="E212" s="194" t="s">
        <v>4596</v>
      </c>
      <c r="F212" s="195" t="s">
        <v>4597</v>
      </c>
      <c r="G212" s="196" t="s">
        <v>2177</v>
      </c>
      <c r="H212" s="197">
        <v>4</v>
      </c>
      <c r="I212" s="198"/>
      <c r="J212" s="199">
        <f t="shared" si="30"/>
        <v>0</v>
      </c>
      <c r="K212" s="195" t="s">
        <v>22</v>
      </c>
      <c r="L212" s="56"/>
      <c r="M212" s="200" t="s">
        <v>22</v>
      </c>
      <c r="N212" s="201" t="s">
        <v>46</v>
      </c>
      <c r="O212" s="37"/>
      <c r="P212" s="202">
        <f t="shared" si="31"/>
        <v>0</v>
      </c>
      <c r="Q212" s="202">
        <v>0</v>
      </c>
      <c r="R212" s="202">
        <f t="shared" si="32"/>
        <v>0</v>
      </c>
      <c r="S212" s="202">
        <v>0</v>
      </c>
      <c r="T212" s="203">
        <f t="shared" si="33"/>
        <v>0</v>
      </c>
      <c r="AR212" s="19" t="s">
        <v>202</v>
      </c>
      <c r="AT212" s="19" t="s">
        <v>198</v>
      </c>
      <c r="AU212" s="19" t="s">
        <v>83</v>
      </c>
      <c r="AY212" s="19" t="s">
        <v>195</v>
      </c>
      <c r="BE212" s="204">
        <f t="shared" si="34"/>
        <v>0</v>
      </c>
      <c r="BF212" s="204">
        <f t="shared" si="35"/>
        <v>0</v>
      </c>
      <c r="BG212" s="204">
        <f t="shared" si="36"/>
        <v>0</v>
      </c>
      <c r="BH212" s="204">
        <f t="shared" si="37"/>
        <v>0</v>
      </c>
      <c r="BI212" s="204">
        <f t="shared" si="38"/>
        <v>0</v>
      </c>
      <c r="BJ212" s="19" t="s">
        <v>23</v>
      </c>
      <c r="BK212" s="204">
        <f t="shared" si="39"/>
        <v>0</v>
      </c>
      <c r="BL212" s="19" t="s">
        <v>202</v>
      </c>
      <c r="BM212" s="19" t="s">
        <v>4598</v>
      </c>
    </row>
    <row r="213" spans="2:65" s="1" customFormat="1" ht="20.399999999999999" customHeight="1">
      <c r="B213" s="36"/>
      <c r="C213" s="193" t="s">
        <v>1013</v>
      </c>
      <c r="D213" s="193" t="s">
        <v>198</v>
      </c>
      <c r="E213" s="194" t="s">
        <v>4067</v>
      </c>
      <c r="F213" s="195" t="s">
        <v>4068</v>
      </c>
      <c r="G213" s="196" t="s">
        <v>2177</v>
      </c>
      <c r="H213" s="197">
        <v>3</v>
      </c>
      <c r="I213" s="198"/>
      <c r="J213" s="199">
        <f t="shared" si="30"/>
        <v>0</v>
      </c>
      <c r="K213" s="195" t="s">
        <v>22</v>
      </c>
      <c r="L213" s="56"/>
      <c r="M213" s="200" t="s">
        <v>22</v>
      </c>
      <c r="N213" s="201" t="s">
        <v>46</v>
      </c>
      <c r="O213" s="37"/>
      <c r="P213" s="202">
        <f t="shared" si="31"/>
        <v>0</v>
      </c>
      <c r="Q213" s="202">
        <v>0</v>
      </c>
      <c r="R213" s="202">
        <f t="shared" si="32"/>
        <v>0</v>
      </c>
      <c r="S213" s="202">
        <v>0</v>
      </c>
      <c r="T213" s="203">
        <f t="shared" si="33"/>
        <v>0</v>
      </c>
      <c r="AR213" s="19" t="s">
        <v>202</v>
      </c>
      <c r="AT213" s="19" t="s">
        <v>198</v>
      </c>
      <c r="AU213" s="19" t="s">
        <v>83</v>
      </c>
      <c r="AY213" s="19" t="s">
        <v>195</v>
      </c>
      <c r="BE213" s="204">
        <f t="shared" si="34"/>
        <v>0</v>
      </c>
      <c r="BF213" s="204">
        <f t="shared" si="35"/>
        <v>0</v>
      </c>
      <c r="BG213" s="204">
        <f t="shared" si="36"/>
        <v>0</v>
      </c>
      <c r="BH213" s="204">
        <f t="shared" si="37"/>
        <v>0</v>
      </c>
      <c r="BI213" s="204">
        <f t="shared" si="38"/>
        <v>0</v>
      </c>
      <c r="BJ213" s="19" t="s">
        <v>23</v>
      </c>
      <c r="BK213" s="204">
        <f t="shared" si="39"/>
        <v>0</v>
      </c>
      <c r="BL213" s="19" t="s">
        <v>202</v>
      </c>
      <c r="BM213" s="19" t="s">
        <v>4599</v>
      </c>
    </row>
    <row r="214" spans="2:65" s="1" customFormat="1" ht="20.399999999999999" customHeight="1">
      <c r="B214" s="36"/>
      <c r="C214" s="193" t="s">
        <v>1017</v>
      </c>
      <c r="D214" s="193" t="s">
        <v>198</v>
      </c>
      <c r="E214" s="194" t="s">
        <v>3709</v>
      </c>
      <c r="F214" s="195" t="s">
        <v>3710</v>
      </c>
      <c r="G214" s="196" t="s">
        <v>206</v>
      </c>
      <c r="H214" s="197">
        <v>28.393999999999998</v>
      </c>
      <c r="I214" s="198"/>
      <c r="J214" s="199">
        <f t="shared" si="30"/>
        <v>0</v>
      </c>
      <c r="K214" s="195" t="s">
        <v>22</v>
      </c>
      <c r="L214" s="56"/>
      <c r="M214" s="200" t="s">
        <v>22</v>
      </c>
      <c r="N214" s="255" t="s">
        <v>46</v>
      </c>
      <c r="O214" s="256"/>
      <c r="P214" s="257">
        <f t="shared" si="31"/>
        <v>0</v>
      </c>
      <c r="Q214" s="257">
        <v>0</v>
      </c>
      <c r="R214" s="257">
        <f t="shared" si="32"/>
        <v>0</v>
      </c>
      <c r="S214" s="257">
        <v>0</v>
      </c>
      <c r="T214" s="258">
        <f t="shared" si="33"/>
        <v>0</v>
      </c>
      <c r="AR214" s="19" t="s">
        <v>202</v>
      </c>
      <c r="AT214" s="19" t="s">
        <v>198</v>
      </c>
      <c r="AU214" s="19" t="s">
        <v>83</v>
      </c>
      <c r="AY214" s="19" t="s">
        <v>195</v>
      </c>
      <c r="BE214" s="204">
        <f t="shared" si="34"/>
        <v>0</v>
      </c>
      <c r="BF214" s="204">
        <f t="shared" si="35"/>
        <v>0</v>
      </c>
      <c r="BG214" s="204">
        <f t="shared" si="36"/>
        <v>0</v>
      </c>
      <c r="BH214" s="204">
        <f t="shared" si="37"/>
        <v>0</v>
      </c>
      <c r="BI214" s="204">
        <f t="shared" si="38"/>
        <v>0</v>
      </c>
      <c r="BJ214" s="19" t="s">
        <v>23</v>
      </c>
      <c r="BK214" s="204">
        <f t="shared" si="39"/>
        <v>0</v>
      </c>
      <c r="BL214" s="19" t="s">
        <v>202</v>
      </c>
      <c r="BM214" s="19" t="s">
        <v>4600</v>
      </c>
    </row>
    <row r="215" spans="2:65" s="1" customFormat="1" ht="6.9" customHeight="1">
      <c r="B215" s="51"/>
      <c r="C215" s="52"/>
      <c r="D215" s="52"/>
      <c r="E215" s="52"/>
      <c r="F215" s="52"/>
      <c r="G215" s="52"/>
      <c r="H215" s="52"/>
      <c r="I215" s="139"/>
      <c r="J215" s="52"/>
      <c r="K215" s="52"/>
      <c r="L215" s="56"/>
    </row>
  </sheetData>
  <sheetProtection password="CC35" sheet="1" objects="1" scenarios="1" formatColumns="0" formatRows="0" sort="0" autoFilter="0"/>
  <autoFilter ref="C87:K87"/>
  <mergeCells count="12">
    <mergeCell ref="E78:H78"/>
    <mergeCell ref="E80:H80"/>
    <mergeCell ref="E7:H7"/>
    <mergeCell ref="E9:H9"/>
    <mergeCell ref="E11:H11"/>
    <mergeCell ref="E26:H26"/>
    <mergeCell ref="E47:H47"/>
    <mergeCell ref="G1:H1"/>
    <mergeCell ref="L2:V2"/>
    <mergeCell ref="E49:H49"/>
    <mergeCell ref="E51:H51"/>
    <mergeCell ref="E76:H76"/>
  </mergeCells>
  <hyperlinks>
    <hyperlink ref="F1:G1" location="C2" tooltip="Krycí list soupisu" display="1) Krycí list soupisu"/>
    <hyperlink ref="G1:H1" location="C58" tooltip="Rekapitulace" display="2) Rekapitulace"/>
    <hyperlink ref="J1" location="C87"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3.xml><?xml version="1.0" encoding="utf-8"?>
<worksheet xmlns="http://schemas.openxmlformats.org/spreadsheetml/2006/main" xmlns:r="http://schemas.openxmlformats.org/officeDocument/2006/relationships">
  <sheetPr>
    <pageSetUpPr fitToPage="1"/>
  </sheetPr>
  <dimension ref="A1:BR119"/>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120</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ht="13.2">
      <c r="B8" s="23"/>
      <c r="C8" s="24"/>
      <c r="D8" s="32" t="s">
        <v>162</v>
      </c>
      <c r="E8" s="24"/>
      <c r="F8" s="24"/>
      <c r="G8" s="24"/>
      <c r="H8" s="24"/>
      <c r="I8" s="117"/>
      <c r="J8" s="24"/>
      <c r="K8" s="26"/>
    </row>
    <row r="9" spans="1:70" s="1" customFormat="1" ht="20.399999999999999" customHeight="1">
      <c r="B9" s="36"/>
      <c r="C9" s="37"/>
      <c r="D9" s="37"/>
      <c r="E9" s="418" t="s">
        <v>1282</v>
      </c>
      <c r="F9" s="397"/>
      <c r="G9" s="397"/>
      <c r="H9" s="397"/>
      <c r="I9" s="118"/>
      <c r="J9" s="37"/>
      <c r="K9" s="40"/>
    </row>
    <row r="10" spans="1:70" s="1" customFormat="1" ht="13.2">
      <c r="B10" s="36"/>
      <c r="C10" s="37"/>
      <c r="D10" s="32" t="s">
        <v>1283</v>
      </c>
      <c r="E10" s="37"/>
      <c r="F10" s="37"/>
      <c r="G10" s="37"/>
      <c r="H10" s="37"/>
      <c r="I10" s="118"/>
      <c r="J10" s="37"/>
      <c r="K10" s="40"/>
    </row>
    <row r="11" spans="1:70" s="1" customFormat="1" ht="36.9" customHeight="1">
      <c r="B11" s="36"/>
      <c r="C11" s="37"/>
      <c r="D11" s="37"/>
      <c r="E11" s="419" t="s">
        <v>4601</v>
      </c>
      <c r="F11" s="397"/>
      <c r="G11" s="397"/>
      <c r="H11" s="397"/>
      <c r="I11" s="118"/>
      <c r="J11" s="37"/>
      <c r="K11" s="40"/>
    </row>
    <row r="12" spans="1:70" s="1" customFormat="1">
      <c r="B12" s="36"/>
      <c r="C12" s="37"/>
      <c r="D12" s="37"/>
      <c r="E12" s="37"/>
      <c r="F12" s="37"/>
      <c r="G12" s="37"/>
      <c r="H12" s="37"/>
      <c r="I12" s="118"/>
      <c r="J12" s="37"/>
      <c r="K12" s="40"/>
    </row>
    <row r="13" spans="1:70" s="1" customFormat="1" ht="14.4" customHeight="1">
      <c r="B13" s="36"/>
      <c r="C13" s="37"/>
      <c r="D13" s="32" t="s">
        <v>19</v>
      </c>
      <c r="E13" s="37"/>
      <c r="F13" s="30" t="s">
        <v>22</v>
      </c>
      <c r="G13" s="37"/>
      <c r="H13" s="37"/>
      <c r="I13" s="119" t="s">
        <v>21</v>
      </c>
      <c r="J13" s="30" t="s">
        <v>22</v>
      </c>
      <c r="K13" s="40"/>
    </row>
    <row r="14" spans="1:70" s="1" customFormat="1" ht="14.4" customHeight="1">
      <c r="B14" s="36"/>
      <c r="C14" s="37"/>
      <c r="D14" s="32" t="s">
        <v>24</v>
      </c>
      <c r="E14" s="37"/>
      <c r="F14" s="30" t="s">
        <v>25</v>
      </c>
      <c r="G14" s="37"/>
      <c r="H14" s="37"/>
      <c r="I14" s="119" t="s">
        <v>26</v>
      </c>
      <c r="J14" s="120" t="str">
        <f>'Rekapitulace stavby'!AN8</f>
        <v>4.1.2017</v>
      </c>
      <c r="K14" s="40"/>
    </row>
    <row r="15" spans="1:70" s="1" customFormat="1" ht="10.8" customHeight="1">
      <c r="B15" s="36"/>
      <c r="C15" s="37"/>
      <c r="D15" s="37"/>
      <c r="E15" s="37"/>
      <c r="F15" s="37"/>
      <c r="G15" s="37"/>
      <c r="H15" s="37"/>
      <c r="I15" s="118"/>
      <c r="J15" s="37"/>
      <c r="K15" s="40"/>
    </row>
    <row r="16" spans="1:70" s="1" customFormat="1" ht="14.4" customHeight="1">
      <c r="B16" s="36"/>
      <c r="C16" s="37"/>
      <c r="D16" s="32" t="s">
        <v>30</v>
      </c>
      <c r="E16" s="37"/>
      <c r="F16" s="37"/>
      <c r="G16" s="37"/>
      <c r="H16" s="37"/>
      <c r="I16" s="119" t="s">
        <v>31</v>
      </c>
      <c r="J16" s="30" t="s">
        <v>22</v>
      </c>
      <c r="K16" s="40"/>
    </row>
    <row r="17" spans="2:11" s="1" customFormat="1" ht="18" customHeight="1">
      <c r="B17" s="36"/>
      <c r="C17" s="37"/>
      <c r="D17" s="37"/>
      <c r="E17" s="30" t="s">
        <v>32</v>
      </c>
      <c r="F17" s="37"/>
      <c r="G17" s="37"/>
      <c r="H17" s="37"/>
      <c r="I17" s="119" t="s">
        <v>33</v>
      </c>
      <c r="J17" s="30" t="s">
        <v>22</v>
      </c>
      <c r="K17" s="40"/>
    </row>
    <row r="18" spans="2:11" s="1" customFormat="1" ht="6.9" customHeight="1">
      <c r="B18" s="36"/>
      <c r="C18" s="37"/>
      <c r="D18" s="37"/>
      <c r="E18" s="37"/>
      <c r="F18" s="37"/>
      <c r="G18" s="37"/>
      <c r="H18" s="37"/>
      <c r="I18" s="118"/>
      <c r="J18" s="37"/>
      <c r="K18" s="40"/>
    </row>
    <row r="19" spans="2:11" s="1" customFormat="1" ht="14.4" customHeight="1">
      <c r="B19" s="36"/>
      <c r="C19" s="37"/>
      <c r="D19" s="32" t="s">
        <v>34</v>
      </c>
      <c r="E19" s="37"/>
      <c r="F19" s="37"/>
      <c r="G19" s="37"/>
      <c r="H19" s="37"/>
      <c r="I19" s="119" t="s">
        <v>31</v>
      </c>
      <c r="J19" s="30" t="str">
        <f>IF('Rekapitulace stavby'!AN13="Vyplň údaj","",IF('Rekapitulace stavby'!AN13="","",'Rekapitulace stavby'!AN13))</f>
        <v/>
      </c>
      <c r="K19" s="40"/>
    </row>
    <row r="20" spans="2:11" s="1" customFormat="1" ht="18" customHeight="1">
      <c r="B20" s="36"/>
      <c r="C20" s="37"/>
      <c r="D20" s="37"/>
      <c r="E20" s="30" t="str">
        <f>IF('Rekapitulace stavby'!E14="Vyplň údaj","",IF('Rekapitulace stavby'!E14="","",'Rekapitulace stavby'!E14))</f>
        <v/>
      </c>
      <c r="F20" s="37"/>
      <c r="G20" s="37"/>
      <c r="H20" s="37"/>
      <c r="I20" s="119" t="s">
        <v>33</v>
      </c>
      <c r="J20" s="30" t="str">
        <f>IF('Rekapitulace stavby'!AN14="Vyplň údaj","",IF('Rekapitulace stavby'!AN14="","",'Rekapitulace stavby'!AN14))</f>
        <v/>
      </c>
      <c r="K20" s="40"/>
    </row>
    <row r="21" spans="2:11" s="1" customFormat="1" ht="6.9" customHeight="1">
      <c r="B21" s="36"/>
      <c r="C21" s="37"/>
      <c r="D21" s="37"/>
      <c r="E21" s="37"/>
      <c r="F21" s="37"/>
      <c r="G21" s="37"/>
      <c r="H21" s="37"/>
      <c r="I21" s="118"/>
      <c r="J21" s="37"/>
      <c r="K21" s="40"/>
    </row>
    <row r="22" spans="2:11" s="1" customFormat="1" ht="14.4" customHeight="1">
      <c r="B22" s="36"/>
      <c r="C22" s="37"/>
      <c r="D22" s="32" t="s">
        <v>36</v>
      </c>
      <c r="E22" s="37"/>
      <c r="F22" s="37"/>
      <c r="G22" s="37"/>
      <c r="H22" s="37"/>
      <c r="I22" s="119" t="s">
        <v>31</v>
      </c>
      <c r="J22" s="30" t="s">
        <v>22</v>
      </c>
      <c r="K22" s="40"/>
    </row>
    <row r="23" spans="2:11" s="1" customFormat="1" ht="18" customHeight="1">
      <c r="B23" s="36"/>
      <c r="C23" s="37"/>
      <c r="D23" s="37"/>
      <c r="E23" s="30" t="s">
        <v>37</v>
      </c>
      <c r="F23" s="37"/>
      <c r="G23" s="37"/>
      <c r="H23" s="37"/>
      <c r="I23" s="119" t="s">
        <v>33</v>
      </c>
      <c r="J23" s="30" t="s">
        <v>22</v>
      </c>
      <c r="K23" s="40"/>
    </row>
    <row r="24" spans="2:11" s="1" customFormat="1" ht="6.9" customHeight="1">
      <c r="B24" s="36"/>
      <c r="C24" s="37"/>
      <c r="D24" s="37"/>
      <c r="E24" s="37"/>
      <c r="F24" s="37"/>
      <c r="G24" s="37"/>
      <c r="H24" s="37"/>
      <c r="I24" s="118"/>
      <c r="J24" s="37"/>
      <c r="K24" s="40"/>
    </row>
    <row r="25" spans="2:11" s="1" customFormat="1" ht="14.4" customHeight="1">
      <c r="B25" s="36"/>
      <c r="C25" s="37"/>
      <c r="D25" s="32" t="s">
        <v>39</v>
      </c>
      <c r="E25" s="37"/>
      <c r="F25" s="37"/>
      <c r="G25" s="37"/>
      <c r="H25" s="37"/>
      <c r="I25" s="118"/>
      <c r="J25" s="37"/>
      <c r="K25" s="40"/>
    </row>
    <row r="26" spans="2:11" s="7" customFormat="1" ht="20.399999999999999" customHeight="1">
      <c r="B26" s="121"/>
      <c r="C26" s="122"/>
      <c r="D26" s="122"/>
      <c r="E26" s="409" t="s">
        <v>22</v>
      </c>
      <c r="F26" s="420"/>
      <c r="G26" s="420"/>
      <c r="H26" s="420"/>
      <c r="I26" s="123"/>
      <c r="J26" s="122"/>
      <c r="K26" s="124"/>
    </row>
    <row r="27" spans="2:11" s="1" customFormat="1" ht="6.9" customHeight="1">
      <c r="B27" s="36"/>
      <c r="C27" s="37"/>
      <c r="D27" s="37"/>
      <c r="E27" s="37"/>
      <c r="F27" s="37"/>
      <c r="G27" s="37"/>
      <c r="H27" s="37"/>
      <c r="I27" s="118"/>
      <c r="J27" s="37"/>
      <c r="K27" s="40"/>
    </row>
    <row r="28" spans="2:11" s="1" customFormat="1" ht="6.9" customHeight="1">
      <c r="B28" s="36"/>
      <c r="C28" s="37"/>
      <c r="D28" s="81"/>
      <c r="E28" s="81"/>
      <c r="F28" s="81"/>
      <c r="G28" s="81"/>
      <c r="H28" s="81"/>
      <c r="I28" s="125"/>
      <c r="J28" s="81"/>
      <c r="K28" s="126"/>
    </row>
    <row r="29" spans="2:11" s="1" customFormat="1" ht="25.35" customHeight="1">
      <c r="B29" s="36"/>
      <c r="C29" s="37"/>
      <c r="D29" s="127" t="s">
        <v>41</v>
      </c>
      <c r="E29" s="37"/>
      <c r="F29" s="37"/>
      <c r="G29" s="37"/>
      <c r="H29" s="37"/>
      <c r="I29" s="118"/>
      <c r="J29" s="128">
        <f>ROUND(J86,2)</f>
        <v>0</v>
      </c>
      <c r="K29" s="40"/>
    </row>
    <row r="30" spans="2:11" s="1" customFormat="1" ht="6.9" customHeight="1">
      <c r="B30" s="36"/>
      <c r="C30" s="37"/>
      <c r="D30" s="81"/>
      <c r="E30" s="81"/>
      <c r="F30" s="81"/>
      <c r="G30" s="81"/>
      <c r="H30" s="81"/>
      <c r="I30" s="125"/>
      <c r="J30" s="81"/>
      <c r="K30" s="126"/>
    </row>
    <row r="31" spans="2:11" s="1" customFormat="1" ht="14.4" customHeight="1">
      <c r="B31" s="36"/>
      <c r="C31" s="37"/>
      <c r="D31" s="37"/>
      <c r="E31" s="37"/>
      <c r="F31" s="41" t="s">
        <v>43</v>
      </c>
      <c r="G31" s="37"/>
      <c r="H31" s="37"/>
      <c r="I31" s="129" t="s">
        <v>42</v>
      </c>
      <c r="J31" s="41" t="s">
        <v>44</v>
      </c>
      <c r="K31" s="40"/>
    </row>
    <row r="32" spans="2:11" s="1" customFormat="1" ht="14.4" customHeight="1">
      <c r="B32" s="36"/>
      <c r="C32" s="37"/>
      <c r="D32" s="44" t="s">
        <v>45</v>
      </c>
      <c r="E32" s="44" t="s">
        <v>46</v>
      </c>
      <c r="F32" s="130">
        <f>ROUND(SUM(BE86:BE118), 2)</f>
        <v>0</v>
      </c>
      <c r="G32" s="37"/>
      <c r="H32" s="37"/>
      <c r="I32" s="131">
        <v>0.21</v>
      </c>
      <c r="J32" s="130">
        <f>ROUND(ROUND((SUM(BE86:BE118)), 2)*I32, 2)</f>
        <v>0</v>
      </c>
      <c r="K32" s="40"/>
    </row>
    <row r="33" spans="2:11" s="1" customFormat="1" ht="14.4" customHeight="1">
      <c r="B33" s="36"/>
      <c r="C33" s="37"/>
      <c r="D33" s="37"/>
      <c r="E33" s="44" t="s">
        <v>47</v>
      </c>
      <c r="F33" s="130">
        <f>ROUND(SUM(BF86:BF118), 2)</f>
        <v>0</v>
      </c>
      <c r="G33" s="37"/>
      <c r="H33" s="37"/>
      <c r="I33" s="131">
        <v>0.15</v>
      </c>
      <c r="J33" s="130">
        <f>ROUND(ROUND((SUM(BF86:BF118)), 2)*I33, 2)</f>
        <v>0</v>
      </c>
      <c r="K33" s="40"/>
    </row>
    <row r="34" spans="2:11" s="1" customFormat="1" ht="14.4" hidden="1" customHeight="1">
      <c r="B34" s="36"/>
      <c r="C34" s="37"/>
      <c r="D34" s="37"/>
      <c r="E34" s="44" t="s">
        <v>48</v>
      </c>
      <c r="F34" s="130">
        <f>ROUND(SUM(BG86:BG118), 2)</f>
        <v>0</v>
      </c>
      <c r="G34" s="37"/>
      <c r="H34" s="37"/>
      <c r="I34" s="131">
        <v>0.21</v>
      </c>
      <c r="J34" s="130">
        <v>0</v>
      </c>
      <c r="K34" s="40"/>
    </row>
    <row r="35" spans="2:11" s="1" customFormat="1" ht="14.4" hidden="1" customHeight="1">
      <c r="B35" s="36"/>
      <c r="C35" s="37"/>
      <c r="D35" s="37"/>
      <c r="E35" s="44" t="s">
        <v>49</v>
      </c>
      <c r="F35" s="130">
        <f>ROUND(SUM(BH86:BH118), 2)</f>
        <v>0</v>
      </c>
      <c r="G35" s="37"/>
      <c r="H35" s="37"/>
      <c r="I35" s="131">
        <v>0.15</v>
      </c>
      <c r="J35" s="130">
        <v>0</v>
      </c>
      <c r="K35" s="40"/>
    </row>
    <row r="36" spans="2:11" s="1" customFormat="1" ht="14.4" hidden="1" customHeight="1">
      <c r="B36" s="36"/>
      <c r="C36" s="37"/>
      <c r="D36" s="37"/>
      <c r="E36" s="44" t="s">
        <v>50</v>
      </c>
      <c r="F36" s="130">
        <f>ROUND(SUM(BI86:BI118), 2)</f>
        <v>0</v>
      </c>
      <c r="G36" s="37"/>
      <c r="H36" s="37"/>
      <c r="I36" s="131">
        <v>0</v>
      </c>
      <c r="J36" s="130">
        <v>0</v>
      </c>
      <c r="K36" s="40"/>
    </row>
    <row r="37" spans="2:11" s="1" customFormat="1" ht="6.9" customHeight="1">
      <c r="B37" s="36"/>
      <c r="C37" s="37"/>
      <c r="D37" s="37"/>
      <c r="E37" s="37"/>
      <c r="F37" s="37"/>
      <c r="G37" s="37"/>
      <c r="H37" s="37"/>
      <c r="I37" s="118"/>
      <c r="J37" s="37"/>
      <c r="K37" s="40"/>
    </row>
    <row r="38" spans="2:11" s="1" customFormat="1" ht="25.35" customHeight="1">
      <c r="B38" s="36"/>
      <c r="C38" s="132"/>
      <c r="D38" s="133" t="s">
        <v>51</v>
      </c>
      <c r="E38" s="75"/>
      <c r="F38" s="75"/>
      <c r="G38" s="134" t="s">
        <v>52</v>
      </c>
      <c r="H38" s="135" t="s">
        <v>53</v>
      </c>
      <c r="I38" s="136"/>
      <c r="J38" s="137">
        <f>SUM(J29:J36)</f>
        <v>0</v>
      </c>
      <c r="K38" s="138"/>
    </row>
    <row r="39" spans="2:11" s="1" customFormat="1" ht="14.4" customHeight="1">
      <c r="B39" s="51"/>
      <c r="C39" s="52"/>
      <c r="D39" s="52"/>
      <c r="E39" s="52"/>
      <c r="F39" s="52"/>
      <c r="G39" s="52"/>
      <c r="H39" s="52"/>
      <c r="I39" s="139"/>
      <c r="J39" s="52"/>
      <c r="K39" s="53"/>
    </row>
    <row r="43" spans="2:11" s="1" customFormat="1" ht="6.9" customHeight="1">
      <c r="B43" s="140"/>
      <c r="C43" s="141"/>
      <c r="D43" s="141"/>
      <c r="E43" s="141"/>
      <c r="F43" s="141"/>
      <c r="G43" s="141"/>
      <c r="H43" s="141"/>
      <c r="I43" s="142"/>
      <c r="J43" s="141"/>
      <c r="K43" s="143"/>
    </row>
    <row r="44" spans="2:11" s="1" customFormat="1" ht="36.9" customHeight="1">
      <c r="B44" s="36"/>
      <c r="C44" s="25" t="s">
        <v>164</v>
      </c>
      <c r="D44" s="37"/>
      <c r="E44" s="37"/>
      <c r="F44" s="37"/>
      <c r="G44" s="37"/>
      <c r="H44" s="37"/>
      <c r="I44" s="118"/>
      <c r="J44" s="37"/>
      <c r="K44" s="40"/>
    </row>
    <row r="45" spans="2:11" s="1" customFormat="1" ht="6.9" customHeight="1">
      <c r="B45" s="36"/>
      <c r="C45" s="37"/>
      <c r="D45" s="37"/>
      <c r="E45" s="37"/>
      <c r="F45" s="37"/>
      <c r="G45" s="37"/>
      <c r="H45" s="37"/>
      <c r="I45" s="118"/>
      <c r="J45" s="37"/>
      <c r="K45" s="40"/>
    </row>
    <row r="46" spans="2:11" s="1" customFormat="1" ht="14.4" customHeight="1">
      <c r="B46" s="36"/>
      <c r="C46" s="32" t="s">
        <v>16</v>
      </c>
      <c r="D46" s="37"/>
      <c r="E46" s="37"/>
      <c r="F46" s="37"/>
      <c r="G46" s="37"/>
      <c r="H46" s="37"/>
      <c r="I46" s="118"/>
      <c r="J46" s="37"/>
      <c r="K46" s="40"/>
    </row>
    <row r="47" spans="2:11" s="1" customFormat="1" ht="20.399999999999999" customHeight="1">
      <c r="B47" s="36"/>
      <c r="C47" s="37"/>
      <c r="D47" s="37"/>
      <c r="E47" s="418" t="str">
        <f>E7</f>
        <v>Přístavba a tělocvična ZŠ Týnec - II. etapa</v>
      </c>
      <c r="F47" s="397"/>
      <c r="G47" s="397"/>
      <c r="H47" s="397"/>
      <c r="I47" s="118"/>
      <c r="J47" s="37"/>
      <c r="K47" s="40"/>
    </row>
    <row r="48" spans="2:11" ht="13.2">
      <c r="B48" s="23"/>
      <c r="C48" s="32" t="s">
        <v>162</v>
      </c>
      <c r="D48" s="24"/>
      <c r="E48" s="24"/>
      <c r="F48" s="24"/>
      <c r="G48" s="24"/>
      <c r="H48" s="24"/>
      <c r="I48" s="117"/>
      <c r="J48" s="24"/>
      <c r="K48" s="26"/>
    </row>
    <row r="49" spans="2:47" s="1" customFormat="1" ht="20.399999999999999" customHeight="1">
      <c r="B49" s="36"/>
      <c r="C49" s="37"/>
      <c r="D49" s="37"/>
      <c r="E49" s="418" t="s">
        <v>1282</v>
      </c>
      <c r="F49" s="397"/>
      <c r="G49" s="397"/>
      <c r="H49" s="397"/>
      <c r="I49" s="118"/>
      <c r="J49" s="37"/>
      <c r="K49" s="40"/>
    </row>
    <row r="50" spans="2:47" s="1" customFormat="1" ht="14.4" customHeight="1">
      <c r="B50" s="36"/>
      <c r="C50" s="32" t="s">
        <v>1283</v>
      </c>
      <c r="D50" s="37"/>
      <c r="E50" s="37"/>
      <c r="F50" s="37"/>
      <c r="G50" s="37"/>
      <c r="H50" s="37"/>
      <c r="I50" s="118"/>
      <c r="J50" s="37"/>
      <c r="K50" s="40"/>
    </row>
    <row r="51" spans="2:47" s="1" customFormat="1" ht="22.2" customHeight="1">
      <c r="B51" s="36"/>
      <c r="C51" s="37"/>
      <c r="D51" s="37"/>
      <c r="E51" s="419" t="str">
        <f>E11</f>
        <v>SO-12.7 - Vzduchotechnika</v>
      </c>
      <c r="F51" s="397"/>
      <c r="G51" s="397"/>
      <c r="H51" s="397"/>
      <c r="I51" s="118"/>
      <c r="J51" s="37"/>
      <c r="K51" s="40"/>
    </row>
    <row r="52" spans="2:47" s="1" customFormat="1" ht="6.9" customHeight="1">
      <c r="B52" s="36"/>
      <c r="C52" s="37"/>
      <c r="D52" s="37"/>
      <c r="E52" s="37"/>
      <c r="F52" s="37"/>
      <c r="G52" s="37"/>
      <c r="H52" s="37"/>
      <c r="I52" s="118"/>
      <c r="J52" s="37"/>
      <c r="K52" s="40"/>
    </row>
    <row r="53" spans="2:47" s="1" customFormat="1" ht="18" customHeight="1">
      <c r="B53" s="36"/>
      <c r="C53" s="32" t="s">
        <v>24</v>
      </c>
      <c r="D53" s="37"/>
      <c r="E53" s="37"/>
      <c r="F53" s="30" t="str">
        <f>F14</f>
        <v>K Náklí 404, 257 41 Týnec nad Sázavou</v>
      </c>
      <c r="G53" s="37"/>
      <c r="H53" s="37"/>
      <c r="I53" s="119" t="s">
        <v>26</v>
      </c>
      <c r="J53" s="120" t="str">
        <f>IF(J14="","",J14)</f>
        <v>4.1.2017</v>
      </c>
      <c r="K53" s="40"/>
    </row>
    <row r="54" spans="2:47" s="1" customFormat="1" ht="6.9" customHeight="1">
      <c r="B54" s="36"/>
      <c r="C54" s="37"/>
      <c r="D54" s="37"/>
      <c r="E54" s="37"/>
      <c r="F54" s="37"/>
      <c r="G54" s="37"/>
      <c r="H54" s="37"/>
      <c r="I54" s="118"/>
      <c r="J54" s="37"/>
      <c r="K54" s="40"/>
    </row>
    <row r="55" spans="2:47" s="1" customFormat="1" ht="13.2">
      <c r="B55" s="36"/>
      <c r="C55" s="32" t="s">
        <v>30</v>
      </c>
      <c r="D55" s="37"/>
      <c r="E55" s="37"/>
      <c r="F55" s="30" t="str">
        <f>E17</f>
        <v>Město Týnec nad Sázavou</v>
      </c>
      <c r="G55" s="37"/>
      <c r="H55" s="37"/>
      <c r="I55" s="119" t="s">
        <v>36</v>
      </c>
      <c r="J55" s="30" t="str">
        <f>E23</f>
        <v>Sladký &amp; Partners s.r.o., projektový atelier</v>
      </c>
      <c r="K55" s="40"/>
    </row>
    <row r="56" spans="2:47" s="1" customFormat="1" ht="14.4" customHeight="1">
      <c r="B56" s="36"/>
      <c r="C56" s="32" t="s">
        <v>34</v>
      </c>
      <c r="D56" s="37"/>
      <c r="E56" s="37"/>
      <c r="F56" s="30" t="str">
        <f>IF(E20="","",E20)</f>
        <v/>
      </c>
      <c r="G56" s="37"/>
      <c r="H56" s="37"/>
      <c r="I56" s="118"/>
      <c r="J56" s="37"/>
      <c r="K56" s="40"/>
    </row>
    <row r="57" spans="2:47" s="1" customFormat="1" ht="10.35" customHeight="1">
      <c r="B57" s="36"/>
      <c r="C57" s="37"/>
      <c r="D57" s="37"/>
      <c r="E57" s="37"/>
      <c r="F57" s="37"/>
      <c r="G57" s="37"/>
      <c r="H57" s="37"/>
      <c r="I57" s="118"/>
      <c r="J57" s="37"/>
      <c r="K57" s="40"/>
    </row>
    <row r="58" spans="2:47" s="1" customFormat="1" ht="29.25" customHeight="1">
      <c r="B58" s="36"/>
      <c r="C58" s="144" t="s">
        <v>165</v>
      </c>
      <c r="D58" s="132"/>
      <c r="E58" s="132"/>
      <c r="F58" s="132"/>
      <c r="G58" s="132"/>
      <c r="H58" s="132"/>
      <c r="I58" s="145"/>
      <c r="J58" s="146" t="s">
        <v>166</v>
      </c>
      <c r="K58" s="147"/>
    </row>
    <row r="59" spans="2:47" s="1" customFormat="1" ht="10.35" customHeight="1">
      <c r="B59" s="36"/>
      <c r="C59" s="37"/>
      <c r="D59" s="37"/>
      <c r="E59" s="37"/>
      <c r="F59" s="37"/>
      <c r="G59" s="37"/>
      <c r="H59" s="37"/>
      <c r="I59" s="118"/>
      <c r="J59" s="37"/>
      <c r="K59" s="40"/>
    </row>
    <row r="60" spans="2:47" s="1" customFormat="1" ht="29.25" customHeight="1">
      <c r="B60" s="36"/>
      <c r="C60" s="148" t="s">
        <v>167</v>
      </c>
      <c r="D60" s="37"/>
      <c r="E60" s="37"/>
      <c r="F60" s="37"/>
      <c r="G60" s="37"/>
      <c r="H60" s="37"/>
      <c r="I60" s="118"/>
      <c r="J60" s="128">
        <f>J86</f>
        <v>0</v>
      </c>
      <c r="K60" s="40"/>
      <c r="AU60" s="19" t="s">
        <v>168</v>
      </c>
    </row>
    <row r="61" spans="2:47" s="8" customFormat="1" ht="24.9" customHeight="1">
      <c r="B61" s="149"/>
      <c r="C61" s="150"/>
      <c r="D61" s="151" t="s">
        <v>174</v>
      </c>
      <c r="E61" s="152"/>
      <c r="F61" s="152"/>
      <c r="G61" s="152"/>
      <c r="H61" s="152"/>
      <c r="I61" s="153"/>
      <c r="J61" s="154">
        <f>J87</f>
        <v>0</v>
      </c>
      <c r="K61" s="155"/>
    </row>
    <row r="62" spans="2:47" s="9" customFormat="1" ht="19.95" customHeight="1">
      <c r="B62" s="156"/>
      <c r="C62" s="157"/>
      <c r="D62" s="158" t="s">
        <v>4602</v>
      </c>
      <c r="E62" s="159"/>
      <c r="F62" s="159"/>
      <c r="G62" s="159"/>
      <c r="H62" s="159"/>
      <c r="I62" s="160"/>
      <c r="J62" s="161">
        <f>J88</f>
        <v>0</v>
      </c>
      <c r="K62" s="162"/>
    </row>
    <row r="63" spans="2:47" s="9" customFormat="1" ht="14.85" customHeight="1">
      <c r="B63" s="156"/>
      <c r="C63" s="157"/>
      <c r="D63" s="158" t="s">
        <v>4603</v>
      </c>
      <c r="E63" s="159"/>
      <c r="F63" s="159"/>
      <c r="G63" s="159"/>
      <c r="H63" s="159"/>
      <c r="I63" s="160"/>
      <c r="J63" s="161">
        <f>J89</f>
        <v>0</v>
      </c>
      <c r="K63" s="162"/>
    </row>
    <row r="64" spans="2:47" s="9" customFormat="1" ht="14.85" customHeight="1">
      <c r="B64" s="156"/>
      <c r="C64" s="157"/>
      <c r="D64" s="158" t="s">
        <v>4604</v>
      </c>
      <c r="E64" s="159"/>
      <c r="F64" s="159"/>
      <c r="G64" s="159"/>
      <c r="H64" s="159"/>
      <c r="I64" s="160"/>
      <c r="J64" s="161">
        <f>J114</f>
        <v>0</v>
      </c>
      <c r="K64" s="162"/>
    </row>
    <row r="65" spans="2:12" s="1" customFormat="1" ht="21.75" customHeight="1">
      <c r="B65" s="36"/>
      <c r="C65" s="37"/>
      <c r="D65" s="37"/>
      <c r="E65" s="37"/>
      <c r="F65" s="37"/>
      <c r="G65" s="37"/>
      <c r="H65" s="37"/>
      <c r="I65" s="118"/>
      <c r="J65" s="37"/>
      <c r="K65" s="40"/>
    </row>
    <row r="66" spans="2:12" s="1" customFormat="1" ht="6.9" customHeight="1">
      <c r="B66" s="51"/>
      <c r="C66" s="52"/>
      <c r="D66" s="52"/>
      <c r="E66" s="52"/>
      <c r="F66" s="52"/>
      <c r="G66" s="52"/>
      <c r="H66" s="52"/>
      <c r="I66" s="139"/>
      <c r="J66" s="52"/>
      <c r="K66" s="53"/>
    </row>
    <row r="70" spans="2:12" s="1" customFormat="1" ht="6.9" customHeight="1">
      <c r="B70" s="54"/>
      <c r="C70" s="55"/>
      <c r="D70" s="55"/>
      <c r="E70" s="55"/>
      <c r="F70" s="55"/>
      <c r="G70" s="55"/>
      <c r="H70" s="55"/>
      <c r="I70" s="142"/>
      <c r="J70" s="55"/>
      <c r="K70" s="55"/>
      <c r="L70" s="56"/>
    </row>
    <row r="71" spans="2:12" s="1" customFormat="1" ht="36.9" customHeight="1">
      <c r="B71" s="36"/>
      <c r="C71" s="57" t="s">
        <v>179</v>
      </c>
      <c r="D71" s="58"/>
      <c r="E71" s="58"/>
      <c r="F71" s="58"/>
      <c r="G71" s="58"/>
      <c r="H71" s="58"/>
      <c r="I71" s="163"/>
      <c r="J71" s="58"/>
      <c r="K71" s="58"/>
      <c r="L71" s="56"/>
    </row>
    <row r="72" spans="2:12" s="1" customFormat="1" ht="6.9" customHeight="1">
      <c r="B72" s="36"/>
      <c r="C72" s="58"/>
      <c r="D72" s="58"/>
      <c r="E72" s="58"/>
      <c r="F72" s="58"/>
      <c r="G72" s="58"/>
      <c r="H72" s="58"/>
      <c r="I72" s="163"/>
      <c r="J72" s="58"/>
      <c r="K72" s="58"/>
      <c r="L72" s="56"/>
    </row>
    <row r="73" spans="2:12" s="1" customFormat="1" ht="14.4" customHeight="1">
      <c r="B73" s="36"/>
      <c r="C73" s="60" t="s">
        <v>16</v>
      </c>
      <c r="D73" s="58"/>
      <c r="E73" s="58"/>
      <c r="F73" s="58"/>
      <c r="G73" s="58"/>
      <c r="H73" s="58"/>
      <c r="I73" s="163"/>
      <c r="J73" s="58"/>
      <c r="K73" s="58"/>
      <c r="L73" s="56"/>
    </row>
    <row r="74" spans="2:12" s="1" customFormat="1" ht="20.399999999999999" customHeight="1">
      <c r="B74" s="36"/>
      <c r="C74" s="58"/>
      <c r="D74" s="58"/>
      <c r="E74" s="416" t="str">
        <f>E7</f>
        <v>Přístavba a tělocvična ZŠ Týnec - II. etapa</v>
      </c>
      <c r="F74" s="390"/>
      <c r="G74" s="390"/>
      <c r="H74" s="390"/>
      <c r="I74" s="163"/>
      <c r="J74" s="58"/>
      <c r="K74" s="58"/>
      <c r="L74" s="56"/>
    </row>
    <row r="75" spans="2:12" ht="13.2">
      <c r="B75" s="23"/>
      <c r="C75" s="60" t="s">
        <v>162</v>
      </c>
      <c r="D75" s="278"/>
      <c r="E75" s="278"/>
      <c r="F75" s="278"/>
      <c r="G75" s="278"/>
      <c r="H75" s="278"/>
      <c r="J75" s="278"/>
      <c r="K75" s="278"/>
      <c r="L75" s="279"/>
    </row>
    <row r="76" spans="2:12" s="1" customFormat="1" ht="20.399999999999999" customHeight="1">
      <c r="B76" s="36"/>
      <c r="C76" s="58"/>
      <c r="D76" s="58"/>
      <c r="E76" s="416" t="s">
        <v>1282</v>
      </c>
      <c r="F76" s="390"/>
      <c r="G76" s="390"/>
      <c r="H76" s="390"/>
      <c r="I76" s="163"/>
      <c r="J76" s="58"/>
      <c r="K76" s="58"/>
      <c r="L76" s="56"/>
    </row>
    <row r="77" spans="2:12" s="1" customFormat="1" ht="14.4" customHeight="1">
      <c r="B77" s="36"/>
      <c r="C77" s="60" t="s">
        <v>1283</v>
      </c>
      <c r="D77" s="58"/>
      <c r="E77" s="58"/>
      <c r="F77" s="58"/>
      <c r="G77" s="58"/>
      <c r="H77" s="58"/>
      <c r="I77" s="163"/>
      <c r="J77" s="58"/>
      <c r="K77" s="58"/>
      <c r="L77" s="56"/>
    </row>
    <row r="78" spans="2:12" s="1" customFormat="1" ht="22.2" customHeight="1">
      <c r="B78" s="36"/>
      <c r="C78" s="58"/>
      <c r="D78" s="58"/>
      <c r="E78" s="387" t="str">
        <f>E11</f>
        <v>SO-12.7 - Vzduchotechnika</v>
      </c>
      <c r="F78" s="390"/>
      <c r="G78" s="390"/>
      <c r="H78" s="390"/>
      <c r="I78" s="163"/>
      <c r="J78" s="58"/>
      <c r="K78" s="58"/>
      <c r="L78" s="56"/>
    </row>
    <row r="79" spans="2:12" s="1" customFormat="1" ht="6.9" customHeight="1">
      <c r="B79" s="36"/>
      <c r="C79" s="58"/>
      <c r="D79" s="58"/>
      <c r="E79" s="58"/>
      <c r="F79" s="58"/>
      <c r="G79" s="58"/>
      <c r="H79" s="58"/>
      <c r="I79" s="163"/>
      <c r="J79" s="58"/>
      <c r="K79" s="58"/>
      <c r="L79" s="56"/>
    </row>
    <row r="80" spans="2:12" s="1" customFormat="1" ht="18" customHeight="1">
      <c r="B80" s="36"/>
      <c r="C80" s="60" t="s">
        <v>24</v>
      </c>
      <c r="D80" s="58"/>
      <c r="E80" s="58"/>
      <c r="F80" s="164" t="str">
        <f>F14</f>
        <v>K Náklí 404, 257 41 Týnec nad Sázavou</v>
      </c>
      <c r="G80" s="58"/>
      <c r="H80" s="58"/>
      <c r="I80" s="165" t="s">
        <v>26</v>
      </c>
      <c r="J80" s="68" t="str">
        <f>IF(J14="","",J14)</f>
        <v>4.1.2017</v>
      </c>
      <c r="K80" s="58"/>
      <c r="L80" s="56"/>
    </row>
    <row r="81" spans="2:65" s="1" customFormat="1" ht="6.9" customHeight="1">
      <c r="B81" s="36"/>
      <c r="C81" s="58"/>
      <c r="D81" s="58"/>
      <c r="E81" s="58"/>
      <c r="F81" s="58"/>
      <c r="G81" s="58"/>
      <c r="H81" s="58"/>
      <c r="I81" s="163"/>
      <c r="J81" s="58"/>
      <c r="K81" s="58"/>
      <c r="L81" s="56"/>
    </row>
    <row r="82" spans="2:65" s="1" customFormat="1" ht="13.2">
      <c r="B82" s="36"/>
      <c r="C82" s="60" t="s">
        <v>30</v>
      </c>
      <c r="D82" s="58"/>
      <c r="E82" s="58"/>
      <c r="F82" s="164" t="str">
        <f>E17</f>
        <v>Město Týnec nad Sázavou</v>
      </c>
      <c r="G82" s="58"/>
      <c r="H82" s="58"/>
      <c r="I82" s="165" t="s">
        <v>36</v>
      </c>
      <c r="J82" s="164" t="str">
        <f>E23</f>
        <v>Sladký &amp; Partners s.r.o., projektový atelier</v>
      </c>
      <c r="K82" s="58"/>
      <c r="L82" s="56"/>
    </row>
    <row r="83" spans="2:65" s="1" customFormat="1" ht="14.4" customHeight="1">
      <c r="B83" s="36"/>
      <c r="C83" s="60" t="s">
        <v>34</v>
      </c>
      <c r="D83" s="58"/>
      <c r="E83" s="58"/>
      <c r="F83" s="164" t="str">
        <f>IF(E20="","",E20)</f>
        <v/>
      </c>
      <c r="G83" s="58"/>
      <c r="H83" s="58"/>
      <c r="I83" s="163"/>
      <c r="J83" s="58"/>
      <c r="K83" s="58"/>
      <c r="L83" s="56"/>
    </row>
    <row r="84" spans="2:65" s="1" customFormat="1" ht="10.35" customHeight="1">
      <c r="B84" s="36"/>
      <c r="C84" s="58"/>
      <c r="D84" s="58"/>
      <c r="E84" s="58"/>
      <c r="F84" s="58"/>
      <c r="G84" s="58"/>
      <c r="H84" s="58"/>
      <c r="I84" s="163"/>
      <c r="J84" s="58"/>
      <c r="K84" s="58"/>
      <c r="L84" s="56"/>
    </row>
    <row r="85" spans="2:65" s="10" customFormat="1" ht="29.25" customHeight="1">
      <c r="B85" s="166"/>
      <c r="C85" s="167" t="s">
        <v>180</v>
      </c>
      <c r="D85" s="168" t="s">
        <v>60</v>
      </c>
      <c r="E85" s="168" t="s">
        <v>56</v>
      </c>
      <c r="F85" s="168" t="s">
        <v>181</v>
      </c>
      <c r="G85" s="168" t="s">
        <v>182</v>
      </c>
      <c r="H85" s="168" t="s">
        <v>183</v>
      </c>
      <c r="I85" s="169" t="s">
        <v>184</v>
      </c>
      <c r="J85" s="168" t="s">
        <v>166</v>
      </c>
      <c r="K85" s="170" t="s">
        <v>185</v>
      </c>
      <c r="L85" s="171"/>
      <c r="M85" s="77" t="s">
        <v>186</v>
      </c>
      <c r="N85" s="78" t="s">
        <v>45</v>
      </c>
      <c r="O85" s="78" t="s">
        <v>187</v>
      </c>
      <c r="P85" s="78" t="s">
        <v>188</v>
      </c>
      <c r="Q85" s="78" t="s">
        <v>189</v>
      </c>
      <c r="R85" s="78" t="s">
        <v>190</v>
      </c>
      <c r="S85" s="78" t="s">
        <v>191</v>
      </c>
      <c r="T85" s="79" t="s">
        <v>192</v>
      </c>
    </row>
    <row r="86" spans="2:65" s="1" customFormat="1" ht="29.25" customHeight="1">
      <c r="B86" s="36"/>
      <c r="C86" s="83" t="s">
        <v>167</v>
      </c>
      <c r="D86" s="58"/>
      <c r="E86" s="58"/>
      <c r="F86" s="58"/>
      <c r="G86" s="58"/>
      <c r="H86" s="58"/>
      <c r="I86" s="163"/>
      <c r="J86" s="172">
        <f>BK86</f>
        <v>0</v>
      </c>
      <c r="K86" s="58"/>
      <c r="L86" s="56"/>
      <c r="M86" s="80"/>
      <c r="N86" s="81"/>
      <c r="O86" s="81"/>
      <c r="P86" s="173">
        <f>P87</f>
        <v>0</v>
      </c>
      <c r="Q86" s="81"/>
      <c r="R86" s="173">
        <f>R87</f>
        <v>0</v>
      </c>
      <c r="S86" s="81"/>
      <c r="T86" s="174">
        <f>T87</f>
        <v>0</v>
      </c>
      <c r="AT86" s="19" t="s">
        <v>74</v>
      </c>
      <c r="AU86" s="19" t="s">
        <v>168</v>
      </c>
      <c r="BK86" s="175">
        <f>BK87</f>
        <v>0</v>
      </c>
    </row>
    <row r="87" spans="2:65" s="11" customFormat="1" ht="37.35" customHeight="1">
      <c r="B87" s="176"/>
      <c r="C87" s="177"/>
      <c r="D87" s="178" t="s">
        <v>74</v>
      </c>
      <c r="E87" s="179" t="s">
        <v>251</v>
      </c>
      <c r="F87" s="179" t="s">
        <v>252</v>
      </c>
      <c r="G87" s="177"/>
      <c r="H87" s="177"/>
      <c r="I87" s="180"/>
      <c r="J87" s="181">
        <f>BK87</f>
        <v>0</v>
      </c>
      <c r="K87" s="177"/>
      <c r="L87" s="182"/>
      <c r="M87" s="183"/>
      <c r="N87" s="184"/>
      <c r="O87" s="184"/>
      <c r="P87" s="185">
        <f>P88</f>
        <v>0</v>
      </c>
      <c r="Q87" s="184"/>
      <c r="R87" s="185">
        <f>R88</f>
        <v>0</v>
      </c>
      <c r="S87" s="184"/>
      <c r="T87" s="186">
        <f>T88</f>
        <v>0</v>
      </c>
      <c r="AR87" s="187" t="s">
        <v>83</v>
      </c>
      <c r="AT87" s="188" t="s">
        <v>74</v>
      </c>
      <c r="AU87" s="188" t="s">
        <v>75</v>
      </c>
      <c r="AY87" s="187" t="s">
        <v>195</v>
      </c>
      <c r="BK87" s="189">
        <f>BK88</f>
        <v>0</v>
      </c>
    </row>
    <row r="88" spans="2:65" s="11" customFormat="1" ht="19.95" customHeight="1">
      <c r="B88" s="176"/>
      <c r="C88" s="177"/>
      <c r="D88" s="178" t="s">
        <v>74</v>
      </c>
      <c r="E88" s="283" t="s">
        <v>4605</v>
      </c>
      <c r="F88" s="283" t="s">
        <v>119</v>
      </c>
      <c r="G88" s="177"/>
      <c r="H88" s="177"/>
      <c r="I88" s="180"/>
      <c r="J88" s="284">
        <f>BK88</f>
        <v>0</v>
      </c>
      <c r="K88" s="177"/>
      <c r="L88" s="182"/>
      <c r="M88" s="183"/>
      <c r="N88" s="184"/>
      <c r="O88" s="184"/>
      <c r="P88" s="185">
        <f>P89+P114</f>
        <v>0</v>
      </c>
      <c r="Q88" s="184"/>
      <c r="R88" s="185">
        <f>R89+R114</f>
        <v>0</v>
      </c>
      <c r="S88" s="184"/>
      <c r="T88" s="186">
        <f>T89+T114</f>
        <v>0</v>
      </c>
      <c r="AR88" s="187" t="s">
        <v>83</v>
      </c>
      <c r="AT88" s="188" t="s">
        <v>74</v>
      </c>
      <c r="AU88" s="188" t="s">
        <v>23</v>
      </c>
      <c r="AY88" s="187" t="s">
        <v>195</v>
      </c>
      <c r="BK88" s="189">
        <f>BK89+BK114</f>
        <v>0</v>
      </c>
    </row>
    <row r="89" spans="2:65" s="11" customFormat="1" ht="14.85" customHeight="1">
      <c r="B89" s="176"/>
      <c r="C89" s="177"/>
      <c r="D89" s="190" t="s">
        <v>74</v>
      </c>
      <c r="E89" s="191" t="s">
        <v>4606</v>
      </c>
      <c r="F89" s="191" t="s">
        <v>4607</v>
      </c>
      <c r="G89" s="177"/>
      <c r="H89" s="177"/>
      <c r="I89" s="180"/>
      <c r="J89" s="192">
        <f>BK89</f>
        <v>0</v>
      </c>
      <c r="K89" s="177"/>
      <c r="L89" s="182"/>
      <c r="M89" s="183"/>
      <c r="N89" s="184"/>
      <c r="O89" s="184"/>
      <c r="P89" s="185">
        <f>SUM(P90:P113)</f>
        <v>0</v>
      </c>
      <c r="Q89" s="184"/>
      <c r="R89" s="185">
        <f>SUM(R90:R113)</f>
        <v>0</v>
      </c>
      <c r="S89" s="184"/>
      <c r="T89" s="186">
        <f>SUM(T90:T113)</f>
        <v>0</v>
      </c>
      <c r="AR89" s="187" t="s">
        <v>23</v>
      </c>
      <c r="AT89" s="188" t="s">
        <v>74</v>
      </c>
      <c r="AU89" s="188" t="s">
        <v>83</v>
      </c>
      <c r="AY89" s="187" t="s">
        <v>195</v>
      </c>
      <c r="BK89" s="189">
        <f>SUM(BK90:BK113)</f>
        <v>0</v>
      </c>
    </row>
    <row r="90" spans="2:65" s="1" customFormat="1" ht="51.6" customHeight="1">
      <c r="B90" s="36"/>
      <c r="C90" s="260" t="s">
        <v>23</v>
      </c>
      <c r="D90" s="260" t="s">
        <v>267</v>
      </c>
      <c r="E90" s="261" t="s">
        <v>4608</v>
      </c>
      <c r="F90" s="262" t="s">
        <v>4609</v>
      </c>
      <c r="G90" s="263" t="s">
        <v>886</v>
      </c>
      <c r="H90" s="264">
        <v>1</v>
      </c>
      <c r="I90" s="265"/>
      <c r="J90" s="266">
        <f t="shared" ref="J90:J113" si="0">ROUND(I90*H90,2)</f>
        <v>0</v>
      </c>
      <c r="K90" s="262" t="s">
        <v>22</v>
      </c>
      <c r="L90" s="267"/>
      <c r="M90" s="268" t="s">
        <v>22</v>
      </c>
      <c r="N90" s="269" t="s">
        <v>46</v>
      </c>
      <c r="O90" s="37"/>
      <c r="P90" s="202">
        <f t="shared" ref="P90:P113" si="1">O90*H90</f>
        <v>0</v>
      </c>
      <c r="Q90" s="202">
        <v>0</v>
      </c>
      <c r="R90" s="202">
        <f t="shared" ref="R90:R113" si="2">Q90*H90</f>
        <v>0</v>
      </c>
      <c r="S90" s="202">
        <v>0</v>
      </c>
      <c r="T90" s="203">
        <f t="shared" ref="T90:T113" si="3">S90*H90</f>
        <v>0</v>
      </c>
      <c r="AR90" s="19" t="s">
        <v>512</v>
      </c>
      <c r="AT90" s="19" t="s">
        <v>267</v>
      </c>
      <c r="AU90" s="19" t="s">
        <v>216</v>
      </c>
      <c r="AY90" s="19" t="s">
        <v>195</v>
      </c>
      <c r="BE90" s="204">
        <f t="shared" ref="BE90:BE113" si="4">IF(N90="základní",J90,0)</f>
        <v>0</v>
      </c>
      <c r="BF90" s="204">
        <f t="shared" ref="BF90:BF113" si="5">IF(N90="snížená",J90,0)</f>
        <v>0</v>
      </c>
      <c r="BG90" s="204">
        <f t="shared" ref="BG90:BG113" si="6">IF(N90="zákl. přenesená",J90,0)</f>
        <v>0</v>
      </c>
      <c r="BH90" s="204">
        <f t="shared" ref="BH90:BH113" si="7">IF(N90="sníž. přenesená",J90,0)</f>
        <v>0</v>
      </c>
      <c r="BI90" s="204">
        <f t="shared" ref="BI90:BI113" si="8">IF(N90="nulová",J90,0)</f>
        <v>0</v>
      </c>
      <c r="BJ90" s="19" t="s">
        <v>23</v>
      </c>
      <c r="BK90" s="204">
        <f t="shared" ref="BK90:BK113" si="9">ROUND(I90*H90,2)</f>
        <v>0</v>
      </c>
      <c r="BL90" s="19" t="s">
        <v>258</v>
      </c>
      <c r="BM90" s="19" t="s">
        <v>4610</v>
      </c>
    </row>
    <row r="91" spans="2:65" s="1" customFormat="1" ht="28.8" customHeight="1">
      <c r="B91" s="36"/>
      <c r="C91" s="260" t="s">
        <v>83</v>
      </c>
      <c r="D91" s="260" t="s">
        <v>267</v>
      </c>
      <c r="E91" s="261" t="s">
        <v>4611</v>
      </c>
      <c r="F91" s="262" t="s">
        <v>4612</v>
      </c>
      <c r="G91" s="263" t="s">
        <v>2177</v>
      </c>
      <c r="H91" s="264">
        <v>4</v>
      </c>
      <c r="I91" s="265"/>
      <c r="J91" s="266">
        <f t="shared" si="0"/>
        <v>0</v>
      </c>
      <c r="K91" s="262" t="s">
        <v>22</v>
      </c>
      <c r="L91" s="267"/>
      <c r="M91" s="268" t="s">
        <v>22</v>
      </c>
      <c r="N91" s="269" t="s">
        <v>46</v>
      </c>
      <c r="O91" s="37"/>
      <c r="P91" s="202">
        <f t="shared" si="1"/>
        <v>0</v>
      </c>
      <c r="Q91" s="202">
        <v>0</v>
      </c>
      <c r="R91" s="202">
        <f t="shared" si="2"/>
        <v>0</v>
      </c>
      <c r="S91" s="202">
        <v>0</v>
      </c>
      <c r="T91" s="203">
        <f t="shared" si="3"/>
        <v>0</v>
      </c>
      <c r="AR91" s="19" t="s">
        <v>512</v>
      </c>
      <c r="AT91" s="19" t="s">
        <v>267</v>
      </c>
      <c r="AU91" s="19" t="s">
        <v>216</v>
      </c>
      <c r="AY91" s="19" t="s">
        <v>195</v>
      </c>
      <c r="BE91" s="204">
        <f t="shared" si="4"/>
        <v>0</v>
      </c>
      <c r="BF91" s="204">
        <f t="shared" si="5"/>
        <v>0</v>
      </c>
      <c r="BG91" s="204">
        <f t="shared" si="6"/>
        <v>0</v>
      </c>
      <c r="BH91" s="204">
        <f t="shared" si="7"/>
        <v>0</v>
      </c>
      <c r="BI91" s="204">
        <f t="shared" si="8"/>
        <v>0</v>
      </c>
      <c r="BJ91" s="19" t="s">
        <v>23</v>
      </c>
      <c r="BK91" s="204">
        <f t="shared" si="9"/>
        <v>0</v>
      </c>
      <c r="BL91" s="19" t="s">
        <v>258</v>
      </c>
      <c r="BM91" s="19" t="s">
        <v>4613</v>
      </c>
    </row>
    <row r="92" spans="2:65" s="1" customFormat="1" ht="28.8" customHeight="1">
      <c r="B92" s="36"/>
      <c r="C92" s="260" t="s">
        <v>216</v>
      </c>
      <c r="D92" s="260" t="s">
        <v>267</v>
      </c>
      <c r="E92" s="261" t="s">
        <v>4614</v>
      </c>
      <c r="F92" s="262" t="s">
        <v>4615</v>
      </c>
      <c r="G92" s="263" t="s">
        <v>2177</v>
      </c>
      <c r="H92" s="264">
        <v>2</v>
      </c>
      <c r="I92" s="265"/>
      <c r="J92" s="266">
        <f t="shared" si="0"/>
        <v>0</v>
      </c>
      <c r="K92" s="262" t="s">
        <v>22</v>
      </c>
      <c r="L92" s="267"/>
      <c r="M92" s="268" t="s">
        <v>22</v>
      </c>
      <c r="N92" s="269" t="s">
        <v>46</v>
      </c>
      <c r="O92" s="37"/>
      <c r="P92" s="202">
        <f t="shared" si="1"/>
        <v>0</v>
      </c>
      <c r="Q92" s="202">
        <v>0</v>
      </c>
      <c r="R92" s="202">
        <f t="shared" si="2"/>
        <v>0</v>
      </c>
      <c r="S92" s="202">
        <v>0</v>
      </c>
      <c r="T92" s="203">
        <f t="shared" si="3"/>
        <v>0</v>
      </c>
      <c r="AR92" s="19" t="s">
        <v>512</v>
      </c>
      <c r="AT92" s="19" t="s">
        <v>267</v>
      </c>
      <c r="AU92" s="19" t="s">
        <v>216</v>
      </c>
      <c r="AY92" s="19" t="s">
        <v>195</v>
      </c>
      <c r="BE92" s="204">
        <f t="shared" si="4"/>
        <v>0</v>
      </c>
      <c r="BF92" s="204">
        <f t="shared" si="5"/>
        <v>0</v>
      </c>
      <c r="BG92" s="204">
        <f t="shared" si="6"/>
        <v>0</v>
      </c>
      <c r="BH92" s="204">
        <f t="shared" si="7"/>
        <v>0</v>
      </c>
      <c r="BI92" s="204">
        <f t="shared" si="8"/>
        <v>0</v>
      </c>
      <c r="BJ92" s="19" t="s">
        <v>23</v>
      </c>
      <c r="BK92" s="204">
        <f t="shared" si="9"/>
        <v>0</v>
      </c>
      <c r="BL92" s="19" t="s">
        <v>258</v>
      </c>
      <c r="BM92" s="19" t="s">
        <v>4616</v>
      </c>
    </row>
    <row r="93" spans="2:65" s="1" customFormat="1" ht="28.8" customHeight="1">
      <c r="B93" s="36"/>
      <c r="C93" s="260" t="s">
        <v>202</v>
      </c>
      <c r="D93" s="260" t="s">
        <v>267</v>
      </c>
      <c r="E93" s="261" t="s">
        <v>4617</v>
      </c>
      <c r="F93" s="262" t="s">
        <v>4618</v>
      </c>
      <c r="G93" s="263" t="s">
        <v>2177</v>
      </c>
      <c r="H93" s="264">
        <v>4</v>
      </c>
      <c r="I93" s="265"/>
      <c r="J93" s="266">
        <f t="shared" si="0"/>
        <v>0</v>
      </c>
      <c r="K93" s="262" t="s">
        <v>22</v>
      </c>
      <c r="L93" s="267"/>
      <c r="M93" s="268" t="s">
        <v>22</v>
      </c>
      <c r="N93" s="269" t="s">
        <v>46</v>
      </c>
      <c r="O93" s="37"/>
      <c r="P93" s="202">
        <f t="shared" si="1"/>
        <v>0</v>
      </c>
      <c r="Q93" s="202">
        <v>0</v>
      </c>
      <c r="R93" s="202">
        <f t="shared" si="2"/>
        <v>0</v>
      </c>
      <c r="S93" s="202">
        <v>0</v>
      </c>
      <c r="T93" s="203">
        <f t="shared" si="3"/>
        <v>0</v>
      </c>
      <c r="AR93" s="19" t="s">
        <v>512</v>
      </c>
      <c r="AT93" s="19" t="s">
        <v>267</v>
      </c>
      <c r="AU93" s="19" t="s">
        <v>216</v>
      </c>
      <c r="AY93" s="19" t="s">
        <v>195</v>
      </c>
      <c r="BE93" s="204">
        <f t="shared" si="4"/>
        <v>0</v>
      </c>
      <c r="BF93" s="204">
        <f t="shared" si="5"/>
        <v>0</v>
      </c>
      <c r="BG93" s="204">
        <f t="shared" si="6"/>
        <v>0</v>
      </c>
      <c r="BH93" s="204">
        <f t="shared" si="7"/>
        <v>0</v>
      </c>
      <c r="BI93" s="204">
        <f t="shared" si="8"/>
        <v>0</v>
      </c>
      <c r="BJ93" s="19" t="s">
        <v>23</v>
      </c>
      <c r="BK93" s="204">
        <f t="shared" si="9"/>
        <v>0</v>
      </c>
      <c r="BL93" s="19" t="s">
        <v>258</v>
      </c>
      <c r="BM93" s="19" t="s">
        <v>4619</v>
      </c>
    </row>
    <row r="94" spans="2:65" s="1" customFormat="1" ht="28.8" customHeight="1">
      <c r="B94" s="36"/>
      <c r="C94" s="260" t="s">
        <v>239</v>
      </c>
      <c r="D94" s="260" t="s">
        <v>267</v>
      </c>
      <c r="E94" s="261" t="s">
        <v>4620</v>
      </c>
      <c r="F94" s="262" t="s">
        <v>4621</v>
      </c>
      <c r="G94" s="263" t="s">
        <v>2177</v>
      </c>
      <c r="H94" s="264">
        <v>2</v>
      </c>
      <c r="I94" s="265"/>
      <c r="J94" s="266">
        <f t="shared" si="0"/>
        <v>0</v>
      </c>
      <c r="K94" s="262" t="s">
        <v>22</v>
      </c>
      <c r="L94" s="267"/>
      <c r="M94" s="268" t="s">
        <v>22</v>
      </c>
      <c r="N94" s="269" t="s">
        <v>46</v>
      </c>
      <c r="O94" s="37"/>
      <c r="P94" s="202">
        <f t="shared" si="1"/>
        <v>0</v>
      </c>
      <c r="Q94" s="202">
        <v>0</v>
      </c>
      <c r="R94" s="202">
        <f t="shared" si="2"/>
        <v>0</v>
      </c>
      <c r="S94" s="202">
        <v>0</v>
      </c>
      <c r="T94" s="203">
        <f t="shared" si="3"/>
        <v>0</v>
      </c>
      <c r="AR94" s="19" t="s">
        <v>512</v>
      </c>
      <c r="AT94" s="19" t="s">
        <v>267</v>
      </c>
      <c r="AU94" s="19" t="s">
        <v>216</v>
      </c>
      <c r="AY94" s="19" t="s">
        <v>195</v>
      </c>
      <c r="BE94" s="204">
        <f t="shared" si="4"/>
        <v>0</v>
      </c>
      <c r="BF94" s="204">
        <f t="shared" si="5"/>
        <v>0</v>
      </c>
      <c r="BG94" s="204">
        <f t="shared" si="6"/>
        <v>0</v>
      </c>
      <c r="BH94" s="204">
        <f t="shared" si="7"/>
        <v>0</v>
      </c>
      <c r="BI94" s="204">
        <f t="shared" si="8"/>
        <v>0</v>
      </c>
      <c r="BJ94" s="19" t="s">
        <v>23</v>
      </c>
      <c r="BK94" s="204">
        <f t="shared" si="9"/>
        <v>0</v>
      </c>
      <c r="BL94" s="19" t="s">
        <v>258</v>
      </c>
      <c r="BM94" s="19" t="s">
        <v>4622</v>
      </c>
    </row>
    <row r="95" spans="2:65" s="1" customFormat="1" ht="28.8" customHeight="1">
      <c r="B95" s="36"/>
      <c r="C95" s="260" t="s">
        <v>196</v>
      </c>
      <c r="D95" s="260" t="s">
        <v>267</v>
      </c>
      <c r="E95" s="261" t="s">
        <v>4623</v>
      </c>
      <c r="F95" s="262" t="s">
        <v>4624</v>
      </c>
      <c r="G95" s="263" t="s">
        <v>2177</v>
      </c>
      <c r="H95" s="264">
        <v>14</v>
      </c>
      <c r="I95" s="265"/>
      <c r="J95" s="266">
        <f t="shared" si="0"/>
        <v>0</v>
      </c>
      <c r="K95" s="262" t="s">
        <v>22</v>
      </c>
      <c r="L95" s="267"/>
      <c r="M95" s="268" t="s">
        <v>22</v>
      </c>
      <c r="N95" s="269" t="s">
        <v>46</v>
      </c>
      <c r="O95" s="37"/>
      <c r="P95" s="202">
        <f t="shared" si="1"/>
        <v>0</v>
      </c>
      <c r="Q95" s="202">
        <v>0</v>
      </c>
      <c r="R95" s="202">
        <f t="shared" si="2"/>
        <v>0</v>
      </c>
      <c r="S95" s="202">
        <v>0</v>
      </c>
      <c r="T95" s="203">
        <f t="shared" si="3"/>
        <v>0</v>
      </c>
      <c r="AR95" s="19" t="s">
        <v>512</v>
      </c>
      <c r="AT95" s="19" t="s">
        <v>267</v>
      </c>
      <c r="AU95" s="19" t="s">
        <v>216</v>
      </c>
      <c r="AY95" s="19" t="s">
        <v>195</v>
      </c>
      <c r="BE95" s="204">
        <f t="shared" si="4"/>
        <v>0</v>
      </c>
      <c r="BF95" s="204">
        <f t="shared" si="5"/>
        <v>0</v>
      </c>
      <c r="BG95" s="204">
        <f t="shared" si="6"/>
        <v>0</v>
      </c>
      <c r="BH95" s="204">
        <f t="shared" si="7"/>
        <v>0</v>
      </c>
      <c r="BI95" s="204">
        <f t="shared" si="8"/>
        <v>0</v>
      </c>
      <c r="BJ95" s="19" t="s">
        <v>23</v>
      </c>
      <c r="BK95" s="204">
        <f t="shared" si="9"/>
        <v>0</v>
      </c>
      <c r="BL95" s="19" t="s">
        <v>258</v>
      </c>
      <c r="BM95" s="19" t="s">
        <v>4625</v>
      </c>
    </row>
    <row r="96" spans="2:65" s="1" customFormat="1" ht="28.8" customHeight="1">
      <c r="B96" s="36"/>
      <c r="C96" s="260" t="s">
        <v>255</v>
      </c>
      <c r="D96" s="260" t="s">
        <v>267</v>
      </c>
      <c r="E96" s="261" t="s">
        <v>4626</v>
      </c>
      <c r="F96" s="262" t="s">
        <v>4627</v>
      </c>
      <c r="G96" s="263" t="s">
        <v>2177</v>
      </c>
      <c r="H96" s="264">
        <v>18</v>
      </c>
      <c r="I96" s="265"/>
      <c r="J96" s="266">
        <f t="shared" si="0"/>
        <v>0</v>
      </c>
      <c r="K96" s="262" t="s">
        <v>22</v>
      </c>
      <c r="L96" s="267"/>
      <c r="M96" s="268" t="s">
        <v>22</v>
      </c>
      <c r="N96" s="269" t="s">
        <v>46</v>
      </c>
      <c r="O96" s="37"/>
      <c r="P96" s="202">
        <f t="shared" si="1"/>
        <v>0</v>
      </c>
      <c r="Q96" s="202">
        <v>0</v>
      </c>
      <c r="R96" s="202">
        <f t="shared" si="2"/>
        <v>0</v>
      </c>
      <c r="S96" s="202">
        <v>0</v>
      </c>
      <c r="T96" s="203">
        <f t="shared" si="3"/>
        <v>0</v>
      </c>
      <c r="AR96" s="19" t="s">
        <v>512</v>
      </c>
      <c r="AT96" s="19" t="s">
        <v>267</v>
      </c>
      <c r="AU96" s="19" t="s">
        <v>216</v>
      </c>
      <c r="AY96" s="19" t="s">
        <v>195</v>
      </c>
      <c r="BE96" s="204">
        <f t="shared" si="4"/>
        <v>0</v>
      </c>
      <c r="BF96" s="204">
        <f t="shared" si="5"/>
        <v>0</v>
      </c>
      <c r="BG96" s="204">
        <f t="shared" si="6"/>
        <v>0</v>
      </c>
      <c r="BH96" s="204">
        <f t="shared" si="7"/>
        <v>0</v>
      </c>
      <c r="BI96" s="204">
        <f t="shared" si="8"/>
        <v>0</v>
      </c>
      <c r="BJ96" s="19" t="s">
        <v>23</v>
      </c>
      <c r="BK96" s="204">
        <f t="shared" si="9"/>
        <v>0</v>
      </c>
      <c r="BL96" s="19" t="s">
        <v>258</v>
      </c>
      <c r="BM96" s="19" t="s">
        <v>4628</v>
      </c>
    </row>
    <row r="97" spans="2:65" s="1" customFormat="1" ht="28.8" customHeight="1">
      <c r="B97" s="36"/>
      <c r="C97" s="260" t="s">
        <v>262</v>
      </c>
      <c r="D97" s="260" t="s">
        <v>267</v>
      </c>
      <c r="E97" s="261" t="s">
        <v>4629</v>
      </c>
      <c r="F97" s="262" t="s">
        <v>4630</v>
      </c>
      <c r="G97" s="263" t="s">
        <v>2177</v>
      </c>
      <c r="H97" s="264">
        <v>22</v>
      </c>
      <c r="I97" s="265"/>
      <c r="J97" s="266">
        <f t="shared" si="0"/>
        <v>0</v>
      </c>
      <c r="K97" s="262" t="s">
        <v>22</v>
      </c>
      <c r="L97" s="267"/>
      <c r="M97" s="268" t="s">
        <v>22</v>
      </c>
      <c r="N97" s="269" t="s">
        <v>46</v>
      </c>
      <c r="O97" s="37"/>
      <c r="P97" s="202">
        <f t="shared" si="1"/>
        <v>0</v>
      </c>
      <c r="Q97" s="202">
        <v>0</v>
      </c>
      <c r="R97" s="202">
        <f t="shared" si="2"/>
        <v>0</v>
      </c>
      <c r="S97" s="202">
        <v>0</v>
      </c>
      <c r="T97" s="203">
        <f t="shared" si="3"/>
        <v>0</v>
      </c>
      <c r="AR97" s="19" t="s">
        <v>512</v>
      </c>
      <c r="AT97" s="19" t="s">
        <v>267</v>
      </c>
      <c r="AU97" s="19" t="s">
        <v>216</v>
      </c>
      <c r="AY97" s="19" t="s">
        <v>195</v>
      </c>
      <c r="BE97" s="204">
        <f t="shared" si="4"/>
        <v>0</v>
      </c>
      <c r="BF97" s="204">
        <f t="shared" si="5"/>
        <v>0</v>
      </c>
      <c r="BG97" s="204">
        <f t="shared" si="6"/>
        <v>0</v>
      </c>
      <c r="BH97" s="204">
        <f t="shared" si="7"/>
        <v>0</v>
      </c>
      <c r="BI97" s="204">
        <f t="shared" si="8"/>
        <v>0</v>
      </c>
      <c r="BJ97" s="19" t="s">
        <v>23</v>
      </c>
      <c r="BK97" s="204">
        <f t="shared" si="9"/>
        <v>0</v>
      </c>
      <c r="BL97" s="19" t="s">
        <v>258</v>
      </c>
      <c r="BM97" s="19" t="s">
        <v>4631</v>
      </c>
    </row>
    <row r="98" spans="2:65" s="1" customFormat="1" ht="20.399999999999999" customHeight="1">
      <c r="B98" s="36"/>
      <c r="C98" s="260" t="s">
        <v>218</v>
      </c>
      <c r="D98" s="260" t="s">
        <v>267</v>
      </c>
      <c r="E98" s="261" t="s">
        <v>4632</v>
      </c>
      <c r="F98" s="262" t="s">
        <v>4633</v>
      </c>
      <c r="G98" s="263" t="s">
        <v>2177</v>
      </c>
      <c r="H98" s="264">
        <v>24</v>
      </c>
      <c r="I98" s="265"/>
      <c r="J98" s="266">
        <f t="shared" si="0"/>
        <v>0</v>
      </c>
      <c r="K98" s="262" t="s">
        <v>22</v>
      </c>
      <c r="L98" s="267"/>
      <c r="M98" s="268" t="s">
        <v>22</v>
      </c>
      <c r="N98" s="269" t="s">
        <v>46</v>
      </c>
      <c r="O98" s="37"/>
      <c r="P98" s="202">
        <f t="shared" si="1"/>
        <v>0</v>
      </c>
      <c r="Q98" s="202">
        <v>0</v>
      </c>
      <c r="R98" s="202">
        <f t="shared" si="2"/>
        <v>0</v>
      </c>
      <c r="S98" s="202">
        <v>0</v>
      </c>
      <c r="T98" s="203">
        <f t="shared" si="3"/>
        <v>0</v>
      </c>
      <c r="AR98" s="19" t="s">
        <v>512</v>
      </c>
      <c r="AT98" s="19" t="s">
        <v>267</v>
      </c>
      <c r="AU98" s="19" t="s">
        <v>216</v>
      </c>
      <c r="AY98" s="19" t="s">
        <v>195</v>
      </c>
      <c r="BE98" s="204">
        <f t="shared" si="4"/>
        <v>0</v>
      </c>
      <c r="BF98" s="204">
        <f t="shared" si="5"/>
        <v>0</v>
      </c>
      <c r="BG98" s="204">
        <f t="shared" si="6"/>
        <v>0</v>
      </c>
      <c r="BH98" s="204">
        <f t="shared" si="7"/>
        <v>0</v>
      </c>
      <c r="BI98" s="204">
        <f t="shared" si="8"/>
        <v>0</v>
      </c>
      <c r="BJ98" s="19" t="s">
        <v>23</v>
      </c>
      <c r="BK98" s="204">
        <f t="shared" si="9"/>
        <v>0</v>
      </c>
      <c r="BL98" s="19" t="s">
        <v>258</v>
      </c>
      <c r="BM98" s="19" t="s">
        <v>4634</v>
      </c>
    </row>
    <row r="99" spans="2:65" s="1" customFormat="1" ht="28.8" customHeight="1">
      <c r="B99" s="36"/>
      <c r="C99" s="260" t="s">
        <v>28</v>
      </c>
      <c r="D99" s="260" t="s">
        <v>267</v>
      </c>
      <c r="E99" s="261" t="s">
        <v>4635</v>
      </c>
      <c r="F99" s="262" t="s">
        <v>4636</v>
      </c>
      <c r="G99" s="263" t="s">
        <v>2177</v>
      </c>
      <c r="H99" s="264">
        <v>2</v>
      </c>
      <c r="I99" s="265"/>
      <c r="J99" s="266">
        <f t="shared" si="0"/>
        <v>0</v>
      </c>
      <c r="K99" s="262" t="s">
        <v>22</v>
      </c>
      <c r="L99" s="267"/>
      <c r="M99" s="268" t="s">
        <v>22</v>
      </c>
      <c r="N99" s="269" t="s">
        <v>46</v>
      </c>
      <c r="O99" s="37"/>
      <c r="P99" s="202">
        <f t="shared" si="1"/>
        <v>0</v>
      </c>
      <c r="Q99" s="202">
        <v>0</v>
      </c>
      <c r="R99" s="202">
        <f t="shared" si="2"/>
        <v>0</v>
      </c>
      <c r="S99" s="202">
        <v>0</v>
      </c>
      <c r="T99" s="203">
        <f t="shared" si="3"/>
        <v>0</v>
      </c>
      <c r="AR99" s="19" t="s">
        <v>512</v>
      </c>
      <c r="AT99" s="19" t="s">
        <v>267</v>
      </c>
      <c r="AU99" s="19" t="s">
        <v>216</v>
      </c>
      <c r="AY99" s="19" t="s">
        <v>195</v>
      </c>
      <c r="BE99" s="204">
        <f t="shared" si="4"/>
        <v>0</v>
      </c>
      <c r="BF99" s="204">
        <f t="shared" si="5"/>
        <v>0</v>
      </c>
      <c r="BG99" s="204">
        <f t="shared" si="6"/>
        <v>0</v>
      </c>
      <c r="BH99" s="204">
        <f t="shared" si="7"/>
        <v>0</v>
      </c>
      <c r="BI99" s="204">
        <f t="shared" si="8"/>
        <v>0</v>
      </c>
      <c r="BJ99" s="19" t="s">
        <v>23</v>
      </c>
      <c r="BK99" s="204">
        <f t="shared" si="9"/>
        <v>0</v>
      </c>
      <c r="BL99" s="19" t="s">
        <v>258</v>
      </c>
      <c r="BM99" s="19" t="s">
        <v>4637</v>
      </c>
    </row>
    <row r="100" spans="2:65" s="1" customFormat="1" ht="28.8" customHeight="1">
      <c r="B100" s="36"/>
      <c r="C100" s="260" t="s">
        <v>363</v>
      </c>
      <c r="D100" s="260" t="s">
        <v>267</v>
      </c>
      <c r="E100" s="261" t="s">
        <v>4638</v>
      </c>
      <c r="F100" s="262" t="s">
        <v>4639</v>
      </c>
      <c r="G100" s="263" t="s">
        <v>2177</v>
      </c>
      <c r="H100" s="264">
        <v>2</v>
      </c>
      <c r="I100" s="265"/>
      <c r="J100" s="266">
        <f t="shared" si="0"/>
        <v>0</v>
      </c>
      <c r="K100" s="262" t="s">
        <v>22</v>
      </c>
      <c r="L100" s="267"/>
      <c r="M100" s="268" t="s">
        <v>22</v>
      </c>
      <c r="N100" s="269" t="s">
        <v>46</v>
      </c>
      <c r="O100" s="37"/>
      <c r="P100" s="202">
        <f t="shared" si="1"/>
        <v>0</v>
      </c>
      <c r="Q100" s="202">
        <v>0</v>
      </c>
      <c r="R100" s="202">
        <f t="shared" si="2"/>
        <v>0</v>
      </c>
      <c r="S100" s="202">
        <v>0</v>
      </c>
      <c r="T100" s="203">
        <f t="shared" si="3"/>
        <v>0</v>
      </c>
      <c r="AR100" s="19" t="s">
        <v>512</v>
      </c>
      <c r="AT100" s="19" t="s">
        <v>267</v>
      </c>
      <c r="AU100" s="19" t="s">
        <v>216</v>
      </c>
      <c r="AY100" s="19" t="s">
        <v>195</v>
      </c>
      <c r="BE100" s="204">
        <f t="shared" si="4"/>
        <v>0</v>
      </c>
      <c r="BF100" s="204">
        <f t="shared" si="5"/>
        <v>0</v>
      </c>
      <c r="BG100" s="204">
        <f t="shared" si="6"/>
        <v>0</v>
      </c>
      <c r="BH100" s="204">
        <f t="shared" si="7"/>
        <v>0</v>
      </c>
      <c r="BI100" s="204">
        <f t="shared" si="8"/>
        <v>0</v>
      </c>
      <c r="BJ100" s="19" t="s">
        <v>23</v>
      </c>
      <c r="BK100" s="204">
        <f t="shared" si="9"/>
        <v>0</v>
      </c>
      <c r="BL100" s="19" t="s">
        <v>258</v>
      </c>
      <c r="BM100" s="19" t="s">
        <v>4640</v>
      </c>
    </row>
    <row r="101" spans="2:65" s="1" customFormat="1" ht="20.399999999999999" customHeight="1">
      <c r="B101" s="36"/>
      <c r="C101" s="260" t="s">
        <v>371</v>
      </c>
      <c r="D101" s="260" t="s">
        <v>267</v>
      </c>
      <c r="E101" s="261" t="s">
        <v>4641</v>
      </c>
      <c r="F101" s="262" t="s">
        <v>4642</v>
      </c>
      <c r="G101" s="263" t="s">
        <v>2177</v>
      </c>
      <c r="H101" s="264">
        <v>58</v>
      </c>
      <c r="I101" s="265"/>
      <c r="J101" s="266">
        <f t="shared" si="0"/>
        <v>0</v>
      </c>
      <c r="K101" s="262" t="s">
        <v>22</v>
      </c>
      <c r="L101" s="267"/>
      <c r="M101" s="268" t="s">
        <v>22</v>
      </c>
      <c r="N101" s="269" t="s">
        <v>46</v>
      </c>
      <c r="O101" s="37"/>
      <c r="P101" s="202">
        <f t="shared" si="1"/>
        <v>0</v>
      </c>
      <c r="Q101" s="202">
        <v>0</v>
      </c>
      <c r="R101" s="202">
        <f t="shared" si="2"/>
        <v>0</v>
      </c>
      <c r="S101" s="202">
        <v>0</v>
      </c>
      <c r="T101" s="203">
        <f t="shared" si="3"/>
        <v>0</v>
      </c>
      <c r="AR101" s="19" t="s">
        <v>512</v>
      </c>
      <c r="AT101" s="19" t="s">
        <v>267</v>
      </c>
      <c r="AU101" s="19" t="s">
        <v>216</v>
      </c>
      <c r="AY101" s="19" t="s">
        <v>195</v>
      </c>
      <c r="BE101" s="204">
        <f t="shared" si="4"/>
        <v>0</v>
      </c>
      <c r="BF101" s="204">
        <f t="shared" si="5"/>
        <v>0</v>
      </c>
      <c r="BG101" s="204">
        <f t="shared" si="6"/>
        <v>0</v>
      </c>
      <c r="BH101" s="204">
        <f t="shared" si="7"/>
        <v>0</v>
      </c>
      <c r="BI101" s="204">
        <f t="shared" si="8"/>
        <v>0</v>
      </c>
      <c r="BJ101" s="19" t="s">
        <v>23</v>
      </c>
      <c r="BK101" s="204">
        <f t="shared" si="9"/>
        <v>0</v>
      </c>
      <c r="BL101" s="19" t="s">
        <v>258</v>
      </c>
      <c r="BM101" s="19" t="s">
        <v>4643</v>
      </c>
    </row>
    <row r="102" spans="2:65" s="1" customFormat="1" ht="20.399999999999999" customHeight="1">
      <c r="B102" s="36"/>
      <c r="C102" s="260" t="s">
        <v>379</v>
      </c>
      <c r="D102" s="260" t="s">
        <v>267</v>
      </c>
      <c r="E102" s="261" t="s">
        <v>4644</v>
      </c>
      <c r="F102" s="262" t="s">
        <v>4645</v>
      </c>
      <c r="G102" s="263" t="s">
        <v>206</v>
      </c>
      <c r="H102" s="264">
        <v>7</v>
      </c>
      <c r="I102" s="265"/>
      <c r="J102" s="266">
        <f t="shared" si="0"/>
        <v>0</v>
      </c>
      <c r="K102" s="262" t="s">
        <v>22</v>
      </c>
      <c r="L102" s="267"/>
      <c r="M102" s="268" t="s">
        <v>22</v>
      </c>
      <c r="N102" s="269" t="s">
        <v>46</v>
      </c>
      <c r="O102" s="37"/>
      <c r="P102" s="202">
        <f t="shared" si="1"/>
        <v>0</v>
      </c>
      <c r="Q102" s="202">
        <v>0</v>
      </c>
      <c r="R102" s="202">
        <f t="shared" si="2"/>
        <v>0</v>
      </c>
      <c r="S102" s="202">
        <v>0</v>
      </c>
      <c r="T102" s="203">
        <f t="shared" si="3"/>
        <v>0</v>
      </c>
      <c r="AR102" s="19" t="s">
        <v>512</v>
      </c>
      <c r="AT102" s="19" t="s">
        <v>267</v>
      </c>
      <c r="AU102" s="19" t="s">
        <v>216</v>
      </c>
      <c r="AY102" s="19" t="s">
        <v>195</v>
      </c>
      <c r="BE102" s="204">
        <f t="shared" si="4"/>
        <v>0</v>
      </c>
      <c r="BF102" s="204">
        <f t="shared" si="5"/>
        <v>0</v>
      </c>
      <c r="BG102" s="204">
        <f t="shared" si="6"/>
        <v>0</v>
      </c>
      <c r="BH102" s="204">
        <f t="shared" si="7"/>
        <v>0</v>
      </c>
      <c r="BI102" s="204">
        <f t="shared" si="8"/>
        <v>0</v>
      </c>
      <c r="BJ102" s="19" t="s">
        <v>23</v>
      </c>
      <c r="BK102" s="204">
        <f t="shared" si="9"/>
        <v>0</v>
      </c>
      <c r="BL102" s="19" t="s">
        <v>258</v>
      </c>
      <c r="BM102" s="19" t="s">
        <v>4646</v>
      </c>
    </row>
    <row r="103" spans="2:65" s="1" customFormat="1" ht="20.399999999999999" customHeight="1">
      <c r="B103" s="36"/>
      <c r="C103" s="260" t="s">
        <v>386</v>
      </c>
      <c r="D103" s="260" t="s">
        <v>267</v>
      </c>
      <c r="E103" s="261" t="s">
        <v>4647</v>
      </c>
      <c r="F103" s="262" t="s">
        <v>4648</v>
      </c>
      <c r="G103" s="263" t="s">
        <v>206</v>
      </c>
      <c r="H103" s="264">
        <v>10</v>
      </c>
      <c r="I103" s="265"/>
      <c r="J103" s="266">
        <f t="shared" si="0"/>
        <v>0</v>
      </c>
      <c r="K103" s="262" t="s">
        <v>22</v>
      </c>
      <c r="L103" s="267"/>
      <c r="M103" s="268" t="s">
        <v>22</v>
      </c>
      <c r="N103" s="269" t="s">
        <v>46</v>
      </c>
      <c r="O103" s="37"/>
      <c r="P103" s="202">
        <f t="shared" si="1"/>
        <v>0</v>
      </c>
      <c r="Q103" s="202">
        <v>0</v>
      </c>
      <c r="R103" s="202">
        <f t="shared" si="2"/>
        <v>0</v>
      </c>
      <c r="S103" s="202">
        <v>0</v>
      </c>
      <c r="T103" s="203">
        <f t="shared" si="3"/>
        <v>0</v>
      </c>
      <c r="AR103" s="19" t="s">
        <v>512</v>
      </c>
      <c r="AT103" s="19" t="s">
        <v>267</v>
      </c>
      <c r="AU103" s="19" t="s">
        <v>216</v>
      </c>
      <c r="AY103" s="19" t="s">
        <v>195</v>
      </c>
      <c r="BE103" s="204">
        <f t="shared" si="4"/>
        <v>0</v>
      </c>
      <c r="BF103" s="204">
        <f t="shared" si="5"/>
        <v>0</v>
      </c>
      <c r="BG103" s="204">
        <f t="shared" si="6"/>
        <v>0</v>
      </c>
      <c r="BH103" s="204">
        <f t="shared" si="7"/>
        <v>0</v>
      </c>
      <c r="BI103" s="204">
        <f t="shared" si="8"/>
        <v>0</v>
      </c>
      <c r="BJ103" s="19" t="s">
        <v>23</v>
      </c>
      <c r="BK103" s="204">
        <f t="shared" si="9"/>
        <v>0</v>
      </c>
      <c r="BL103" s="19" t="s">
        <v>258</v>
      </c>
      <c r="BM103" s="19" t="s">
        <v>4649</v>
      </c>
    </row>
    <row r="104" spans="2:65" s="1" customFormat="1" ht="20.399999999999999" customHeight="1">
      <c r="B104" s="36"/>
      <c r="C104" s="260" t="s">
        <v>8</v>
      </c>
      <c r="D104" s="260" t="s">
        <v>267</v>
      </c>
      <c r="E104" s="261" t="s">
        <v>4650</v>
      </c>
      <c r="F104" s="262" t="s">
        <v>4651</v>
      </c>
      <c r="G104" s="263" t="s">
        <v>206</v>
      </c>
      <c r="H104" s="264">
        <v>50</v>
      </c>
      <c r="I104" s="265"/>
      <c r="J104" s="266">
        <f t="shared" si="0"/>
        <v>0</v>
      </c>
      <c r="K104" s="262" t="s">
        <v>22</v>
      </c>
      <c r="L104" s="267"/>
      <c r="M104" s="268" t="s">
        <v>22</v>
      </c>
      <c r="N104" s="269" t="s">
        <v>46</v>
      </c>
      <c r="O104" s="37"/>
      <c r="P104" s="202">
        <f t="shared" si="1"/>
        <v>0</v>
      </c>
      <c r="Q104" s="202">
        <v>0</v>
      </c>
      <c r="R104" s="202">
        <f t="shared" si="2"/>
        <v>0</v>
      </c>
      <c r="S104" s="202">
        <v>0</v>
      </c>
      <c r="T104" s="203">
        <f t="shared" si="3"/>
        <v>0</v>
      </c>
      <c r="AR104" s="19" t="s">
        <v>512</v>
      </c>
      <c r="AT104" s="19" t="s">
        <v>267</v>
      </c>
      <c r="AU104" s="19" t="s">
        <v>216</v>
      </c>
      <c r="AY104" s="19" t="s">
        <v>195</v>
      </c>
      <c r="BE104" s="204">
        <f t="shared" si="4"/>
        <v>0</v>
      </c>
      <c r="BF104" s="204">
        <f t="shared" si="5"/>
        <v>0</v>
      </c>
      <c r="BG104" s="204">
        <f t="shared" si="6"/>
        <v>0</v>
      </c>
      <c r="BH104" s="204">
        <f t="shared" si="7"/>
        <v>0</v>
      </c>
      <c r="BI104" s="204">
        <f t="shared" si="8"/>
        <v>0</v>
      </c>
      <c r="BJ104" s="19" t="s">
        <v>23</v>
      </c>
      <c r="BK104" s="204">
        <f t="shared" si="9"/>
        <v>0</v>
      </c>
      <c r="BL104" s="19" t="s">
        <v>258</v>
      </c>
      <c r="BM104" s="19" t="s">
        <v>4652</v>
      </c>
    </row>
    <row r="105" spans="2:65" s="1" customFormat="1" ht="20.399999999999999" customHeight="1">
      <c r="B105" s="36"/>
      <c r="C105" s="260" t="s">
        <v>258</v>
      </c>
      <c r="D105" s="260" t="s">
        <v>267</v>
      </c>
      <c r="E105" s="261" t="s">
        <v>4653</v>
      </c>
      <c r="F105" s="262" t="s">
        <v>4654</v>
      </c>
      <c r="G105" s="263" t="s">
        <v>206</v>
      </c>
      <c r="H105" s="264">
        <v>5</v>
      </c>
      <c r="I105" s="265"/>
      <c r="J105" s="266">
        <f t="shared" si="0"/>
        <v>0</v>
      </c>
      <c r="K105" s="262" t="s">
        <v>22</v>
      </c>
      <c r="L105" s="267"/>
      <c r="M105" s="268" t="s">
        <v>22</v>
      </c>
      <c r="N105" s="269" t="s">
        <v>46</v>
      </c>
      <c r="O105" s="37"/>
      <c r="P105" s="202">
        <f t="shared" si="1"/>
        <v>0</v>
      </c>
      <c r="Q105" s="202">
        <v>0</v>
      </c>
      <c r="R105" s="202">
        <f t="shared" si="2"/>
        <v>0</v>
      </c>
      <c r="S105" s="202">
        <v>0</v>
      </c>
      <c r="T105" s="203">
        <f t="shared" si="3"/>
        <v>0</v>
      </c>
      <c r="AR105" s="19" t="s">
        <v>512</v>
      </c>
      <c r="AT105" s="19" t="s">
        <v>267</v>
      </c>
      <c r="AU105" s="19" t="s">
        <v>216</v>
      </c>
      <c r="AY105" s="19" t="s">
        <v>195</v>
      </c>
      <c r="BE105" s="204">
        <f t="shared" si="4"/>
        <v>0</v>
      </c>
      <c r="BF105" s="204">
        <f t="shared" si="5"/>
        <v>0</v>
      </c>
      <c r="BG105" s="204">
        <f t="shared" si="6"/>
        <v>0</v>
      </c>
      <c r="BH105" s="204">
        <f t="shared" si="7"/>
        <v>0</v>
      </c>
      <c r="BI105" s="204">
        <f t="shared" si="8"/>
        <v>0</v>
      </c>
      <c r="BJ105" s="19" t="s">
        <v>23</v>
      </c>
      <c r="BK105" s="204">
        <f t="shared" si="9"/>
        <v>0</v>
      </c>
      <c r="BL105" s="19" t="s">
        <v>258</v>
      </c>
      <c r="BM105" s="19" t="s">
        <v>4655</v>
      </c>
    </row>
    <row r="106" spans="2:65" s="1" customFormat="1" ht="20.399999999999999" customHeight="1">
      <c r="B106" s="36"/>
      <c r="C106" s="260" t="s">
        <v>417</v>
      </c>
      <c r="D106" s="260" t="s">
        <v>267</v>
      </c>
      <c r="E106" s="261" t="s">
        <v>4656</v>
      </c>
      <c r="F106" s="262" t="s">
        <v>4657</v>
      </c>
      <c r="G106" s="263" t="s">
        <v>206</v>
      </c>
      <c r="H106" s="264">
        <v>215</v>
      </c>
      <c r="I106" s="265"/>
      <c r="J106" s="266">
        <f t="shared" si="0"/>
        <v>0</v>
      </c>
      <c r="K106" s="262" t="s">
        <v>22</v>
      </c>
      <c r="L106" s="267"/>
      <c r="M106" s="268" t="s">
        <v>22</v>
      </c>
      <c r="N106" s="269" t="s">
        <v>46</v>
      </c>
      <c r="O106" s="37"/>
      <c r="P106" s="202">
        <f t="shared" si="1"/>
        <v>0</v>
      </c>
      <c r="Q106" s="202">
        <v>0</v>
      </c>
      <c r="R106" s="202">
        <f t="shared" si="2"/>
        <v>0</v>
      </c>
      <c r="S106" s="202">
        <v>0</v>
      </c>
      <c r="T106" s="203">
        <f t="shared" si="3"/>
        <v>0</v>
      </c>
      <c r="AR106" s="19" t="s">
        <v>512</v>
      </c>
      <c r="AT106" s="19" t="s">
        <v>267</v>
      </c>
      <c r="AU106" s="19" t="s">
        <v>216</v>
      </c>
      <c r="AY106" s="19" t="s">
        <v>195</v>
      </c>
      <c r="BE106" s="204">
        <f t="shared" si="4"/>
        <v>0</v>
      </c>
      <c r="BF106" s="204">
        <f t="shared" si="5"/>
        <v>0</v>
      </c>
      <c r="BG106" s="204">
        <f t="shared" si="6"/>
        <v>0</v>
      </c>
      <c r="BH106" s="204">
        <f t="shared" si="7"/>
        <v>0</v>
      </c>
      <c r="BI106" s="204">
        <f t="shared" si="8"/>
        <v>0</v>
      </c>
      <c r="BJ106" s="19" t="s">
        <v>23</v>
      </c>
      <c r="BK106" s="204">
        <f t="shared" si="9"/>
        <v>0</v>
      </c>
      <c r="BL106" s="19" t="s">
        <v>258</v>
      </c>
      <c r="BM106" s="19" t="s">
        <v>4658</v>
      </c>
    </row>
    <row r="107" spans="2:65" s="1" customFormat="1" ht="20.399999999999999" customHeight="1">
      <c r="B107" s="36"/>
      <c r="C107" s="260" t="s">
        <v>423</v>
      </c>
      <c r="D107" s="260" t="s">
        <v>267</v>
      </c>
      <c r="E107" s="261" t="s">
        <v>4659</v>
      </c>
      <c r="F107" s="262" t="s">
        <v>4660</v>
      </c>
      <c r="G107" s="263" t="s">
        <v>206</v>
      </c>
      <c r="H107" s="264">
        <v>17</v>
      </c>
      <c r="I107" s="265"/>
      <c r="J107" s="266">
        <f t="shared" si="0"/>
        <v>0</v>
      </c>
      <c r="K107" s="262" t="s">
        <v>22</v>
      </c>
      <c r="L107" s="267"/>
      <c r="M107" s="268" t="s">
        <v>22</v>
      </c>
      <c r="N107" s="269" t="s">
        <v>46</v>
      </c>
      <c r="O107" s="37"/>
      <c r="P107" s="202">
        <f t="shared" si="1"/>
        <v>0</v>
      </c>
      <c r="Q107" s="202">
        <v>0</v>
      </c>
      <c r="R107" s="202">
        <f t="shared" si="2"/>
        <v>0</v>
      </c>
      <c r="S107" s="202">
        <v>0</v>
      </c>
      <c r="T107" s="203">
        <f t="shared" si="3"/>
        <v>0</v>
      </c>
      <c r="AR107" s="19" t="s">
        <v>512</v>
      </c>
      <c r="AT107" s="19" t="s">
        <v>267</v>
      </c>
      <c r="AU107" s="19" t="s">
        <v>216</v>
      </c>
      <c r="AY107" s="19" t="s">
        <v>195</v>
      </c>
      <c r="BE107" s="204">
        <f t="shared" si="4"/>
        <v>0</v>
      </c>
      <c r="BF107" s="204">
        <f t="shared" si="5"/>
        <v>0</v>
      </c>
      <c r="BG107" s="204">
        <f t="shared" si="6"/>
        <v>0</v>
      </c>
      <c r="BH107" s="204">
        <f t="shared" si="7"/>
        <v>0</v>
      </c>
      <c r="BI107" s="204">
        <f t="shared" si="8"/>
        <v>0</v>
      </c>
      <c r="BJ107" s="19" t="s">
        <v>23</v>
      </c>
      <c r="BK107" s="204">
        <f t="shared" si="9"/>
        <v>0</v>
      </c>
      <c r="BL107" s="19" t="s">
        <v>258</v>
      </c>
      <c r="BM107" s="19" t="s">
        <v>4661</v>
      </c>
    </row>
    <row r="108" spans="2:65" s="1" customFormat="1" ht="20.399999999999999" customHeight="1">
      <c r="B108" s="36"/>
      <c r="C108" s="260" t="s">
        <v>438</v>
      </c>
      <c r="D108" s="260" t="s">
        <v>267</v>
      </c>
      <c r="E108" s="261" t="s">
        <v>4662</v>
      </c>
      <c r="F108" s="262" t="s">
        <v>4663</v>
      </c>
      <c r="G108" s="263" t="s">
        <v>222</v>
      </c>
      <c r="H108" s="264">
        <v>75</v>
      </c>
      <c r="I108" s="265"/>
      <c r="J108" s="266">
        <f t="shared" si="0"/>
        <v>0</v>
      </c>
      <c r="K108" s="262" t="s">
        <v>22</v>
      </c>
      <c r="L108" s="267"/>
      <c r="M108" s="268" t="s">
        <v>22</v>
      </c>
      <c r="N108" s="269" t="s">
        <v>46</v>
      </c>
      <c r="O108" s="37"/>
      <c r="P108" s="202">
        <f t="shared" si="1"/>
        <v>0</v>
      </c>
      <c r="Q108" s="202">
        <v>0</v>
      </c>
      <c r="R108" s="202">
        <f t="shared" si="2"/>
        <v>0</v>
      </c>
      <c r="S108" s="202">
        <v>0</v>
      </c>
      <c r="T108" s="203">
        <f t="shared" si="3"/>
        <v>0</v>
      </c>
      <c r="AR108" s="19" t="s">
        <v>512</v>
      </c>
      <c r="AT108" s="19" t="s">
        <v>267</v>
      </c>
      <c r="AU108" s="19" t="s">
        <v>216</v>
      </c>
      <c r="AY108" s="19" t="s">
        <v>195</v>
      </c>
      <c r="BE108" s="204">
        <f t="shared" si="4"/>
        <v>0</v>
      </c>
      <c r="BF108" s="204">
        <f t="shared" si="5"/>
        <v>0</v>
      </c>
      <c r="BG108" s="204">
        <f t="shared" si="6"/>
        <v>0</v>
      </c>
      <c r="BH108" s="204">
        <f t="shared" si="7"/>
        <v>0</v>
      </c>
      <c r="BI108" s="204">
        <f t="shared" si="8"/>
        <v>0</v>
      </c>
      <c r="BJ108" s="19" t="s">
        <v>23</v>
      </c>
      <c r="BK108" s="204">
        <f t="shared" si="9"/>
        <v>0</v>
      </c>
      <c r="BL108" s="19" t="s">
        <v>258</v>
      </c>
      <c r="BM108" s="19" t="s">
        <v>4664</v>
      </c>
    </row>
    <row r="109" spans="2:65" s="1" customFormat="1" ht="20.399999999999999" customHeight="1">
      <c r="B109" s="36"/>
      <c r="C109" s="260" t="s">
        <v>447</v>
      </c>
      <c r="D109" s="260" t="s">
        <v>267</v>
      </c>
      <c r="E109" s="261" t="s">
        <v>4665</v>
      </c>
      <c r="F109" s="262" t="s">
        <v>4666</v>
      </c>
      <c r="G109" s="263" t="s">
        <v>2177</v>
      </c>
      <c r="H109" s="264">
        <v>2</v>
      </c>
      <c r="I109" s="265"/>
      <c r="J109" s="266">
        <f t="shared" si="0"/>
        <v>0</v>
      </c>
      <c r="K109" s="262" t="s">
        <v>22</v>
      </c>
      <c r="L109" s="267"/>
      <c r="M109" s="268" t="s">
        <v>22</v>
      </c>
      <c r="N109" s="269" t="s">
        <v>46</v>
      </c>
      <c r="O109" s="37"/>
      <c r="P109" s="202">
        <f t="shared" si="1"/>
        <v>0</v>
      </c>
      <c r="Q109" s="202">
        <v>0</v>
      </c>
      <c r="R109" s="202">
        <f t="shared" si="2"/>
        <v>0</v>
      </c>
      <c r="S109" s="202">
        <v>0</v>
      </c>
      <c r="T109" s="203">
        <f t="shared" si="3"/>
        <v>0</v>
      </c>
      <c r="AR109" s="19" t="s">
        <v>512</v>
      </c>
      <c r="AT109" s="19" t="s">
        <v>267</v>
      </c>
      <c r="AU109" s="19" t="s">
        <v>216</v>
      </c>
      <c r="AY109" s="19" t="s">
        <v>195</v>
      </c>
      <c r="BE109" s="204">
        <f t="shared" si="4"/>
        <v>0</v>
      </c>
      <c r="BF109" s="204">
        <f t="shared" si="5"/>
        <v>0</v>
      </c>
      <c r="BG109" s="204">
        <f t="shared" si="6"/>
        <v>0</v>
      </c>
      <c r="BH109" s="204">
        <f t="shared" si="7"/>
        <v>0</v>
      </c>
      <c r="BI109" s="204">
        <f t="shared" si="8"/>
        <v>0</v>
      </c>
      <c r="BJ109" s="19" t="s">
        <v>23</v>
      </c>
      <c r="BK109" s="204">
        <f t="shared" si="9"/>
        <v>0</v>
      </c>
      <c r="BL109" s="19" t="s">
        <v>258</v>
      </c>
      <c r="BM109" s="19" t="s">
        <v>4667</v>
      </c>
    </row>
    <row r="110" spans="2:65" s="1" customFormat="1" ht="20.399999999999999" customHeight="1">
      <c r="B110" s="36"/>
      <c r="C110" s="260" t="s">
        <v>7</v>
      </c>
      <c r="D110" s="260" t="s">
        <v>267</v>
      </c>
      <c r="E110" s="261" t="s">
        <v>4668</v>
      </c>
      <c r="F110" s="262" t="s">
        <v>4669</v>
      </c>
      <c r="G110" s="263" t="s">
        <v>222</v>
      </c>
      <c r="H110" s="264">
        <v>115</v>
      </c>
      <c r="I110" s="265"/>
      <c r="J110" s="266">
        <f t="shared" si="0"/>
        <v>0</v>
      </c>
      <c r="K110" s="262" t="s">
        <v>22</v>
      </c>
      <c r="L110" s="267"/>
      <c r="M110" s="268" t="s">
        <v>22</v>
      </c>
      <c r="N110" s="269" t="s">
        <v>46</v>
      </c>
      <c r="O110" s="37"/>
      <c r="P110" s="202">
        <f t="shared" si="1"/>
        <v>0</v>
      </c>
      <c r="Q110" s="202">
        <v>0</v>
      </c>
      <c r="R110" s="202">
        <f t="shared" si="2"/>
        <v>0</v>
      </c>
      <c r="S110" s="202">
        <v>0</v>
      </c>
      <c r="T110" s="203">
        <f t="shared" si="3"/>
        <v>0</v>
      </c>
      <c r="AR110" s="19" t="s">
        <v>512</v>
      </c>
      <c r="AT110" s="19" t="s">
        <v>267</v>
      </c>
      <c r="AU110" s="19" t="s">
        <v>216</v>
      </c>
      <c r="AY110" s="19" t="s">
        <v>195</v>
      </c>
      <c r="BE110" s="204">
        <f t="shared" si="4"/>
        <v>0</v>
      </c>
      <c r="BF110" s="204">
        <f t="shared" si="5"/>
        <v>0</v>
      </c>
      <c r="BG110" s="204">
        <f t="shared" si="6"/>
        <v>0</v>
      </c>
      <c r="BH110" s="204">
        <f t="shared" si="7"/>
        <v>0</v>
      </c>
      <c r="BI110" s="204">
        <f t="shared" si="8"/>
        <v>0</v>
      </c>
      <c r="BJ110" s="19" t="s">
        <v>23</v>
      </c>
      <c r="BK110" s="204">
        <f t="shared" si="9"/>
        <v>0</v>
      </c>
      <c r="BL110" s="19" t="s">
        <v>258</v>
      </c>
      <c r="BM110" s="19" t="s">
        <v>4670</v>
      </c>
    </row>
    <row r="111" spans="2:65" s="1" customFormat="1" ht="20.399999999999999" customHeight="1">
      <c r="B111" s="36"/>
      <c r="C111" s="260" t="s">
        <v>460</v>
      </c>
      <c r="D111" s="260" t="s">
        <v>267</v>
      </c>
      <c r="E111" s="261" t="s">
        <v>4671</v>
      </c>
      <c r="F111" s="262" t="s">
        <v>4672</v>
      </c>
      <c r="G111" s="263" t="s">
        <v>222</v>
      </c>
      <c r="H111" s="264">
        <v>40</v>
      </c>
      <c r="I111" s="265"/>
      <c r="J111" s="266">
        <f t="shared" si="0"/>
        <v>0</v>
      </c>
      <c r="K111" s="262" t="s">
        <v>22</v>
      </c>
      <c r="L111" s="267"/>
      <c r="M111" s="268" t="s">
        <v>22</v>
      </c>
      <c r="N111" s="269" t="s">
        <v>46</v>
      </c>
      <c r="O111" s="37"/>
      <c r="P111" s="202">
        <f t="shared" si="1"/>
        <v>0</v>
      </c>
      <c r="Q111" s="202">
        <v>0</v>
      </c>
      <c r="R111" s="202">
        <f t="shared" si="2"/>
        <v>0</v>
      </c>
      <c r="S111" s="202">
        <v>0</v>
      </c>
      <c r="T111" s="203">
        <f t="shared" si="3"/>
        <v>0</v>
      </c>
      <c r="AR111" s="19" t="s">
        <v>512</v>
      </c>
      <c r="AT111" s="19" t="s">
        <v>267</v>
      </c>
      <c r="AU111" s="19" t="s">
        <v>216</v>
      </c>
      <c r="AY111" s="19" t="s">
        <v>195</v>
      </c>
      <c r="BE111" s="204">
        <f t="shared" si="4"/>
        <v>0</v>
      </c>
      <c r="BF111" s="204">
        <f t="shared" si="5"/>
        <v>0</v>
      </c>
      <c r="BG111" s="204">
        <f t="shared" si="6"/>
        <v>0</v>
      </c>
      <c r="BH111" s="204">
        <f t="shared" si="7"/>
        <v>0</v>
      </c>
      <c r="BI111" s="204">
        <f t="shared" si="8"/>
        <v>0</v>
      </c>
      <c r="BJ111" s="19" t="s">
        <v>23</v>
      </c>
      <c r="BK111" s="204">
        <f t="shared" si="9"/>
        <v>0</v>
      </c>
      <c r="BL111" s="19" t="s">
        <v>258</v>
      </c>
      <c r="BM111" s="19" t="s">
        <v>4673</v>
      </c>
    </row>
    <row r="112" spans="2:65" s="1" customFormat="1" ht="28.8" customHeight="1">
      <c r="B112" s="36"/>
      <c r="C112" s="260" t="s">
        <v>466</v>
      </c>
      <c r="D112" s="260" t="s">
        <v>267</v>
      </c>
      <c r="E112" s="261" t="s">
        <v>4674</v>
      </c>
      <c r="F112" s="262" t="s">
        <v>4675</v>
      </c>
      <c r="G112" s="263" t="s">
        <v>222</v>
      </c>
      <c r="H112" s="264">
        <v>30</v>
      </c>
      <c r="I112" s="265"/>
      <c r="J112" s="266">
        <f t="shared" si="0"/>
        <v>0</v>
      </c>
      <c r="K112" s="262" t="s">
        <v>22</v>
      </c>
      <c r="L112" s="267"/>
      <c r="M112" s="268" t="s">
        <v>22</v>
      </c>
      <c r="N112" s="269" t="s">
        <v>46</v>
      </c>
      <c r="O112" s="37"/>
      <c r="P112" s="202">
        <f t="shared" si="1"/>
        <v>0</v>
      </c>
      <c r="Q112" s="202">
        <v>0</v>
      </c>
      <c r="R112" s="202">
        <f t="shared" si="2"/>
        <v>0</v>
      </c>
      <c r="S112" s="202">
        <v>0</v>
      </c>
      <c r="T112" s="203">
        <f t="shared" si="3"/>
        <v>0</v>
      </c>
      <c r="AR112" s="19" t="s">
        <v>512</v>
      </c>
      <c r="AT112" s="19" t="s">
        <v>267</v>
      </c>
      <c r="AU112" s="19" t="s">
        <v>216</v>
      </c>
      <c r="AY112" s="19" t="s">
        <v>195</v>
      </c>
      <c r="BE112" s="204">
        <f t="shared" si="4"/>
        <v>0</v>
      </c>
      <c r="BF112" s="204">
        <f t="shared" si="5"/>
        <v>0</v>
      </c>
      <c r="BG112" s="204">
        <f t="shared" si="6"/>
        <v>0</v>
      </c>
      <c r="BH112" s="204">
        <f t="shared" si="7"/>
        <v>0</v>
      </c>
      <c r="BI112" s="204">
        <f t="shared" si="8"/>
        <v>0</v>
      </c>
      <c r="BJ112" s="19" t="s">
        <v>23</v>
      </c>
      <c r="BK112" s="204">
        <f t="shared" si="9"/>
        <v>0</v>
      </c>
      <c r="BL112" s="19" t="s">
        <v>258</v>
      </c>
      <c r="BM112" s="19" t="s">
        <v>4676</v>
      </c>
    </row>
    <row r="113" spans="2:65" s="1" customFormat="1" ht="20.399999999999999" customHeight="1">
      <c r="B113" s="36"/>
      <c r="C113" s="260" t="s">
        <v>471</v>
      </c>
      <c r="D113" s="260" t="s">
        <v>267</v>
      </c>
      <c r="E113" s="261" t="s">
        <v>4677</v>
      </c>
      <c r="F113" s="262" t="s">
        <v>4678</v>
      </c>
      <c r="G113" s="263" t="s">
        <v>222</v>
      </c>
      <c r="H113" s="264">
        <v>5</v>
      </c>
      <c r="I113" s="265"/>
      <c r="J113" s="266">
        <f t="shared" si="0"/>
        <v>0</v>
      </c>
      <c r="K113" s="262" t="s">
        <v>22</v>
      </c>
      <c r="L113" s="267"/>
      <c r="M113" s="268" t="s">
        <v>22</v>
      </c>
      <c r="N113" s="269" t="s">
        <v>46</v>
      </c>
      <c r="O113" s="37"/>
      <c r="P113" s="202">
        <f t="shared" si="1"/>
        <v>0</v>
      </c>
      <c r="Q113" s="202">
        <v>0</v>
      </c>
      <c r="R113" s="202">
        <f t="shared" si="2"/>
        <v>0</v>
      </c>
      <c r="S113" s="202">
        <v>0</v>
      </c>
      <c r="T113" s="203">
        <f t="shared" si="3"/>
        <v>0</v>
      </c>
      <c r="AR113" s="19" t="s">
        <v>512</v>
      </c>
      <c r="AT113" s="19" t="s">
        <v>267</v>
      </c>
      <c r="AU113" s="19" t="s">
        <v>216</v>
      </c>
      <c r="AY113" s="19" t="s">
        <v>195</v>
      </c>
      <c r="BE113" s="204">
        <f t="shared" si="4"/>
        <v>0</v>
      </c>
      <c r="BF113" s="204">
        <f t="shared" si="5"/>
        <v>0</v>
      </c>
      <c r="BG113" s="204">
        <f t="shared" si="6"/>
        <v>0</v>
      </c>
      <c r="BH113" s="204">
        <f t="shared" si="7"/>
        <v>0</v>
      </c>
      <c r="BI113" s="204">
        <f t="shared" si="8"/>
        <v>0</v>
      </c>
      <c r="BJ113" s="19" t="s">
        <v>23</v>
      </c>
      <c r="BK113" s="204">
        <f t="shared" si="9"/>
        <v>0</v>
      </c>
      <c r="BL113" s="19" t="s">
        <v>258</v>
      </c>
      <c r="BM113" s="19" t="s">
        <v>4679</v>
      </c>
    </row>
    <row r="114" spans="2:65" s="11" customFormat="1" ht="22.35" customHeight="1">
      <c r="B114" s="176"/>
      <c r="C114" s="177"/>
      <c r="D114" s="190" t="s">
        <v>74</v>
      </c>
      <c r="E114" s="191" t="s">
        <v>4680</v>
      </c>
      <c r="F114" s="191" t="s">
        <v>2803</v>
      </c>
      <c r="G114" s="177"/>
      <c r="H114" s="177"/>
      <c r="I114" s="180"/>
      <c r="J114" s="192">
        <f>BK114</f>
        <v>0</v>
      </c>
      <c r="K114" s="177"/>
      <c r="L114" s="182"/>
      <c r="M114" s="183"/>
      <c r="N114" s="184"/>
      <c r="O114" s="184"/>
      <c r="P114" s="185">
        <f>SUM(P115:P118)</f>
        <v>0</v>
      </c>
      <c r="Q114" s="184"/>
      <c r="R114" s="185">
        <f>SUM(R115:R118)</f>
        <v>0</v>
      </c>
      <c r="S114" s="184"/>
      <c r="T114" s="186">
        <f>SUM(T115:T118)</f>
        <v>0</v>
      </c>
      <c r="AR114" s="187" t="s">
        <v>23</v>
      </c>
      <c r="AT114" s="188" t="s">
        <v>74</v>
      </c>
      <c r="AU114" s="188" t="s">
        <v>83</v>
      </c>
      <c r="AY114" s="187" t="s">
        <v>195</v>
      </c>
      <c r="BK114" s="189">
        <f>SUM(BK115:BK118)</f>
        <v>0</v>
      </c>
    </row>
    <row r="115" spans="2:65" s="1" customFormat="1" ht="20.399999999999999" customHeight="1">
      <c r="B115" s="36"/>
      <c r="C115" s="193" t="s">
        <v>475</v>
      </c>
      <c r="D115" s="193" t="s">
        <v>198</v>
      </c>
      <c r="E115" s="194" t="s">
        <v>4681</v>
      </c>
      <c r="F115" s="195" t="s">
        <v>4682</v>
      </c>
      <c r="G115" s="196" t="s">
        <v>886</v>
      </c>
      <c r="H115" s="197">
        <v>1</v>
      </c>
      <c r="I115" s="198"/>
      <c r="J115" s="199">
        <f>ROUND(I115*H115,2)</f>
        <v>0</v>
      </c>
      <c r="K115" s="195" t="s">
        <v>22</v>
      </c>
      <c r="L115" s="56"/>
      <c r="M115" s="200" t="s">
        <v>22</v>
      </c>
      <c r="N115" s="201" t="s">
        <v>46</v>
      </c>
      <c r="O115" s="37"/>
      <c r="P115" s="202">
        <f>O115*H115</f>
        <v>0</v>
      </c>
      <c r="Q115" s="202">
        <v>0</v>
      </c>
      <c r="R115" s="202">
        <f>Q115*H115</f>
        <v>0</v>
      </c>
      <c r="S115" s="202">
        <v>0</v>
      </c>
      <c r="T115" s="203">
        <f>S115*H115</f>
        <v>0</v>
      </c>
      <c r="AR115" s="19" t="s">
        <v>258</v>
      </c>
      <c r="AT115" s="19" t="s">
        <v>198</v>
      </c>
      <c r="AU115" s="19" t="s">
        <v>216</v>
      </c>
      <c r="AY115" s="19" t="s">
        <v>195</v>
      </c>
      <c r="BE115" s="204">
        <f>IF(N115="základní",J115,0)</f>
        <v>0</v>
      </c>
      <c r="BF115" s="204">
        <f>IF(N115="snížená",J115,0)</f>
        <v>0</v>
      </c>
      <c r="BG115" s="204">
        <f>IF(N115="zákl. přenesená",J115,0)</f>
        <v>0</v>
      </c>
      <c r="BH115" s="204">
        <f>IF(N115="sníž. přenesená",J115,0)</f>
        <v>0</v>
      </c>
      <c r="BI115" s="204">
        <f>IF(N115="nulová",J115,0)</f>
        <v>0</v>
      </c>
      <c r="BJ115" s="19" t="s">
        <v>23</v>
      </c>
      <c r="BK115" s="204">
        <f>ROUND(I115*H115,2)</f>
        <v>0</v>
      </c>
      <c r="BL115" s="19" t="s">
        <v>258</v>
      </c>
      <c r="BM115" s="19" t="s">
        <v>4683</v>
      </c>
    </row>
    <row r="116" spans="2:65" s="1" customFormat="1" ht="28.8" customHeight="1">
      <c r="B116" s="36"/>
      <c r="C116" s="193" t="s">
        <v>479</v>
      </c>
      <c r="D116" s="193" t="s">
        <v>198</v>
      </c>
      <c r="E116" s="194" t="s">
        <v>4684</v>
      </c>
      <c r="F116" s="195" t="s">
        <v>4685</v>
      </c>
      <c r="G116" s="196" t="s">
        <v>886</v>
      </c>
      <c r="H116" s="197">
        <v>1</v>
      </c>
      <c r="I116" s="198"/>
      <c r="J116" s="199">
        <f>ROUND(I116*H116,2)</f>
        <v>0</v>
      </c>
      <c r="K116" s="195" t="s">
        <v>22</v>
      </c>
      <c r="L116" s="56"/>
      <c r="M116" s="200" t="s">
        <v>22</v>
      </c>
      <c r="N116" s="201" t="s">
        <v>46</v>
      </c>
      <c r="O116" s="37"/>
      <c r="P116" s="202">
        <f>O116*H116</f>
        <v>0</v>
      </c>
      <c r="Q116" s="202">
        <v>0</v>
      </c>
      <c r="R116" s="202">
        <f>Q116*H116</f>
        <v>0</v>
      </c>
      <c r="S116" s="202">
        <v>0</v>
      </c>
      <c r="T116" s="203">
        <f>S116*H116</f>
        <v>0</v>
      </c>
      <c r="AR116" s="19" t="s">
        <v>258</v>
      </c>
      <c r="AT116" s="19" t="s">
        <v>198</v>
      </c>
      <c r="AU116" s="19" t="s">
        <v>216</v>
      </c>
      <c r="AY116" s="19" t="s">
        <v>195</v>
      </c>
      <c r="BE116" s="204">
        <f>IF(N116="základní",J116,0)</f>
        <v>0</v>
      </c>
      <c r="BF116" s="204">
        <f>IF(N116="snížená",J116,0)</f>
        <v>0</v>
      </c>
      <c r="BG116" s="204">
        <f>IF(N116="zákl. přenesená",J116,0)</f>
        <v>0</v>
      </c>
      <c r="BH116" s="204">
        <f>IF(N116="sníž. přenesená",J116,0)</f>
        <v>0</v>
      </c>
      <c r="BI116" s="204">
        <f>IF(N116="nulová",J116,0)</f>
        <v>0</v>
      </c>
      <c r="BJ116" s="19" t="s">
        <v>23</v>
      </c>
      <c r="BK116" s="204">
        <f>ROUND(I116*H116,2)</f>
        <v>0</v>
      </c>
      <c r="BL116" s="19" t="s">
        <v>258</v>
      </c>
      <c r="BM116" s="19" t="s">
        <v>4686</v>
      </c>
    </row>
    <row r="117" spans="2:65" s="1" customFormat="1" ht="20.399999999999999" customHeight="1">
      <c r="B117" s="36"/>
      <c r="C117" s="193" t="s">
        <v>486</v>
      </c>
      <c r="D117" s="193" t="s">
        <v>198</v>
      </c>
      <c r="E117" s="194" t="s">
        <v>4687</v>
      </c>
      <c r="F117" s="195" t="s">
        <v>4688</v>
      </c>
      <c r="G117" s="196" t="s">
        <v>886</v>
      </c>
      <c r="H117" s="197">
        <v>1</v>
      </c>
      <c r="I117" s="198"/>
      <c r="J117" s="199">
        <f>ROUND(I117*H117,2)</f>
        <v>0</v>
      </c>
      <c r="K117" s="195" t="s">
        <v>22</v>
      </c>
      <c r="L117" s="56"/>
      <c r="M117" s="200" t="s">
        <v>22</v>
      </c>
      <c r="N117" s="201" t="s">
        <v>46</v>
      </c>
      <c r="O117" s="37"/>
      <c r="P117" s="202">
        <f>O117*H117</f>
        <v>0</v>
      </c>
      <c r="Q117" s="202">
        <v>0</v>
      </c>
      <c r="R117" s="202">
        <f>Q117*H117</f>
        <v>0</v>
      </c>
      <c r="S117" s="202">
        <v>0</v>
      </c>
      <c r="T117" s="203">
        <f>S117*H117</f>
        <v>0</v>
      </c>
      <c r="AR117" s="19" t="s">
        <v>258</v>
      </c>
      <c r="AT117" s="19" t="s">
        <v>198</v>
      </c>
      <c r="AU117" s="19" t="s">
        <v>216</v>
      </c>
      <c r="AY117" s="19" t="s">
        <v>195</v>
      </c>
      <c r="BE117" s="204">
        <f>IF(N117="základní",J117,0)</f>
        <v>0</v>
      </c>
      <c r="BF117" s="204">
        <f>IF(N117="snížená",J117,0)</f>
        <v>0</v>
      </c>
      <c r="BG117" s="204">
        <f>IF(N117="zákl. přenesená",J117,0)</f>
        <v>0</v>
      </c>
      <c r="BH117" s="204">
        <f>IF(N117="sníž. přenesená",J117,0)</f>
        <v>0</v>
      </c>
      <c r="BI117" s="204">
        <f>IF(N117="nulová",J117,0)</f>
        <v>0</v>
      </c>
      <c r="BJ117" s="19" t="s">
        <v>23</v>
      </c>
      <c r="BK117" s="204">
        <f>ROUND(I117*H117,2)</f>
        <v>0</v>
      </c>
      <c r="BL117" s="19" t="s">
        <v>258</v>
      </c>
      <c r="BM117" s="19" t="s">
        <v>4689</v>
      </c>
    </row>
    <row r="118" spans="2:65" s="1" customFormat="1" ht="20.399999999999999" customHeight="1">
      <c r="B118" s="36"/>
      <c r="C118" s="193" t="s">
        <v>491</v>
      </c>
      <c r="D118" s="193" t="s">
        <v>198</v>
      </c>
      <c r="E118" s="194" t="s">
        <v>4690</v>
      </c>
      <c r="F118" s="195" t="s">
        <v>4691</v>
      </c>
      <c r="G118" s="196" t="s">
        <v>886</v>
      </c>
      <c r="H118" s="197">
        <v>1</v>
      </c>
      <c r="I118" s="198"/>
      <c r="J118" s="199">
        <f>ROUND(I118*H118,2)</f>
        <v>0</v>
      </c>
      <c r="K118" s="195" t="s">
        <v>22</v>
      </c>
      <c r="L118" s="56"/>
      <c r="M118" s="200" t="s">
        <v>22</v>
      </c>
      <c r="N118" s="255" t="s">
        <v>46</v>
      </c>
      <c r="O118" s="256"/>
      <c r="P118" s="257">
        <f>O118*H118</f>
        <v>0</v>
      </c>
      <c r="Q118" s="257">
        <v>0</v>
      </c>
      <c r="R118" s="257">
        <f>Q118*H118</f>
        <v>0</v>
      </c>
      <c r="S118" s="257">
        <v>0</v>
      </c>
      <c r="T118" s="258">
        <f>S118*H118</f>
        <v>0</v>
      </c>
      <c r="AR118" s="19" t="s">
        <v>258</v>
      </c>
      <c r="AT118" s="19" t="s">
        <v>198</v>
      </c>
      <c r="AU118" s="19" t="s">
        <v>216</v>
      </c>
      <c r="AY118" s="19" t="s">
        <v>195</v>
      </c>
      <c r="BE118" s="204">
        <f>IF(N118="základní",J118,0)</f>
        <v>0</v>
      </c>
      <c r="BF118" s="204">
        <f>IF(N118="snížená",J118,0)</f>
        <v>0</v>
      </c>
      <c r="BG118" s="204">
        <f>IF(N118="zákl. přenesená",J118,0)</f>
        <v>0</v>
      </c>
      <c r="BH118" s="204">
        <f>IF(N118="sníž. přenesená",J118,0)</f>
        <v>0</v>
      </c>
      <c r="BI118" s="204">
        <f>IF(N118="nulová",J118,0)</f>
        <v>0</v>
      </c>
      <c r="BJ118" s="19" t="s">
        <v>23</v>
      </c>
      <c r="BK118" s="204">
        <f>ROUND(I118*H118,2)</f>
        <v>0</v>
      </c>
      <c r="BL118" s="19" t="s">
        <v>258</v>
      </c>
      <c r="BM118" s="19" t="s">
        <v>4692</v>
      </c>
    </row>
    <row r="119" spans="2:65" s="1" customFormat="1" ht="6.9" customHeight="1">
      <c r="B119" s="51"/>
      <c r="C119" s="52"/>
      <c r="D119" s="52"/>
      <c r="E119" s="52"/>
      <c r="F119" s="52"/>
      <c r="G119" s="52"/>
      <c r="H119" s="52"/>
      <c r="I119" s="139"/>
      <c r="J119" s="52"/>
      <c r="K119" s="52"/>
      <c r="L119" s="56"/>
    </row>
  </sheetData>
  <sheetProtection password="CC35" sheet="1" objects="1" scenarios="1" formatColumns="0" formatRows="0" sort="0" autoFilter="0"/>
  <autoFilter ref="C85:K85"/>
  <mergeCells count="12">
    <mergeCell ref="E76:H76"/>
    <mergeCell ref="E78:H78"/>
    <mergeCell ref="E7:H7"/>
    <mergeCell ref="E9:H9"/>
    <mergeCell ref="E11:H11"/>
    <mergeCell ref="E26:H26"/>
    <mergeCell ref="E47:H47"/>
    <mergeCell ref="G1:H1"/>
    <mergeCell ref="L2:V2"/>
    <mergeCell ref="E49:H49"/>
    <mergeCell ref="E51:H51"/>
    <mergeCell ref="E74:H74"/>
  </mergeCells>
  <hyperlinks>
    <hyperlink ref="F1:G1" location="C2" tooltip="Krycí list soupisu" display="1) Krycí list soupisu"/>
    <hyperlink ref="G1:H1" location="C58" tooltip="Rekapitulace" display="2) Rekapitulace"/>
    <hyperlink ref="J1" location="C85"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4.xml><?xml version="1.0" encoding="utf-8"?>
<worksheet xmlns="http://schemas.openxmlformats.org/spreadsheetml/2006/main" xmlns:r="http://schemas.openxmlformats.org/officeDocument/2006/relationships">
  <sheetPr>
    <pageSetUpPr fitToPage="1"/>
  </sheetPr>
  <dimension ref="A1:BR86"/>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123</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s="1" customFormat="1" ht="13.2">
      <c r="B8" s="36"/>
      <c r="C8" s="37"/>
      <c r="D8" s="32" t="s">
        <v>162</v>
      </c>
      <c r="E8" s="37"/>
      <c r="F8" s="37"/>
      <c r="G8" s="37"/>
      <c r="H8" s="37"/>
      <c r="I8" s="118"/>
      <c r="J8" s="37"/>
      <c r="K8" s="40"/>
    </row>
    <row r="9" spans="1:70" s="1" customFormat="1" ht="36.9" customHeight="1">
      <c r="B9" s="36"/>
      <c r="C9" s="37"/>
      <c r="D9" s="37"/>
      <c r="E9" s="419" t="s">
        <v>4693</v>
      </c>
      <c r="F9" s="397"/>
      <c r="G9" s="397"/>
      <c r="H9" s="397"/>
      <c r="I9" s="118"/>
      <c r="J9" s="37"/>
      <c r="K9" s="40"/>
    </row>
    <row r="10" spans="1:70" s="1" customFormat="1">
      <c r="B10" s="36"/>
      <c r="C10" s="37"/>
      <c r="D10" s="37"/>
      <c r="E10" s="37"/>
      <c r="F10" s="37"/>
      <c r="G10" s="37"/>
      <c r="H10" s="37"/>
      <c r="I10" s="118"/>
      <c r="J10" s="37"/>
      <c r="K10" s="40"/>
    </row>
    <row r="11" spans="1:70" s="1" customFormat="1" ht="14.4" customHeight="1">
      <c r="B11" s="36"/>
      <c r="C11" s="37"/>
      <c r="D11" s="32" t="s">
        <v>19</v>
      </c>
      <c r="E11" s="37"/>
      <c r="F11" s="30" t="s">
        <v>22</v>
      </c>
      <c r="G11" s="37"/>
      <c r="H11" s="37"/>
      <c r="I11" s="119" t="s">
        <v>21</v>
      </c>
      <c r="J11" s="30" t="s">
        <v>22</v>
      </c>
      <c r="K11" s="40"/>
    </row>
    <row r="12" spans="1:70" s="1" customFormat="1" ht="14.4" customHeight="1">
      <c r="B12" s="36"/>
      <c r="C12" s="37"/>
      <c r="D12" s="32" t="s">
        <v>24</v>
      </c>
      <c r="E12" s="37"/>
      <c r="F12" s="30" t="s">
        <v>25</v>
      </c>
      <c r="G12" s="37"/>
      <c r="H12" s="37"/>
      <c r="I12" s="119" t="s">
        <v>26</v>
      </c>
      <c r="J12" s="120" t="str">
        <f>'Rekapitulace stavby'!AN8</f>
        <v>4.1.2017</v>
      </c>
      <c r="K12" s="40"/>
    </row>
    <row r="13" spans="1:70" s="1" customFormat="1" ht="10.8" customHeight="1">
      <c r="B13" s="36"/>
      <c r="C13" s="37"/>
      <c r="D13" s="37"/>
      <c r="E13" s="37"/>
      <c r="F13" s="37"/>
      <c r="G13" s="37"/>
      <c r="H13" s="37"/>
      <c r="I13" s="118"/>
      <c r="J13" s="37"/>
      <c r="K13" s="40"/>
    </row>
    <row r="14" spans="1:70" s="1" customFormat="1" ht="14.4" customHeight="1">
      <c r="B14" s="36"/>
      <c r="C14" s="37"/>
      <c r="D14" s="32" t="s">
        <v>30</v>
      </c>
      <c r="E14" s="37"/>
      <c r="F14" s="37"/>
      <c r="G14" s="37"/>
      <c r="H14" s="37"/>
      <c r="I14" s="119" t="s">
        <v>31</v>
      </c>
      <c r="J14" s="30" t="s">
        <v>22</v>
      </c>
      <c r="K14" s="40"/>
    </row>
    <row r="15" spans="1:70" s="1" customFormat="1" ht="18" customHeight="1">
      <c r="B15" s="36"/>
      <c r="C15" s="37"/>
      <c r="D15" s="37"/>
      <c r="E15" s="30" t="s">
        <v>32</v>
      </c>
      <c r="F15" s="37"/>
      <c r="G15" s="37"/>
      <c r="H15" s="37"/>
      <c r="I15" s="119" t="s">
        <v>33</v>
      </c>
      <c r="J15" s="30" t="s">
        <v>22</v>
      </c>
      <c r="K15" s="40"/>
    </row>
    <row r="16" spans="1:70" s="1" customFormat="1" ht="6.9" customHeight="1">
      <c r="B16" s="36"/>
      <c r="C16" s="37"/>
      <c r="D16" s="37"/>
      <c r="E16" s="37"/>
      <c r="F16" s="37"/>
      <c r="G16" s="37"/>
      <c r="H16" s="37"/>
      <c r="I16" s="118"/>
      <c r="J16" s="37"/>
      <c r="K16" s="40"/>
    </row>
    <row r="17" spans="2:11" s="1" customFormat="1" ht="14.4" customHeight="1">
      <c r="B17" s="36"/>
      <c r="C17" s="37"/>
      <c r="D17" s="32" t="s">
        <v>34</v>
      </c>
      <c r="E17" s="37"/>
      <c r="F17" s="37"/>
      <c r="G17" s="37"/>
      <c r="H17" s="37"/>
      <c r="I17" s="119" t="s">
        <v>31</v>
      </c>
      <c r="J17" s="30" t="str">
        <f>IF('Rekapitulace stavby'!AN13="Vyplň údaj","",IF('Rekapitulace stavby'!AN13="","",'Rekapitulace stavby'!AN13))</f>
        <v/>
      </c>
      <c r="K17" s="40"/>
    </row>
    <row r="18" spans="2:11" s="1" customFormat="1" ht="18" customHeight="1">
      <c r="B18" s="36"/>
      <c r="C18" s="37"/>
      <c r="D18" s="37"/>
      <c r="E18" s="30" t="str">
        <f>IF('Rekapitulace stavby'!E14="Vyplň údaj","",IF('Rekapitulace stavby'!E14="","",'Rekapitulace stavby'!E14))</f>
        <v/>
      </c>
      <c r="F18" s="37"/>
      <c r="G18" s="37"/>
      <c r="H18" s="37"/>
      <c r="I18" s="119" t="s">
        <v>33</v>
      </c>
      <c r="J18" s="30" t="str">
        <f>IF('Rekapitulace stavby'!AN14="Vyplň údaj","",IF('Rekapitulace stavby'!AN14="","",'Rekapitulace stavby'!AN14))</f>
        <v/>
      </c>
      <c r="K18" s="40"/>
    </row>
    <row r="19" spans="2:11" s="1" customFormat="1" ht="6.9" customHeight="1">
      <c r="B19" s="36"/>
      <c r="C19" s="37"/>
      <c r="D19" s="37"/>
      <c r="E19" s="37"/>
      <c r="F19" s="37"/>
      <c r="G19" s="37"/>
      <c r="H19" s="37"/>
      <c r="I19" s="118"/>
      <c r="J19" s="37"/>
      <c r="K19" s="40"/>
    </row>
    <row r="20" spans="2:11" s="1" customFormat="1" ht="14.4" customHeight="1">
      <c r="B20" s="36"/>
      <c r="C20" s="37"/>
      <c r="D20" s="32" t="s">
        <v>36</v>
      </c>
      <c r="E20" s="37"/>
      <c r="F20" s="37"/>
      <c r="G20" s="37"/>
      <c r="H20" s="37"/>
      <c r="I20" s="119" t="s">
        <v>31</v>
      </c>
      <c r="J20" s="30" t="s">
        <v>22</v>
      </c>
      <c r="K20" s="40"/>
    </row>
    <row r="21" spans="2:11" s="1" customFormat="1" ht="18" customHeight="1">
      <c r="B21" s="36"/>
      <c r="C21" s="37"/>
      <c r="D21" s="37"/>
      <c r="E21" s="30" t="s">
        <v>37</v>
      </c>
      <c r="F21" s="37"/>
      <c r="G21" s="37"/>
      <c r="H21" s="37"/>
      <c r="I21" s="119" t="s">
        <v>33</v>
      </c>
      <c r="J21" s="30" t="s">
        <v>22</v>
      </c>
      <c r="K21" s="40"/>
    </row>
    <row r="22" spans="2:11" s="1" customFormat="1" ht="6.9" customHeight="1">
      <c r="B22" s="36"/>
      <c r="C22" s="37"/>
      <c r="D22" s="37"/>
      <c r="E22" s="37"/>
      <c r="F22" s="37"/>
      <c r="G22" s="37"/>
      <c r="H22" s="37"/>
      <c r="I22" s="118"/>
      <c r="J22" s="37"/>
      <c r="K22" s="40"/>
    </row>
    <row r="23" spans="2:11" s="1" customFormat="1" ht="14.4" customHeight="1">
      <c r="B23" s="36"/>
      <c r="C23" s="37"/>
      <c r="D23" s="32" t="s">
        <v>39</v>
      </c>
      <c r="E23" s="37"/>
      <c r="F23" s="37"/>
      <c r="G23" s="37"/>
      <c r="H23" s="37"/>
      <c r="I23" s="118"/>
      <c r="J23" s="37"/>
      <c r="K23" s="40"/>
    </row>
    <row r="24" spans="2:11" s="7" customFormat="1" ht="20.399999999999999" customHeight="1">
      <c r="B24" s="121"/>
      <c r="C24" s="122"/>
      <c r="D24" s="122"/>
      <c r="E24" s="409" t="s">
        <v>22</v>
      </c>
      <c r="F24" s="420"/>
      <c r="G24" s="420"/>
      <c r="H24" s="420"/>
      <c r="I24" s="123"/>
      <c r="J24" s="122"/>
      <c r="K24" s="124"/>
    </row>
    <row r="25" spans="2:11" s="1" customFormat="1" ht="6.9" customHeight="1">
      <c r="B25" s="36"/>
      <c r="C25" s="37"/>
      <c r="D25" s="37"/>
      <c r="E25" s="37"/>
      <c r="F25" s="37"/>
      <c r="G25" s="37"/>
      <c r="H25" s="37"/>
      <c r="I25" s="118"/>
      <c r="J25" s="37"/>
      <c r="K25" s="40"/>
    </row>
    <row r="26" spans="2:11" s="1" customFormat="1" ht="6.9" customHeight="1">
      <c r="B26" s="36"/>
      <c r="C26" s="37"/>
      <c r="D26" s="81"/>
      <c r="E26" s="81"/>
      <c r="F26" s="81"/>
      <c r="G26" s="81"/>
      <c r="H26" s="81"/>
      <c r="I26" s="125"/>
      <c r="J26" s="81"/>
      <c r="K26" s="126"/>
    </row>
    <row r="27" spans="2:11" s="1" customFormat="1" ht="25.35" customHeight="1">
      <c r="B27" s="36"/>
      <c r="C27" s="37"/>
      <c r="D27" s="127" t="s">
        <v>41</v>
      </c>
      <c r="E27" s="37"/>
      <c r="F27" s="37"/>
      <c r="G27" s="37"/>
      <c r="H27" s="37"/>
      <c r="I27" s="118"/>
      <c r="J27" s="128">
        <f>ROUND(J78,2)</f>
        <v>0</v>
      </c>
      <c r="K27" s="40"/>
    </row>
    <row r="28" spans="2:11" s="1" customFormat="1" ht="6.9" customHeight="1">
      <c r="B28" s="36"/>
      <c r="C28" s="37"/>
      <c r="D28" s="81"/>
      <c r="E28" s="81"/>
      <c r="F28" s="81"/>
      <c r="G28" s="81"/>
      <c r="H28" s="81"/>
      <c r="I28" s="125"/>
      <c r="J28" s="81"/>
      <c r="K28" s="126"/>
    </row>
    <row r="29" spans="2:11" s="1" customFormat="1" ht="14.4" customHeight="1">
      <c r="B29" s="36"/>
      <c r="C29" s="37"/>
      <c r="D29" s="37"/>
      <c r="E29" s="37"/>
      <c r="F29" s="41" t="s">
        <v>43</v>
      </c>
      <c r="G29" s="37"/>
      <c r="H29" s="37"/>
      <c r="I29" s="129" t="s">
        <v>42</v>
      </c>
      <c r="J29" s="41" t="s">
        <v>44</v>
      </c>
      <c r="K29" s="40"/>
    </row>
    <row r="30" spans="2:11" s="1" customFormat="1" ht="14.4" customHeight="1">
      <c r="B30" s="36"/>
      <c r="C30" s="37"/>
      <c r="D30" s="44" t="s">
        <v>45</v>
      </c>
      <c r="E30" s="44" t="s">
        <v>46</v>
      </c>
      <c r="F30" s="130">
        <f>ROUND(SUM(BE78:BE85), 2)</f>
        <v>0</v>
      </c>
      <c r="G30" s="37"/>
      <c r="H30" s="37"/>
      <c r="I30" s="131">
        <v>0.21</v>
      </c>
      <c r="J30" s="130">
        <f>ROUND(ROUND((SUM(BE78:BE85)), 2)*I30, 2)</f>
        <v>0</v>
      </c>
      <c r="K30" s="40"/>
    </row>
    <row r="31" spans="2:11" s="1" customFormat="1" ht="14.4" customHeight="1">
      <c r="B31" s="36"/>
      <c r="C31" s="37"/>
      <c r="D31" s="37"/>
      <c r="E31" s="44" t="s">
        <v>47</v>
      </c>
      <c r="F31" s="130">
        <f>ROUND(SUM(BF78:BF85), 2)</f>
        <v>0</v>
      </c>
      <c r="G31" s="37"/>
      <c r="H31" s="37"/>
      <c r="I31" s="131">
        <v>0.15</v>
      </c>
      <c r="J31" s="130">
        <f>ROUND(ROUND((SUM(BF78:BF85)), 2)*I31, 2)</f>
        <v>0</v>
      </c>
      <c r="K31" s="40"/>
    </row>
    <row r="32" spans="2:11" s="1" customFormat="1" ht="14.4" hidden="1" customHeight="1">
      <c r="B32" s="36"/>
      <c r="C32" s="37"/>
      <c r="D32" s="37"/>
      <c r="E32" s="44" t="s">
        <v>48</v>
      </c>
      <c r="F32" s="130">
        <f>ROUND(SUM(BG78:BG85), 2)</f>
        <v>0</v>
      </c>
      <c r="G32" s="37"/>
      <c r="H32" s="37"/>
      <c r="I32" s="131">
        <v>0.21</v>
      </c>
      <c r="J32" s="130">
        <v>0</v>
      </c>
      <c r="K32" s="40"/>
    </row>
    <row r="33" spans="2:11" s="1" customFormat="1" ht="14.4" hidden="1" customHeight="1">
      <c r="B33" s="36"/>
      <c r="C33" s="37"/>
      <c r="D33" s="37"/>
      <c r="E33" s="44" t="s">
        <v>49</v>
      </c>
      <c r="F33" s="130">
        <f>ROUND(SUM(BH78:BH85), 2)</f>
        <v>0</v>
      </c>
      <c r="G33" s="37"/>
      <c r="H33" s="37"/>
      <c r="I33" s="131">
        <v>0.15</v>
      </c>
      <c r="J33" s="130">
        <v>0</v>
      </c>
      <c r="K33" s="40"/>
    </row>
    <row r="34" spans="2:11" s="1" customFormat="1" ht="14.4" hidden="1" customHeight="1">
      <c r="B34" s="36"/>
      <c r="C34" s="37"/>
      <c r="D34" s="37"/>
      <c r="E34" s="44" t="s">
        <v>50</v>
      </c>
      <c r="F34" s="130">
        <f>ROUND(SUM(BI78:BI85), 2)</f>
        <v>0</v>
      </c>
      <c r="G34" s="37"/>
      <c r="H34" s="37"/>
      <c r="I34" s="131">
        <v>0</v>
      </c>
      <c r="J34" s="130">
        <v>0</v>
      </c>
      <c r="K34" s="40"/>
    </row>
    <row r="35" spans="2:11" s="1" customFormat="1" ht="6.9" customHeight="1">
      <c r="B35" s="36"/>
      <c r="C35" s="37"/>
      <c r="D35" s="37"/>
      <c r="E35" s="37"/>
      <c r="F35" s="37"/>
      <c r="G35" s="37"/>
      <c r="H35" s="37"/>
      <c r="I35" s="118"/>
      <c r="J35" s="37"/>
      <c r="K35" s="40"/>
    </row>
    <row r="36" spans="2:11" s="1" customFormat="1" ht="25.35" customHeight="1">
      <c r="B36" s="36"/>
      <c r="C36" s="132"/>
      <c r="D36" s="133" t="s">
        <v>51</v>
      </c>
      <c r="E36" s="75"/>
      <c r="F36" s="75"/>
      <c r="G36" s="134" t="s">
        <v>52</v>
      </c>
      <c r="H36" s="135" t="s">
        <v>53</v>
      </c>
      <c r="I36" s="136"/>
      <c r="J36" s="137">
        <f>SUM(J27:J34)</f>
        <v>0</v>
      </c>
      <c r="K36" s="138"/>
    </row>
    <row r="37" spans="2:11" s="1" customFormat="1" ht="14.4" customHeight="1">
      <c r="B37" s="51"/>
      <c r="C37" s="52"/>
      <c r="D37" s="52"/>
      <c r="E37" s="52"/>
      <c r="F37" s="52"/>
      <c r="G37" s="52"/>
      <c r="H37" s="52"/>
      <c r="I37" s="139"/>
      <c r="J37" s="52"/>
      <c r="K37" s="53"/>
    </row>
    <row r="41" spans="2:11" s="1" customFormat="1" ht="6.9" customHeight="1">
      <c r="B41" s="140"/>
      <c r="C41" s="141"/>
      <c r="D41" s="141"/>
      <c r="E41" s="141"/>
      <c r="F41" s="141"/>
      <c r="G41" s="141"/>
      <c r="H41" s="141"/>
      <c r="I41" s="142"/>
      <c r="J41" s="141"/>
      <c r="K41" s="143"/>
    </row>
    <row r="42" spans="2:11" s="1" customFormat="1" ht="36.9" customHeight="1">
      <c r="B42" s="36"/>
      <c r="C42" s="25" t="s">
        <v>164</v>
      </c>
      <c r="D42" s="37"/>
      <c r="E42" s="37"/>
      <c r="F42" s="37"/>
      <c r="G42" s="37"/>
      <c r="H42" s="37"/>
      <c r="I42" s="118"/>
      <c r="J42" s="37"/>
      <c r="K42" s="40"/>
    </row>
    <row r="43" spans="2:11" s="1" customFormat="1" ht="6.9" customHeight="1">
      <c r="B43" s="36"/>
      <c r="C43" s="37"/>
      <c r="D43" s="37"/>
      <c r="E43" s="37"/>
      <c r="F43" s="37"/>
      <c r="G43" s="37"/>
      <c r="H43" s="37"/>
      <c r="I43" s="118"/>
      <c r="J43" s="37"/>
      <c r="K43" s="40"/>
    </row>
    <row r="44" spans="2:11" s="1" customFormat="1" ht="14.4" customHeight="1">
      <c r="B44" s="36"/>
      <c r="C44" s="32" t="s">
        <v>16</v>
      </c>
      <c r="D44" s="37"/>
      <c r="E44" s="37"/>
      <c r="F44" s="37"/>
      <c r="G44" s="37"/>
      <c r="H44" s="37"/>
      <c r="I44" s="118"/>
      <c r="J44" s="37"/>
      <c r="K44" s="40"/>
    </row>
    <row r="45" spans="2:11" s="1" customFormat="1" ht="20.399999999999999" customHeight="1">
      <c r="B45" s="36"/>
      <c r="C45" s="37"/>
      <c r="D45" s="37"/>
      <c r="E45" s="418" t="str">
        <f>E7</f>
        <v>Přístavba a tělocvična ZŠ Týnec - II. etapa</v>
      </c>
      <c r="F45" s="397"/>
      <c r="G45" s="397"/>
      <c r="H45" s="397"/>
      <c r="I45" s="118"/>
      <c r="J45" s="37"/>
      <c r="K45" s="40"/>
    </row>
    <row r="46" spans="2:11" s="1" customFormat="1" ht="14.4" customHeight="1">
      <c r="B46" s="36"/>
      <c r="C46" s="32" t="s">
        <v>162</v>
      </c>
      <c r="D46" s="37"/>
      <c r="E46" s="37"/>
      <c r="F46" s="37"/>
      <c r="G46" s="37"/>
      <c r="H46" s="37"/>
      <c r="I46" s="118"/>
      <c r="J46" s="37"/>
      <c r="K46" s="40"/>
    </row>
    <row r="47" spans="2:11" s="1" customFormat="1" ht="22.2" customHeight="1">
      <c r="B47" s="36"/>
      <c r="C47" s="37"/>
      <c r="D47" s="37"/>
      <c r="E47" s="419" t="str">
        <f>E9</f>
        <v>SO-14 - Oplocení</v>
      </c>
      <c r="F47" s="397"/>
      <c r="G47" s="397"/>
      <c r="H47" s="397"/>
      <c r="I47" s="118"/>
      <c r="J47" s="37"/>
      <c r="K47" s="40"/>
    </row>
    <row r="48" spans="2:11" s="1" customFormat="1" ht="6.9" customHeight="1">
      <c r="B48" s="36"/>
      <c r="C48" s="37"/>
      <c r="D48" s="37"/>
      <c r="E48" s="37"/>
      <c r="F48" s="37"/>
      <c r="G48" s="37"/>
      <c r="H48" s="37"/>
      <c r="I48" s="118"/>
      <c r="J48" s="37"/>
      <c r="K48" s="40"/>
    </row>
    <row r="49" spans="2:47" s="1" customFormat="1" ht="18" customHeight="1">
      <c r="B49" s="36"/>
      <c r="C49" s="32" t="s">
        <v>24</v>
      </c>
      <c r="D49" s="37"/>
      <c r="E49" s="37"/>
      <c r="F49" s="30" t="str">
        <f>F12</f>
        <v>K Náklí 404, 257 41 Týnec nad Sázavou</v>
      </c>
      <c r="G49" s="37"/>
      <c r="H49" s="37"/>
      <c r="I49" s="119" t="s">
        <v>26</v>
      </c>
      <c r="J49" s="120" t="str">
        <f>IF(J12="","",J12)</f>
        <v>4.1.2017</v>
      </c>
      <c r="K49" s="40"/>
    </row>
    <row r="50" spans="2:47" s="1" customFormat="1" ht="6.9" customHeight="1">
      <c r="B50" s="36"/>
      <c r="C50" s="37"/>
      <c r="D50" s="37"/>
      <c r="E50" s="37"/>
      <c r="F50" s="37"/>
      <c r="G50" s="37"/>
      <c r="H50" s="37"/>
      <c r="I50" s="118"/>
      <c r="J50" s="37"/>
      <c r="K50" s="40"/>
    </row>
    <row r="51" spans="2:47" s="1" customFormat="1" ht="13.2">
      <c r="B51" s="36"/>
      <c r="C51" s="32" t="s">
        <v>30</v>
      </c>
      <c r="D51" s="37"/>
      <c r="E51" s="37"/>
      <c r="F51" s="30" t="str">
        <f>E15</f>
        <v>Město Týnec nad Sázavou</v>
      </c>
      <c r="G51" s="37"/>
      <c r="H51" s="37"/>
      <c r="I51" s="119" t="s">
        <v>36</v>
      </c>
      <c r="J51" s="30" t="str">
        <f>E21</f>
        <v>Sladký &amp; Partners s.r.o., projektový atelier</v>
      </c>
      <c r="K51" s="40"/>
    </row>
    <row r="52" spans="2:47" s="1" customFormat="1" ht="14.4" customHeight="1">
      <c r="B52" s="36"/>
      <c r="C52" s="32" t="s">
        <v>34</v>
      </c>
      <c r="D52" s="37"/>
      <c r="E52" s="37"/>
      <c r="F52" s="30" t="str">
        <f>IF(E18="","",E18)</f>
        <v/>
      </c>
      <c r="G52" s="37"/>
      <c r="H52" s="37"/>
      <c r="I52" s="118"/>
      <c r="J52" s="37"/>
      <c r="K52" s="40"/>
    </row>
    <row r="53" spans="2:47" s="1" customFormat="1" ht="10.35" customHeight="1">
      <c r="B53" s="36"/>
      <c r="C53" s="37"/>
      <c r="D53" s="37"/>
      <c r="E53" s="37"/>
      <c r="F53" s="37"/>
      <c r="G53" s="37"/>
      <c r="H53" s="37"/>
      <c r="I53" s="118"/>
      <c r="J53" s="37"/>
      <c r="K53" s="40"/>
    </row>
    <row r="54" spans="2:47" s="1" customFormat="1" ht="29.25" customHeight="1">
      <c r="B54" s="36"/>
      <c r="C54" s="144" t="s">
        <v>165</v>
      </c>
      <c r="D54" s="132"/>
      <c r="E54" s="132"/>
      <c r="F54" s="132"/>
      <c r="G54" s="132"/>
      <c r="H54" s="132"/>
      <c r="I54" s="145"/>
      <c r="J54" s="146" t="s">
        <v>166</v>
      </c>
      <c r="K54" s="147"/>
    </row>
    <row r="55" spans="2:47" s="1" customFormat="1" ht="10.35" customHeight="1">
      <c r="B55" s="36"/>
      <c r="C55" s="37"/>
      <c r="D55" s="37"/>
      <c r="E55" s="37"/>
      <c r="F55" s="37"/>
      <c r="G55" s="37"/>
      <c r="H55" s="37"/>
      <c r="I55" s="118"/>
      <c r="J55" s="37"/>
      <c r="K55" s="40"/>
    </row>
    <row r="56" spans="2:47" s="1" customFormat="1" ht="29.25" customHeight="1">
      <c r="B56" s="36"/>
      <c r="C56" s="148" t="s">
        <v>167</v>
      </c>
      <c r="D56" s="37"/>
      <c r="E56" s="37"/>
      <c r="F56" s="37"/>
      <c r="G56" s="37"/>
      <c r="H56" s="37"/>
      <c r="I56" s="118"/>
      <c r="J56" s="128">
        <f>J78</f>
        <v>0</v>
      </c>
      <c r="K56" s="40"/>
      <c r="AU56" s="19" t="s">
        <v>168</v>
      </c>
    </row>
    <row r="57" spans="2:47" s="8" customFormat="1" ht="24.9" customHeight="1">
      <c r="B57" s="149"/>
      <c r="C57" s="150"/>
      <c r="D57" s="151" t="s">
        <v>169</v>
      </c>
      <c r="E57" s="152"/>
      <c r="F57" s="152"/>
      <c r="G57" s="152"/>
      <c r="H57" s="152"/>
      <c r="I57" s="153"/>
      <c r="J57" s="154">
        <f>J79</f>
        <v>0</v>
      </c>
      <c r="K57" s="155"/>
    </row>
    <row r="58" spans="2:47" s="9" customFormat="1" ht="19.95" customHeight="1">
      <c r="B58" s="156"/>
      <c r="C58" s="157"/>
      <c r="D58" s="158" t="s">
        <v>281</v>
      </c>
      <c r="E58" s="159"/>
      <c r="F58" s="159"/>
      <c r="G58" s="159"/>
      <c r="H58" s="159"/>
      <c r="I58" s="160"/>
      <c r="J58" s="161">
        <f>J80</f>
        <v>0</v>
      </c>
      <c r="K58" s="162"/>
    </row>
    <row r="59" spans="2:47" s="1" customFormat="1" ht="21.75" customHeight="1">
      <c r="B59" s="36"/>
      <c r="C59" s="37"/>
      <c r="D59" s="37"/>
      <c r="E59" s="37"/>
      <c r="F59" s="37"/>
      <c r="G59" s="37"/>
      <c r="H59" s="37"/>
      <c r="I59" s="118"/>
      <c r="J59" s="37"/>
      <c r="K59" s="40"/>
    </row>
    <row r="60" spans="2:47" s="1" customFormat="1" ht="6.9" customHeight="1">
      <c r="B60" s="51"/>
      <c r="C60" s="52"/>
      <c r="D60" s="52"/>
      <c r="E60" s="52"/>
      <c r="F60" s="52"/>
      <c r="G60" s="52"/>
      <c r="H60" s="52"/>
      <c r="I60" s="139"/>
      <c r="J60" s="52"/>
      <c r="K60" s="53"/>
    </row>
    <row r="64" spans="2:47" s="1" customFormat="1" ht="6.9" customHeight="1">
      <c r="B64" s="54"/>
      <c r="C64" s="55"/>
      <c r="D64" s="55"/>
      <c r="E64" s="55"/>
      <c r="F64" s="55"/>
      <c r="G64" s="55"/>
      <c r="H64" s="55"/>
      <c r="I64" s="142"/>
      <c r="J64" s="55"/>
      <c r="K64" s="55"/>
      <c r="L64" s="56"/>
    </row>
    <row r="65" spans="2:63" s="1" customFormat="1" ht="36.9" customHeight="1">
      <c r="B65" s="36"/>
      <c r="C65" s="57" t="s">
        <v>179</v>
      </c>
      <c r="D65" s="58"/>
      <c r="E65" s="58"/>
      <c r="F65" s="58"/>
      <c r="G65" s="58"/>
      <c r="H65" s="58"/>
      <c r="I65" s="163"/>
      <c r="J65" s="58"/>
      <c r="K65" s="58"/>
      <c r="L65" s="56"/>
    </row>
    <row r="66" spans="2:63" s="1" customFormat="1" ht="6.9" customHeight="1">
      <c r="B66" s="36"/>
      <c r="C66" s="58"/>
      <c r="D66" s="58"/>
      <c r="E66" s="58"/>
      <c r="F66" s="58"/>
      <c r="G66" s="58"/>
      <c r="H66" s="58"/>
      <c r="I66" s="163"/>
      <c r="J66" s="58"/>
      <c r="K66" s="58"/>
      <c r="L66" s="56"/>
    </row>
    <row r="67" spans="2:63" s="1" customFormat="1" ht="14.4" customHeight="1">
      <c r="B67" s="36"/>
      <c r="C67" s="60" t="s">
        <v>16</v>
      </c>
      <c r="D67" s="58"/>
      <c r="E67" s="58"/>
      <c r="F67" s="58"/>
      <c r="G67" s="58"/>
      <c r="H67" s="58"/>
      <c r="I67" s="163"/>
      <c r="J67" s="58"/>
      <c r="K67" s="58"/>
      <c r="L67" s="56"/>
    </row>
    <row r="68" spans="2:63" s="1" customFormat="1" ht="20.399999999999999" customHeight="1">
      <c r="B68" s="36"/>
      <c r="C68" s="58"/>
      <c r="D68" s="58"/>
      <c r="E68" s="416" t="str">
        <f>E7</f>
        <v>Přístavba a tělocvična ZŠ Týnec - II. etapa</v>
      </c>
      <c r="F68" s="390"/>
      <c r="G68" s="390"/>
      <c r="H68" s="390"/>
      <c r="I68" s="163"/>
      <c r="J68" s="58"/>
      <c r="K68" s="58"/>
      <c r="L68" s="56"/>
    </row>
    <row r="69" spans="2:63" s="1" customFormat="1" ht="14.4" customHeight="1">
      <c r="B69" s="36"/>
      <c r="C69" s="60" t="s">
        <v>162</v>
      </c>
      <c r="D69" s="58"/>
      <c r="E69" s="58"/>
      <c r="F69" s="58"/>
      <c r="G69" s="58"/>
      <c r="H69" s="58"/>
      <c r="I69" s="163"/>
      <c r="J69" s="58"/>
      <c r="K69" s="58"/>
      <c r="L69" s="56"/>
    </row>
    <row r="70" spans="2:63" s="1" customFormat="1" ht="22.2" customHeight="1">
      <c r="B70" s="36"/>
      <c r="C70" s="58"/>
      <c r="D70" s="58"/>
      <c r="E70" s="387" t="str">
        <f>E9</f>
        <v>SO-14 - Oplocení</v>
      </c>
      <c r="F70" s="390"/>
      <c r="G70" s="390"/>
      <c r="H70" s="390"/>
      <c r="I70" s="163"/>
      <c r="J70" s="58"/>
      <c r="K70" s="58"/>
      <c r="L70" s="56"/>
    </row>
    <row r="71" spans="2:63" s="1" customFormat="1" ht="6.9" customHeight="1">
      <c r="B71" s="36"/>
      <c r="C71" s="58"/>
      <c r="D71" s="58"/>
      <c r="E71" s="58"/>
      <c r="F71" s="58"/>
      <c r="G71" s="58"/>
      <c r="H71" s="58"/>
      <c r="I71" s="163"/>
      <c r="J71" s="58"/>
      <c r="K71" s="58"/>
      <c r="L71" s="56"/>
    </row>
    <row r="72" spans="2:63" s="1" customFormat="1" ht="18" customHeight="1">
      <c r="B72" s="36"/>
      <c r="C72" s="60" t="s">
        <v>24</v>
      </c>
      <c r="D72" s="58"/>
      <c r="E72" s="58"/>
      <c r="F72" s="164" t="str">
        <f>F12</f>
        <v>K Náklí 404, 257 41 Týnec nad Sázavou</v>
      </c>
      <c r="G72" s="58"/>
      <c r="H72" s="58"/>
      <c r="I72" s="165" t="s">
        <v>26</v>
      </c>
      <c r="J72" s="68" t="str">
        <f>IF(J12="","",J12)</f>
        <v>4.1.2017</v>
      </c>
      <c r="K72" s="58"/>
      <c r="L72" s="56"/>
    </row>
    <row r="73" spans="2:63" s="1" customFormat="1" ht="6.9" customHeight="1">
      <c r="B73" s="36"/>
      <c r="C73" s="58"/>
      <c r="D73" s="58"/>
      <c r="E73" s="58"/>
      <c r="F73" s="58"/>
      <c r="G73" s="58"/>
      <c r="H73" s="58"/>
      <c r="I73" s="163"/>
      <c r="J73" s="58"/>
      <c r="K73" s="58"/>
      <c r="L73" s="56"/>
    </row>
    <row r="74" spans="2:63" s="1" customFormat="1" ht="13.2">
      <c r="B74" s="36"/>
      <c r="C74" s="60" t="s">
        <v>30</v>
      </c>
      <c r="D74" s="58"/>
      <c r="E74" s="58"/>
      <c r="F74" s="164" t="str">
        <f>E15</f>
        <v>Město Týnec nad Sázavou</v>
      </c>
      <c r="G74" s="58"/>
      <c r="H74" s="58"/>
      <c r="I74" s="165" t="s">
        <v>36</v>
      </c>
      <c r="J74" s="164" t="str">
        <f>E21</f>
        <v>Sladký &amp; Partners s.r.o., projektový atelier</v>
      </c>
      <c r="K74" s="58"/>
      <c r="L74" s="56"/>
    </row>
    <row r="75" spans="2:63" s="1" customFormat="1" ht="14.4" customHeight="1">
      <c r="B75" s="36"/>
      <c r="C75" s="60" t="s">
        <v>34</v>
      </c>
      <c r="D75" s="58"/>
      <c r="E75" s="58"/>
      <c r="F75" s="164" t="str">
        <f>IF(E18="","",E18)</f>
        <v/>
      </c>
      <c r="G75" s="58"/>
      <c r="H75" s="58"/>
      <c r="I75" s="163"/>
      <c r="J75" s="58"/>
      <c r="K75" s="58"/>
      <c r="L75" s="56"/>
    </row>
    <row r="76" spans="2:63" s="1" customFormat="1" ht="10.35" customHeight="1">
      <c r="B76" s="36"/>
      <c r="C76" s="58"/>
      <c r="D76" s="58"/>
      <c r="E76" s="58"/>
      <c r="F76" s="58"/>
      <c r="G76" s="58"/>
      <c r="H76" s="58"/>
      <c r="I76" s="163"/>
      <c r="J76" s="58"/>
      <c r="K76" s="58"/>
      <c r="L76" s="56"/>
    </row>
    <row r="77" spans="2:63" s="10" customFormat="1" ht="29.25" customHeight="1">
      <c r="B77" s="166"/>
      <c r="C77" s="167" t="s">
        <v>180</v>
      </c>
      <c r="D77" s="168" t="s">
        <v>60</v>
      </c>
      <c r="E77" s="168" t="s">
        <v>56</v>
      </c>
      <c r="F77" s="168" t="s">
        <v>181</v>
      </c>
      <c r="G77" s="168" t="s">
        <v>182</v>
      </c>
      <c r="H77" s="168" t="s">
        <v>183</v>
      </c>
      <c r="I77" s="169" t="s">
        <v>184</v>
      </c>
      <c r="J77" s="168" t="s">
        <v>166</v>
      </c>
      <c r="K77" s="170" t="s">
        <v>185</v>
      </c>
      <c r="L77" s="171"/>
      <c r="M77" s="77" t="s">
        <v>186</v>
      </c>
      <c r="N77" s="78" t="s">
        <v>45</v>
      </c>
      <c r="O77" s="78" t="s">
        <v>187</v>
      </c>
      <c r="P77" s="78" t="s">
        <v>188</v>
      </c>
      <c r="Q77" s="78" t="s">
        <v>189</v>
      </c>
      <c r="R77" s="78" t="s">
        <v>190</v>
      </c>
      <c r="S77" s="78" t="s">
        <v>191</v>
      </c>
      <c r="T77" s="79" t="s">
        <v>192</v>
      </c>
    </row>
    <row r="78" spans="2:63" s="1" customFormat="1" ht="29.25" customHeight="1">
      <c r="B78" s="36"/>
      <c r="C78" s="83" t="s">
        <v>167</v>
      </c>
      <c r="D78" s="58"/>
      <c r="E78" s="58"/>
      <c r="F78" s="58"/>
      <c r="G78" s="58"/>
      <c r="H78" s="58"/>
      <c r="I78" s="163"/>
      <c r="J78" s="172">
        <f>BK78</f>
        <v>0</v>
      </c>
      <c r="K78" s="58"/>
      <c r="L78" s="56"/>
      <c r="M78" s="80"/>
      <c r="N78" s="81"/>
      <c r="O78" s="81"/>
      <c r="P78" s="173">
        <f>P79</f>
        <v>0</v>
      </c>
      <c r="Q78" s="81"/>
      <c r="R78" s="173">
        <f>R79</f>
        <v>0</v>
      </c>
      <c r="S78" s="81"/>
      <c r="T78" s="174">
        <f>T79</f>
        <v>0</v>
      </c>
      <c r="AT78" s="19" t="s">
        <v>74</v>
      </c>
      <c r="AU78" s="19" t="s">
        <v>168</v>
      </c>
      <c r="BK78" s="175">
        <f>BK79</f>
        <v>0</v>
      </c>
    </row>
    <row r="79" spans="2:63" s="11" customFormat="1" ht="37.35" customHeight="1">
      <c r="B79" s="176"/>
      <c r="C79" s="177"/>
      <c r="D79" s="178" t="s">
        <v>74</v>
      </c>
      <c r="E79" s="179" t="s">
        <v>193</v>
      </c>
      <c r="F79" s="179" t="s">
        <v>194</v>
      </c>
      <c r="G79" s="177"/>
      <c r="H79" s="177"/>
      <c r="I79" s="180"/>
      <c r="J79" s="181">
        <f>BK79</f>
        <v>0</v>
      </c>
      <c r="K79" s="177"/>
      <c r="L79" s="182"/>
      <c r="M79" s="183"/>
      <c r="N79" s="184"/>
      <c r="O79" s="184"/>
      <c r="P79" s="185">
        <f>P80</f>
        <v>0</v>
      </c>
      <c r="Q79" s="184"/>
      <c r="R79" s="185">
        <f>R80</f>
        <v>0</v>
      </c>
      <c r="S79" s="184"/>
      <c r="T79" s="186">
        <f>T80</f>
        <v>0</v>
      </c>
      <c r="AR79" s="187" t="s">
        <v>23</v>
      </c>
      <c r="AT79" s="188" t="s">
        <v>74</v>
      </c>
      <c r="AU79" s="188" t="s">
        <v>75</v>
      </c>
      <c r="AY79" s="187" t="s">
        <v>195</v>
      </c>
      <c r="BK79" s="189">
        <f>BK80</f>
        <v>0</v>
      </c>
    </row>
    <row r="80" spans="2:63" s="11" customFormat="1" ht="19.95" customHeight="1">
      <c r="B80" s="176"/>
      <c r="C80" s="177"/>
      <c r="D80" s="190" t="s">
        <v>74</v>
      </c>
      <c r="E80" s="191" t="s">
        <v>216</v>
      </c>
      <c r="F80" s="191" t="s">
        <v>338</v>
      </c>
      <c r="G80" s="177"/>
      <c r="H80" s="177"/>
      <c r="I80" s="180"/>
      <c r="J80" s="192">
        <f>BK80</f>
        <v>0</v>
      </c>
      <c r="K80" s="177"/>
      <c r="L80" s="182"/>
      <c r="M80" s="183"/>
      <c r="N80" s="184"/>
      <c r="O80" s="184"/>
      <c r="P80" s="185">
        <f>SUM(P81:P85)</f>
        <v>0</v>
      </c>
      <c r="Q80" s="184"/>
      <c r="R80" s="185">
        <f>SUM(R81:R85)</f>
        <v>0</v>
      </c>
      <c r="S80" s="184"/>
      <c r="T80" s="186">
        <f>SUM(T81:T85)</f>
        <v>0</v>
      </c>
      <c r="AR80" s="187" t="s">
        <v>23</v>
      </c>
      <c r="AT80" s="188" t="s">
        <v>74</v>
      </c>
      <c r="AU80" s="188" t="s">
        <v>23</v>
      </c>
      <c r="AY80" s="187" t="s">
        <v>195</v>
      </c>
      <c r="BK80" s="189">
        <f>SUM(BK81:BK85)</f>
        <v>0</v>
      </c>
    </row>
    <row r="81" spans="2:65" s="1" customFormat="1" ht="28.8" customHeight="1">
      <c r="B81" s="36"/>
      <c r="C81" s="193" t="s">
        <v>23</v>
      </c>
      <c r="D81" s="193" t="s">
        <v>198</v>
      </c>
      <c r="E81" s="194" t="s">
        <v>4694</v>
      </c>
      <c r="F81" s="195" t="s">
        <v>4695</v>
      </c>
      <c r="G81" s="196" t="s">
        <v>206</v>
      </c>
      <c r="H81" s="197">
        <v>50.37</v>
      </c>
      <c r="I81" s="198"/>
      <c r="J81" s="199">
        <f>ROUND(I81*H81,2)</f>
        <v>0</v>
      </c>
      <c r="K81" s="195" t="s">
        <v>22</v>
      </c>
      <c r="L81" s="56"/>
      <c r="M81" s="200" t="s">
        <v>22</v>
      </c>
      <c r="N81" s="201" t="s">
        <v>46</v>
      </c>
      <c r="O81" s="37"/>
      <c r="P81" s="202">
        <f>O81*H81</f>
        <v>0</v>
      </c>
      <c r="Q81" s="202">
        <v>0</v>
      </c>
      <c r="R81" s="202">
        <f>Q81*H81</f>
        <v>0</v>
      </c>
      <c r="S81" s="202">
        <v>0</v>
      </c>
      <c r="T81" s="203">
        <f>S81*H81</f>
        <v>0</v>
      </c>
      <c r="AR81" s="19" t="s">
        <v>202</v>
      </c>
      <c r="AT81" s="19" t="s">
        <v>198</v>
      </c>
      <c r="AU81" s="19" t="s">
        <v>83</v>
      </c>
      <c r="AY81" s="19" t="s">
        <v>195</v>
      </c>
      <c r="BE81" s="204">
        <f>IF(N81="základní",J81,0)</f>
        <v>0</v>
      </c>
      <c r="BF81" s="204">
        <f>IF(N81="snížená",J81,0)</f>
        <v>0</v>
      </c>
      <c r="BG81" s="204">
        <f>IF(N81="zákl. přenesená",J81,0)</f>
        <v>0</v>
      </c>
      <c r="BH81" s="204">
        <f>IF(N81="sníž. přenesená",J81,0)</f>
        <v>0</v>
      </c>
      <c r="BI81" s="204">
        <f>IF(N81="nulová",J81,0)</f>
        <v>0</v>
      </c>
      <c r="BJ81" s="19" t="s">
        <v>23</v>
      </c>
      <c r="BK81" s="204">
        <f>ROUND(I81*H81,2)</f>
        <v>0</v>
      </c>
      <c r="BL81" s="19" t="s">
        <v>202</v>
      </c>
      <c r="BM81" s="19" t="s">
        <v>4696</v>
      </c>
    </row>
    <row r="82" spans="2:65" s="1" customFormat="1" ht="28.8" customHeight="1">
      <c r="B82" s="36"/>
      <c r="C82" s="193" t="s">
        <v>83</v>
      </c>
      <c r="D82" s="193" t="s">
        <v>198</v>
      </c>
      <c r="E82" s="194" t="s">
        <v>4697</v>
      </c>
      <c r="F82" s="195" t="s">
        <v>4695</v>
      </c>
      <c r="G82" s="196" t="s">
        <v>206</v>
      </c>
      <c r="H82" s="197">
        <v>10.68</v>
      </c>
      <c r="I82" s="198"/>
      <c r="J82" s="199">
        <f>ROUND(I82*H82,2)</f>
        <v>0</v>
      </c>
      <c r="K82" s="195" t="s">
        <v>22</v>
      </c>
      <c r="L82" s="56"/>
      <c r="M82" s="200" t="s">
        <v>22</v>
      </c>
      <c r="N82" s="201" t="s">
        <v>46</v>
      </c>
      <c r="O82" s="37"/>
      <c r="P82" s="202">
        <f>O82*H82</f>
        <v>0</v>
      </c>
      <c r="Q82" s="202">
        <v>0</v>
      </c>
      <c r="R82" s="202">
        <f>Q82*H82</f>
        <v>0</v>
      </c>
      <c r="S82" s="202">
        <v>0</v>
      </c>
      <c r="T82" s="203">
        <f>S82*H82</f>
        <v>0</v>
      </c>
      <c r="AR82" s="19" t="s">
        <v>202</v>
      </c>
      <c r="AT82" s="19" t="s">
        <v>198</v>
      </c>
      <c r="AU82" s="19" t="s">
        <v>83</v>
      </c>
      <c r="AY82" s="19" t="s">
        <v>195</v>
      </c>
      <c r="BE82" s="204">
        <f>IF(N82="základní",J82,0)</f>
        <v>0</v>
      </c>
      <c r="BF82" s="204">
        <f>IF(N82="snížená",J82,0)</f>
        <v>0</v>
      </c>
      <c r="BG82" s="204">
        <f>IF(N82="zákl. přenesená",J82,0)</f>
        <v>0</v>
      </c>
      <c r="BH82" s="204">
        <f>IF(N82="sníž. přenesená",J82,0)</f>
        <v>0</v>
      </c>
      <c r="BI82" s="204">
        <f>IF(N82="nulová",J82,0)</f>
        <v>0</v>
      </c>
      <c r="BJ82" s="19" t="s">
        <v>23</v>
      </c>
      <c r="BK82" s="204">
        <f>ROUND(I82*H82,2)</f>
        <v>0</v>
      </c>
      <c r="BL82" s="19" t="s">
        <v>202</v>
      </c>
      <c r="BM82" s="19" t="s">
        <v>4698</v>
      </c>
    </row>
    <row r="83" spans="2:65" s="1" customFormat="1" ht="28.8" customHeight="1">
      <c r="B83" s="36"/>
      <c r="C83" s="193" t="s">
        <v>216</v>
      </c>
      <c r="D83" s="193" t="s">
        <v>198</v>
      </c>
      <c r="E83" s="194" t="s">
        <v>4699</v>
      </c>
      <c r="F83" s="195" t="s">
        <v>4695</v>
      </c>
      <c r="G83" s="196" t="s">
        <v>206</v>
      </c>
      <c r="H83" s="197">
        <v>19.940999999999999</v>
      </c>
      <c r="I83" s="198"/>
      <c r="J83" s="199">
        <f>ROUND(I83*H83,2)</f>
        <v>0</v>
      </c>
      <c r="K83" s="195" t="s">
        <v>22</v>
      </c>
      <c r="L83" s="56"/>
      <c r="M83" s="200" t="s">
        <v>22</v>
      </c>
      <c r="N83" s="201" t="s">
        <v>46</v>
      </c>
      <c r="O83" s="37"/>
      <c r="P83" s="202">
        <f>O83*H83</f>
        <v>0</v>
      </c>
      <c r="Q83" s="202">
        <v>0</v>
      </c>
      <c r="R83" s="202">
        <f>Q83*H83</f>
        <v>0</v>
      </c>
      <c r="S83" s="202">
        <v>0</v>
      </c>
      <c r="T83" s="203">
        <f>S83*H83</f>
        <v>0</v>
      </c>
      <c r="AR83" s="19" t="s">
        <v>202</v>
      </c>
      <c r="AT83" s="19" t="s">
        <v>198</v>
      </c>
      <c r="AU83" s="19" t="s">
        <v>83</v>
      </c>
      <c r="AY83" s="19" t="s">
        <v>195</v>
      </c>
      <c r="BE83" s="204">
        <f>IF(N83="základní",J83,0)</f>
        <v>0</v>
      </c>
      <c r="BF83" s="204">
        <f>IF(N83="snížená",J83,0)</f>
        <v>0</v>
      </c>
      <c r="BG83" s="204">
        <f>IF(N83="zákl. přenesená",J83,0)</f>
        <v>0</v>
      </c>
      <c r="BH83" s="204">
        <f>IF(N83="sníž. přenesená",J83,0)</f>
        <v>0</v>
      </c>
      <c r="BI83" s="204">
        <f>IF(N83="nulová",J83,0)</f>
        <v>0</v>
      </c>
      <c r="BJ83" s="19" t="s">
        <v>23</v>
      </c>
      <c r="BK83" s="204">
        <f>ROUND(I83*H83,2)</f>
        <v>0</v>
      </c>
      <c r="BL83" s="19" t="s">
        <v>202</v>
      </c>
      <c r="BM83" s="19" t="s">
        <v>4700</v>
      </c>
    </row>
    <row r="84" spans="2:65" s="1" customFormat="1" ht="28.8" customHeight="1">
      <c r="B84" s="36"/>
      <c r="C84" s="193" t="s">
        <v>202</v>
      </c>
      <c r="D84" s="193" t="s">
        <v>198</v>
      </c>
      <c r="E84" s="194" t="s">
        <v>4701</v>
      </c>
      <c r="F84" s="195" t="s">
        <v>4695</v>
      </c>
      <c r="G84" s="196" t="s">
        <v>206</v>
      </c>
      <c r="H84" s="197">
        <v>11.7</v>
      </c>
      <c r="I84" s="198"/>
      <c r="J84" s="199">
        <f>ROUND(I84*H84,2)</f>
        <v>0</v>
      </c>
      <c r="K84" s="195" t="s">
        <v>22</v>
      </c>
      <c r="L84" s="56"/>
      <c r="M84" s="200" t="s">
        <v>22</v>
      </c>
      <c r="N84" s="201" t="s">
        <v>46</v>
      </c>
      <c r="O84" s="37"/>
      <c r="P84" s="202">
        <f>O84*H84</f>
        <v>0</v>
      </c>
      <c r="Q84" s="202">
        <v>0</v>
      </c>
      <c r="R84" s="202">
        <f>Q84*H84</f>
        <v>0</v>
      </c>
      <c r="S84" s="202">
        <v>0</v>
      </c>
      <c r="T84" s="203">
        <f>S84*H84</f>
        <v>0</v>
      </c>
      <c r="AR84" s="19" t="s">
        <v>202</v>
      </c>
      <c r="AT84" s="19" t="s">
        <v>198</v>
      </c>
      <c r="AU84" s="19" t="s">
        <v>83</v>
      </c>
      <c r="AY84" s="19" t="s">
        <v>195</v>
      </c>
      <c r="BE84" s="204">
        <f>IF(N84="základní",J84,0)</f>
        <v>0</v>
      </c>
      <c r="BF84" s="204">
        <f>IF(N84="snížená",J84,0)</f>
        <v>0</v>
      </c>
      <c r="BG84" s="204">
        <f>IF(N84="zákl. přenesená",J84,0)</f>
        <v>0</v>
      </c>
      <c r="BH84" s="204">
        <f>IF(N84="sníž. přenesená",J84,0)</f>
        <v>0</v>
      </c>
      <c r="BI84" s="204">
        <f>IF(N84="nulová",J84,0)</f>
        <v>0</v>
      </c>
      <c r="BJ84" s="19" t="s">
        <v>23</v>
      </c>
      <c r="BK84" s="204">
        <f>ROUND(I84*H84,2)</f>
        <v>0</v>
      </c>
      <c r="BL84" s="19" t="s">
        <v>202</v>
      </c>
      <c r="BM84" s="19" t="s">
        <v>4702</v>
      </c>
    </row>
    <row r="85" spans="2:65" s="1" customFormat="1" ht="28.8" customHeight="1">
      <c r="B85" s="36"/>
      <c r="C85" s="193" t="s">
        <v>239</v>
      </c>
      <c r="D85" s="193" t="s">
        <v>198</v>
      </c>
      <c r="E85" s="194" t="s">
        <v>4703</v>
      </c>
      <c r="F85" s="195" t="s">
        <v>4695</v>
      </c>
      <c r="G85" s="196" t="s">
        <v>206</v>
      </c>
      <c r="H85" s="197">
        <v>10.249000000000001</v>
      </c>
      <c r="I85" s="198"/>
      <c r="J85" s="199">
        <f>ROUND(I85*H85,2)</f>
        <v>0</v>
      </c>
      <c r="K85" s="195" t="s">
        <v>22</v>
      </c>
      <c r="L85" s="56"/>
      <c r="M85" s="200" t="s">
        <v>22</v>
      </c>
      <c r="N85" s="255" t="s">
        <v>46</v>
      </c>
      <c r="O85" s="256"/>
      <c r="P85" s="257">
        <f>O85*H85</f>
        <v>0</v>
      </c>
      <c r="Q85" s="257">
        <v>0</v>
      </c>
      <c r="R85" s="257">
        <f>Q85*H85</f>
        <v>0</v>
      </c>
      <c r="S85" s="257">
        <v>0</v>
      </c>
      <c r="T85" s="258">
        <f>S85*H85</f>
        <v>0</v>
      </c>
      <c r="AR85" s="19" t="s">
        <v>202</v>
      </c>
      <c r="AT85" s="19" t="s">
        <v>198</v>
      </c>
      <c r="AU85" s="19" t="s">
        <v>83</v>
      </c>
      <c r="AY85" s="19" t="s">
        <v>195</v>
      </c>
      <c r="BE85" s="204">
        <f>IF(N85="základní",J85,0)</f>
        <v>0</v>
      </c>
      <c r="BF85" s="204">
        <f>IF(N85="snížená",J85,0)</f>
        <v>0</v>
      </c>
      <c r="BG85" s="204">
        <f>IF(N85="zákl. přenesená",J85,0)</f>
        <v>0</v>
      </c>
      <c r="BH85" s="204">
        <f>IF(N85="sníž. přenesená",J85,0)</f>
        <v>0</v>
      </c>
      <c r="BI85" s="204">
        <f>IF(N85="nulová",J85,0)</f>
        <v>0</v>
      </c>
      <c r="BJ85" s="19" t="s">
        <v>23</v>
      </c>
      <c r="BK85" s="204">
        <f>ROUND(I85*H85,2)</f>
        <v>0</v>
      </c>
      <c r="BL85" s="19" t="s">
        <v>202</v>
      </c>
      <c r="BM85" s="19" t="s">
        <v>4704</v>
      </c>
    </row>
    <row r="86" spans="2:65" s="1" customFormat="1" ht="6.9" customHeight="1">
      <c r="B86" s="51"/>
      <c r="C86" s="52"/>
      <c r="D86" s="52"/>
      <c r="E86" s="52"/>
      <c r="F86" s="52"/>
      <c r="G86" s="52"/>
      <c r="H86" s="52"/>
      <c r="I86" s="139"/>
      <c r="J86" s="52"/>
      <c r="K86" s="52"/>
      <c r="L86" s="56"/>
    </row>
  </sheetData>
  <sheetProtection password="CC35" sheet="1" objects="1" scenarios="1" formatColumns="0" formatRows="0" sort="0" autoFilter="0"/>
  <autoFilter ref="C77:K77"/>
  <mergeCells count="9">
    <mergeCell ref="E68:H68"/>
    <mergeCell ref="E70:H70"/>
    <mergeCell ref="G1:H1"/>
    <mergeCell ref="L2:V2"/>
    <mergeCell ref="E7:H7"/>
    <mergeCell ref="E9:H9"/>
    <mergeCell ref="E24:H24"/>
    <mergeCell ref="E45:H45"/>
    <mergeCell ref="E47:H47"/>
  </mergeCells>
  <hyperlinks>
    <hyperlink ref="F1:G1" location="C2" tooltip="Krycí list soupisu" display="1) Krycí list soupisu"/>
    <hyperlink ref="G1:H1" location="C54" tooltip="Rekapitulace" display="2) Rekapitulace"/>
    <hyperlink ref="J1" location="C77"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5.xml><?xml version="1.0" encoding="utf-8"?>
<worksheet xmlns="http://schemas.openxmlformats.org/spreadsheetml/2006/main" xmlns:r="http://schemas.openxmlformats.org/officeDocument/2006/relationships">
  <sheetPr>
    <pageSetUpPr fitToPage="1"/>
  </sheetPr>
  <dimension ref="A1:BR189"/>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126</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s="1" customFormat="1" ht="13.2">
      <c r="B8" s="36"/>
      <c r="C8" s="37"/>
      <c r="D8" s="32" t="s">
        <v>162</v>
      </c>
      <c r="E8" s="37"/>
      <c r="F8" s="37"/>
      <c r="G8" s="37"/>
      <c r="H8" s="37"/>
      <c r="I8" s="118"/>
      <c r="J8" s="37"/>
      <c r="K8" s="40"/>
    </row>
    <row r="9" spans="1:70" s="1" customFormat="1" ht="36.9" customHeight="1">
      <c r="B9" s="36"/>
      <c r="C9" s="37"/>
      <c r="D9" s="37"/>
      <c r="E9" s="419" t="s">
        <v>4705</v>
      </c>
      <c r="F9" s="397"/>
      <c r="G9" s="397"/>
      <c r="H9" s="397"/>
      <c r="I9" s="118"/>
      <c r="J9" s="37"/>
      <c r="K9" s="40"/>
    </row>
    <row r="10" spans="1:70" s="1" customFormat="1">
      <c r="B10" s="36"/>
      <c r="C10" s="37"/>
      <c r="D10" s="37"/>
      <c r="E10" s="37"/>
      <c r="F10" s="37"/>
      <c r="G10" s="37"/>
      <c r="H10" s="37"/>
      <c r="I10" s="118"/>
      <c r="J10" s="37"/>
      <c r="K10" s="40"/>
    </row>
    <row r="11" spans="1:70" s="1" customFormat="1" ht="14.4" customHeight="1">
      <c r="B11" s="36"/>
      <c r="C11" s="37"/>
      <c r="D11" s="32" t="s">
        <v>19</v>
      </c>
      <c r="E11" s="37"/>
      <c r="F11" s="30" t="s">
        <v>22</v>
      </c>
      <c r="G11" s="37"/>
      <c r="H11" s="37"/>
      <c r="I11" s="119" t="s">
        <v>21</v>
      </c>
      <c r="J11" s="30" t="s">
        <v>22</v>
      </c>
      <c r="K11" s="40"/>
    </row>
    <row r="12" spans="1:70" s="1" customFormat="1" ht="14.4" customHeight="1">
      <c r="B12" s="36"/>
      <c r="C12" s="37"/>
      <c r="D12" s="32" t="s">
        <v>24</v>
      </c>
      <c r="E12" s="37"/>
      <c r="F12" s="30" t="s">
        <v>25</v>
      </c>
      <c r="G12" s="37"/>
      <c r="H12" s="37"/>
      <c r="I12" s="119" t="s">
        <v>26</v>
      </c>
      <c r="J12" s="120" t="str">
        <f>'Rekapitulace stavby'!AN8</f>
        <v>4.1.2017</v>
      </c>
      <c r="K12" s="40"/>
    </row>
    <row r="13" spans="1:70" s="1" customFormat="1" ht="10.8" customHeight="1">
      <c r="B13" s="36"/>
      <c r="C13" s="37"/>
      <c r="D13" s="37"/>
      <c r="E13" s="37"/>
      <c r="F13" s="37"/>
      <c r="G13" s="37"/>
      <c r="H13" s="37"/>
      <c r="I13" s="118"/>
      <c r="J13" s="37"/>
      <c r="K13" s="40"/>
    </row>
    <row r="14" spans="1:70" s="1" customFormat="1" ht="14.4" customHeight="1">
      <c r="B14" s="36"/>
      <c r="C14" s="37"/>
      <c r="D14" s="32" t="s">
        <v>30</v>
      </c>
      <c r="E14" s="37"/>
      <c r="F14" s="37"/>
      <c r="G14" s="37"/>
      <c r="H14" s="37"/>
      <c r="I14" s="119" t="s">
        <v>31</v>
      </c>
      <c r="J14" s="30" t="s">
        <v>22</v>
      </c>
      <c r="K14" s="40"/>
    </row>
    <row r="15" spans="1:70" s="1" customFormat="1" ht="18" customHeight="1">
      <c r="B15" s="36"/>
      <c r="C15" s="37"/>
      <c r="D15" s="37"/>
      <c r="E15" s="30" t="s">
        <v>32</v>
      </c>
      <c r="F15" s="37"/>
      <c r="G15" s="37"/>
      <c r="H15" s="37"/>
      <c r="I15" s="119" t="s">
        <v>33</v>
      </c>
      <c r="J15" s="30" t="s">
        <v>22</v>
      </c>
      <c r="K15" s="40"/>
    </row>
    <row r="16" spans="1:70" s="1" customFormat="1" ht="6.9" customHeight="1">
      <c r="B16" s="36"/>
      <c r="C16" s="37"/>
      <c r="D16" s="37"/>
      <c r="E16" s="37"/>
      <c r="F16" s="37"/>
      <c r="G16" s="37"/>
      <c r="H16" s="37"/>
      <c r="I16" s="118"/>
      <c r="J16" s="37"/>
      <c r="K16" s="40"/>
    </row>
    <row r="17" spans="2:11" s="1" customFormat="1" ht="14.4" customHeight="1">
      <c r="B17" s="36"/>
      <c r="C17" s="37"/>
      <c r="D17" s="32" t="s">
        <v>34</v>
      </c>
      <c r="E17" s="37"/>
      <c r="F17" s="37"/>
      <c r="G17" s="37"/>
      <c r="H17" s="37"/>
      <c r="I17" s="119" t="s">
        <v>31</v>
      </c>
      <c r="J17" s="30" t="str">
        <f>IF('Rekapitulace stavby'!AN13="Vyplň údaj","",IF('Rekapitulace stavby'!AN13="","",'Rekapitulace stavby'!AN13))</f>
        <v/>
      </c>
      <c r="K17" s="40"/>
    </row>
    <row r="18" spans="2:11" s="1" customFormat="1" ht="18" customHeight="1">
      <c r="B18" s="36"/>
      <c r="C18" s="37"/>
      <c r="D18" s="37"/>
      <c r="E18" s="30" t="str">
        <f>IF('Rekapitulace stavby'!E14="Vyplň údaj","",IF('Rekapitulace stavby'!E14="","",'Rekapitulace stavby'!E14))</f>
        <v/>
      </c>
      <c r="F18" s="37"/>
      <c r="G18" s="37"/>
      <c r="H18" s="37"/>
      <c r="I18" s="119" t="s">
        <v>33</v>
      </c>
      <c r="J18" s="30" t="str">
        <f>IF('Rekapitulace stavby'!AN14="Vyplň údaj","",IF('Rekapitulace stavby'!AN14="","",'Rekapitulace stavby'!AN14))</f>
        <v/>
      </c>
      <c r="K18" s="40"/>
    </row>
    <row r="19" spans="2:11" s="1" customFormat="1" ht="6.9" customHeight="1">
      <c r="B19" s="36"/>
      <c r="C19" s="37"/>
      <c r="D19" s="37"/>
      <c r="E19" s="37"/>
      <c r="F19" s="37"/>
      <c r="G19" s="37"/>
      <c r="H19" s="37"/>
      <c r="I19" s="118"/>
      <c r="J19" s="37"/>
      <c r="K19" s="40"/>
    </row>
    <row r="20" spans="2:11" s="1" customFormat="1" ht="14.4" customHeight="1">
      <c r="B20" s="36"/>
      <c r="C20" s="37"/>
      <c r="D20" s="32" t="s">
        <v>36</v>
      </c>
      <c r="E20" s="37"/>
      <c r="F20" s="37"/>
      <c r="G20" s="37"/>
      <c r="H20" s="37"/>
      <c r="I20" s="119" t="s">
        <v>31</v>
      </c>
      <c r="J20" s="30" t="s">
        <v>22</v>
      </c>
      <c r="K20" s="40"/>
    </row>
    <row r="21" spans="2:11" s="1" customFormat="1" ht="18" customHeight="1">
      <c r="B21" s="36"/>
      <c r="C21" s="37"/>
      <c r="D21" s="37"/>
      <c r="E21" s="30" t="s">
        <v>37</v>
      </c>
      <c r="F21" s="37"/>
      <c r="G21" s="37"/>
      <c r="H21" s="37"/>
      <c r="I21" s="119" t="s">
        <v>33</v>
      </c>
      <c r="J21" s="30" t="s">
        <v>22</v>
      </c>
      <c r="K21" s="40"/>
    </row>
    <row r="22" spans="2:11" s="1" customFormat="1" ht="6.9" customHeight="1">
      <c r="B22" s="36"/>
      <c r="C22" s="37"/>
      <c r="D22" s="37"/>
      <c r="E22" s="37"/>
      <c r="F22" s="37"/>
      <c r="G22" s="37"/>
      <c r="H22" s="37"/>
      <c r="I22" s="118"/>
      <c r="J22" s="37"/>
      <c r="K22" s="40"/>
    </row>
    <row r="23" spans="2:11" s="1" customFormat="1" ht="14.4" customHeight="1">
      <c r="B23" s="36"/>
      <c r="C23" s="37"/>
      <c r="D23" s="32" t="s">
        <v>39</v>
      </c>
      <c r="E23" s="37"/>
      <c r="F23" s="37"/>
      <c r="G23" s="37"/>
      <c r="H23" s="37"/>
      <c r="I23" s="118"/>
      <c r="J23" s="37"/>
      <c r="K23" s="40"/>
    </row>
    <row r="24" spans="2:11" s="7" customFormat="1" ht="20.399999999999999" customHeight="1">
      <c r="B24" s="121"/>
      <c r="C24" s="122"/>
      <c r="D24" s="122"/>
      <c r="E24" s="409" t="s">
        <v>22</v>
      </c>
      <c r="F24" s="420"/>
      <c r="G24" s="420"/>
      <c r="H24" s="420"/>
      <c r="I24" s="123"/>
      <c r="J24" s="122"/>
      <c r="K24" s="124"/>
    </row>
    <row r="25" spans="2:11" s="1" customFormat="1" ht="6.9" customHeight="1">
      <c r="B25" s="36"/>
      <c r="C25" s="37"/>
      <c r="D25" s="37"/>
      <c r="E25" s="37"/>
      <c r="F25" s="37"/>
      <c r="G25" s="37"/>
      <c r="H25" s="37"/>
      <c r="I25" s="118"/>
      <c r="J25" s="37"/>
      <c r="K25" s="40"/>
    </row>
    <row r="26" spans="2:11" s="1" customFormat="1" ht="6.9" customHeight="1">
      <c r="B26" s="36"/>
      <c r="C26" s="37"/>
      <c r="D26" s="81"/>
      <c r="E26" s="81"/>
      <c r="F26" s="81"/>
      <c r="G26" s="81"/>
      <c r="H26" s="81"/>
      <c r="I26" s="125"/>
      <c r="J26" s="81"/>
      <c r="K26" s="126"/>
    </row>
    <row r="27" spans="2:11" s="1" customFormat="1" ht="25.35" customHeight="1">
      <c r="B27" s="36"/>
      <c r="C27" s="37"/>
      <c r="D27" s="127" t="s">
        <v>41</v>
      </c>
      <c r="E27" s="37"/>
      <c r="F27" s="37"/>
      <c r="G27" s="37"/>
      <c r="H27" s="37"/>
      <c r="I27" s="118"/>
      <c r="J27" s="128">
        <f>ROUND(J83,2)</f>
        <v>0</v>
      </c>
      <c r="K27" s="40"/>
    </row>
    <row r="28" spans="2:11" s="1" customFormat="1" ht="6.9" customHeight="1">
      <c r="B28" s="36"/>
      <c r="C28" s="37"/>
      <c r="D28" s="81"/>
      <c r="E28" s="81"/>
      <c r="F28" s="81"/>
      <c r="G28" s="81"/>
      <c r="H28" s="81"/>
      <c r="I28" s="125"/>
      <c r="J28" s="81"/>
      <c r="K28" s="126"/>
    </row>
    <row r="29" spans="2:11" s="1" customFormat="1" ht="14.4" customHeight="1">
      <c r="B29" s="36"/>
      <c r="C29" s="37"/>
      <c r="D29" s="37"/>
      <c r="E29" s="37"/>
      <c r="F29" s="41" t="s">
        <v>43</v>
      </c>
      <c r="G29" s="37"/>
      <c r="H29" s="37"/>
      <c r="I29" s="129" t="s">
        <v>42</v>
      </c>
      <c r="J29" s="41" t="s">
        <v>44</v>
      </c>
      <c r="K29" s="40"/>
    </row>
    <row r="30" spans="2:11" s="1" customFormat="1" ht="14.4" customHeight="1">
      <c r="B30" s="36"/>
      <c r="C30" s="37"/>
      <c r="D30" s="44" t="s">
        <v>45</v>
      </c>
      <c r="E30" s="44" t="s">
        <v>46</v>
      </c>
      <c r="F30" s="130">
        <f>ROUND(SUM(BE83:BE188), 2)</f>
        <v>0</v>
      </c>
      <c r="G30" s="37"/>
      <c r="H30" s="37"/>
      <c r="I30" s="131">
        <v>0.21</v>
      </c>
      <c r="J30" s="130">
        <f>ROUND(ROUND((SUM(BE83:BE188)), 2)*I30, 2)</f>
        <v>0</v>
      </c>
      <c r="K30" s="40"/>
    </row>
    <row r="31" spans="2:11" s="1" customFormat="1" ht="14.4" customHeight="1">
      <c r="B31" s="36"/>
      <c r="C31" s="37"/>
      <c r="D31" s="37"/>
      <c r="E31" s="44" t="s">
        <v>47</v>
      </c>
      <c r="F31" s="130">
        <f>ROUND(SUM(BF83:BF188), 2)</f>
        <v>0</v>
      </c>
      <c r="G31" s="37"/>
      <c r="H31" s="37"/>
      <c r="I31" s="131">
        <v>0.15</v>
      </c>
      <c r="J31" s="130">
        <f>ROUND(ROUND((SUM(BF83:BF188)), 2)*I31, 2)</f>
        <v>0</v>
      </c>
      <c r="K31" s="40"/>
    </row>
    <row r="32" spans="2:11" s="1" customFormat="1" ht="14.4" hidden="1" customHeight="1">
      <c r="B32" s="36"/>
      <c r="C32" s="37"/>
      <c r="D32" s="37"/>
      <c r="E32" s="44" t="s">
        <v>48</v>
      </c>
      <c r="F32" s="130">
        <f>ROUND(SUM(BG83:BG188), 2)</f>
        <v>0</v>
      </c>
      <c r="G32" s="37"/>
      <c r="H32" s="37"/>
      <c r="I32" s="131">
        <v>0.21</v>
      </c>
      <c r="J32" s="130">
        <v>0</v>
      </c>
      <c r="K32" s="40"/>
    </row>
    <row r="33" spans="2:11" s="1" customFormat="1" ht="14.4" hidden="1" customHeight="1">
      <c r="B33" s="36"/>
      <c r="C33" s="37"/>
      <c r="D33" s="37"/>
      <c r="E33" s="44" t="s">
        <v>49</v>
      </c>
      <c r="F33" s="130">
        <f>ROUND(SUM(BH83:BH188), 2)</f>
        <v>0</v>
      </c>
      <c r="G33" s="37"/>
      <c r="H33" s="37"/>
      <c r="I33" s="131">
        <v>0.15</v>
      </c>
      <c r="J33" s="130">
        <v>0</v>
      </c>
      <c r="K33" s="40"/>
    </row>
    <row r="34" spans="2:11" s="1" customFormat="1" ht="14.4" hidden="1" customHeight="1">
      <c r="B34" s="36"/>
      <c r="C34" s="37"/>
      <c r="D34" s="37"/>
      <c r="E34" s="44" t="s">
        <v>50</v>
      </c>
      <c r="F34" s="130">
        <f>ROUND(SUM(BI83:BI188), 2)</f>
        <v>0</v>
      </c>
      <c r="G34" s="37"/>
      <c r="H34" s="37"/>
      <c r="I34" s="131">
        <v>0</v>
      </c>
      <c r="J34" s="130">
        <v>0</v>
      </c>
      <c r="K34" s="40"/>
    </row>
    <row r="35" spans="2:11" s="1" customFormat="1" ht="6.9" customHeight="1">
      <c r="B35" s="36"/>
      <c r="C35" s="37"/>
      <c r="D35" s="37"/>
      <c r="E35" s="37"/>
      <c r="F35" s="37"/>
      <c r="G35" s="37"/>
      <c r="H35" s="37"/>
      <c r="I35" s="118"/>
      <c r="J35" s="37"/>
      <c r="K35" s="40"/>
    </row>
    <row r="36" spans="2:11" s="1" customFormat="1" ht="25.35" customHeight="1">
      <c r="B36" s="36"/>
      <c r="C36" s="132"/>
      <c r="D36" s="133" t="s">
        <v>51</v>
      </c>
      <c r="E36" s="75"/>
      <c r="F36" s="75"/>
      <c r="G36" s="134" t="s">
        <v>52</v>
      </c>
      <c r="H36" s="135" t="s">
        <v>53</v>
      </c>
      <c r="I36" s="136"/>
      <c r="J36" s="137">
        <f>SUM(J27:J34)</f>
        <v>0</v>
      </c>
      <c r="K36" s="138"/>
    </row>
    <row r="37" spans="2:11" s="1" customFormat="1" ht="14.4" customHeight="1">
      <c r="B37" s="51"/>
      <c r="C37" s="52"/>
      <c r="D37" s="52"/>
      <c r="E37" s="52"/>
      <c r="F37" s="52"/>
      <c r="G37" s="52"/>
      <c r="H37" s="52"/>
      <c r="I37" s="139"/>
      <c r="J37" s="52"/>
      <c r="K37" s="53"/>
    </row>
    <row r="41" spans="2:11" s="1" customFormat="1" ht="6.9" customHeight="1">
      <c r="B41" s="140"/>
      <c r="C41" s="141"/>
      <c r="D41" s="141"/>
      <c r="E41" s="141"/>
      <c r="F41" s="141"/>
      <c r="G41" s="141"/>
      <c r="H41" s="141"/>
      <c r="I41" s="142"/>
      <c r="J41" s="141"/>
      <c r="K41" s="143"/>
    </row>
    <row r="42" spans="2:11" s="1" customFormat="1" ht="36.9" customHeight="1">
      <c r="B42" s="36"/>
      <c r="C42" s="25" t="s">
        <v>164</v>
      </c>
      <c r="D42" s="37"/>
      <c r="E42" s="37"/>
      <c r="F42" s="37"/>
      <c r="G42" s="37"/>
      <c r="H42" s="37"/>
      <c r="I42" s="118"/>
      <c r="J42" s="37"/>
      <c r="K42" s="40"/>
    </row>
    <row r="43" spans="2:11" s="1" customFormat="1" ht="6.9" customHeight="1">
      <c r="B43" s="36"/>
      <c r="C43" s="37"/>
      <c r="D43" s="37"/>
      <c r="E43" s="37"/>
      <c r="F43" s="37"/>
      <c r="G43" s="37"/>
      <c r="H43" s="37"/>
      <c r="I43" s="118"/>
      <c r="J43" s="37"/>
      <c r="K43" s="40"/>
    </row>
    <row r="44" spans="2:11" s="1" customFormat="1" ht="14.4" customHeight="1">
      <c r="B44" s="36"/>
      <c r="C44" s="32" t="s">
        <v>16</v>
      </c>
      <c r="D44" s="37"/>
      <c r="E44" s="37"/>
      <c r="F44" s="37"/>
      <c r="G44" s="37"/>
      <c r="H44" s="37"/>
      <c r="I44" s="118"/>
      <c r="J44" s="37"/>
      <c r="K44" s="40"/>
    </row>
    <row r="45" spans="2:11" s="1" customFormat="1" ht="20.399999999999999" customHeight="1">
      <c r="B45" s="36"/>
      <c r="C45" s="37"/>
      <c r="D45" s="37"/>
      <c r="E45" s="418" t="str">
        <f>E7</f>
        <v>Přístavba a tělocvična ZŠ Týnec - II. etapa</v>
      </c>
      <c r="F45" s="397"/>
      <c r="G45" s="397"/>
      <c r="H45" s="397"/>
      <c r="I45" s="118"/>
      <c r="J45" s="37"/>
      <c r="K45" s="40"/>
    </row>
    <row r="46" spans="2:11" s="1" customFormat="1" ht="14.4" customHeight="1">
      <c r="B46" s="36"/>
      <c r="C46" s="32" t="s">
        <v>162</v>
      </c>
      <c r="D46" s="37"/>
      <c r="E46" s="37"/>
      <c r="F46" s="37"/>
      <c r="G46" s="37"/>
      <c r="H46" s="37"/>
      <c r="I46" s="118"/>
      <c r="J46" s="37"/>
      <c r="K46" s="40"/>
    </row>
    <row r="47" spans="2:11" s="1" customFormat="1" ht="22.2" customHeight="1">
      <c r="B47" s="36"/>
      <c r="C47" s="37"/>
      <c r="D47" s="37"/>
      <c r="E47" s="419" t="str">
        <f>E9</f>
        <v>SO-101A - Asflat a vjezd z ulice Družstevní + parkoviště Kiss &amp; ride</v>
      </c>
      <c r="F47" s="397"/>
      <c r="G47" s="397"/>
      <c r="H47" s="397"/>
      <c r="I47" s="118"/>
      <c r="J47" s="37"/>
      <c r="K47" s="40"/>
    </row>
    <row r="48" spans="2:11" s="1" customFormat="1" ht="6.9" customHeight="1">
      <c r="B48" s="36"/>
      <c r="C48" s="37"/>
      <c r="D48" s="37"/>
      <c r="E48" s="37"/>
      <c r="F48" s="37"/>
      <c r="G48" s="37"/>
      <c r="H48" s="37"/>
      <c r="I48" s="118"/>
      <c r="J48" s="37"/>
      <c r="K48" s="40"/>
    </row>
    <row r="49" spans="2:47" s="1" customFormat="1" ht="18" customHeight="1">
      <c r="B49" s="36"/>
      <c r="C49" s="32" t="s">
        <v>24</v>
      </c>
      <c r="D49" s="37"/>
      <c r="E49" s="37"/>
      <c r="F49" s="30" t="str">
        <f>F12</f>
        <v>K Náklí 404, 257 41 Týnec nad Sázavou</v>
      </c>
      <c r="G49" s="37"/>
      <c r="H49" s="37"/>
      <c r="I49" s="119" t="s">
        <v>26</v>
      </c>
      <c r="J49" s="120" t="str">
        <f>IF(J12="","",J12)</f>
        <v>4.1.2017</v>
      </c>
      <c r="K49" s="40"/>
    </row>
    <row r="50" spans="2:47" s="1" customFormat="1" ht="6.9" customHeight="1">
      <c r="B50" s="36"/>
      <c r="C50" s="37"/>
      <c r="D50" s="37"/>
      <c r="E50" s="37"/>
      <c r="F50" s="37"/>
      <c r="G50" s="37"/>
      <c r="H50" s="37"/>
      <c r="I50" s="118"/>
      <c r="J50" s="37"/>
      <c r="K50" s="40"/>
    </row>
    <row r="51" spans="2:47" s="1" customFormat="1" ht="13.2">
      <c r="B51" s="36"/>
      <c r="C51" s="32" t="s">
        <v>30</v>
      </c>
      <c r="D51" s="37"/>
      <c r="E51" s="37"/>
      <c r="F51" s="30" t="str">
        <f>E15</f>
        <v>Město Týnec nad Sázavou</v>
      </c>
      <c r="G51" s="37"/>
      <c r="H51" s="37"/>
      <c r="I51" s="119" t="s">
        <v>36</v>
      </c>
      <c r="J51" s="30" t="str">
        <f>E21</f>
        <v>Sladký &amp; Partners s.r.o., projektový atelier</v>
      </c>
      <c r="K51" s="40"/>
    </row>
    <row r="52" spans="2:47" s="1" customFormat="1" ht="14.4" customHeight="1">
      <c r="B52" s="36"/>
      <c r="C52" s="32" t="s">
        <v>34</v>
      </c>
      <c r="D52" s="37"/>
      <c r="E52" s="37"/>
      <c r="F52" s="30" t="str">
        <f>IF(E18="","",E18)</f>
        <v/>
      </c>
      <c r="G52" s="37"/>
      <c r="H52" s="37"/>
      <c r="I52" s="118"/>
      <c r="J52" s="37"/>
      <c r="K52" s="40"/>
    </row>
    <row r="53" spans="2:47" s="1" customFormat="1" ht="10.35" customHeight="1">
      <c r="B53" s="36"/>
      <c r="C53" s="37"/>
      <c r="D53" s="37"/>
      <c r="E53" s="37"/>
      <c r="F53" s="37"/>
      <c r="G53" s="37"/>
      <c r="H53" s="37"/>
      <c r="I53" s="118"/>
      <c r="J53" s="37"/>
      <c r="K53" s="40"/>
    </row>
    <row r="54" spans="2:47" s="1" customFormat="1" ht="29.25" customHeight="1">
      <c r="B54" s="36"/>
      <c r="C54" s="144" t="s">
        <v>165</v>
      </c>
      <c r="D54" s="132"/>
      <c r="E54" s="132"/>
      <c r="F54" s="132"/>
      <c r="G54" s="132"/>
      <c r="H54" s="132"/>
      <c r="I54" s="145"/>
      <c r="J54" s="146" t="s">
        <v>166</v>
      </c>
      <c r="K54" s="147"/>
    </row>
    <row r="55" spans="2:47" s="1" customFormat="1" ht="10.35" customHeight="1">
      <c r="B55" s="36"/>
      <c r="C55" s="37"/>
      <c r="D55" s="37"/>
      <c r="E55" s="37"/>
      <c r="F55" s="37"/>
      <c r="G55" s="37"/>
      <c r="H55" s="37"/>
      <c r="I55" s="118"/>
      <c r="J55" s="37"/>
      <c r="K55" s="40"/>
    </row>
    <row r="56" spans="2:47" s="1" customFormat="1" ht="29.25" customHeight="1">
      <c r="B56" s="36"/>
      <c r="C56" s="148" t="s">
        <v>167</v>
      </c>
      <c r="D56" s="37"/>
      <c r="E56" s="37"/>
      <c r="F56" s="37"/>
      <c r="G56" s="37"/>
      <c r="H56" s="37"/>
      <c r="I56" s="118"/>
      <c r="J56" s="128">
        <f>J83</f>
        <v>0</v>
      </c>
      <c r="K56" s="40"/>
      <c r="AU56" s="19" t="s">
        <v>168</v>
      </c>
    </row>
    <row r="57" spans="2:47" s="8" customFormat="1" ht="24.9" customHeight="1">
      <c r="B57" s="149"/>
      <c r="C57" s="150"/>
      <c r="D57" s="151" t="s">
        <v>169</v>
      </c>
      <c r="E57" s="152"/>
      <c r="F57" s="152"/>
      <c r="G57" s="152"/>
      <c r="H57" s="152"/>
      <c r="I57" s="153"/>
      <c r="J57" s="154">
        <f>J84</f>
        <v>0</v>
      </c>
      <c r="K57" s="155"/>
    </row>
    <row r="58" spans="2:47" s="9" customFormat="1" ht="19.95" customHeight="1">
      <c r="B58" s="156"/>
      <c r="C58" s="157"/>
      <c r="D58" s="158" t="s">
        <v>279</v>
      </c>
      <c r="E58" s="159"/>
      <c r="F58" s="159"/>
      <c r="G58" s="159"/>
      <c r="H58" s="159"/>
      <c r="I58" s="160"/>
      <c r="J58" s="161">
        <f>J85</f>
        <v>0</v>
      </c>
      <c r="K58" s="162"/>
    </row>
    <row r="59" spans="2:47" s="9" customFormat="1" ht="19.95" customHeight="1">
      <c r="B59" s="156"/>
      <c r="C59" s="157"/>
      <c r="D59" s="158" t="s">
        <v>282</v>
      </c>
      <c r="E59" s="159"/>
      <c r="F59" s="159"/>
      <c r="G59" s="159"/>
      <c r="H59" s="159"/>
      <c r="I59" s="160"/>
      <c r="J59" s="161">
        <f>J110</f>
        <v>0</v>
      </c>
      <c r="K59" s="162"/>
    </row>
    <row r="60" spans="2:47" s="9" customFormat="1" ht="19.95" customHeight="1">
      <c r="B60" s="156"/>
      <c r="C60" s="157"/>
      <c r="D60" s="158" t="s">
        <v>4706</v>
      </c>
      <c r="E60" s="159"/>
      <c r="F60" s="159"/>
      <c r="G60" s="159"/>
      <c r="H60" s="159"/>
      <c r="I60" s="160"/>
      <c r="J60" s="161">
        <f>J117</f>
        <v>0</v>
      </c>
      <c r="K60" s="162"/>
    </row>
    <row r="61" spans="2:47" s="9" customFormat="1" ht="19.95" customHeight="1">
      <c r="B61" s="156"/>
      <c r="C61" s="157"/>
      <c r="D61" s="158" t="s">
        <v>171</v>
      </c>
      <c r="E61" s="159"/>
      <c r="F61" s="159"/>
      <c r="G61" s="159"/>
      <c r="H61" s="159"/>
      <c r="I61" s="160"/>
      <c r="J61" s="161">
        <f>J157</f>
        <v>0</v>
      </c>
      <c r="K61" s="162"/>
    </row>
    <row r="62" spans="2:47" s="9" customFormat="1" ht="19.95" customHeight="1">
      <c r="B62" s="156"/>
      <c r="C62" s="157"/>
      <c r="D62" s="158" t="s">
        <v>172</v>
      </c>
      <c r="E62" s="159"/>
      <c r="F62" s="159"/>
      <c r="G62" s="159"/>
      <c r="H62" s="159"/>
      <c r="I62" s="160"/>
      <c r="J62" s="161">
        <f>J181</f>
        <v>0</v>
      </c>
      <c r="K62" s="162"/>
    </row>
    <row r="63" spans="2:47" s="9" customFormat="1" ht="19.95" customHeight="1">
      <c r="B63" s="156"/>
      <c r="C63" s="157"/>
      <c r="D63" s="158" t="s">
        <v>173</v>
      </c>
      <c r="E63" s="159"/>
      <c r="F63" s="159"/>
      <c r="G63" s="159"/>
      <c r="H63" s="159"/>
      <c r="I63" s="160"/>
      <c r="J63" s="161">
        <f>J186</f>
        <v>0</v>
      </c>
      <c r="K63" s="162"/>
    </row>
    <row r="64" spans="2:47" s="1" customFormat="1" ht="21.75" customHeight="1">
      <c r="B64" s="36"/>
      <c r="C64" s="37"/>
      <c r="D64" s="37"/>
      <c r="E64" s="37"/>
      <c r="F64" s="37"/>
      <c r="G64" s="37"/>
      <c r="H64" s="37"/>
      <c r="I64" s="118"/>
      <c r="J64" s="37"/>
      <c r="K64" s="40"/>
    </row>
    <row r="65" spans="2:12" s="1" customFormat="1" ht="6.9" customHeight="1">
      <c r="B65" s="51"/>
      <c r="C65" s="52"/>
      <c r="D65" s="52"/>
      <c r="E65" s="52"/>
      <c r="F65" s="52"/>
      <c r="G65" s="52"/>
      <c r="H65" s="52"/>
      <c r="I65" s="139"/>
      <c r="J65" s="52"/>
      <c r="K65" s="53"/>
    </row>
    <row r="69" spans="2:12" s="1" customFormat="1" ht="6.9" customHeight="1">
      <c r="B69" s="54"/>
      <c r="C69" s="55"/>
      <c r="D69" s="55"/>
      <c r="E69" s="55"/>
      <c r="F69" s="55"/>
      <c r="G69" s="55"/>
      <c r="H69" s="55"/>
      <c r="I69" s="142"/>
      <c r="J69" s="55"/>
      <c r="K69" s="55"/>
      <c r="L69" s="56"/>
    </row>
    <row r="70" spans="2:12" s="1" customFormat="1" ht="36.9" customHeight="1">
      <c r="B70" s="36"/>
      <c r="C70" s="57" t="s">
        <v>179</v>
      </c>
      <c r="D70" s="58"/>
      <c r="E70" s="58"/>
      <c r="F70" s="58"/>
      <c r="G70" s="58"/>
      <c r="H70" s="58"/>
      <c r="I70" s="163"/>
      <c r="J70" s="58"/>
      <c r="K70" s="58"/>
      <c r="L70" s="56"/>
    </row>
    <row r="71" spans="2:12" s="1" customFormat="1" ht="6.9" customHeight="1">
      <c r="B71" s="36"/>
      <c r="C71" s="58"/>
      <c r="D71" s="58"/>
      <c r="E71" s="58"/>
      <c r="F71" s="58"/>
      <c r="G71" s="58"/>
      <c r="H71" s="58"/>
      <c r="I71" s="163"/>
      <c r="J71" s="58"/>
      <c r="K71" s="58"/>
      <c r="L71" s="56"/>
    </row>
    <row r="72" spans="2:12" s="1" customFormat="1" ht="14.4" customHeight="1">
      <c r="B72" s="36"/>
      <c r="C72" s="60" t="s">
        <v>16</v>
      </c>
      <c r="D72" s="58"/>
      <c r="E72" s="58"/>
      <c r="F72" s="58"/>
      <c r="G72" s="58"/>
      <c r="H72" s="58"/>
      <c r="I72" s="163"/>
      <c r="J72" s="58"/>
      <c r="K72" s="58"/>
      <c r="L72" s="56"/>
    </row>
    <row r="73" spans="2:12" s="1" customFormat="1" ht="20.399999999999999" customHeight="1">
      <c r="B73" s="36"/>
      <c r="C73" s="58"/>
      <c r="D73" s="58"/>
      <c r="E73" s="416" t="str">
        <f>E7</f>
        <v>Přístavba a tělocvična ZŠ Týnec - II. etapa</v>
      </c>
      <c r="F73" s="390"/>
      <c r="G73" s="390"/>
      <c r="H73" s="390"/>
      <c r="I73" s="163"/>
      <c r="J73" s="58"/>
      <c r="K73" s="58"/>
      <c r="L73" s="56"/>
    </row>
    <row r="74" spans="2:12" s="1" customFormat="1" ht="14.4" customHeight="1">
      <c r="B74" s="36"/>
      <c r="C74" s="60" t="s">
        <v>162</v>
      </c>
      <c r="D74" s="58"/>
      <c r="E74" s="58"/>
      <c r="F74" s="58"/>
      <c r="G74" s="58"/>
      <c r="H74" s="58"/>
      <c r="I74" s="163"/>
      <c r="J74" s="58"/>
      <c r="K74" s="58"/>
      <c r="L74" s="56"/>
    </row>
    <row r="75" spans="2:12" s="1" customFormat="1" ht="22.2" customHeight="1">
      <c r="B75" s="36"/>
      <c r="C75" s="58"/>
      <c r="D75" s="58"/>
      <c r="E75" s="387" t="str">
        <f>E9</f>
        <v>SO-101A - Asflat a vjezd z ulice Družstevní + parkoviště Kiss &amp; ride</v>
      </c>
      <c r="F75" s="390"/>
      <c r="G75" s="390"/>
      <c r="H75" s="390"/>
      <c r="I75" s="163"/>
      <c r="J75" s="58"/>
      <c r="K75" s="58"/>
      <c r="L75" s="56"/>
    </row>
    <row r="76" spans="2:12" s="1" customFormat="1" ht="6.9" customHeight="1">
      <c r="B76" s="36"/>
      <c r="C76" s="58"/>
      <c r="D76" s="58"/>
      <c r="E76" s="58"/>
      <c r="F76" s="58"/>
      <c r="G76" s="58"/>
      <c r="H76" s="58"/>
      <c r="I76" s="163"/>
      <c r="J76" s="58"/>
      <c r="K76" s="58"/>
      <c r="L76" s="56"/>
    </row>
    <row r="77" spans="2:12" s="1" customFormat="1" ht="18" customHeight="1">
      <c r="B77" s="36"/>
      <c r="C77" s="60" t="s">
        <v>24</v>
      </c>
      <c r="D77" s="58"/>
      <c r="E77" s="58"/>
      <c r="F77" s="164" t="str">
        <f>F12</f>
        <v>K Náklí 404, 257 41 Týnec nad Sázavou</v>
      </c>
      <c r="G77" s="58"/>
      <c r="H77" s="58"/>
      <c r="I77" s="165" t="s">
        <v>26</v>
      </c>
      <c r="J77" s="68" t="str">
        <f>IF(J12="","",J12)</f>
        <v>4.1.2017</v>
      </c>
      <c r="K77" s="58"/>
      <c r="L77" s="56"/>
    </row>
    <row r="78" spans="2:12" s="1" customFormat="1" ht="6.9" customHeight="1">
      <c r="B78" s="36"/>
      <c r="C78" s="58"/>
      <c r="D78" s="58"/>
      <c r="E78" s="58"/>
      <c r="F78" s="58"/>
      <c r="G78" s="58"/>
      <c r="H78" s="58"/>
      <c r="I78" s="163"/>
      <c r="J78" s="58"/>
      <c r="K78" s="58"/>
      <c r="L78" s="56"/>
    </row>
    <row r="79" spans="2:12" s="1" customFormat="1" ht="13.2">
      <c r="B79" s="36"/>
      <c r="C79" s="60" t="s">
        <v>30</v>
      </c>
      <c r="D79" s="58"/>
      <c r="E79" s="58"/>
      <c r="F79" s="164" t="str">
        <f>E15</f>
        <v>Město Týnec nad Sázavou</v>
      </c>
      <c r="G79" s="58"/>
      <c r="H79" s="58"/>
      <c r="I79" s="165" t="s">
        <v>36</v>
      </c>
      <c r="J79" s="164" t="str">
        <f>E21</f>
        <v>Sladký &amp; Partners s.r.o., projektový atelier</v>
      </c>
      <c r="K79" s="58"/>
      <c r="L79" s="56"/>
    </row>
    <row r="80" spans="2:12" s="1" customFormat="1" ht="14.4" customHeight="1">
      <c r="B80" s="36"/>
      <c r="C80" s="60" t="s">
        <v>34</v>
      </c>
      <c r="D80" s="58"/>
      <c r="E80" s="58"/>
      <c r="F80" s="164" t="str">
        <f>IF(E18="","",E18)</f>
        <v/>
      </c>
      <c r="G80" s="58"/>
      <c r="H80" s="58"/>
      <c r="I80" s="163"/>
      <c r="J80" s="58"/>
      <c r="K80" s="58"/>
      <c r="L80" s="56"/>
    </row>
    <row r="81" spans="2:65" s="1" customFormat="1" ht="10.35" customHeight="1">
      <c r="B81" s="36"/>
      <c r="C81" s="58"/>
      <c r="D81" s="58"/>
      <c r="E81" s="58"/>
      <c r="F81" s="58"/>
      <c r="G81" s="58"/>
      <c r="H81" s="58"/>
      <c r="I81" s="163"/>
      <c r="J81" s="58"/>
      <c r="K81" s="58"/>
      <c r="L81" s="56"/>
    </row>
    <row r="82" spans="2:65" s="10" customFormat="1" ht="29.25" customHeight="1">
      <c r="B82" s="166"/>
      <c r="C82" s="167" t="s">
        <v>180</v>
      </c>
      <c r="D82" s="168" t="s">
        <v>60</v>
      </c>
      <c r="E82" s="168" t="s">
        <v>56</v>
      </c>
      <c r="F82" s="168" t="s">
        <v>181</v>
      </c>
      <c r="G82" s="168" t="s">
        <v>182</v>
      </c>
      <c r="H82" s="168" t="s">
        <v>183</v>
      </c>
      <c r="I82" s="169" t="s">
        <v>184</v>
      </c>
      <c r="J82" s="168" t="s">
        <v>166</v>
      </c>
      <c r="K82" s="170" t="s">
        <v>185</v>
      </c>
      <c r="L82" s="171"/>
      <c r="M82" s="77" t="s">
        <v>186</v>
      </c>
      <c r="N82" s="78" t="s">
        <v>45</v>
      </c>
      <c r="O82" s="78" t="s">
        <v>187</v>
      </c>
      <c r="P82" s="78" t="s">
        <v>188</v>
      </c>
      <c r="Q82" s="78" t="s">
        <v>189</v>
      </c>
      <c r="R82" s="78" t="s">
        <v>190</v>
      </c>
      <c r="S82" s="78" t="s">
        <v>191</v>
      </c>
      <c r="T82" s="79" t="s">
        <v>192</v>
      </c>
    </row>
    <row r="83" spans="2:65" s="1" customFormat="1" ht="29.25" customHeight="1">
      <c r="B83" s="36"/>
      <c r="C83" s="83" t="s">
        <v>167</v>
      </c>
      <c r="D83" s="58"/>
      <c r="E83" s="58"/>
      <c r="F83" s="58"/>
      <c r="G83" s="58"/>
      <c r="H83" s="58"/>
      <c r="I83" s="163"/>
      <c r="J83" s="172">
        <f>BK83</f>
        <v>0</v>
      </c>
      <c r="K83" s="58"/>
      <c r="L83" s="56"/>
      <c r="M83" s="80"/>
      <c r="N83" s="81"/>
      <c r="O83" s="81"/>
      <c r="P83" s="173">
        <f>P84</f>
        <v>0</v>
      </c>
      <c r="Q83" s="81"/>
      <c r="R83" s="173">
        <f>R84</f>
        <v>42.948923899999997</v>
      </c>
      <c r="S83" s="81"/>
      <c r="T83" s="174">
        <f>T84</f>
        <v>104.22468000000001</v>
      </c>
      <c r="AT83" s="19" t="s">
        <v>74</v>
      </c>
      <c r="AU83" s="19" t="s">
        <v>168</v>
      </c>
      <c r="BK83" s="175">
        <f>BK84</f>
        <v>0</v>
      </c>
    </row>
    <row r="84" spans="2:65" s="11" customFormat="1" ht="37.35" customHeight="1">
      <c r="B84" s="176"/>
      <c r="C84" s="177"/>
      <c r="D84" s="178" t="s">
        <v>74</v>
      </c>
      <c r="E84" s="179" t="s">
        <v>193</v>
      </c>
      <c r="F84" s="179" t="s">
        <v>194</v>
      </c>
      <c r="G84" s="177"/>
      <c r="H84" s="177"/>
      <c r="I84" s="180"/>
      <c r="J84" s="181">
        <f>BK84</f>
        <v>0</v>
      </c>
      <c r="K84" s="177"/>
      <c r="L84" s="182"/>
      <c r="M84" s="183"/>
      <c r="N84" s="184"/>
      <c r="O84" s="184"/>
      <c r="P84" s="185">
        <f>P85+P110+P117+P157+P181+P186</f>
        <v>0</v>
      </c>
      <c r="Q84" s="184"/>
      <c r="R84" s="185">
        <f>R85+R110+R117+R157+R181+R186</f>
        <v>42.948923899999997</v>
      </c>
      <c r="S84" s="184"/>
      <c r="T84" s="186">
        <f>T85+T110+T117+T157+T181+T186</f>
        <v>104.22468000000001</v>
      </c>
      <c r="AR84" s="187" t="s">
        <v>23</v>
      </c>
      <c r="AT84" s="188" t="s">
        <v>74</v>
      </c>
      <c r="AU84" s="188" t="s">
        <v>75</v>
      </c>
      <c r="AY84" s="187" t="s">
        <v>195</v>
      </c>
      <c r="BK84" s="189">
        <f>BK85+BK110+BK117+BK157+BK181+BK186</f>
        <v>0</v>
      </c>
    </row>
    <row r="85" spans="2:65" s="11" customFormat="1" ht="19.95" customHeight="1">
      <c r="B85" s="176"/>
      <c r="C85" s="177"/>
      <c r="D85" s="190" t="s">
        <v>74</v>
      </c>
      <c r="E85" s="191" t="s">
        <v>23</v>
      </c>
      <c r="F85" s="191" t="s">
        <v>294</v>
      </c>
      <c r="G85" s="177"/>
      <c r="H85" s="177"/>
      <c r="I85" s="180"/>
      <c r="J85" s="192">
        <f>BK85</f>
        <v>0</v>
      </c>
      <c r="K85" s="177"/>
      <c r="L85" s="182"/>
      <c r="M85" s="183"/>
      <c r="N85" s="184"/>
      <c r="O85" s="184"/>
      <c r="P85" s="185">
        <f>SUM(P86:P109)</f>
        <v>0</v>
      </c>
      <c r="Q85" s="184"/>
      <c r="R85" s="185">
        <f>SUM(R86:R109)</f>
        <v>1.9421000000000001E-2</v>
      </c>
      <c r="S85" s="184"/>
      <c r="T85" s="186">
        <f>SUM(T86:T109)</f>
        <v>104.22468000000001</v>
      </c>
      <c r="AR85" s="187" t="s">
        <v>23</v>
      </c>
      <c r="AT85" s="188" t="s">
        <v>74</v>
      </c>
      <c r="AU85" s="188" t="s">
        <v>23</v>
      </c>
      <c r="AY85" s="187" t="s">
        <v>195</v>
      </c>
      <c r="BK85" s="189">
        <f>SUM(BK86:BK109)</f>
        <v>0</v>
      </c>
    </row>
    <row r="86" spans="2:65" s="1" customFormat="1" ht="51.6" customHeight="1">
      <c r="B86" s="36"/>
      <c r="C86" s="193" t="s">
        <v>23</v>
      </c>
      <c r="D86" s="193" t="s">
        <v>198</v>
      </c>
      <c r="E86" s="194" t="s">
        <v>4707</v>
      </c>
      <c r="F86" s="195" t="s">
        <v>4708</v>
      </c>
      <c r="G86" s="196" t="s">
        <v>222</v>
      </c>
      <c r="H86" s="197">
        <v>69.849999999999994</v>
      </c>
      <c r="I86" s="198"/>
      <c r="J86" s="199">
        <f>ROUND(I86*H86,2)</f>
        <v>0</v>
      </c>
      <c r="K86" s="195" t="s">
        <v>223</v>
      </c>
      <c r="L86" s="56"/>
      <c r="M86" s="200" t="s">
        <v>22</v>
      </c>
      <c r="N86" s="201" t="s">
        <v>46</v>
      </c>
      <c r="O86" s="37"/>
      <c r="P86" s="202">
        <f>O86*H86</f>
        <v>0</v>
      </c>
      <c r="Q86" s="202">
        <v>0</v>
      </c>
      <c r="R86" s="202">
        <f>Q86*H86</f>
        <v>0</v>
      </c>
      <c r="S86" s="202">
        <v>0.26</v>
      </c>
      <c r="T86" s="203">
        <f>S86*H86</f>
        <v>18.160999999999998</v>
      </c>
      <c r="AR86" s="19" t="s">
        <v>202</v>
      </c>
      <c r="AT86" s="19" t="s">
        <v>198</v>
      </c>
      <c r="AU86" s="19" t="s">
        <v>83</v>
      </c>
      <c r="AY86" s="19" t="s">
        <v>195</v>
      </c>
      <c r="BE86" s="204">
        <f>IF(N86="základní",J86,0)</f>
        <v>0</v>
      </c>
      <c r="BF86" s="204">
        <f>IF(N86="snížená",J86,0)</f>
        <v>0</v>
      </c>
      <c r="BG86" s="204">
        <f>IF(N86="zákl. přenesená",J86,0)</f>
        <v>0</v>
      </c>
      <c r="BH86" s="204">
        <f>IF(N86="sníž. přenesená",J86,0)</f>
        <v>0</v>
      </c>
      <c r="BI86" s="204">
        <f>IF(N86="nulová",J86,0)</f>
        <v>0</v>
      </c>
      <c r="BJ86" s="19" t="s">
        <v>23</v>
      </c>
      <c r="BK86" s="204">
        <f>ROUND(I86*H86,2)</f>
        <v>0</v>
      </c>
      <c r="BL86" s="19" t="s">
        <v>202</v>
      </c>
      <c r="BM86" s="19" t="s">
        <v>4709</v>
      </c>
    </row>
    <row r="87" spans="2:65" s="1" customFormat="1" ht="192">
      <c r="B87" s="36"/>
      <c r="C87" s="58"/>
      <c r="D87" s="205" t="s">
        <v>225</v>
      </c>
      <c r="E87" s="58"/>
      <c r="F87" s="206" t="s">
        <v>4710</v>
      </c>
      <c r="G87" s="58"/>
      <c r="H87" s="58"/>
      <c r="I87" s="163"/>
      <c r="J87" s="58"/>
      <c r="K87" s="58"/>
      <c r="L87" s="56"/>
      <c r="M87" s="73"/>
      <c r="N87" s="37"/>
      <c r="O87" s="37"/>
      <c r="P87" s="37"/>
      <c r="Q87" s="37"/>
      <c r="R87" s="37"/>
      <c r="S87" s="37"/>
      <c r="T87" s="74"/>
      <c r="AT87" s="19" t="s">
        <v>225</v>
      </c>
      <c r="AU87" s="19" t="s">
        <v>83</v>
      </c>
    </row>
    <row r="88" spans="2:65" s="12" customFormat="1">
      <c r="B88" s="207"/>
      <c r="C88" s="208"/>
      <c r="D88" s="205" t="s">
        <v>210</v>
      </c>
      <c r="E88" s="209" t="s">
        <v>22</v>
      </c>
      <c r="F88" s="210" t="s">
        <v>4711</v>
      </c>
      <c r="G88" s="208"/>
      <c r="H88" s="211" t="s">
        <v>22</v>
      </c>
      <c r="I88" s="212"/>
      <c r="J88" s="208"/>
      <c r="K88" s="208"/>
      <c r="L88" s="213"/>
      <c r="M88" s="214"/>
      <c r="N88" s="215"/>
      <c r="O88" s="215"/>
      <c r="P88" s="215"/>
      <c r="Q88" s="215"/>
      <c r="R88" s="215"/>
      <c r="S88" s="215"/>
      <c r="T88" s="216"/>
      <c r="AT88" s="217" t="s">
        <v>210</v>
      </c>
      <c r="AU88" s="217" t="s">
        <v>83</v>
      </c>
      <c r="AV88" s="12" t="s">
        <v>23</v>
      </c>
      <c r="AW88" s="12" t="s">
        <v>38</v>
      </c>
      <c r="AX88" s="12" t="s">
        <v>75</v>
      </c>
      <c r="AY88" s="217" t="s">
        <v>195</v>
      </c>
    </row>
    <row r="89" spans="2:65" s="13" customFormat="1">
      <c r="B89" s="218"/>
      <c r="C89" s="219"/>
      <c r="D89" s="205" t="s">
        <v>210</v>
      </c>
      <c r="E89" s="220" t="s">
        <v>22</v>
      </c>
      <c r="F89" s="221" t="s">
        <v>4712</v>
      </c>
      <c r="G89" s="219"/>
      <c r="H89" s="222">
        <v>69.849999999999994</v>
      </c>
      <c r="I89" s="223"/>
      <c r="J89" s="219"/>
      <c r="K89" s="219"/>
      <c r="L89" s="224"/>
      <c r="M89" s="225"/>
      <c r="N89" s="226"/>
      <c r="O89" s="226"/>
      <c r="P89" s="226"/>
      <c r="Q89" s="226"/>
      <c r="R89" s="226"/>
      <c r="S89" s="226"/>
      <c r="T89" s="227"/>
      <c r="AT89" s="228" t="s">
        <v>210</v>
      </c>
      <c r="AU89" s="228" t="s">
        <v>83</v>
      </c>
      <c r="AV89" s="13" t="s">
        <v>83</v>
      </c>
      <c r="AW89" s="13" t="s">
        <v>38</v>
      </c>
      <c r="AX89" s="13" t="s">
        <v>75</v>
      </c>
      <c r="AY89" s="228" t="s">
        <v>195</v>
      </c>
    </row>
    <row r="90" spans="2:65" s="14" customFormat="1">
      <c r="B90" s="229"/>
      <c r="C90" s="230"/>
      <c r="D90" s="205" t="s">
        <v>210</v>
      </c>
      <c r="E90" s="231" t="s">
        <v>22</v>
      </c>
      <c r="F90" s="232" t="s">
        <v>215</v>
      </c>
      <c r="G90" s="230"/>
      <c r="H90" s="233">
        <v>69.849999999999994</v>
      </c>
      <c r="I90" s="234"/>
      <c r="J90" s="230"/>
      <c r="K90" s="230"/>
      <c r="L90" s="235"/>
      <c r="M90" s="236"/>
      <c r="N90" s="237"/>
      <c r="O90" s="237"/>
      <c r="P90" s="237"/>
      <c r="Q90" s="237"/>
      <c r="R90" s="237"/>
      <c r="S90" s="237"/>
      <c r="T90" s="238"/>
      <c r="AT90" s="239" t="s">
        <v>210</v>
      </c>
      <c r="AU90" s="239" t="s">
        <v>83</v>
      </c>
      <c r="AV90" s="14" t="s">
        <v>216</v>
      </c>
      <c r="AW90" s="14" t="s">
        <v>38</v>
      </c>
      <c r="AX90" s="14" t="s">
        <v>75</v>
      </c>
      <c r="AY90" s="239" t="s">
        <v>195</v>
      </c>
    </row>
    <row r="91" spans="2:65" s="15" customFormat="1">
      <c r="B91" s="240"/>
      <c r="C91" s="241"/>
      <c r="D91" s="251" t="s">
        <v>210</v>
      </c>
      <c r="E91" s="252" t="s">
        <v>22</v>
      </c>
      <c r="F91" s="253" t="s">
        <v>217</v>
      </c>
      <c r="G91" s="241"/>
      <c r="H91" s="254">
        <v>69.849999999999994</v>
      </c>
      <c r="I91" s="245"/>
      <c r="J91" s="241"/>
      <c r="K91" s="241"/>
      <c r="L91" s="246"/>
      <c r="M91" s="247"/>
      <c r="N91" s="248"/>
      <c r="O91" s="248"/>
      <c r="P91" s="248"/>
      <c r="Q91" s="248"/>
      <c r="R91" s="248"/>
      <c r="S91" s="248"/>
      <c r="T91" s="249"/>
      <c r="AT91" s="250" t="s">
        <v>210</v>
      </c>
      <c r="AU91" s="250" t="s">
        <v>83</v>
      </c>
      <c r="AV91" s="15" t="s">
        <v>202</v>
      </c>
      <c r="AW91" s="15" t="s">
        <v>38</v>
      </c>
      <c r="AX91" s="15" t="s">
        <v>23</v>
      </c>
      <c r="AY91" s="250" t="s">
        <v>195</v>
      </c>
    </row>
    <row r="92" spans="2:65" s="1" customFormat="1" ht="20.399999999999999" customHeight="1">
      <c r="B92" s="36"/>
      <c r="C92" s="193" t="s">
        <v>83</v>
      </c>
      <c r="D92" s="193" t="s">
        <v>198</v>
      </c>
      <c r="E92" s="194" t="s">
        <v>4713</v>
      </c>
      <c r="F92" s="195" t="s">
        <v>4714</v>
      </c>
      <c r="G92" s="196" t="s">
        <v>222</v>
      </c>
      <c r="H92" s="197">
        <v>87.37</v>
      </c>
      <c r="I92" s="198"/>
      <c r="J92" s="199">
        <f>ROUND(I92*H92,2)</f>
        <v>0</v>
      </c>
      <c r="K92" s="195" t="s">
        <v>223</v>
      </c>
      <c r="L92" s="56"/>
      <c r="M92" s="200" t="s">
        <v>22</v>
      </c>
      <c r="N92" s="201" t="s">
        <v>46</v>
      </c>
      <c r="O92" s="37"/>
      <c r="P92" s="202">
        <f>O92*H92</f>
        <v>0</v>
      </c>
      <c r="Q92" s="202">
        <v>0</v>
      </c>
      <c r="R92" s="202">
        <f>Q92*H92</f>
        <v>0</v>
      </c>
      <c r="S92" s="202">
        <v>0.23499999999999999</v>
      </c>
      <c r="T92" s="203">
        <f>S92*H92</f>
        <v>20.531949999999998</v>
      </c>
      <c r="AR92" s="19" t="s">
        <v>202</v>
      </c>
      <c r="AT92" s="19" t="s">
        <v>198</v>
      </c>
      <c r="AU92" s="19" t="s">
        <v>83</v>
      </c>
      <c r="AY92" s="19" t="s">
        <v>195</v>
      </c>
      <c r="BE92" s="204">
        <f>IF(N92="základní",J92,0)</f>
        <v>0</v>
      </c>
      <c r="BF92" s="204">
        <f>IF(N92="snížená",J92,0)</f>
        <v>0</v>
      </c>
      <c r="BG92" s="204">
        <f>IF(N92="zákl. přenesená",J92,0)</f>
        <v>0</v>
      </c>
      <c r="BH92" s="204">
        <f>IF(N92="sníž. přenesená",J92,0)</f>
        <v>0</v>
      </c>
      <c r="BI92" s="204">
        <f>IF(N92="nulová",J92,0)</f>
        <v>0</v>
      </c>
      <c r="BJ92" s="19" t="s">
        <v>23</v>
      </c>
      <c r="BK92" s="204">
        <f>ROUND(I92*H92,2)</f>
        <v>0</v>
      </c>
      <c r="BL92" s="19" t="s">
        <v>202</v>
      </c>
      <c r="BM92" s="19" t="s">
        <v>4715</v>
      </c>
    </row>
    <row r="93" spans="2:65" s="1" customFormat="1" ht="192">
      <c r="B93" s="36"/>
      <c r="C93" s="58"/>
      <c r="D93" s="205" t="s">
        <v>225</v>
      </c>
      <c r="E93" s="58"/>
      <c r="F93" s="206" t="s">
        <v>4716</v>
      </c>
      <c r="G93" s="58"/>
      <c r="H93" s="58"/>
      <c r="I93" s="163"/>
      <c r="J93" s="58"/>
      <c r="K93" s="58"/>
      <c r="L93" s="56"/>
      <c r="M93" s="73"/>
      <c r="N93" s="37"/>
      <c r="O93" s="37"/>
      <c r="P93" s="37"/>
      <c r="Q93" s="37"/>
      <c r="R93" s="37"/>
      <c r="S93" s="37"/>
      <c r="T93" s="74"/>
      <c r="AT93" s="19" t="s">
        <v>225</v>
      </c>
      <c r="AU93" s="19" t="s">
        <v>83</v>
      </c>
    </row>
    <row r="94" spans="2:65" s="12" customFormat="1">
      <c r="B94" s="207"/>
      <c r="C94" s="208"/>
      <c r="D94" s="205" t="s">
        <v>210</v>
      </c>
      <c r="E94" s="209" t="s">
        <v>22</v>
      </c>
      <c r="F94" s="210" t="s">
        <v>4717</v>
      </c>
      <c r="G94" s="208"/>
      <c r="H94" s="211" t="s">
        <v>22</v>
      </c>
      <c r="I94" s="212"/>
      <c r="J94" s="208"/>
      <c r="K94" s="208"/>
      <c r="L94" s="213"/>
      <c r="M94" s="214"/>
      <c r="N94" s="215"/>
      <c r="O94" s="215"/>
      <c r="P94" s="215"/>
      <c r="Q94" s="215"/>
      <c r="R94" s="215"/>
      <c r="S94" s="215"/>
      <c r="T94" s="216"/>
      <c r="AT94" s="217" t="s">
        <v>210</v>
      </c>
      <c r="AU94" s="217" t="s">
        <v>83</v>
      </c>
      <c r="AV94" s="12" t="s">
        <v>23</v>
      </c>
      <c r="AW94" s="12" t="s">
        <v>38</v>
      </c>
      <c r="AX94" s="12" t="s">
        <v>75</v>
      </c>
      <c r="AY94" s="217" t="s">
        <v>195</v>
      </c>
    </row>
    <row r="95" spans="2:65" s="13" customFormat="1">
      <c r="B95" s="218"/>
      <c r="C95" s="219"/>
      <c r="D95" s="205" t="s">
        <v>210</v>
      </c>
      <c r="E95" s="220" t="s">
        <v>22</v>
      </c>
      <c r="F95" s="221" t="s">
        <v>4718</v>
      </c>
      <c r="G95" s="219"/>
      <c r="H95" s="222">
        <v>87.37</v>
      </c>
      <c r="I95" s="223"/>
      <c r="J95" s="219"/>
      <c r="K95" s="219"/>
      <c r="L95" s="224"/>
      <c r="M95" s="225"/>
      <c r="N95" s="226"/>
      <c r="O95" s="226"/>
      <c r="P95" s="226"/>
      <c r="Q95" s="226"/>
      <c r="R95" s="226"/>
      <c r="S95" s="226"/>
      <c r="T95" s="227"/>
      <c r="AT95" s="228" t="s">
        <v>210</v>
      </c>
      <c r="AU95" s="228" t="s">
        <v>83</v>
      </c>
      <c r="AV95" s="13" t="s">
        <v>83</v>
      </c>
      <c r="AW95" s="13" t="s">
        <v>38</v>
      </c>
      <c r="AX95" s="13" t="s">
        <v>75</v>
      </c>
      <c r="AY95" s="228" t="s">
        <v>195</v>
      </c>
    </row>
    <row r="96" spans="2:65" s="14" customFormat="1">
      <c r="B96" s="229"/>
      <c r="C96" s="230"/>
      <c r="D96" s="205" t="s">
        <v>210</v>
      </c>
      <c r="E96" s="231" t="s">
        <v>22</v>
      </c>
      <c r="F96" s="232" t="s">
        <v>215</v>
      </c>
      <c r="G96" s="230"/>
      <c r="H96" s="233">
        <v>87.37</v>
      </c>
      <c r="I96" s="234"/>
      <c r="J96" s="230"/>
      <c r="K96" s="230"/>
      <c r="L96" s="235"/>
      <c r="M96" s="236"/>
      <c r="N96" s="237"/>
      <c r="O96" s="237"/>
      <c r="P96" s="237"/>
      <c r="Q96" s="237"/>
      <c r="R96" s="237"/>
      <c r="S96" s="237"/>
      <c r="T96" s="238"/>
      <c r="AT96" s="239" t="s">
        <v>210</v>
      </c>
      <c r="AU96" s="239" t="s">
        <v>83</v>
      </c>
      <c r="AV96" s="14" t="s">
        <v>216</v>
      </c>
      <c r="AW96" s="14" t="s">
        <v>38</v>
      </c>
      <c r="AX96" s="14" t="s">
        <v>75</v>
      </c>
      <c r="AY96" s="239" t="s">
        <v>195</v>
      </c>
    </row>
    <row r="97" spans="2:65" s="15" customFormat="1">
      <c r="B97" s="240"/>
      <c r="C97" s="241"/>
      <c r="D97" s="251" t="s">
        <v>210</v>
      </c>
      <c r="E97" s="252" t="s">
        <v>22</v>
      </c>
      <c r="F97" s="253" t="s">
        <v>217</v>
      </c>
      <c r="G97" s="241"/>
      <c r="H97" s="254">
        <v>87.37</v>
      </c>
      <c r="I97" s="245"/>
      <c r="J97" s="241"/>
      <c r="K97" s="241"/>
      <c r="L97" s="246"/>
      <c r="M97" s="247"/>
      <c r="N97" s="248"/>
      <c r="O97" s="248"/>
      <c r="P97" s="248"/>
      <c r="Q97" s="248"/>
      <c r="R97" s="248"/>
      <c r="S97" s="248"/>
      <c r="T97" s="249"/>
      <c r="AT97" s="250" t="s">
        <v>210</v>
      </c>
      <c r="AU97" s="250" t="s">
        <v>83</v>
      </c>
      <c r="AV97" s="15" t="s">
        <v>202</v>
      </c>
      <c r="AW97" s="15" t="s">
        <v>38</v>
      </c>
      <c r="AX97" s="15" t="s">
        <v>23</v>
      </c>
      <c r="AY97" s="250" t="s">
        <v>195</v>
      </c>
    </row>
    <row r="98" spans="2:65" s="1" customFormat="1" ht="20.399999999999999" customHeight="1">
      <c r="B98" s="36"/>
      <c r="C98" s="193" t="s">
        <v>216</v>
      </c>
      <c r="D98" s="193" t="s">
        <v>198</v>
      </c>
      <c r="E98" s="194" t="s">
        <v>4719</v>
      </c>
      <c r="F98" s="195" t="s">
        <v>4720</v>
      </c>
      <c r="G98" s="196" t="s">
        <v>222</v>
      </c>
      <c r="H98" s="197">
        <v>87.37</v>
      </c>
      <c r="I98" s="198"/>
      <c r="J98" s="199">
        <f>ROUND(I98*H98,2)</f>
        <v>0</v>
      </c>
      <c r="K98" s="195" t="s">
        <v>223</v>
      </c>
      <c r="L98" s="56"/>
      <c r="M98" s="200" t="s">
        <v>22</v>
      </c>
      <c r="N98" s="201" t="s">
        <v>46</v>
      </c>
      <c r="O98" s="37"/>
      <c r="P98" s="202">
        <f>O98*H98</f>
        <v>0</v>
      </c>
      <c r="Q98" s="202">
        <v>0</v>
      </c>
      <c r="R98" s="202">
        <f>Q98*H98</f>
        <v>0</v>
      </c>
      <c r="S98" s="202">
        <v>0.18099999999999999</v>
      </c>
      <c r="T98" s="203">
        <f>S98*H98</f>
        <v>15.813970000000001</v>
      </c>
      <c r="AR98" s="19" t="s">
        <v>202</v>
      </c>
      <c r="AT98" s="19" t="s">
        <v>198</v>
      </c>
      <c r="AU98" s="19" t="s">
        <v>83</v>
      </c>
      <c r="AY98" s="19" t="s">
        <v>195</v>
      </c>
      <c r="BE98" s="204">
        <f>IF(N98="základní",J98,0)</f>
        <v>0</v>
      </c>
      <c r="BF98" s="204">
        <f>IF(N98="snížená",J98,0)</f>
        <v>0</v>
      </c>
      <c r="BG98" s="204">
        <f>IF(N98="zákl. přenesená",J98,0)</f>
        <v>0</v>
      </c>
      <c r="BH98" s="204">
        <f>IF(N98="sníž. přenesená",J98,0)</f>
        <v>0</v>
      </c>
      <c r="BI98" s="204">
        <f>IF(N98="nulová",J98,0)</f>
        <v>0</v>
      </c>
      <c r="BJ98" s="19" t="s">
        <v>23</v>
      </c>
      <c r="BK98" s="204">
        <f>ROUND(I98*H98,2)</f>
        <v>0</v>
      </c>
      <c r="BL98" s="19" t="s">
        <v>202</v>
      </c>
      <c r="BM98" s="19" t="s">
        <v>4721</v>
      </c>
    </row>
    <row r="99" spans="2:65" s="1" customFormat="1" ht="192">
      <c r="B99" s="36"/>
      <c r="C99" s="58"/>
      <c r="D99" s="205" t="s">
        <v>225</v>
      </c>
      <c r="E99" s="58"/>
      <c r="F99" s="206" t="s">
        <v>4716</v>
      </c>
      <c r="G99" s="58"/>
      <c r="H99" s="58"/>
      <c r="I99" s="163"/>
      <c r="J99" s="58"/>
      <c r="K99" s="58"/>
      <c r="L99" s="56"/>
      <c r="M99" s="73"/>
      <c r="N99" s="37"/>
      <c r="O99" s="37"/>
      <c r="P99" s="37"/>
      <c r="Q99" s="37"/>
      <c r="R99" s="37"/>
      <c r="S99" s="37"/>
      <c r="T99" s="74"/>
      <c r="AT99" s="19" t="s">
        <v>225</v>
      </c>
      <c r="AU99" s="19" t="s">
        <v>83</v>
      </c>
    </row>
    <row r="100" spans="2:65" s="12" customFormat="1">
      <c r="B100" s="207"/>
      <c r="C100" s="208"/>
      <c r="D100" s="205" t="s">
        <v>210</v>
      </c>
      <c r="E100" s="209" t="s">
        <v>22</v>
      </c>
      <c r="F100" s="210" t="s">
        <v>4717</v>
      </c>
      <c r="G100" s="208"/>
      <c r="H100" s="211" t="s">
        <v>22</v>
      </c>
      <c r="I100" s="212"/>
      <c r="J100" s="208"/>
      <c r="K100" s="208"/>
      <c r="L100" s="213"/>
      <c r="M100" s="214"/>
      <c r="N100" s="215"/>
      <c r="O100" s="215"/>
      <c r="P100" s="215"/>
      <c r="Q100" s="215"/>
      <c r="R100" s="215"/>
      <c r="S100" s="215"/>
      <c r="T100" s="216"/>
      <c r="AT100" s="217" t="s">
        <v>210</v>
      </c>
      <c r="AU100" s="217" t="s">
        <v>83</v>
      </c>
      <c r="AV100" s="12" t="s">
        <v>23</v>
      </c>
      <c r="AW100" s="12" t="s">
        <v>38</v>
      </c>
      <c r="AX100" s="12" t="s">
        <v>75</v>
      </c>
      <c r="AY100" s="217" t="s">
        <v>195</v>
      </c>
    </row>
    <row r="101" spans="2:65" s="13" customFormat="1">
      <c r="B101" s="218"/>
      <c r="C101" s="219"/>
      <c r="D101" s="205" t="s">
        <v>210</v>
      </c>
      <c r="E101" s="220" t="s">
        <v>22</v>
      </c>
      <c r="F101" s="221" t="s">
        <v>4718</v>
      </c>
      <c r="G101" s="219"/>
      <c r="H101" s="222">
        <v>87.37</v>
      </c>
      <c r="I101" s="223"/>
      <c r="J101" s="219"/>
      <c r="K101" s="219"/>
      <c r="L101" s="224"/>
      <c r="M101" s="225"/>
      <c r="N101" s="226"/>
      <c r="O101" s="226"/>
      <c r="P101" s="226"/>
      <c r="Q101" s="226"/>
      <c r="R101" s="226"/>
      <c r="S101" s="226"/>
      <c r="T101" s="227"/>
      <c r="AT101" s="228" t="s">
        <v>210</v>
      </c>
      <c r="AU101" s="228" t="s">
        <v>83</v>
      </c>
      <c r="AV101" s="13" t="s">
        <v>83</v>
      </c>
      <c r="AW101" s="13" t="s">
        <v>38</v>
      </c>
      <c r="AX101" s="13" t="s">
        <v>75</v>
      </c>
      <c r="AY101" s="228" t="s">
        <v>195</v>
      </c>
    </row>
    <row r="102" spans="2:65" s="14" customFormat="1">
      <c r="B102" s="229"/>
      <c r="C102" s="230"/>
      <c r="D102" s="205" t="s">
        <v>210</v>
      </c>
      <c r="E102" s="231" t="s">
        <v>22</v>
      </c>
      <c r="F102" s="232" t="s">
        <v>215</v>
      </c>
      <c r="G102" s="230"/>
      <c r="H102" s="233">
        <v>87.37</v>
      </c>
      <c r="I102" s="234"/>
      <c r="J102" s="230"/>
      <c r="K102" s="230"/>
      <c r="L102" s="235"/>
      <c r="M102" s="236"/>
      <c r="N102" s="237"/>
      <c r="O102" s="237"/>
      <c r="P102" s="237"/>
      <c r="Q102" s="237"/>
      <c r="R102" s="237"/>
      <c r="S102" s="237"/>
      <c r="T102" s="238"/>
      <c r="AT102" s="239" t="s">
        <v>210</v>
      </c>
      <c r="AU102" s="239" t="s">
        <v>83</v>
      </c>
      <c r="AV102" s="14" t="s">
        <v>216</v>
      </c>
      <c r="AW102" s="14" t="s">
        <v>38</v>
      </c>
      <c r="AX102" s="14" t="s">
        <v>75</v>
      </c>
      <c r="AY102" s="239" t="s">
        <v>195</v>
      </c>
    </row>
    <row r="103" spans="2:65" s="15" customFormat="1">
      <c r="B103" s="240"/>
      <c r="C103" s="241"/>
      <c r="D103" s="251" t="s">
        <v>210</v>
      </c>
      <c r="E103" s="252" t="s">
        <v>22</v>
      </c>
      <c r="F103" s="253" t="s">
        <v>217</v>
      </c>
      <c r="G103" s="241"/>
      <c r="H103" s="254">
        <v>87.37</v>
      </c>
      <c r="I103" s="245"/>
      <c r="J103" s="241"/>
      <c r="K103" s="241"/>
      <c r="L103" s="246"/>
      <c r="M103" s="247"/>
      <c r="N103" s="248"/>
      <c r="O103" s="248"/>
      <c r="P103" s="248"/>
      <c r="Q103" s="248"/>
      <c r="R103" s="248"/>
      <c r="S103" s="248"/>
      <c r="T103" s="249"/>
      <c r="AT103" s="250" t="s">
        <v>210</v>
      </c>
      <c r="AU103" s="250" t="s">
        <v>83</v>
      </c>
      <c r="AV103" s="15" t="s">
        <v>202</v>
      </c>
      <c r="AW103" s="15" t="s">
        <v>38</v>
      </c>
      <c r="AX103" s="15" t="s">
        <v>23</v>
      </c>
      <c r="AY103" s="250" t="s">
        <v>195</v>
      </c>
    </row>
    <row r="104" spans="2:65" s="1" customFormat="1" ht="40.200000000000003" customHeight="1">
      <c r="B104" s="36"/>
      <c r="C104" s="193" t="s">
        <v>202</v>
      </c>
      <c r="D104" s="193" t="s">
        <v>198</v>
      </c>
      <c r="E104" s="194" t="s">
        <v>4722</v>
      </c>
      <c r="F104" s="195" t="s">
        <v>4723</v>
      </c>
      <c r="G104" s="196" t="s">
        <v>222</v>
      </c>
      <c r="H104" s="197">
        <v>388.42</v>
      </c>
      <c r="I104" s="198"/>
      <c r="J104" s="199">
        <f>ROUND(I104*H104,2)</f>
        <v>0</v>
      </c>
      <c r="K104" s="195" t="s">
        <v>223</v>
      </c>
      <c r="L104" s="56"/>
      <c r="M104" s="200" t="s">
        <v>22</v>
      </c>
      <c r="N104" s="201" t="s">
        <v>46</v>
      </c>
      <c r="O104" s="37"/>
      <c r="P104" s="202">
        <f>O104*H104</f>
        <v>0</v>
      </c>
      <c r="Q104" s="202">
        <v>5.0000000000000002E-5</v>
      </c>
      <c r="R104" s="202">
        <f>Q104*H104</f>
        <v>1.9421000000000001E-2</v>
      </c>
      <c r="S104" s="202">
        <v>0.128</v>
      </c>
      <c r="T104" s="203">
        <f>S104*H104</f>
        <v>49.717760000000006</v>
      </c>
      <c r="AR104" s="19" t="s">
        <v>202</v>
      </c>
      <c r="AT104" s="19" t="s">
        <v>198</v>
      </c>
      <c r="AU104" s="19" t="s">
        <v>83</v>
      </c>
      <c r="AY104" s="19" t="s">
        <v>195</v>
      </c>
      <c r="BE104" s="204">
        <f>IF(N104="základní",J104,0)</f>
        <v>0</v>
      </c>
      <c r="BF104" s="204">
        <f>IF(N104="snížená",J104,0)</f>
        <v>0</v>
      </c>
      <c r="BG104" s="204">
        <f>IF(N104="zákl. přenesená",J104,0)</f>
        <v>0</v>
      </c>
      <c r="BH104" s="204">
        <f>IF(N104="sníž. přenesená",J104,0)</f>
        <v>0</v>
      </c>
      <c r="BI104" s="204">
        <f>IF(N104="nulová",J104,0)</f>
        <v>0</v>
      </c>
      <c r="BJ104" s="19" t="s">
        <v>23</v>
      </c>
      <c r="BK104" s="204">
        <f>ROUND(I104*H104,2)</f>
        <v>0</v>
      </c>
      <c r="BL104" s="19" t="s">
        <v>202</v>
      </c>
      <c r="BM104" s="19" t="s">
        <v>4724</v>
      </c>
    </row>
    <row r="105" spans="2:65" s="1" customFormat="1" ht="192">
      <c r="B105" s="36"/>
      <c r="C105" s="58"/>
      <c r="D105" s="205" t="s">
        <v>225</v>
      </c>
      <c r="E105" s="58"/>
      <c r="F105" s="206" t="s">
        <v>4725</v>
      </c>
      <c r="G105" s="58"/>
      <c r="H105" s="58"/>
      <c r="I105" s="163"/>
      <c r="J105" s="58"/>
      <c r="K105" s="58"/>
      <c r="L105" s="56"/>
      <c r="M105" s="73"/>
      <c r="N105" s="37"/>
      <c r="O105" s="37"/>
      <c r="P105" s="37"/>
      <c r="Q105" s="37"/>
      <c r="R105" s="37"/>
      <c r="S105" s="37"/>
      <c r="T105" s="74"/>
      <c r="AT105" s="19" t="s">
        <v>225</v>
      </c>
      <c r="AU105" s="19" t="s">
        <v>83</v>
      </c>
    </row>
    <row r="106" spans="2:65" s="12" customFormat="1">
      <c r="B106" s="207"/>
      <c r="C106" s="208"/>
      <c r="D106" s="205" t="s">
        <v>210</v>
      </c>
      <c r="E106" s="209" t="s">
        <v>22</v>
      </c>
      <c r="F106" s="210" t="s">
        <v>4711</v>
      </c>
      <c r="G106" s="208"/>
      <c r="H106" s="211" t="s">
        <v>22</v>
      </c>
      <c r="I106" s="212"/>
      <c r="J106" s="208"/>
      <c r="K106" s="208"/>
      <c r="L106" s="213"/>
      <c r="M106" s="214"/>
      <c r="N106" s="215"/>
      <c r="O106" s="215"/>
      <c r="P106" s="215"/>
      <c r="Q106" s="215"/>
      <c r="R106" s="215"/>
      <c r="S106" s="215"/>
      <c r="T106" s="216"/>
      <c r="AT106" s="217" t="s">
        <v>210</v>
      </c>
      <c r="AU106" s="217" t="s">
        <v>83</v>
      </c>
      <c r="AV106" s="12" t="s">
        <v>23</v>
      </c>
      <c r="AW106" s="12" t="s">
        <v>38</v>
      </c>
      <c r="AX106" s="12" t="s">
        <v>75</v>
      </c>
      <c r="AY106" s="217" t="s">
        <v>195</v>
      </c>
    </row>
    <row r="107" spans="2:65" s="13" customFormat="1">
      <c r="B107" s="218"/>
      <c r="C107" s="219"/>
      <c r="D107" s="205" t="s">
        <v>210</v>
      </c>
      <c r="E107" s="220" t="s">
        <v>22</v>
      </c>
      <c r="F107" s="221" t="s">
        <v>4726</v>
      </c>
      <c r="G107" s="219"/>
      <c r="H107" s="222">
        <v>388.42</v>
      </c>
      <c r="I107" s="223"/>
      <c r="J107" s="219"/>
      <c r="K107" s="219"/>
      <c r="L107" s="224"/>
      <c r="M107" s="225"/>
      <c r="N107" s="226"/>
      <c r="O107" s="226"/>
      <c r="P107" s="226"/>
      <c r="Q107" s="226"/>
      <c r="R107" s="226"/>
      <c r="S107" s="226"/>
      <c r="T107" s="227"/>
      <c r="AT107" s="228" t="s">
        <v>210</v>
      </c>
      <c r="AU107" s="228" t="s">
        <v>83</v>
      </c>
      <c r="AV107" s="13" t="s">
        <v>83</v>
      </c>
      <c r="AW107" s="13" t="s">
        <v>38</v>
      </c>
      <c r="AX107" s="13" t="s">
        <v>75</v>
      </c>
      <c r="AY107" s="228" t="s">
        <v>195</v>
      </c>
    </row>
    <row r="108" spans="2:65" s="14" customFormat="1">
      <c r="B108" s="229"/>
      <c r="C108" s="230"/>
      <c r="D108" s="205" t="s">
        <v>210</v>
      </c>
      <c r="E108" s="231" t="s">
        <v>22</v>
      </c>
      <c r="F108" s="232" t="s">
        <v>215</v>
      </c>
      <c r="G108" s="230"/>
      <c r="H108" s="233">
        <v>388.42</v>
      </c>
      <c r="I108" s="234"/>
      <c r="J108" s="230"/>
      <c r="K108" s="230"/>
      <c r="L108" s="235"/>
      <c r="M108" s="236"/>
      <c r="N108" s="237"/>
      <c r="O108" s="237"/>
      <c r="P108" s="237"/>
      <c r="Q108" s="237"/>
      <c r="R108" s="237"/>
      <c r="S108" s="237"/>
      <c r="T108" s="238"/>
      <c r="AT108" s="239" t="s">
        <v>210</v>
      </c>
      <c r="AU108" s="239" t="s">
        <v>83</v>
      </c>
      <c r="AV108" s="14" t="s">
        <v>216</v>
      </c>
      <c r="AW108" s="14" t="s">
        <v>38</v>
      </c>
      <c r="AX108" s="14" t="s">
        <v>75</v>
      </c>
      <c r="AY108" s="239" t="s">
        <v>195</v>
      </c>
    </row>
    <row r="109" spans="2:65" s="15" customFormat="1">
      <c r="B109" s="240"/>
      <c r="C109" s="241"/>
      <c r="D109" s="205" t="s">
        <v>210</v>
      </c>
      <c r="E109" s="242" t="s">
        <v>22</v>
      </c>
      <c r="F109" s="243" t="s">
        <v>217</v>
      </c>
      <c r="G109" s="241"/>
      <c r="H109" s="244">
        <v>388.42</v>
      </c>
      <c r="I109" s="245"/>
      <c r="J109" s="241"/>
      <c r="K109" s="241"/>
      <c r="L109" s="246"/>
      <c r="M109" s="247"/>
      <c r="N109" s="248"/>
      <c r="O109" s="248"/>
      <c r="P109" s="248"/>
      <c r="Q109" s="248"/>
      <c r="R109" s="248"/>
      <c r="S109" s="248"/>
      <c r="T109" s="249"/>
      <c r="AT109" s="250" t="s">
        <v>210</v>
      </c>
      <c r="AU109" s="250" t="s">
        <v>83</v>
      </c>
      <c r="AV109" s="15" t="s">
        <v>202</v>
      </c>
      <c r="AW109" s="15" t="s">
        <v>38</v>
      </c>
      <c r="AX109" s="15" t="s">
        <v>23</v>
      </c>
      <c r="AY109" s="250" t="s">
        <v>195</v>
      </c>
    </row>
    <row r="110" spans="2:65" s="11" customFormat="1" ht="29.85" customHeight="1">
      <c r="B110" s="176"/>
      <c r="C110" s="177"/>
      <c r="D110" s="190" t="s">
        <v>74</v>
      </c>
      <c r="E110" s="191" t="s">
        <v>202</v>
      </c>
      <c r="F110" s="191" t="s">
        <v>406</v>
      </c>
      <c r="G110" s="177"/>
      <c r="H110" s="177"/>
      <c r="I110" s="180"/>
      <c r="J110" s="192">
        <f>BK110</f>
        <v>0</v>
      </c>
      <c r="K110" s="177"/>
      <c r="L110" s="182"/>
      <c r="M110" s="183"/>
      <c r="N110" s="184"/>
      <c r="O110" s="184"/>
      <c r="P110" s="185">
        <f>SUM(P111:P116)</f>
        <v>0</v>
      </c>
      <c r="Q110" s="184"/>
      <c r="R110" s="185">
        <f>SUM(R111:R116)</f>
        <v>0</v>
      </c>
      <c r="S110" s="184"/>
      <c r="T110" s="186">
        <f>SUM(T111:T116)</f>
        <v>0</v>
      </c>
      <c r="AR110" s="187" t="s">
        <v>23</v>
      </c>
      <c r="AT110" s="188" t="s">
        <v>74</v>
      </c>
      <c r="AU110" s="188" t="s">
        <v>23</v>
      </c>
      <c r="AY110" s="187" t="s">
        <v>195</v>
      </c>
      <c r="BK110" s="189">
        <f>SUM(BK111:BK116)</f>
        <v>0</v>
      </c>
    </row>
    <row r="111" spans="2:65" s="1" customFormat="1" ht="28.8" customHeight="1">
      <c r="B111" s="36"/>
      <c r="C111" s="193" t="s">
        <v>239</v>
      </c>
      <c r="D111" s="193" t="s">
        <v>198</v>
      </c>
      <c r="E111" s="194" t="s">
        <v>4727</v>
      </c>
      <c r="F111" s="195" t="s">
        <v>4728</v>
      </c>
      <c r="G111" s="196" t="s">
        <v>222</v>
      </c>
      <c r="H111" s="197">
        <v>36.159999999999997</v>
      </c>
      <c r="I111" s="198"/>
      <c r="J111" s="199">
        <f>ROUND(I111*H111,2)</f>
        <v>0</v>
      </c>
      <c r="K111" s="195" t="s">
        <v>223</v>
      </c>
      <c r="L111" s="56"/>
      <c r="M111" s="200" t="s">
        <v>22</v>
      </c>
      <c r="N111" s="201" t="s">
        <v>46</v>
      </c>
      <c r="O111" s="37"/>
      <c r="P111" s="202">
        <f>O111*H111</f>
        <v>0</v>
      </c>
      <c r="Q111" s="202">
        <v>0</v>
      </c>
      <c r="R111" s="202">
        <f>Q111*H111</f>
        <v>0</v>
      </c>
      <c r="S111" s="202">
        <v>0</v>
      </c>
      <c r="T111" s="203">
        <f>S111*H111</f>
        <v>0</v>
      </c>
      <c r="AR111" s="19" t="s">
        <v>202</v>
      </c>
      <c r="AT111" s="19" t="s">
        <v>198</v>
      </c>
      <c r="AU111" s="19" t="s">
        <v>83</v>
      </c>
      <c r="AY111" s="19" t="s">
        <v>195</v>
      </c>
      <c r="BE111" s="204">
        <f>IF(N111="základní",J111,0)</f>
        <v>0</v>
      </c>
      <c r="BF111" s="204">
        <f>IF(N111="snížená",J111,0)</f>
        <v>0</v>
      </c>
      <c r="BG111" s="204">
        <f>IF(N111="zákl. přenesená",J111,0)</f>
        <v>0</v>
      </c>
      <c r="BH111" s="204">
        <f>IF(N111="sníž. přenesená",J111,0)</f>
        <v>0</v>
      </c>
      <c r="BI111" s="204">
        <f>IF(N111="nulová",J111,0)</f>
        <v>0</v>
      </c>
      <c r="BJ111" s="19" t="s">
        <v>23</v>
      </c>
      <c r="BK111" s="204">
        <f>ROUND(I111*H111,2)</f>
        <v>0</v>
      </c>
      <c r="BL111" s="19" t="s">
        <v>202</v>
      </c>
      <c r="BM111" s="19" t="s">
        <v>4729</v>
      </c>
    </row>
    <row r="112" spans="2:65" s="1" customFormat="1" ht="192">
      <c r="B112" s="36"/>
      <c r="C112" s="58"/>
      <c r="D112" s="205" t="s">
        <v>225</v>
      </c>
      <c r="E112" s="58"/>
      <c r="F112" s="206" t="s">
        <v>4730</v>
      </c>
      <c r="G112" s="58"/>
      <c r="H112" s="58"/>
      <c r="I112" s="163"/>
      <c r="J112" s="58"/>
      <c r="K112" s="58"/>
      <c r="L112" s="56"/>
      <c r="M112" s="73"/>
      <c r="N112" s="37"/>
      <c r="O112" s="37"/>
      <c r="P112" s="37"/>
      <c r="Q112" s="37"/>
      <c r="R112" s="37"/>
      <c r="S112" s="37"/>
      <c r="T112" s="74"/>
      <c r="AT112" s="19" t="s">
        <v>225</v>
      </c>
      <c r="AU112" s="19" t="s">
        <v>83</v>
      </c>
    </row>
    <row r="113" spans="2:65" s="12" customFormat="1">
      <c r="B113" s="207"/>
      <c r="C113" s="208"/>
      <c r="D113" s="205" t="s">
        <v>210</v>
      </c>
      <c r="E113" s="209" t="s">
        <v>22</v>
      </c>
      <c r="F113" s="210" t="s">
        <v>4731</v>
      </c>
      <c r="G113" s="208"/>
      <c r="H113" s="211" t="s">
        <v>22</v>
      </c>
      <c r="I113" s="212"/>
      <c r="J113" s="208"/>
      <c r="K113" s="208"/>
      <c r="L113" s="213"/>
      <c r="M113" s="214"/>
      <c r="N113" s="215"/>
      <c r="O113" s="215"/>
      <c r="P113" s="215"/>
      <c r="Q113" s="215"/>
      <c r="R113" s="215"/>
      <c r="S113" s="215"/>
      <c r="T113" s="216"/>
      <c r="AT113" s="217" t="s">
        <v>210</v>
      </c>
      <c r="AU113" s="217" t="s">
        <v>83</v>
      </c>
      <c r="AV113" s="12" t="s">
        <v>23</v>
      </c>
      <c r="AW113" s="12" t="s">
        <v>38</v>
      </c>
      <c r="AX113" s="12" t="s">
        <v>75</v>
      </c>
      <c r="AY113" s="217" t="s">
        <v>195</v>
      </c>
    </row>
    <row r="114" spans="2:65" s="13" customFormat="1">
      <c r="B114" s="218"/>
      <c r="C114" s="219"/>
      <c r="D114" s="205" t="s">
        <v>210</v>
      </c>
      <c r="E114" s="220" t="s">
        <v>22</v>
      </c>
      <c r="F114" s="221" t="s">
        <v>4732</v>
      </c>
      <c r="G114" s="219"/>
      <c r="H114" s="222">
        <v>36.159999999999997</v>
      </c>
      <c r="I114" s="223"/>
      <c r="J114" s="219"/>
      <c r="K114" s="219"/>
      <c r="L114" s="224"/>
      <c r="M114" s="225"/>
      <c r="N114" s="226"/>
      <c r="O114" s="226"/>
      <c r="P114" s="226"/>
      <c r="Q114" s="226"/>
      <c r="R114" s="226"/>
      <c r="S114" s="226"/>
      <c r="T114" s="227"/>
      <c r="AT114" s="228" t="s">
        <v>210</v>
      </c>
      <c r="AU114" s="228" t="s">
        <v>83</v>
      </c>
      <c r="AV114" s="13" t="s">
        <v>83</v>
      </c>
      <c r="AW114" s="13" t="s">
        <v>38</v>
      </c>
      <c r="AX114" s="13" t="s">
        <v>75</v>
      </c>
      <c r="AY114" s="228" t="s">
        <v>195</v>
      </c>
    </row>
    <row r="115" spans="2:65" s="14" customFormat="1">
      <c r="B115" s="229"/>
      <c r="C115" s="230"/>
      <c r="D115" s="205" t="s">
        <v>210</v>
      </c>
      <c r="E115" s="231" t="s">
        <v>22</v>
      </c>
      <c r="F115" s="232" t="s">
        <v>215</v>
      </c>
      <c r="G115" s="230"/>
      <c r="H115" s="233">
        <v>36.159999999999997</v>
      </c>
      <c r="I115" s="234"/>
      <c r="J115" s="230"/>
      <c r="K115" s="230"/>
      <c r="L115" s="235"/>
      <c r="M115" s="236"/>
      <c r="N115" s="237"/>
      <c r="O115" s="237"/>
      <c r="P115" s="237"/>
      <c r="Q115" s="237"/>
      <c r="R115" s="237"/>
      <c r="S115" s="237"/>
      <c r="T115" s="238"/>
      <c r="AT115" s="239" t="s">
        <v>210</v>
      </c>
      <c r="AU115" s="239" t="s">
        <v>83</v>
      </c>
      <c r="AV115" s="14" t="s">
        <v>216</v>
      </c>
      <c r="AW115" s="14" t="s">
        <v>38</v>
      </c>
      <c r="AX115" s="14" t="s">
        <v>75</v>
      </c>
      <c r="AY115" s="239" t="s">
        <v>195</v>
      </c>
    </row>
    <row r="116" spans="2:65" s="15" customFormat="1">
      <c r="B116" s="240"/>
      <c r="C116" s="241"/>
      <c r="D116" s="205" t="s">
        <v>210</v>
      </c>
      <c r="E116" s="242" t="s">
        <v>22</v>
      </c>
      <c r="F116" s="243" t="s">
        <v>217</v>
      </c>
      <c r="G116" s="241"/>
      <c r="H116" s="244">
        <v>36.159999999999997</v>
      </c>
      <c r="I116" s="245"/>
      <c r="J116" s="241"/>
      <c r="K116" s="241"/>
      <c r="L116" s="246"/>
      <c r="M116" s="247"/>
      <c r="N116" s="248"/>
      <c r="O116" s="248"/>
      <c r="P116" s="248"/>
      <c r="Q116" s="248"/>
      <c r="R116" s="248"/>
      <c r="S116" s="248"/>
      <c r="T116" s="249"/>
      <c r="AT116" s="250" t="s">
        <v>210</v>
      </c>
      <c r="AU116" s="250" t="s">
        <v>83</v>
      </c>
      <c r="AV116" s="15" t="s">
        <v>202</v>
      </c>
      <c r="AW116" s="15" t="s">
        <v>38</v>
      </c>
      <c r="AX116" s="15" t="s">
        <v>23</v>
      </c>
      <c r="AY116" s="250" t="s">
        <v>195</v>
      </c>
    </row>
    <row r="117" spans="2:65" s="11" customFormat="1" ht="29.85" customHeight="1">
      <c r="B117" s="176"/>
      <c r="C117" s="177"/>
      <c r="D117" s="190" t="s">
        <v>74</v>
      </c>
      <c r="E117" s="191" t="s">
        <v>239</v>
      </c>
      <c r="F117" s="191" t="s">
        <v>4733</v>
      </c>
      <c r="G117" s="177"/>
      <c r="H117" s="177"/>
      <c r="I117" s="180"/>
      <c r="J117" s="192">
        <f>BK117</f>
        <v>0</v>
      </c>
      <c r="K117" s="177"/>
      <c r="L117" s="182"/>
      <c r="M117" s="183"/>
      <c r="N117" s="184"/>
      <c r="O117" s="184"/>
      <c r="P117" s="185">
        <f>SUM(P118:P156)</f>
        <v>0</v>
      </c>
      <c r="Q117" s="184"/>
      <c r="R117" s="185">
        <f>SUM(R118:R156)</f>
        <v>33.737217899999997</v>
      </c>
      <c r="S117" s="184"/>
      <c r="T117" s="186">
        <f>SUM(T118:T156)</f>
        <v>0</v>
      </c>
      <c r="AR117" s="187" t="s">
        <v>23</v>
      </c>
      <c r="AT117" s="188" t="s">
        <v>74</v>
      </c>
      <c r="AU117" s="188" t="s">
        <v>23</v>
      </c>
      <c r="AY117" s="187" t="s">
        <v>195</v>
      </c>
      <c r="BK117" s="189">
        <f>SUM(BK118:BK156)</f>
        <v>0</v>
      </c>
    </row>
    <row r="118" spans="2:65" s="1" customFormat="1" ht="28.8" customHeight="1">
      <c r="B118" s="36"/>
      <c r="C118" s="193" t="s">
        <v>196</v>
      </c>
      <c r="D118" s="193" t="s">
        <v>198</v>
      </c>
      <c r="E118" s="194" t="s">
        <v>4734</v>
      </c>
      <c r="F118" s="195" t="s">
        <v>4735</v>
      </c>
      <c r="G118" s="196" t="s">
        <v>222</v>
      </c>
      <c r="H118" s="197">
        <v>63</v>
      </c>
      <c r="I118" s="198"/>
      <c r="J118" s="199">
        <f>ROUND(I118*H118,2)</f>
        <v>0</v>
      </c>
      <c r="K118" s="195" t="s">
        <v>223</v>
      </c>
      <c r="L118" s="56"/>
      <c r="M118" s="200" t="s">
        <v>22</v>
      </c>
      <c r="N118" s="201" t="s">
        <v>46</v>
      </c>
      <c r="O118" s="37"/>
      <c r="P118" s="202">
        <f>O118*H118</f>
        <v>0</v>
      </c>
      <c r="Q118" s="202">
        <v>0</v>
      </c>
      <c r="R118" s="202">
        <f>Q118*H118</f>
        <v>0</v>
      </c>
      <c r="S118" s="202">
        <v>0</v>
      </c>
      <c r="T118" s="203">
        <f>S118*H118</f>
        <v>0</v>
      </c>
      <c r="AR118" s="19" t="s">
        <v>202</v>
      </c>
      <c r="AT118" s="19" t="s">
        <v>198</v>
      </c>
      <c r="AU118" s="19" t="s">
        <v>83</v>
      </c>
      <c r="AY118" s="19" t="s">
        <v>195</v>
      </c>
      <c r="BE118" s="204">
        <f>IF(N118="základní",J118,0)</f>
        <v>0</v>
      </c>
      <c r="BF118" s="204">
        <f>IF(N118="snížená",J118,0)</f>
        <v>0</v>
      </c>
      <c r="BG118" s="204">
        <f>IF(N118="zákl. přenesená",J118,0)</f>
        <v>0</v>
      </c>
      <c r="BH118" s="204">
        <f>IF(N118="sníž. přenesená",J118,0)</f>
        <v>0</v>
      </c>
      <c r="BI118" s="204">
        <f>IF(N118="nulová",J118,0)</f>
        <v>0</v>
      </c>
      <c r="BJ118" s="19" t="s">
        <v>23</v>
      </c>
      <c r="BK118" s="204">
        <f>ROUND(I118*H118,2)</f>
        <v>0</v>
      </c>
      <c r="BL118" s="19" t="s">
        <v>202</v>
      </c>
      <c r="BM118" s="19" t="s">
        <v>4736</v>
      </c>
    </row>
    <row r="119" spans="2:65" s="12" customFormat="1">
      <c r="B119" s="207"/>
      <c r="C119" s="208"/>
      <c r="D119" s="205" t="s">
        <v>210</v>
      </c>
      <c r="E119" s="209" t="s">
        <v>22</v>
      </c>
      <c r="F119" s="210" t="s">
        <v>4731</v>
      </c>
      <c r="G119" s="208"/>
      <c r="H119" s="211" t="s">
        <v>22</v>
      </c>
      <c r="I119" s="212"/>
      <c r="J119" s="208"/>
      <c r="K119" s="208"/>
      <c r="L119" s="213"/>
      <c r="M119" s="214"/>
      <c r="N119" s="215"/>
      <c r="O119" s="215"/>
      <c r="P119" s="215"/>
      <c r="Q119" s="215"/>
      <c r="R119" s="215"/>
      <c r="S119" s="215"/>
      <c r="T119" s="216"/>
      <c r="AT119" s="217" t="s">
        <v>210</v>
      </c>
      <c r="AU119" s="217" t="s">
        <v>83</v>
      </c>
      <c r="AV119" s="12" t="s">
        <v>23</v>
      </c>
      <c r="AW119" s="12" t="s">
        <v>38</v>
      </c>
      <c r="AX119" s="12" t="s">
        <v>75</v>
      </c>
      <c r="AY119" s="217" t="s">
        <v>195</v>
      </c>
    </row>
    <row r="120" spans="2:65" s="13" customFormat="1">
      <c r="B120" s="218"/>
      <c r="C120" s="219"/>
      <c r="D120" s="205" t="s">
        <v>210</v>
      </c>
      <c r="E120" s="220" t="s">
        <v>22</v>
      </c>
      <c r="F120" s="221" t="s">
        <v>4737</v>
      </c>
      <c r="G120" s="219"/>
      <c r="H120" s="222">
        <v>63</v>
      </c>
      <c r="I120" s="223"/>
      <c r="J120" s="219"/>
      <c r="K120" s="219"/>
      <c r="L120" s="224"/>
      <c r="M120" s="225"/>
      <c r="N120" s="226"/>
      <c r="O120" s="226"/>
      <c r="P120" s="226"/>
      <c r="Q120" s="226"/>
      <c r="R120" s="226"/>
      <c r="S120" s="226"/>
      <c r="T120" s="227"/>
      <c r="AT120" s="228" t="s">
        <v>210</v>
      </c>
      <c r="AU120" s="228" t="s">
        <v>83</v>
      </c>
      <c r="AV120" s="13" t="s">
        <v>83</v>
      </c>
      <c r="AW120" s="13" t="s">
        <v>38</v>
      </c>
      <c r="AX120" s="13" t="s">
        <v>75</v>
      </c>
      <c r="AY120" s="228" t="s">
        <v>195</v>
      </c>
    </row>
    <row r="121" spans="2:65" s="14" customFormat="1">
      <c r="B121" s="229"/>
      <c r="C121" s="230"/>
      <c r="D121" s="205" t="s">
        <v>210</v>
      </c>
      <c r="E121" s="231" t="s">
        <v>22</v>
      </c>
      <c r="F121" s="232" t="s">
        <v>215</v>
      </c>
      <c r="G121" s="230"/>
      <c r="H121" s="233">
        <v>63</v>
      </c>
      <c r="I121" s="234"/>
      <c r="J121" s="230"/>
      <c r="K121" s="230"/>
      <c r="L121" s="235"/>
      <c r="M121" s="236"/>
      <c r="N121" s="237"/>
      <c r="O121" s="237"/>
      <c r="P121" s="237"/>
      <c r="Q121" s="237"/>
      <c r="R121" s="237"/>
      <c r="S121" s="237"/>
      <c r="T121" s="238"/>
      <c r="AT121" s="239" t="s">
        <v>210</v>
      </c>
      <c r="AU121" s="239" t="s">
        <v>83</v>
      </c>
      <c r="AV121" s="14" t="s">
        <v>216</v>
      </c>
      <c r="AW121" s="14" t="s">
        <v>38</v>
      </c>
      <c r="AX121" s="14" t="s">
        <v>75</v>
      </c>
      <c r="AY121" s="239" t="s">
        <v>195</v>
      </c>
    </row>
    <row r="122" spans="2:65" s="15" customFormat="1">
      <c r="B122" s="240"/>
      <c r="C122" s="241"/>
      <c r="D122" s="251" t="s">
        <v>210</v>
      </c>
      <c r="E122" s="252" t="s">
        <v>22</v>
      </c>
      <c r="F122" s="253" t="s">
        <v>217</v>
      </c>
      <c r="G122" s="241"/>
      <c r="H122" s="254">
        <v>63</v>
      </c>
      <c r="I122" s="245"/>
      <c r="J122" s="241"/>
      <c r="K122" s="241"/>
      <c r="L122" s="246"/>
      <c r="M122" s="247"/>
      <c r="N122" s="248"/>
      <c r="O122" s="248"/>
      <c r="P122" s="248"/>
      <c r="Q122" s="248"/>
      <c r="R122" s="248"/>
      <c r="S122" s="248"/>
      <c r="T122" s="249"/>
      <c r="AT122" s="250" t="s">
        <v>210</v>
      </c>
      <c r="AU122" s="250" t="s">
        <v>83</v>
      </c>
      <c r="AV122" s="15" t="s">
        <v>202</v>
      </c>
      <c r="AW122" s="15" t="s">
        <v>38</v>
      </c>
      <c r="AX122" s="15" t="s">
        <v>23</v>
      </c>
      <c r="AY122" s="250" t="s">
        <v>195</v>
      </c>
    </row>
    <row r="123" spans="2:65" s="1" customFormat="1" ht="28.8" customHeight="1">
      <c r="B123" s="36"/>
      <c r="C123" s="193" t="s">
        <v>255</v>
      </c>
      <c r="D123" s="193" t="s">
        <v>198</v>
      </c>
      <c r="E123" s="194" t="s">
        <v>4738</v>
      </c>
      <c r="F123" s="195" t="s">
        <v>4739</v>
      </c>
      <c r="G123" s="196" t="s">
        <v>222</v>
      </c>
      <c r="H123" s="197">
        <v>388.42</v>
      </c>
      <c r="I123" s="198"/>
      <c r="J123" s="199">
        <f>ROUND(I123*H123,2)</f>
        <v>0</v>
      </c>
      <c r="K123" s="195" t="s">
        <v>223</v>
      </c>
      <c r="L123" s="56"/>
      <c r="M123" s="200" t="s">
        <v>22</v>
      </c>
      <c r="N123" s="201" t="s">
        <v>46</v>
      </c>
      <c r="O123" s="37"/>
      <c r="P123" s="202">
        <f>O123*H123</f>
        <v>0</v>
      </c>
      <c r="Q123" s="202">
        <v>6.0999999999999997E-4</v>
      </c>
      <c r="R123" s="202">
        <f>Q123*H123</f>
        <v>0.23693619999999999</v>
      </c>
      <c r="S123" s="202">
        <v>0</v>
      </c>
      <c r="T123" s="203">
        <f>S123*H123</f>
        <v>0</v>
      </c>
      <c r="AR123" s="19" t="s">
        <v>202</v>
      </c>
      <c r="AT123" s="19" t="s">
        <v>198</v>
      </c>
      <c r="AU123" s="19" t="s">
        <v>83</v>
      </c>
      <c r="AY123" s="19" t="s">
        <v>195</v>
      </c>
      <c r="BE123" s="204">
        <f>IF(N123="základní",J123,0)</f>
        <v>0</v>
      </c>
      <c r="BF123" s="204">
        <f>IF(N123="snížená",J123,0)</f>
        <v>0</v>
      </c>
      <c r="BG123" s="204">
        <f>IF(N123="zákl. přenesená",J123,0)</f>
        <v>0</v>
      </c>
      <c r="BH123" s="204">
        <f>IF(N123="sníž. přenesená",J123,0)</f>
        <v>0</v>
      </c>
      <c r="BI123" s="204">
        <f>IF(N123="nulová",J123,0)</f>
        <v>0</v>
      </c>
      <c r="BJ123" s="19" t="s">
        <v>23</v>
      </c>
      <c r="BK123" s="204">
        <f>ROUND(I123*H123,2)</f>
        <v>0</v>
      </c>
      <c r="BL123" s="19" t="s">
        <v>202</v>
      </c>
      <c r="BM123" s="19" t="s">
        <v>4740</v>
      </c>
    </row>
    <row r="124" spans="2:65" s="12" customFormat="1">
      <c r="B124" s="207"/>
      <c r="C124" s="208"/>
      <c r="D124" s="205" t="s">
        <v>210</v>
      </c>
      <c r="E124" s="209" t="s">
        <v>22</v>
      </c>
      <c r="F124" s="210" t="s">
        <v>4731</v>
      </c>
      <c r="G124" s="208"/>
      <c r="H124" s="211" t="s">
        <v>22</v>
      </c>
      <c r="I124" s="212"/>
      <c r="J124" s="208"/>
      <c r="K124" s="208"/>
      <c r="L124" s="213"/>
      <c r="M124" s="214"/>
      <c r="N124" s="215"/>
      <c r="O124" s="215"/>
      <c r="P124" s="215"/>
      <c r="Q124" s="215"/>
      <c r="R124" s="215"/>
      <c r="S124" s="215"/>
      <c r="T124" s="216"/>
      <c r="AT124" s="217" t="s">
        <v>210</v>
      </c>
      <c r="AU124" s="217" t="s">
        <v>83</v>
      </c>
      <c r="AV124" s="12" t="s">
        <v>23</v>
      </c>
      <c r="AW124" s="12" t="s">
        <v>38</v>
      </c>
      <c r="AX124" s="12" t="s">
        <v>75</v>
      </c>
      <c r="AY124" s="217" t="s">
        <v>195</v>
      </c>
    </row>
    <row r="125" spans="2:65" s="13" customFormat="1">
      <c r="B125" s="218"/>
      <c r="C125" s="219"/>
      <c r="D125" s="205" t="s">
        <v>210</v>
      </c>
      <c r="E125" s="220" t="s">
        <v>22</v>
      </c>
      <c r="F125" s="221" t="s">
        <v>4726</v>
      </c>
      <c r="G125" s="219"/>
      <c r="H125" s="222">
        <v>388.42</v>
      </c>
      <c r="I125" s="223"/>
      <c r="J125" s="219"/>
      <c r="K125" s="219"/>
      <c r="L125" s="224"/>
      <c r="M125" s="225"/>
      <c r="N125" s="226"/>
      <c r="O125" s="226"/>
      <c r="P125" s="226"/>
      <c r="Q125" s="226"/>
      <c r="R125" s="226"/>
      <c r="S125" s="226"/>
      <c r="T125" s="227"/>
      <c r="AT125" s="228" t="s">
        <v>210</v>
      </c>
      <c r="AU125" s="228" t="s">
        <v>83</v>
      </c>
      <c r="AV125" s="13" t="s">
        <v>83</v>
      </c>
      <c r="AW125" s="13" t="s">
        <v>38</v>
      </c>
      <c r="AX125" s="13" t="s">
        <v>75</v>
      </c>
      <c r="AY125" s="228" t="s">
        <v>195</v>
      </c>
    </row>
    <row r="126" spans="2:65" s="14" customFormat="1">
      <c r="B126" s="229"/>
      <c r="C126" s="230"/>
      <c r="D126" s="205" t="s">
        <v>210</v>
      </c>
      <c r="E126" s="231" t="s">
        <v>22</v>
      </c>
      <c r="F126" s="232" t="s">
        <v>215</v>
      </c>
      <c r="G126" s="230"/>
      <c r="H126" s="233">
        <v>388.42</v>
      </c>
      <c r="I126" s="234"/>
      <c r="J126" s="230"/>
      <c r="K126" s="230"/>
      <c r="L126" s="235"/>
      <c r="M126" s="236"/>
      <c r="N126" s="237"/>
      <c r="O126" s="237"/>
      <c r="P126" s="237"/>
      <c r="Q126" s="237"/>
      <c r="R126" s="237"/>
      <c r="S126" s="237"/>
      <c r="T126" s="238"/>
      <c r="AT126" s="239" t="s">
        <v>210</v>
      </c>
      <c r="AU126" s="239" t="s">
        <v>83</v>
      </c>
      <c r="AV126" s="14" t="s">
        <v>216</v>
      </c>
      <c r="AW126" s="14" t="s">
        <v>38</v>
      </c>
      <c r="AX126" s="14" t="s">
        <v>75</v>
      </c>
      <c r="AY126" s="239" t="s">
        <v>195</v>
      </c>
    </row>
    <row r="127" spans="2:65" s="15" customFormat="1">
      <c r="B127" s="240"/>
      <c r="C127" s="241"/>
      <c r="D127" s="251" t="s">
        <v>210</v>
      </c>
      <c r="E127" s="252" t="s">
        <v>22</v>
      </c>
      <c r="F127" s="253" t="s">
        <v>217</v>
      </c>
      <c r="G127" s="241"/>
      <c r="H127" s="254">
        <v>388.42</v>
      </c>
      <c r="I127" s="245"/>
      <c r="J127" s="241"/>
      <c r="K127" s="241"/>
      <c r="L127" s="246"/>
      <c r="M127" s="247"/>
      <c r="N127" s="248"/>
      <c r="O127" s="248"/>
      <c r="P127" s="248"/>
      <c r="Q127" s="248"/>
      <c r="R127" s="248"/>
      <c r="S127" s="248"/>
      <c r="T127" s="249"/>
      <c r="AT127" s="250" t="s">
        <v>210</v>
      </c>
      <c r="AU127" s="250" t="s">
        <v>83</v>
      </c>
      <c r="AV127" s="15" t="s">
        <v>202</v>
      </c>
      <c r="AW127" s="15" t="s">
        <v>38</v>
      </c>
      <c r="AX127" s="15" t="s">
        <v>23</v>
      </c>
      <c r="AY127" s="250" t="s">
        <v>195</v>
      </c>
    </row>
    <row r="128" spans="2:65" s="1" customFormat="1" ht="40.200000000000003" customHeight="1">
      <c r="B128" s="36"/>
      <c r="C128" s="193" t="s">
        <v>262</v>
      </c>
      <c r="D128" s="193" t="s">
        <v>198</v>
      </c>
      <c r="E128" s="194" t="s">
        <v>4741</v>
      </c>
      <c r="F128" s="195" t="s">
        <v>4742</v>
      </c>
      <c r="G128" s="196" t="s">
        <v>222</v>
      </c>
      <c r="H128" s="197">
        <v>388.42</v>
      </c>
      <c r="I128" s="198"/>
      <c r="J128" s="199">
        <f>ROUND(I128*H128,2)</f>
        <v>0</v>
      </c>
      <c r="K128" s="195" t="s">
        <v>223</v>
      </c>
      <c r="L128" s="56"/>
      <c r="M128" s="200" t="s">
        <v>22</v>
      </c>
      <c r="N128" s="201" t="s">
        <v>46</v>
      </c>
      <c r="O128" s="37"/>
      <c r="P128" s="202">
        <f>O128*H128</f>
        <v>0</v>
      </c>
      <c r="Q128" s="202">
        <v>0</v>
      </c>
      <c r="R128" s="202">
        <f>Q128*H128</f>
        <v>0</v>
      </c>
      <c r="S128" s="202">
        <v>0</v>
      </c>
      <c r="T128" s="203">
        <f>S128*H128</f>
        <v>0</v>
      </c>
      <c r="AR128" s="19" t="s">
        <v>202</v>
      </c>
      <c r="AT128" s="19" t="s">
        <v>198</v>
      </c>
      <c r="AU128" s="19" t="s">
        <v>83</v>
      </c>
      <c r="AY128" s="19" t="s">
        <v>195</v>
      </c>
      <c r="BE128" s="204">
        <f>IF(N128="základní",J128,0)</f>
        <v>0</v>
      </c>
      <c r="BF128" s="204">
        <f>IF(N128="snížená",J128,0)</f>
        <v>0</v>
      </c>
      <c r="BG128" s="204">
        <f>IF(N128="zákl. přenesená",J128,0)</f>
        <v>0</v>
      </c>
      <c r="BH128" s="204">
        <f>IF(N128="sníž. přenesená",J128,0)</f>
        <v>0</v>
      </c>
      <c r="BI128" s="204">
        <f>IF(N128="nulová",J128,0)</f>
        <v>0</v>
      </c>
      <c r="BJ128" s="19" t="s">
        <v>23</v>
      </c>
      <c r="BK128" s="204">
        <f>ROUND(I128*H128,2)</f>
        <v>0</v>
      </c>
      <c r="BL128" s="19" t="s">
        <v>202</v>
      </c>
      <c r="BM128" s="19" t="s">
        <v>4743</v>
      </c>
    </row>
    <row r="129" spans="2:65" s="1" customFormat="1" ht="24">
      <c r="B129" s="36"/>
      <c r="C129" s="58"/>
      <c r="D129" s="205" t="s">
        <v>225</v>
      </c>
      <c r="E129" s="58"/>
      <c r="F129" s="206" t="s">
        <v>4744</v>
      </c>
      <c r="G129" s="58"/>
      <c r="H129" s="58"/>
      <c r="I129" s="163"/>
      <c r="J129" s="58"/>
      <c r="K129" s="58"/>
      <c r="L129" s="56"/>
      <c r="M129" s="73"/>
      <c r="N129" s="37"/>
      <c r="O129" s="37"/>
      <c r="P129" s="37"/>
      <c r="Q129" s="37"/>
      <c r="R129" s="37"/>
      <c r="S129" s="37"/>
      <c r="T129" s="74"/>
      <c r="AT129" s="19" t="s">
        <v>225</v>
      </c>
      <c r="AU129" s="19" t="s">
        <v>83</v>
      </c>
    </row>
    <row r="130" spans="2:65" s="12" customFormat="1">
      <c r="B130" s="207"/>
      <c r="C130" s="208"/>
      <c r="D130" s="205" t="s">
        <v>210</v>
      </c>
      <c r="E130" s="209" t="s">
        <v>22</v>
      </c>
      <c r="F130" s="210" t="s">
        <v>4731</v>
      </c>
      <c r="G130" s="208"/>
      <c r="H130" s="211" t="s">
        <v>22</v>
      </c>
      <c r="I130" s="212"/>
      <c r="J130" s="208"/>
      <c r="K130" s="208"/>
      <c r="L130" s="213"/>
      <c r="M130" s="214"/>
      <c r="N130" s="215"/>
      <c r="O130" s="215"/>
      <c r="P130" s="215"/>
      <c r="Q130" s="215"/>
      <c r="R130" s="215"/>
      <c r="S130" s="215"/>
      <c r="T130" s="216"/>
      <c r="AT130" s="217" t="s">
        <v>210</v>
      </c>
      <c r="AU130" s="217" t="s">
        <v>83</v>
      </c>
      <c r="AV130" s="12" t="s">
        <v>23</v>
      </c>
      <c r="AW130" s="12" t="s">
        <v>38</v>
      </c>
      <c r="AX130" s="12" t="s">
        <v>75</v>
      </c>
      <c r="AY130" s="217" t="s">
        <v>195</v>
      </c>
    </row>
    <row r="131" spans="2:65" s="13" customFormat="1">
      <c r="B131" s="218"/>
      <c r="C131" s="219"/>
      <c r="D131" s="205" t="s">
        <v>210</v>
      </c>
      <c r="E131" s="220" t="s">
        <v>22</v>
      </c>
      <c r="F131" s="221" t="s">
        <v>4726</v>
      </c>
      <c r="G131" s="219"/>
      <c r="H131" s="222">
        <v>388.42</v>
      </c>
      <c r="I131" s="223"/>
      <c r="J131" s="219"/>
      <c r="K131" s="219"/>
      <c r="L131" s="224"/>
      <c r="M131" s="225"/>
      <c r="N131" s="226"/>
      <c r="O131" s="226"/>
      <c r="P131" s="226"/>
      <c r="Q131" s="226"/>
      <c r="R131" s="226"/>
      <c r="S131" s="226"/>
      <c r="T131" s="227"/>
      <c r="AT131" s="228" t="s">
        <v>210</v>
      </c>
      <c r="AU131" s="228" t="s">
        <v>83</v>
      </c>
      <c r="AV131" s="13" t="s">
        <v>83</v>
      </c>
      <c r="AW131" s="13" t="s">
        <v>38</v>
      </c>
      <c r="AX131" s="13" t="s">
        <v>75</v>
      </c>
      <c r="AY131" s="228" t="s">
        <v>195</v>
      </c>
    </row>
    <row r="132" spans="2:65" s="14" customFormat="1">
      <c r="B132" s="229"/>
      <c r="C132" s="230"/>
      <c r="D132" s="205" t="s">
        <v>210</v>
      </c>
      <c r="E132" s="231" t="s">
        <v>22</v>
      </c>
      <c r="F132" s="232" t="s">
        <v>215</v>
      </c>
      <c r="G132" s="230"/>
      <c r="H132" s="233">
        <v>388.42</v>
      </c>
      <c r="I132" s="234"/>
      <c r="J132" s="230"/>
      <c r="K132" s="230"/>
      <c r="L132" s="235"/>
      <c r="M132" s="236"/>
      <c r="N132" s="237"/>
      <c r="O132" s="237"/>
      <c r="P132" s="237"/>
      <c r="Q132" s="237"/>
      <c r="R132" s="237"/>
      <c r="S132" s="237"/>
      <c r="T132" s="238"/>
      <c r="AT132" s="239" t="s">
        <v>210</v>
      </c>
      <c r="AU132" s="239" t="s">
        <v>83</v>
      </c>
      <c r="AV132" s="14" t="s">
        <v>216</v>
      </c>
      <c r="AW132" s="14" t="s">
        <v>38</v>
      </c>
      <c r="AX132" s="14" t="s">
        <v>75</v>
      </c>
      <c r="AY132" s="239" t="s">
        <v>195</v>
      </c>
    </row>
    <row r="133" spans="2:65" s="15" customFormat="1">
      <c r="B133" s="240"/>
      <c r="C133" s="241"/>
      <c r="D133" s="251" t="s">
        <v>210</v>
      </c>
      <c r="E133" s="252" t="s">
        <v>22</v>
      </c>
      <c r="F133" s="253" t="s">
        <v>217</v>
      </c>
      <c r="G133" s="241"/>
      <c r="H133" s="254">
        <v>388.42</v>
      </c>
      <c r="I133" s="245"/>
      <c r="J133" s="241"/>
      <c r="K133" s="241"/>
      <c r="L133" s="246"/>
      <c r="M133" s="247"/>
      <c r="N133" s="248"/>
      <c r="O133" s="248"/>
      <c r="P133" s="248"/>
      <c r="Q133" s="248"/>
      <c r="R133" s="248"/>
      <c r="S133" s="248"/>
      <c r="T133" s="249"/>
      <c r="AT133" s="250" t="s">
        <v>210</v>
      </c>
      <c r="AU133" s="250" t="s">
        <v>83</v>
      </c>
      <c r="AV133" s="15" t="s">
        <v>202</v>
      </c>
      <c r="AW133" s="15" t="s">
        <v>38</v>
      </c>
      <c r="AX133" s="15" t="s">
        <v>23</v>
      </c>
      <c r="AY133" s="250" t="s">
        <v>195</v>
      </c>
    </row>
    <row r="134" spans="2:65" s="1" customFormat="1" ht="28.8" customHeight="1">
      <c r="B134" s="36"/>
      <c r="C134" s="193" t="s">
        <v>218</v>
      </c>
      <c r="D134" s="193" t="s">
        <v>198</v>
      </c>
      <c r="E134" s="194" t="s">
        <v>4745</v>
      </c>
      <c r="F134" s="195" t="s">
        <v>4746</v>
      </c>
      <c r="G134" s="196" t="s">
        <v>222</v>
      </c>
      <c r="H134" s="197">
        <v>69.849999999999994</v>
      </c>
      <c r="I134" s="198"/>
      <c r="J134" s="199">
        <f>ROUND(I134*H134,2)</f>
        <v>0</v>
      </c>
      <c r="K134" s="195" t="s">
        <v>223</v>
      </c>
      <c r="L134" s="56"/>
      <c r="M134" s="200" t="s">
        <v>22</v>
      </c>
      <c r="N134" s="201" t="s">
        <v>46</v>
      </c>
      <c r="O134" s="37"/>
      <c r="P134" s="202">
        <f>O134*H134</f>
        <v>0</v>
      </c>
      <c r="Q134" s="202">
        <v>8.4250000000000005E-2</v>
      </c>
      <c r="R134" s="202">
        <f>Q134*H134</f>
        <v>5.8848624999999997</v>
      </c>
      <c r="S134" s="202">
        <v>0</v>
      </c>
      <c r="T134" s="203">
        <f>S134*H134</f>
        <v>0</v>
      </c>
      <c r="AR134" s="19" t="s">
        <v>202</v>
      </c>
      <c r="AT134" s="19" t="s">
        <v>198</v>
      </c>
      <c r="AU134" s="19" t="s">
        <v>83</v>
      </c>
      <c r="AY134" s="19" t="s">
        <v>195</v>
      </c>
      <c r="BE134" s="204">
        <f>IF(N134="základní",J134,0)</f>
        <v>0</v>
      </c>
      <c r="BF134" s="204">
        <f>IF(N134="snížená",J134,0)</f>
        <v>0</v>
      </c>
      <c r="BG134" s="204">
        <f>IF(N134="zákl. přenesená",J134,0)</f>
        <v>0</v>
      </c>
      <c r="BH134" s="204">
        <f>IF(N134="sníž. přenesená",J134,0)</f>
        <v>0</v>
      </c>
      <c r="BI134" s="204">
        <f>IF(N134="nulová",J134,0)</f>
        <v>0</v>
      </c>
      <c r="BJ134" s="19" t="s">
        <v>23</v>
      </c>
      <c r="BK134" s="204">
        <f>ROUND(I134*H134,2)</f>
        <v>0</v>
      </c>
      <c r="BL134" s="19" t="s">
        <v>202</v>
      </c>
      <c r="BM134" s="19" t="s">
        <v>4747</v>
      </c>
    </row>
    <row r="135" spans="2:65" s="1" customFormat="1" ht="132">
      <c r="B135" s="36"/>
      <c r="C135" s="58"/>
      <c r="D135" s="205" t="s">
        <v>225</v>
      </c>
      <c r="E135" s="58"/>
      <c r="F135" s="206" t="s">
        <v>4748</v>
      </c>
      <c r="G135" s="58"/>
      <c r="H135" s="58"/>
      <c r="I135" s="163"/>
      <c r="J135" s="58"/>
      <c r="K135" s="58"/>
      <c r="L135" s="56"/>
      <c r="M135" s="73"/>
      <c r="N135" s="37"/>
      <c r="O135" s="37"/>
      <c r="P135" s="37"/>
      <c r="Q135" s="37"/>
      <c r="R135" s="37"/>
      <c r="S135" s="37"/>
      <c r="T135" s="74"/>
      <c r="AT135" s="19" t="s">
        <v>225</v>
      </c>
      <c r="AU135" s="19" t="s">
        <v>83</v>
      </c>
    </row>
    <row r="136" spans="2:65" s="1" customFormat="1" ht="24">
      <c r="B136" s="36"/>
      <c r="C136" s="58"/>
      <c r="D136" s="205" t="s">
        <v>208</v>
      </c>
      <c r="E136" s="58"/>
      <c r="F136" s="206" t="s">
        <v>4749</v>
      </c>
      <c r="G136" s="58"/>
      <c r="H136" s="58"/>
      <c r="I136" s="163"/>
      <c r="J136" s="58"/>
      <c r="K136" s="58"/>
      <c r="L136" s="56"/>
      <c r="M136" s="73"/>
      <c r="N136" s="37"/>
      <c r="O136" s="37"/>
      <c r="P136" s="37"/>
      <c r="Q136" s="37"/>
      <c r="R136" s="37"/>
      <c r="S136" s="37"/>
      <c r="T136" s="74"/>
      <c r="AT136" s="19" t="s">
        <v>208</v>
      </c>
      <c r="AU136" s="19" t="s">
        <v>83</v>
      </c>
    </row>
    <row r="137" spans="2:65" s="12" customFormat="1">
      <c r="B137" s="207"/>
      <c r="C137" s="208"/>
      <c r="D137" s="205" t="s">
        <v>210</v>
      </c>
      <c r="E137" s="209" t="s">
        <v>22</v>
      </c>
      <c r="F137" s="210" t="s">
        <v>4731</v>
      </c>
      <c r="G137" s="208"/>
      <c r="H137" s="211" t="s">
        <v>22</v>
      </c>
      <c r="I137" s="212"/>
      <c r="J137" s="208"/>
      <c r="K137" s="208"/>
      <c r="L137" s="213"/>
      <c r="M137" s="214"/>
      <c r="N137" s="215"/>
      <c r="O137" s="215"/>
      <c r="P137" s="215"/>
      <c r="Q137" s="215"/>
      <c r="R137" s="215"/>
      <c r="S137" s="215"/>
      <c r="T137" s="216"/>
      <c r="AT137" s="217" t="s">
        <v>210</v>
      </c>
      <c r="AU137" s="217" t="s">
        <v>83</v>
      </c>
      <c r="AV137" s="12" t="s">
        <v>23</v>
      </c>
      <c r="AW137" s="12" t="s">
        <v>38</v>
      </c>
      <c r="AX137" s="12" t="s">
        <v>75</v>
      </c>
      <c r="AY137" s="217" t="s">
        <v>195</v>
      </c>
    </row>
    <row r="138" spans="2:65" s="13" customFormat="1">
      <c r="B138" s="218"/>
      <c r="C138" s="219"/>
      <c r="D138" s="205" t="s">
        <v>210</v>
      </c>
      <c r="E138" s="220" t="s">
        <v>22</v>
      </c>
      <c r="F138" s="221" t="s">
        <v>4750</v>
      </c>
      <c r="G138" s="219"/>
      <c r="H138" s="222">
        <v>69.849999999999994</v>
      </c>
      <c r="I138" s="223"/>
      <c r="J138" s="219"/>
      <c r="K138" s="219"/>
      <c r="L138" s="224"/>
      <c r="M138" s="225"/>
      <c r="N138" s="226"/>
      <c r="O138" s="226"/>
      <c r="P138" s="226"/>
      <c r="Q138" s="226"/>
      <c r="R138" s="226"/>
      <c r="S138" s="226"/>
      <c r="T138" s="227"/>
      <c r="AT138" s="228" t="s">
        <v>210</v>
      </c>
      <c r="AU138" s="228" t="s">
        <v>83</v>
      </c>
      <c r="AV138" s="13" t="s">
        <v>83</v>
      </c>
      <c r="AW138" s="13" t="s">
        <v>38</v>
      </c>
      <c r="AX138" s="13" t="s">
        <v>75</v>
      </c>
      <c r="AY138" s="228" t="s">
        <v>195</v>
      </c>
    </row>
    <row r="139" spans="2:65" s="14" customFormat="1">
      <c r="B139" s="229"/>
      <c r="C139" s="230"/>
      <c r="D139" s="205" t="s">
        <v>210</v>
      </c>
      <c r="E139" s="231" t="s">
        <v>22</v>
      </c>
      <c r="F139" s="232" t="s">
        <v>215</v>
      </c>
      <c r="G139" s="230"/>
      <c r="H139" s="233">
        <v>69.849999999999994</v>
      </c>
      <c r="I139" s="234"/>
      <c r="J139" s="230"/>
      <c r="K139" s="230"/>
      <c r="L139" s="235"/>
      <c r="M139" s="236"/>
      <c r="N139" s="237"/>
      <c r="O139" s="237"/>
      <c r="P139" s="237"/>
      <c r="Q139" s="237"/>
      <c r="R139" s="237"/>
      <c r="S139" s="237"/>
      <c r="T139" s="238"/>
      <c r="AT139" s="239" t="s">
        <v>210</v>
      </c>
      <c r="AU139" s="239" t="s">
        <v>83</v>
      </c>
      <c r="AV139" s="14" t="s">
        <v>216</v>
      </c>
      <c r="AW139" s="14" t="s">
        <v>38</v>
      </c>
      <c r="AX139" s="14" t="s">
        <v>75</v>
      </c>
      <c r="AY139" s="239" t="s">
        <v>195</v>
      </c>
    </row>
    <row r="140" spans="2:65" s="15" customFormat="1">
      <c r="B140" s="240"/>
      <c r="C140" s="241"/>
      <c r="D140" s="251" t="s">
        <v>210</v>
      </c>
      <c r="E140" s="252" t="s">
        <v>22</v>
      </c>
      <c r="F140" s="253" t="s">
        <v>217</v>
      </c>
      <c r="G140" s="241"/>
      <c r="H140" s="254">
        <v>69.849999999999994</v>
      </c>
      <c r="I140" s="245"/>
      <c r="J140" s="241"/>
      <c r="K140" s="241"/>
      <c r="L140" s="246"/>
      <c r="M140" s="247"/>
      <c r="N140" s="248"/>
      <c r="O140" s="248"/>
      <c r="P140" s="248"/>
      <c r="Q140" s="248"/>
      <c r="R140" s="248"/>
      <c r="S140" s="248"/>
      <c r="T140" s="249"/>
      <c r="AT140" s="250" t="s">
        <v>210</v>
      </c>
      <c r="AU140" s="250" t="s">
        <v>83</v>
      </c>
      <c r="AV140" s="15" t="s">
        <v>202</v>
      </c>
      <c r="AW140" s="15" t="s">
        <v>38</v>
      </c>
      <c r="AX140" s="15" t="s">
        <v>23</v>
      </c>
      <c r="AY140" s="250" t="s">
        <v>195</v>
      </c>
    </row>
    <row r="141" spans="2:65" s="1" customFormat="1" ht="20.399999999999999" customHeight="1">
      <c r="B141" s="36"/>
      <c r="C141" s="260" t="s">
        <v>28</v>
      </c>
      <c r="D141" s="260" t="s">
        <v>267</v>
      </c>
      <c r="E141" s="261" t="s">
        <v>4751</v>
      </c>
      <c r="F141" s="262" t="s">
        <v>4752</v>
      </c>
      <c r="G141" s="263" t="s">
        <v>222</v>
      </c>
      <c r="H141" s="264">
        <v>4.3</v>
      </c>
      <c r="I141" s="265"/>
      <c r="J141" s="266">
        <f>ROUND(I141*H141,2)</f>
        <v>0</v>
      </c>
      <c r="K141" s="262" t="s">
        <v>22</v>
      </c>
      <c r="L141" s="267"/>
      <c r="M141" s="268" t="s">
        <v>22</v>
      </c>
      <c r="N141" s="269" t="s">
        <v>46</v>
      </c>
      <c r="O141" s="37"/>
      <c r="P141" s="202">
        <f>O141*H141</f>
        <v>0</v>
      </c>
      <c r="Q141" s="202">
        <v>0.13100000000000001</v>
      </c>
      <c r="R141" s="202">
        <f>Q141*H141</f>
        <v>0.56330000000000002</v>
      </c>
      <c r="S141" s="202">
        <v>0</v>
      </c>
      <c r="T141" s="203">
        <f>S141*H141</f>
        <v>0</v>
      </c>
      <c r="AR141" s="19" t="s">
        <v>262</v>
      </c>
      <c r="AT141" s="19" t="s">
        <v>267</v>
      </c>
      <c r="AU141" s="19" t="s">
        <v>83</v>
      </c>
      <c r="AY141" s="19" t="s">
        <v>195</v>
      </c>
      <c r="BE141" s="204">
        <f>IF(N141="základní",J141,0)</f>
        <v>0</v>
      </c>
      <c r="BF141" s="204">
        <f>IF(N141="snížená",J141,0)</f>
        <v>0</v>
      </c>
      <c r="BG141" s="204">
        <f>IF(N141="zákl. přenesená",J141,0)</f>
        <v>0</v>
      </c>
      <c r="BH141" s="204">
        <f>IF(N141="sníž. přenesená",J141,0)</f>
        <v>0</v>
      </c>
      <c r="BI141" s="204">
        <f>IF(N141="nulová",J141,0)</f>
        <v>0</v>
      </c>
      <c r="BJ141" s="19" t="s">
        <v>23</v>
      </c>
      <c r="BK141" s="204">
        <f>ROUND(I141*H141,2)</f>
        <v>0</v>
      </c>
      <c r="BL141" s="19" t="s">
        <v>202</v>
      </c>
      <c r="BM141" s="19" t="s">
        <v>4753</v>
      </c>
    </row>
    <row r="142" spans="2:65" s="1" customFormat="1" ht="51.6" customHeight="1">
      <c r="B142" s="36"/>
      <c r="C142" s="193" t="s">
        <v>363</v>
      </c>
      <c r="D142" s="193" t="s">
        <v>198</v>
      </c>
      <c r="E142" s="194" t="s">
        <v>4754</v>
      </c>
      <c r="F142" s="195" t="s">
        <v>4755</v>
      </c>
      <c r="G142" s="196" t="s">
        <v>222</v>
      </c>
      <c r="H142" s="197">
        <v>36.159999999999997</v>
      </c>
      <c r="I142" s="198"/>
      <c r="J142" s="199">
        <f>ROUND(I142*H142,2)</f>
        <v>0</v>
      </c>
      <c r="K142" s="195" t="s">
        <v>223</v>
      </c>
      <c r="L142" s="56"/>
      <c r="M142" s="200" t="s">
        <v>22</v>
      </c>
      <c r="N142" s="201" t="s">
        <v>46</v>
      </c>
      <c r="O142" s="37"/>
      <c r="P142" s="202">
        <f>O142*H142</f>
        <v>0</v>
      </c>
      <c r="Q142" s="202">
        <v>0.10362</v>
      </c>
      <c r="R142" s="202">
        <f>Q142*H142</f>
        <v>3.7468991999999997</v>
      </c>
      <c r="S142" s="202">
        <v>0</v>
      </c>
      <c r="T142" s="203">
        <f>S142*H142</f>
        <v>0</v>
      </c>
      <c r="AR142" s="19" t="s">
        <v>202</v>
      </c>
      <c r="AT142" s="19" t="s">
        <v>198</v>
      </c>
      <c r="AU142" s="19" t="s">
        <v>83</v>
      </c>
      <c r="AY142" s="19" t="s">
        <v>195</v>
      </c>
      <c r="BE142" s="204">
        <f>IF(N142="základní",J142,0)</f>
        <v>0</v>
      </c>
      <c r="BF142" s="204">
        <f>IF(N142="snížená",J142,0)</f>
        <v>0</v>
      </c>
      <c r="BG142" s="204">
        <f>IF(N142="zákl. přenesená",J142,0)</f>
        <v>0</v>
      </c>
      <c r="BH142" s="204">
        <f>IF(N142="sníž. přenesená",J142,0)</f>
        <v>0</v>
      </c>
      <c r="BI142" s="204">
        <f>IF(N142="nulová",J142,0)</f>
        <v>0</v>
      </c>
      <c r="BJ142" s="19" t="s">
        <v>23</v>
      </c>
      <c r="BK142" s="204">
        <f>ROUND(I142*H142,2)</f>
        <v>0</v>
      </c>
      <c r="BL142" s="19" t="s">
        <v>202</v>
      </c>
      <c r="BM142" s="19" t="s">
        <v>4756</v>
      </c>
    </row>
    <row r="143" spans="2:65" s="1" customFormat="1" ht="132">
      <c r="B143" s="36"/>
      <c r="C143" s="58"/>
      <c r="D143" s="205" t="s">
        <v>225</v>
      </c>
      <c r="E143" s="58"/>
      <c r="F143" s="206" t="s">
        <v>4757</v>
      </c>
      <c r="G143" s="58"/>
      <c r="H143" s="58"/>
      <c r="I143" s="163"/>
      <c r="J143" s="58"/>
      <c r="K143" s="58"/>
      <c r="L143" s="56"/>
      <c r="M143" s="73"/>
      <c r="N143" s="37"/>
      <c r="O143" s="37"/>
      <c r="P143" s="37"/>
      <c r="Q143" s="37"/>
      <c r="R143" s="37"/>
      <c r="S143" s="37"/>
      <c r="T143" s="74"/>
      <c r="AT143" s="19" t="s">
        <v>225</v>
      </c>
      <c r="AU143" s="19" t="s">
        <v>83</v>
      </c>
    </row>
    <row r="144" spans="2:65" s="12" customFormat="1">
      <c r="B144" s="207"/>
      <c r="C144" s="208"/>
      <c r="D144" s="205" t="s">
        <v>210</v>
      </c>
      <c r="E144" s="209" t="s">
        <v>22</v>
      </c>
      <c r="F144" s="210" t="s">
        <v>4731</v>
      </c>
      <c r="G144" s="208"/>
      <c r="H144" s="211" t="s">
        <v>22</v>
      </c>
      <c r="I144" s="212"/>
      <c r="J144" s="208"/>
      <c r="K144" s="208"/>
      <c r="L144" s="213"/>
      <c r="M144" s="214"/>
      <c r="N144" s="215"/>
      <c r="O144" s="215"/>
      <c r="P144" s="215"/>
      <c r="Q144" s="215"/>
      <c r="R144" s="215"/>
      <c r="S144" s="215"/>
      <c r="T144" s="216"/>
      <c r="AT144" s="217" t="s">
        <v>210</v>
      </c>
      <c r="AU144" s="217" t="s">
        <v>83</v>
      </c>
      <c r="AV144" s="12" t="s">
        <v>23</v>
      </c>
      <c r="AW144" s="12" t="s">
        <v>38</v>
      </c>
      <c r="AX144" s="12" t="s">
        <v>75</v>
      </c>
      <c r="AY144" s="217" t="s">
        <v>195</v>
      </c>
    </row>
    <row r="145" spans="2:65" s="13" customFormat="1">
      <c r="B145" s="218"/>
      <c r="C145" s="219"/>
      <c r="D145" s="205" t="s">
        <v>210</v>
      </c>
      <c r="E145" s="220" t="s">
        <v>22</v>
      </c>
      <c r="F145" s="221" t="s">
        <v>4732</v>
      </c>
      <c r="G145" s="219"/>
      <c r="H145" s="222">
        <v>36.159999999999997</v>
      </c>
      <c r="I145" s="223"/>
      <c r="J145" s="219"/>
      <c r="K145" s="219"/>
      <c r="L145" s="224"/>
      <c r="M145" s="225"/>
      <c r="N145" s="226"/>
      <c r="O145" s="226"/>
      <c r="P145" s="226"/>
      <c r="Q145" s="226"/>
      <c r="R145" s="226"/>
      <c r="S145" s="226"/>
      <c r="T145" s="227"/>
      <c r="AT145" s="228" t="s">
        <v>210</v>
      </c>
      <c r="AU145" s="228" t="s">
        <v>83</v>
      </c>
      <c r="AV145" s="13" t="s">
        <v>83</v>
      </c>
      <c r="AW145" s="13" t="s">
        <v>38</v>
      </c>
      <c r="AX145" s="13" t="s">
        <v>75</v>
      </c>
      <c r="AY145" s="228" t="s">
        <v>195</v>
      </c>
    </row>
    <row r="146" spans="2:65" s="14" customFormat="1">
      <c r="B146" s="229"/>
      <c r="C146" s="230"/>
      <c r="D146" s="205" t="s">
        <v>210</v>
      </c>
      <c r="E146" s="231" t="s">
        <v>22</v>
      </c>
      <c r="F146" s="232" t="s">
        <v>215</v>
      </c>
      <c r="G146" s="230"/>
      <c r="H146" s="233">
        <v>36.159999999999997</v>
      </c>
      <c r="I146" s="234"/>
      <c r="J146" s="230"/>
      <c r="K146" s="230"/>
      <c r="L146" s="235"/>
      <c r="M146" s="236"/>
      <c r="N146" s="237"/>
      <c r="O146" s="237"/>
      <c r="P146" s="237"/>
      <c r="Q146" s="237"/>
      <c r="R146" s="237"/>
      <c r="S146" s="237"/>
      <c r="T146" s="238"/>
      <c r="AT146" s="239" t="s">
        <v>210</v>
      </c>
      <c r="AU146" s="239" t="s">
        <v>83</v>
      </c>
      <c r="AV146" s="14" t="s">
        <v>216</v>
      </c>
      <c r="AW146" s="14" t="s">
        <v>38</v>
      </c>
      <c r="AX146" s="14" t="s">
        <v>75</v>
      </c>
      <c r="AY146" s="239" t="s">
        <v>195</v>
      </c>
    </row>
    <row r="147" spans="2:65" s="15" customFormat="1">
      <c r="B147" s="240"/>
      <c r="C147" s="241"/>
      <c r="D147" s="251" t="s">
        <v>210</v>
      </c>
      <c r="E147" s="252" t="s">
        <v>22</v>
      </c>
      <c r="F147" s="253" t="s">
        <v>217</v>
      </c>
      <c r="G147" s="241"/>
      <c r="H147" s="254">
        <v>36.159999999999997</v>
      </c>
      <c r="I147" s="245"/>
      <c r="J147" s="241"/>
      <c r="K147" s="241"/>
      <c r="L147" s="246"/>
      <c r="M147" s="247"/>
      <c r="N147" s="248"/>
      <c r="O147" s="248"/>
      <c r="P147" s="248"/>
      <c r="Q147" s="248"/>
      <c r="R147" s="248"/>
      <c r="S147" s="248"/>
      <c r="T147" s="249"/>
      <c r="AT147" s="250" t="s">
        <v>210</v>
      </c>
      <c r="AU147" s="250" t="s">
        <v>83</v>
      </c>
      <c r="AV147" s="15" t="s">
        <v>202</v>
      </c>
      <c r="AW147" s="15" t="s">
        <v>38</v>
      </c>
      <c r="AX147" s="15" t="s">
        <v>23</v>
      </c>
      <c r="AY147" s="250" t="s">
        <v>195</v>
      </c>
    </row>
    <row r="148" spans="2:65" s="1" customFormat="1" ht="20.399999999999999" customHeight="1">
      <c r="B148" s="36"/>
      <c r="C148" s="260" t="s">
        <v>371</v>
      </c>
      <c r="D148" s="260" t="s">
        <v>267</v>
      </c>
      <c r="E148" s="261" t="s">
        <v>4751</v>
      </c>
      <c r="F148" s="262" t="s">
        <v>4752</v>
      </c>
      <c r="G148" s="263" t="s">
        <v>222</v>
      </c>
      <c r="H148" s="264">
        <v>15</v>
      </c>
      <c r="I148" s="265"/>
      <c r="J148" s="266">
        <f>ROUND(I148*H148,2)</f>
        <v>0</v>
      </c>
      <c r="K148" s="262" t="s">
        <v>22</v>
      </c>
      <c r="L148" s="267"/>
      <c r="M148" s="268" t="s">
        <v>22</v>
      </c>
      <c r="N148" s="269" t="s">
        <v>46</v>
      </c>
      <c r="O148" s="37"/>
      <c r="P148" s="202">
        <f>O148*H148</f>
        <v>0</v>
      </c>
      <c r="Q148" s="202">
        <v>0.13100000000000001</v>
      </c>
      <c r="R148" s="202">
        <f>Q148*H148</f>
        <v>1.9650000000000001</v>
      </c>
      <c r="S148" s="202">
        <v>0</v>
      </c>
      <c r="T148" s="203">
        <f>S148*H148</f>
        <v>0</v>
      </c>
      <c r="AR148" s="19" t="s">
        <v>262</v>
      </c>
      <c r="AT148" s="19" t="s">
        <v>267</v>
      </c>
      <c r="AU148" s="19" t="s">
        <v>83</v>
      </c>
      <c r="AY148" s="19" t="s">
        <v>195</v>
      </c>
      <c r="BE148" s="204">
        <f>IF(N148="základní",J148,0)</f>
        <v>0</v>
      </c>
      <c r="BF148" s="204">
        <f>IF(N148="snížená",J148,0)</f>
        <v>0</v>
      </c>
      <c r="BG148" s="204">
        <f>IF(N148="zákl. přenesená",J148,0)</f>
        <v>0</v>
      </c>
      <c r="BH148" s="204">
        <f>IF(N148="sníž. přenesená",J148,0)</f>
        <v>0</v>
      </c>
      <c r="BI148" s="204">
        <f>IF(N148="nulová",J148,0)</f>
        <v>0</v>
      </c>
      <c r="BJ148" s="19" t="s">
        <v>23</v>
      </c>
      <c r="BK148" s="204">
        <f>ROUND(I148*H148,2)</f>
        <v>0</v>
      </c>
      <c r="BL148" s="19" t="s">
        <v>202</v>
      </c>
      <c r="BM148" s="19" t="s">
        <v>4758</v>
      </c>
    </row>
    <row r="149" spans="2:65" s="1" customFormat="1" ht="20.399999999999999" customHeight="1">
      <c r="B149" s="36"/>
      <c r="C149" s="260" t="s">
        <v>379</v>
      </c>
      <c r="D149" s="260" t="s">
        <v>267</v>
      </c>
      <c r="E149" s="261" t="s">
        <v>4759</v>
      </c>
      <c r="F149" s="262" t="s">
        <v>4760</v>
      </c>
      <c r="G149" s="263" t="s">
        <v>222</v>
      </c>
      <c r="H149" s="264">
        <v>21.16</v>
      </c>
      <c r="I149" s="265"/>
      <c r="J149" s="266">
        <f>ROUND(I149*H149,2)</f>
        <v>0</v>
      </c>
      <c r="K149" s="262" t="s">
        <v>22</v>
      </c>
      <c r="L149" s="267"/>
      <c r="M149" s="268" t="s">
        <v>22</v>
      </c>
      <c r="N149" s="269" t="s">
        <v>46</v>
      </c>
      <c r="O149" s="37"/>
      <c r="P149" s="202">
        <f>O149*H149</f>
        <v>0</v>
      </c>
      <c r="Q149" s="202">
        <v>0.17599999999999999</v>
      </c>
      <c r="R149" s="202">
        <f>Q149*H149</f>
        <v>3.7241599999999999</v>
      </c>
      <c r="S149" s="202">
        <v>0</v>
      </c>
      <c r="T149" s="203">
        <f>S149*H149</f>
        <v>0</v>
      </c>
      <c r="AR149" s="19" t="s">
        <v>262</v>
      </c>
      <c r="AT149" s="19" t="s">
        <v>267</v>
      </c>
      <c r="AU149" s="19" t="s">
        <v>83</v>
      </c>
      <c r="AY149" s="19" t="s">
        <v>195</v>
      </c>
      <c r="BE149" s="204">
        <f>IF(N149="základní",J149,0)</f>
        <v>0</v>
      </c>
      <c r="BF149" s="204">
        <f>IF(N149="snížená",J149,0)</f>
        <v>0</v>
      </c>
      <c r="BG149" s="204">
        <f>IF(N149="zákl. přenesená",J149,0)</f>
        <v>0</v>
      </c>
      <c r="BH149" s="204">
        <f>IF(N149="sníž. přenesená",J149,0)</f>
        <v>0</v>
      </c>
      <c r="BI149" s="204">
        <f>IF(N149="nulová",J149,0)</f>
        <v>0</v>
      </c>
      <c r="BJ149" s="19" t="s">
        <v>23</v>
      </c>
      <c r="BK149" s="204">
        <f>ROUND(I149*H149,2)</f>
        <v>0</v>
      </c>
      <c r="BL149" s="19" t="s">
        <v>202</v>
      </c>
      <c r="BM149" s="19" t="s">
        <v>4761</v>
      </c>
    </row>
    <row r="150" spans="2:65" s="1" customFormat="1" ht="51.6" customHeight="1">
      <c r="B150" s="36"/>
      <c r="C150" s="193" t="s">
        <v>386</v>
      </c>
      <c r="D150" s="193" t="s">
        <v>198</v>
      </c>
      <c r="E150" s="194" t="s">
        <v>4762</v>
      </c>
      <c r="F150" s="195" t="s">
        <v>4763</v>
      </c>
      <c r="G150" s="196" t="s">
        <v>222</v>
      </c>
      <c r="H150" s="197">
        <v>63</v>
      </c>
      <c r="I150" s="198"/>
      <c r="J150" s="199">
        <f>ROUND(I150*H150,2)</f>
        <v>0</v>
      </c>
      <c r="K150" s="195" t="s">
        <v>223</v>
      </c>
      <c r="L150" s="56"/>
      <c r="M150" s="200" t="s">
        <v>22</v>
      </c>
      <c r="N150" s="201" t="s">
        <v>46</v>
      </c>
      <c r="O150" s="37"/>
      <c r="P150" s="202">
        <f>O150*H150</f>
        <v>0</v>
      </c>
      <c r="Q150" s="202">
        <v>0.10362</v>
      </c>
      <c r="R150" s="202">
        <f>Q150*H150</f>
        <v>6.52806</v>
      </c>
      <c r="S150" s="202">
        <v>0</v>
      </c>
      <c r="T150" s="203">
        <f>S150*H150</f>
        <v>0</v>
      </c>
      <c r="AR150" s="19" t="s">
        <v>202</v>
      </c>
      <c r="AT150" s="19" t="s">
        <v>198</v>
      </c>
      <c r="AU150" s="19" t="s">
        <v>83</v>
      </c>
      <c r="AY150" s="19" t="s">
        <v>195</v>
      </c>
      <c r="BE150" s="204">
        <f>IF(N150="základní",J150,0)</f>
        <v>0</v>
      </c>
      <c r="BF150" s="204">
        <f>IF(N150="snížená",J150,0)</f>
        <v>0</v>
      </c>
      <c r="BG150" s="204">
        <f>IF(N150="zákl. přenesená",J150,0)</f>
        <v>0</v>
      </c>
      <c r="BH150" s="204">
        <f>IF(N150="sníž. přenesená",J150,0)</f>
        <v>0</v>
      </c>
      <c r="BI150" s="204">
        <f>IF(N150="nulová",J150,0)</f>
        <v>0</v>
      </c>
      <c r="BJ150" s="19" t="s">
        <v>23</v>
      </c>
      <c r="BK150" s="204">
        <f>ROUND(I150*H150,2)</f>
        <v>0</v>
      </c>
      <c r="BL150" s="19" t="s">
        <v>202</v>
      </c>
      <c r="BM150" s="19" t="s">
        <v>4764</v>
      </c>
    </row>
    <row r="151" spans="2:65" s="1" customFormat="1" ht="132">
      <c r="B151" s="36"/>
      <c r="C151" s="58"/>
      <c r="D151" s="205" t="s">
        <v>225</v>
      </c>
      <c r="E151" s="58"/>
      <c r="F151" s="206" t="s">
        <v>4757</v>
      </c>
      <c r="G151" s="58"/>
      <c r="H151" s="58"/>
      <c r="I151" s="163"/>
      <c r="J151" s="58"/>
      <c r="K151" s="58"/>
      <c r="L151" s="56"/>
      <c r="M151" s="73"/>
      <c r="N151" s="37"/>
      <c r="O151" s="37"/>
      <c r="P151" s="37"/>
      <c r="Q151" s="37"/>
      <c r="R151" s="37"/>
      <c r="S151" s="37"/>
      <c r="T151" s="74"/>
      <c r="AT151" s="19" t="s">
        <v>225</v>
      </c>
      <c r="AU151" s="19" t="s">
        <v>83</v>
      </c>
    </row>
    <row r="152" spans="2:65" s="12" customFormat="1">
      <c r="B152" s="207"/>
      <c r="C152" s="208"/>
      <c r="D152" s="205" t="s">
        <v>210</v>
      </c>
      <c r="E152" s="209" t="s">
        <v>22</v>
      </c>
      <c r="F152" s="210" t="s">
        <v>4731</v>
      </c>
      <c r="G152" s="208"/>
      <c r="H152" s="211" t="s">
        <v>22</v>
      </c>
      <c r="I152" s="212"/>
      <c r="J152" s="208"/>
      <c r="K152" s="208"/>
      <c r="L152" s="213"/>
      <c r="M152" s="214"/>
      <c r="N152" s="215"/>
      <c r="O152" s="215"/>
      <c r="P152" s="215"/>
      <c r="Q152" s="215"/>
      <c r="R152" s="215"/>
      <c r="S152" s="215"/>
      <c r="T152" s="216"/>
      <c r="AT152" s="217" t="s">
        <v>210</v>
      </c>
      <c r="AU152" s="217" t="s">
        <v>83</v>
      </c>
      <c r="AV152" s="12" t="s">
        <v>23</v>
      </c>
      <c r="AW152" s="12" t="s">
        <v>38</v>
      </c>
      <c r="AX152" s="12" t="s">
        <v>75</v>
      </c>
      <c r="AY152" s="217" t="s">
        <v>195</v>
      </c>
    </row>
    <row r="153" spans="2:65" s="13" customFormat="1">
      <c r="B153" s="218"/>
      <c r="C153" s="219"/>
      <c r="D153" s="205" t="s">
        <v>210</v>
      </c>
      <c r="E153" s="220" t="s">
        <v>22</v>
      </c>
      <c r="F153" s="221" t="s">
        <v>4737</v>
      </c>
      <c r="G153" s="219"/>
      <c r="H153" s="222">
        <v>63</v>
      </c>
      <c r="I153" s="223"/>
      <c r="J153" s="219"/>
      <c r="K153" s="219"/>
      <c r="L153" s="224"/>
      <c r="M153" s="225"/>
      <c r="N153" s="226"/>
      <c r="O153" s="226"/>
      <c r="P153" s="226"/>
      <c r="Q153" s="226"/>
      <c r="R153" s="226"/>
      <c r="S153" s="226"/>
      <c r="T153" s="227"/>
      <c r="AT153" s="228" t="s">
        <v>210</v>
      </c>
      <c r="AU153" s="228" t="s">
        <v>83</v>
      </c>
      <c r="AV153" s="13" t="s">
        <v>83</v>
      </c>
      <c r="AW153" s="13" t="s">
        <v>38</v>
      </c>
      <c r="AX153" s="13" t="s">
        <v>75</v>
      </c>
      <c r="AY153" s="228" t="s">
        <v>195</v>
      </c>
    </row>
    <row r="154" spans="2:65" s="14" customFormat="1">
      <c r="B154" s="229"/>
      <c r="C154" s="230"/>
      <c r="D154" s="205" t="s">
        <v>210</v>
      </c>
      <c r="E154" s="231" t="s">
        <v>22</v>
      </c>
      <c r="F154" s="232" t="s">
        <v>215</v>
      </c>
      <c r="G154" s="230"/>
      <c r="H154" s="233">
        <v>63</v>
      </c>
      <c r="I154" s="234"/>
      <c r="J154" s="230"/>
      <c r="K154" s="230"/>
      <c r="L154" s="235"/>
      <c r="M154" s="236"/>
      <c r="N154" s="237"/>
      <c r="O154" s="237"/>
      <c r="P154" s="237"/>
      <c r="Q154" s="237"/>
      <c r="R154" s="237"/>
      <c r="S154" s="237"/>
      <c r="T154" s="238"/>
      <c r="AT154" s="239" t="s">
        <v>210</v>
      </c>
      <c r="AU154" s="239" t="s">
        <v>83</v>
      </c>
      <c r="AV154" s="14" t="s">
        <v>216</v>
      </c>
      <c r="AW154" s="14" t="s">
        <v>38</v>
      </c>
      <c r="AX154" s="14" t="s">
        <v>75</v>
      </c>
      <c r="AY154" s="239" t="s">
        <v>195</v>
      </c>
    </row>
    <row r="155" spans="2:65" s="15" customFormat="1">
      <c r="B155" s="240"/>
      <c r="C155" s="241"/>
      <c r="D155" s="251" t="s">
        <v>210</v>
      </c>
      <c r="E155" s="252" t="s">
        <v>22</v>
      </c>
      <c r="F155" s="253" t="s">
        <v>217</v>
      </c>
      <c r="G155" s="241"/>
      <c r="H155" s="254">
        <v>63</v>
      </c>
      <c r="I155" s="245"/>
      <c r="J155" s="241"/>
      <c r="K155" s="241"/>
      <c r="L155" s="246"/>
      <c r="M155" s="247"/>
      <c r="N155" s="248"/>
      <c r="O155" s="248"/>
      <c r="P155" s="248"/>
      <c r="Q155" s="248"/>
      <c r="R155" s="248"/>
      <c r="S155" s="248"/>
      <c r="T155" s="249"/>
      <c r="AT155" s="250" t="s">
        <v>210</v>
      </c>
      <c r="AU155" s="250" t="s">
        <v>83</v>
      </c>
      <c r="AV155" s="15" t="s">
        <v>202</v>
      </c>
      <c r="AW155" s="15" t="s">
        <v>38</v>
      </c>
      <c r="AX155" s="15" t="s">
        <v>23</v>
      </c>
      <c r="AY155" s="250" t="s">
        <v>195</v>
      </c>
    </row>
    <row r="156" spans="2:65" s="1" customFormat="1" ht="20.399999999999999" customHeight="1">
      <c r="B156" s="36"/>
      <c r="C156" s="260" t="s">
        <v>8</v>
      </c>
      <c r="D156" s="260" t="s">
        <v>267</v>
      </c>
      <c r="E156" s="261" t="s">
        <v>4765</v>
      </c>
      <c r="F156" s="262" t="s">
        <v>4766</v>
      </c>
      <c r="G156" s="263" t="s">
        <v>222</v>
      </c>
      <c r="H156" s="264">
        <v>63</v>
      </c>
      <c r="I156" s="265"/>
      <c r="J156" s="266">
        <f>ROUND(I156*H156,2)</f>
        <v>0</v>
      </c>
      <c r="K156" s="262" t="s">
        <v>22</v>
      </c>
      <c r="L156" s="267"/>
      <c r="M156" s="268" t="s">
        <v>22</v>
      </c>
      <c r="N156" s="269" t="s">
        <v>46</v>
      </c>
      <c r="O156" s="37"/>
      <c r="P156" s="202">
        <f>O156*H156</f>
        <v>0</v>
      </c>
      <c r="Q156" s="202">
        <v>0.17599999999999999</v>
      </c>
      <c r="R156" s="202">
        <f>Q156*H156</f>
        <v>11.087999999999999</v>
      </c>
      <c r="S156" s="202">
        <v>0</v>
      </c>
      <c r="T156" s="203">
        <f>S156*H156</f>
        <v>0</v>
      </c>
      <c r="AR156" s="19" t="s">
        <v>262</v>
      </c>
      <c r="AT156" s="19" t="s">
        <v>267</v>
      </c>
      <c r="AU156" s="19" t="s">
        <v>83</v>
      </c>
      <c r="AY156" s="19" t="s">
        <v>195</v>
      </c>
      <c r="BE156" s="204">
        <f>IF(N156="základní",J156,0)</f>
        <v>0</v>
      </c>
      <c r="BF156" s="204">
        <f>IF(N156="snížená",J156,0)</f>
        <v>0</v>
      </c>
      <c r="BG156" s="204">
        <f>IF(N156="zákl. přenesená",J156,0)</f>
        <v>0</v>
      </c>
      <c r="BH156" s="204">
        <f>IF(N156="sníž. přenesená",J156,0)</f>
        <v>0</v>
      </c>
      <c r="BI156" s="204">
        <f>IF(N156="nulová",J156,0)</f>
        <v>0</v>
      </c>
      <c r="BJ156" s="19" t="s">
        <v>23</v>
      </c>
      <c r="BK156" s="204">
        <f>ROUND(I156*H156,2)</f>
        <v>0</v>
      </c>
      <c r="BL156" s="19" t="s">
        <v>202</v>
      </c>
      <c r="BM156" s="19" t="s">
        <v>4767</v>
      </c>
    </row>
    <row r="157" spans="2:65" s="11" customFormat="1" ht="29.85" customHeight="1">
      <c r="B157" s="176"/>
      <c r="C157" s="177"/>
      <c r="D157" s="190" t="s">
        <v>74</v>
      </c>
      <c r="E157" s="191" t="s">
        <v>218</v>
      </c>
      <c r="F157" s="191" t="s">
        <v>219</v>
      </c>
      <c r="G157" s="177"/>
      <c r="H157" s="177"/>
      <c r="I157" s="180"/>
      <c r="J157" s="192">
        <f>BK157</f>
        <v>0</v>
      </c>
      <c r="K157" s="177"/>
      <c r="L157" s="182"/>
      <c r="M157" s="183"/>
      <c r="N157" s="184"/>
      <c r="O157" s="184"/>
      <c r="P157" s="185">
        <f>SUM(P158:P180)</f>
        <v>0</v>
      </c>
      <c r="Q157" s="184"/>
      <c r="R157" s="185">
        <f>SUM(R158:R180)</f>
        <v>9.1922849999999983</v>
      </c>
      <c r="S157" s="184"/>
      <c r="T157" s="186">
        <f>SUM(T158:T180)</f>
        <v>0</v>
      </c>
      <c r="AR157" s="187" t="s">
        <v>23</v>
      </c>
      <c r="AT157" s="188" t="s">
        <v>74</v>
      </c>
      <c r="AU157" s="188" t="s">
        <v>23</v>
      </c>
      <c r="AY157" s="187" t="s">
        <v>195</v>
      </c>
      <c r="BK157" s="189">
        <f>SUM(BK158:BK180)</f>
        <v>0</v>
      </c>
    </row>
    <row r="158" spans="2:65" s="1" customFormat="1" ht="28.8" customHeight="1">
      <c r="B158" s="36"/>
      <c r="C158" s="193" t="s">
        <v>258</v>
      </c>
      <c r="D158" s="193" t="s">
        <v>198</v>
      </c>
      <c r="E158" s="194" t="s">
        <v>4768</v>
      </c>
      <c r="F158" s="195" t="s">
        <v>4769</v>
      </c>
      <c r="G158" s="196" t="s">
        <v>201</v>
      </c>
      <c r="H158" s="197">
        <v>2</v>
      </c>
      <c r="I158" s="198"/>
      <c r="J158" s="199">
        <f>ROUND(I158*H158,2)</f>
        <v>0</v>
      </c>
      <c r="K158" s="195" t="s">
        <v>223</v>
      </c>
      <c r="L158" s="56"/>
      <c r="M158" s="200" t="s">
        <v>22</v>
      </c>
      <c r="N158" s="201" t="s">
        <v>46</v>
      </c>
      <c r="O158" s="37"/>
      <c r="P158" s="202">
        <f>O158*H158</f>
        <v>0</v>
      </c>
      <c r="Q158" s="202">
        <v>6.9999999999999999E-4</v>
      </c>
      <c r="R158" s="202">
        <f>Q158*H158</f>
        <v>1.4E-3</v>
      </c>
      <c r="S158" s="202">
        <v>0</v>
      </c>
      <c r="T158" s="203">
        <f>S158*H158</f>
        <v>0</v>
      </c>
      <c r="AR158" s="19" t="s">
        <v>202</v>
      </c>
      <c r="AT158" s="19" t="s">
        <v>198</v>
      </c>
      <c r="AU158" s="19" t="s">
        <v>83</v>
      </c>
      <c r="AY158" s="19" t="s">
        <v>195</v>
      </c>
      <c r="BE158" s="204">
        <f>IF(N158="základní",J158,0)</f>
        <v>0</v>
      </c>
      <c r="BF158" s="204">
        <f>IF(N158="snížená",J158,0)</f>
        <v>0</v>
      </c>
      <c r="BG158" s="204">
        <f>IF(N158="zákl. přenesená",J158,0)</f>
        <v>0</v>
      </c>
      <c r="BH158" s="204">
        <f>IF(N158="sníž. přenesená",J158,0)</f>
        <v>0</v>
      </c>
      <c r="BI158" s="204">
        <f>IF(N158="nulová",J158,0)</f>
        <v>0</v>
      </c>
      <c r="BJ158" s="19" t="s">
        <v>23</v>
      </c>
      <c r="BK158" s="204">
        <f>ROUND(I158*H158,2)</f>
        <v>0</v>
      </c>
      <c r="BL158" s="19" t="s">
        <v>202</v>
      </c>
      <c r="BM158" s="19" t="s">
        <v>4770</v>
      </c>
    </row>
    <row r="159" spans="2:65" s="1" customFormat="1" ht="156">
      <c r="B159" s="36"/>
      <c r="C159" s="58"/>
      <c r="D159" s="251" t="s">
        <v>225</v>
      </c>
      <c r="E159" s="58"/>
      <c r="F159" s="272" t="s">
        <v>4771</v>
      </c>
      <c r="G159" s="58"/>
      <c r="H159" s="58"/>
      <c r="I159" s="163"/>
      <c r="J159" s="58"/>
      <c r="K159" s="58"/>
      <c r="L159" s="56"/>
      <c r="M159" s="73"/>
      <c r="N159" s="37"/>
      <c r="O159" s="37"/>
      <c r="P159" s="37"/>
      <c r="Q159" s="37"/>
      <c r="R159" s="37"/>
      <c r="S159" s="37"/>
      <c r="T159" s="74"/>
      <c r="AT159" s="19" t="s">
        <v>225</v>
      </c>
      <c r="AU159" s="19" t="s">
        <v>83</v>
      </c>
    </row>
    <row r="160" spans="2:65" s="1" customFormat="1" ht="51.6" customHeight="1">
      <c r="B160" s="36"/>
      <c r="C160" s="260" t="s">
        <v>417</v>
      </c>
      <c r="D160" s="260" t="s">
        <v>267</v>
      </c>
      <c r="E160" s="261" t="s">
        <v>4772</v>
      </c>
      <c r="F160" s="262" t="s">
        <v>4773</v>
      </c>
      <c r="G160" s="263" t="s">
        <v>201</v>
      </c>
      <c r="H160" s="264">
        <v>2</v>
      </c>
      <c r="I160" s="265"/>
      <c r="J160" s="266">
        <f>ROUND(I160*H160,2)</f>
        <v>0</v>
      </c>
      <c r="K160" s="262" t="s">
        <v>223</v>
      </c>
      <c r="L160" s="267"/>
      <c r="M160" s="268" t="s">
        <v>22</v>
      </c>
      <c r="N160" s="269" t="s">
        <v>46</v>
      </c>
      <c r="O160" s="37"/>
      <c r="P160" s="202">
        <f>O160*H160</f>
        <v>0</v>
      </c>
      <c r="Q160" s="202">
        <v>4.0000000000000001E-3</v>
      </c>
      <c r="R160" s="202">
        <f>Q160*H160</f>
        <v>8.0000000000000002E-3</v>
      </c>
      <c r="S160" s="202">
        <v>0</v>
      </c>
      <c r="T160" s="203">
        <f>S160*H160</f>
        <v>0</v>
      </c>
      <c r="AR160" s="19" t="s">
        <v>262</v>
      </c>
      <c r="AT160" s="19" t="s">
        <v>267</v>
      </c>
      <c r="AU160" s="19" t="s">
        <v>83</v>
      </c>
      <c r="AY160" s="19" t="s">
        <v>195</v>
      </c>
      <c r="BE160" s="204">
        <f>IF(N160="základní",J160,0)</f>
        <v>0</v>
      </c>
      <c r="BF160" s="204">
        <f>IF(N160="snížená",J160,0)</f>
        <v>0</v>
      </c>
      <c r="BG160" s="204">
        <f>IF(N160="zákl. přenesená",J160,0)</f>
        <v>0</v>
      </c>
      <c r="BH160" s="204">
        <f>IF(N160="sníž. přenesená",J160,0)</f>
        <v>0</v>
      </c>
      <c r="BI160" s="204">
        <f>IF(N160="nulová",J160,0)</f>
        <v>0</v>
      </c>
      <c r="BJ160" s="19" t="s">
        <v>23</v>
      </c>
      <c r="BK160" s="204">
        <f>ROUND(I160*H160,2)</f>
        <v>0</v>
      </c>
      <c r="BL160" s="19" t="s">
        <v>202</v>
      </c>
      <c r="BM160" s="19" t="s">
        <v>4774</v>
      </c>
    </row>
    <row r="161" spans="2:65" s="1" customFormat="1" ht="20.399999999999999" customHeight="1">
      <c r="B161" s="36"/>
      <c r="C161" s="193" t="s">
        <v>423</v>
      </c>
      <c r="D161" s="193" t="s">
        <v>198</v>
      </c>
      <c r="E161" s="194" t="s">
        <v>4775</v>
      </c>
      <c r="F161" s="195" t="s">
        <v>4776</v>
      </c>
      <c r="G161" s="196" t="s">
        <v>201</v>
      </c>
      <c r="H161" s="197">
        <v>2</v>
      </c>
      <c r="I161" s="198"/>
      <c r="J161" s="199">
        <f>ROUND(I161*H161,2)</f>
        <v>0</v>
      </c>
      <c r="K161" s="195" t="s">
        <v>223</v>
      </c>
      <c r="L161" s="56"/>
      <c r="M161" s="200" t="s">
        <v>22</v>
      </c>
      <c r="N161" s="201" t="s">
        <v>46</v>
      </c>
      <c r="O161" s="37"/>
      <c r="P161" s="202">
        <f>O161*H161</f>
        <v>0</v>
      </c>
      <c r="Q161" s="202">
        <v>0.10940999999999999</v>
      </c>
      <c r="R161" s="202">
        <f>Q161*H161</f>
        <v>0.21881999999999999</v>
      </c>
      <c r="S161" s="202">
        <v>0</v>
      </c>
      <c r="T161" s="203">
        <f>S161*H161</f>
        <v>0</v>
      </c>
      <c r="AR161" s="19" t="s">
        <v>202</v>
      </c>
      <c r="AT161" s="19" t="s">
        <v>198</v>
      </c>
      <c r="AU161" s="19" t="s">
        <v>83</v>
      </c>
      <c r="AY161" s="19" t="s">
        <v>195</v>
      </c>
      <c r="BE161" s="204">
        <f>IF(N161="základní",J161,0)</f>
        <v>0</v>
      </c>
      <c r="BF161" s="204">
        <f>IF(N161="snížená",J161,0)</f>
        <v>0</v>
      </c>
      <c r="BG161" s="204">
        <f>IF(N161="zákl. přenesená",J161,0)</f>
        <v>0</v>
      </c>
      <c r="BH161" s="204">
        <f>IF(N161="sníž. přenesená",J161,0)</f>
        <v>0</v>
      </c>
      <c r="BI161" s="204">
        <f>IF(N161="nulová",J161,0)</f>
        <v>0</v>
      </c>
      <c r="BJ161" s="19" t="s">
        <v>23</v>
      </c>
      <c r="BK161" s="204">
        <f>ROUND(I161*H161,2)</f>
        <v>0</v>
      </c>
      <c r="BL161" s="19" t="s">
        <v>202</v>
      </c>
      <c r="BM161" s="19" t="s">
        <v>4777</v>
      </c>
    </row>
    <row r="162" spans="2:65" s="1" customFormat="1" ht="96">
      <c r="B162" s="36"/>
      <c r="C162" s="58"/>
      <c r="D162" s="205" t="s">
        <v>225</v>
      </c>
      <c r="E162" s="58"/>
      <c r="F162" s="206" t="s">
        <v>4778</v>
      </c>
      <c r="G162" s="58"/>
      <c r="H162" s="58"/>
      <c r="I162" s="163"/>
      <c r="J162" s="58"/>
      <c r="K162" s="58"/>
      <c r="L162" s="56"/>
      <c r="M162" s="73"/>
      <c r="N162" s="37"/>
      <c r="O162" s="37"/>
      <c r="P162" s="37"/>
      <c r="Q162" s="37"/>
      <c r="R162" s="37"/>
      <c r="S162" s="37"/>
      <c r="T162" s="74"/>
      <c r="AT162" s="19" t="s">
        <v>225</v>
      </c>
      <c r="AU162" s="19" t="s">
        <v>83</v>
      </c>
    </row>
    <row r="163" spans="2:65" s="12" customFormat="1">
      <c r="B163" s="207"/>
      <c r="C163" s="208"/>
      <c r="D163" s="205" t="s">
        <v>210</v>
      </c>
      <c r="E163" s="209" t="s">
        <v>22</v>
      </c>
      <c r="F163" s="210" t="s">
        <v>4731</v>
      </c>
      <c r="G163" s="208"/>
      <c r="H163" s="211" t="s">
        <v>22</v>
      </c>
      <c r="I163" s="212"/>
      <c r="J163" s="208"/>
      <c r="K163" s="208"/>
      <c r="L163" s="213"/>
      <c r="M163" s="214"/>
      <c r="N163" s="215"/>
      <c r="O163" s="215"/>
      <c r="P163" s="215"/>
      <c r="Q163" s="215"/>
      <c r="R163" s="215"/>
      <c r="S163" s="215"/>
      <c r="T163" s="216"/>
      <c r="AT163" s="217" t="s">
        <v>210</v>
      </c>
      <c r="AU163" s="217" t="s">
        <v>83</v>
      </c>
      <c r="AV163" s="12" t="s">
        <v>23</v>
      </c>
      <c r="AW163" s="12" t="s">
        <v>38</v>
      </c>
      <c r="AX163" s="12" t="s">
        <v>75</v>
      </c>
      <c r="AY163" s="217" t="s">
        <v>195</v>
      </c>
    </row>
    <row r="164" spans="2:65" s="13" customFormat="1">
      <c r="B164" s="218"/>
      <c r="C164" s="219"/>
      <c r="D164" s="205" t="s">
        <v>210</v>
      </c>
      <c r="E164" s="220" t="s">
        <v>22</v>
      </c>
      <c r="F164" s="221" t="s">
        <v>83</v>
      </c>
      <c r="G164" s="219"/>
      <c r="H164" s="222">
        <v>2</v>
      </c>
      <c r="I164" s="223"/>
      <c r="J164" s="219"/>
      <c r="K164" s="219"/>
      <c r="L164" s="224"/>
      <c r="M164" s="225"/>
      <c r="N164" s="226"/>
      <c r="O164" s="226"/>
      <c r="P164" s="226"/>
      <c r="Q164" s="226"/>
      <c r="R164" s="226"/>
      <c r="S164" s="226"/>
      <c r="T164" s="227"/>
      <c r="AT164" s="228" t="s">
        <v>210</v>
      </c>
      <c r="AU164" s="228" t="s">
        <v>83</v>
      </c>
      <c r="AV164" s="13" t="s">
        <v>83</v>
      </c>
      <c r="AW164" s="13" t="s">
        <v>38</v>
      </c>
      <c r="AX164" s="13" t="s">
        <v>75</v>
      </c>
      <c r="AY164" s="228" t="s">
        <v>195</v>
      </c>
    </row>
    <row r="165" spans="2:65" s="14" customFormat="1">
      <c r="B165" s="229"/>
      <c r="C165" s="230"/>
      <c r="D165" s="205" t="s">
        <v>210</v>
      </c>
      <c r="E165" s="231" t="s">
        <v>22</v>
      </c>
      <c r="F165" s="232" t="s">
        <v>215</v>
      </c>
      <c r="G165" s="230"/>
      <c r="H165" s="233">
        <v>2</v>
      </c>
      <c r="I165" s="234"/>
      <c r="J165" s="230"/>
      <c r="K165" s="230"/>
      <c r="L165" s="235"/>
      <c r="M165" s="236"/>
      <c r="N165" s="237"/>
      <c r="O165" s="237"/>
      <c r="P165" s="237"/>
      <c r="Q165" s="237"/>
      <c r="R165" s="237"/>
      <c r="S165" s="237"/>
      <c r="T165" s="238"/>
      <c r="AT165" s="239" t="s">
        <v>210</v>
      </c>
      <c r="AU165" s="239" t="s">
        <v>83</v>
      </c>
      <c r="AV165" s="14" t="s">
        <v>216</v>
      </c>
      <c r="AW165" s="14" t="s">
        <v>38</v>
      </c>
      <c r="AX165" s="14" t="s">
        <v>75</v>
      </c>
      <c r="AY165" s="239" t="s">
        <v>195</v>
      </c>
    </row>
    <row r="166" spans="2:65" s="15" customFormat="1">
      <c r="B166" s="240"/>
      <c r="C166" s="241"/>
      <c r="D166" s="251" t="s">
        <v>210</v>
      </c>
      <c r="E166" s="252" t="s">
        <v>22</v>
      </c>
      <c r="F166" s="253" t="s">
        <v>217</v>
      </c>
      <c r="G166" s="241"/>
      <c r="H166" s="254">
        <v>2</v>
      </c>
      <c r="I166" s="245"/>
      <c r="J166" s="241"/>
      <c r="K166" s="241"/>
      <c r="L166" s="246"/>
      <c r="M166" s="247"/>
      <c r="N166" s="248"/>
      <c r="O166" s="248"/>
      <c r="P166" s="248"/>
      <c r="Q166" s="248"/>
      <c r="R166" s="248"/>
      <c r="S166" s="248"/>
      <c r="T166" s="249"/>
      <c r="AT166" s="250" t="s">
        <v>210</v>
      </c>
      <c r="AU166" s="250" t="s">
        <v>83</v>
      </c>
      <c r="AV166" s="15" t="s">
        <v>202</v>
      </c>
      <c r="AW166" s="15" t="s">
        <v>38</v>
      </c>
      <c r="AX166" s="15" t="s">
        <v>23</v>
      </c>
      <c r="AY166" s="250" t="s">
        <v>195</v>
      </c>
    </row>
    <row r="167" spans="2:65" s="1" customFormat="1" ht="28.8" customHeight="1">
      <c r="B167" s="36"/>
      <c r="C167" s="260" t="s">
        <v>438</v>
      </c>
      <c r="D167" s="260" t="s">
        <v>267</v>
      </c>
      <c r="E167" s="261" t="s">
        <v>4779</v>
      </c>
      <c r="F167" s="262" t="s">
        <v>4780</v>
      </c>
      <c r="G167" s="263" t="s">
        <v>201</v>
      </c>
      <c r="H167" s="264">
        <v>2</v>
      </c>
      <c r="I167" s="265"/>
      <c r="J167" s="266">
        <f>ROUND(I167*H167,2)</f>
        <v>0</v>
      </c>
      <c r="K167" s="262" t="s">
        <v>223</v>
      </c>
      <c r="L167" s="267"/>
      <c r="M167" s="268" t="s">
        <v>22</v>
      </c>
      <c r="N167" s="269" t="s">
        <v>46</v>
      </c>
      <c r="O167" s="37"/>
      <c r="P167" s="202">
        <f>O167*H167</f>
        <v>0</v>
      </c>
      <c r="Q167" s="202">
        <v>6.1000000000000004E-3</v>
      </c>
      <c r="R167" s="202">
        <f>Q167*H167</f>
        <v>1.2200000000000001E-2</v>
      </c>
      <c r="S167" s="202">
        <v>0</v>
      </c>
      <c r="T167" s="203">
        <f>S167*H167</f>
        <v>0</v>
      </c>
      <c r="AR167" s="19" t="s">
        <v>262</v>
      </c>
      <c r="AT167" s="19" t="s">
        <v>267</v>
      </c>
      <c r="AU167" s="19" t="s">
        <v>83</v>
      </c>
      <c r="AY167" s="19" t="s">
        <v>195</v>
      </c>
      <c r="BE167" s="204">
        <f>IF(N167="základní",J167,0)</f>
        <v>0</v>
      </c>
      <c r="BF167" s="204">
        <f>IF(N167="snížená",J167,0)</f>
        <v>0</v>
      </c>
      <c r="BG167" s="204">
        <f>IF(N167="zákl. přenesená",J167,0)</f>
        <v>0</v>
      </c>
      <c r="BH167" s="204">
        <f>IF(N167="sníž. přenesená",J167,0)</f>
        <v>0</v>
      </c>
      <c r="BI167" s="204">
        <f>IF(N167="nulová",J167,0)</f>
        <v>0</v>
      </c>
      <c r="BJ167" s="19" t="s">
        <v>23</v>
      </c>
      <c r="BK167" s="204">
        <f>ROUND(I167*H167,2)</f>
        <v>0</v>
      </c>
      <c r="BL167" s="19" t="s">
        <v>202</v>
      </c>
      <c r="BM167" s="19" t="s">
        <v>4781</v>
      </c>
    </row>
    <row r="168" spans="2:65" s="1" customFormat="1" ht="28.8" customHeight="1">
      <c r="B168" s="36"/>
      <c r="C168" s="193" t="s">
        <v>447</v>
      </c>
      <c r="D168" s="193" t="s">
        <v>198</v>
      </c>
      <c r="E168" s="194" t="s">
        <v>4782</v>
      </c>
      <c r="F168" s="195" t="s">
        <v>4783</v>
      </c>
      <c r="G168" s="196" t="s">
        <v>222</v>
      </c>
      <c r="H168" s="197">
        <v>9</v>
      </c>
      <c r="I168" s="198"/>
      <c r="J168" s="199">
        <f>ROUND(I168*H168,2)</f>
        <v>0</v>
      </c>
      <c r="K168" s="195" t="s">
        <v>223</v>
      </c>
      <c r="L168" s="56"/>
      <c r="M168" s="200" t="s">
        <v>22</v>
      </c>
      <c r="N168" s="201" t="s">
        <v>46</v>
      </c>
      <c r="O168" s="37"/>
      <c r="P168" s="202">
        <f>O168*H168</f>
        <v>0</v>
      </c>
      <c r="Q168" s="202">
        <v>2.5999999999999999E-3</v>
      </c>
      <c r="R168" s="202">
        <f>Q168*H168</f>
        <v>2.3399999999999997E-2</v>
      </c>
      <c r="S168" s="202">
        <v>0</v>
      </c>
      <c r="T168" s="203">
        <f>S168*H168</f>
        <v>0</v>
      </c>
      <c r="AR168" s="19" t="s">
        <v>202</v>
      </c>
      <c r="AT168" s="19" t="s">
        <v>198</v>
      </c>
      <c r="AU168" s="19" t="s">
        <v>83</v>
      </c>
      <c r="AY168" s="19" t="s">
        <v>195</v>
      </c>
      <c r="BE168" s="204">
        <f>IF(N168="základní",J168,0)</f>
        <v>0</v>
      </c>
      <c r="BF168" s="204">
        <f>IF(N168="snížená",J168,0)</f>
        <v>0</v>
      </c>
      <c r="BG168" s="204">
        <f>IF(N168="zákl. přenesená",J168,0)</f>
        <v>0</v>
      </c>
      <c r="BH168" s="204">
        <f>IF(N168="sníž. přenesená",J168,0)</f>
        <v>0</v>
      </c>
      <c r="BI168" s="204">
        <f>IF(N168="nulová",J168,0)</f>
        <v>0</v>
      </c>
      <c r="BJ168" s="19" t="s">
        <v>23</v>
      </c>
      <c r="BK168" s="204">
        <f>ROUND(I168*H168,2)</f>
        <v>0</v>
      </c>
      <c r="BL168" s="19" t="s">
        <v>202</v>
      </c>
      <c r="BM168" s="19" t="s">
        <v>4784</v>
      </c>
    </row>
    <row r="169" spans="2:65" s="1" customFormat="1" ht="108">
      <c r="B169" s="36"/>
      <c r="C169" s="58"/>
      <c r="D169" s="205" t="s">
        <v>225</v>
      </c>
      <c r="E169" s="58"/>
      <c r="F169" s="206" t="s">
        <v>4785</v>
      </c>
      <c r="G169" s="58"/>
      <c r="H169" s="58"/>
      <c r="I169" s="163"/>
      <c r="J169" s="58"/>
      <c r="K169" s="58"/>
      <c r="L169" s="56"/>
      <c r="M169" s="73"/>
      <c r="N169" s="37"/>
      <c r="O169" s="37"/>
      <c r="P169" s="37"/>
      <c r="Q169" s="37"/>
      <c r="R169" s="37"/>
      <c r="S169" s="37"/>
      <c r="T169" s="74"/>
      <c r="AT169" s="19" t="s">
        <v>225</v>
      </c>
      <c r="AU169" s="19" t="s">
        <v>83</v>
      </c>
    </row>
    <row r="170" spans="2:65" s="12" customFormat="1">
      <c r="B170" s="207"/>
      <c r="C170" s="208"/>
      <c r="D170" s="205" t="s">
        <v>210</v>
      </c>
      <c r="E170" s="209" t="s">
        <v>22</v>
      </c>
      <c r="F170" s="210" t="s">
        <v>4731</v>
      </c>
      <c r="G170" s="208"/>
      <c r="H170" s="211" t="s">
        <v>22</v>
      </c>
      <c r="I170" s="212"/>
      <c r="J170" s="208"/>
      <c r="K170" s="208"/>
      <c r="L170" s="213"/>
      <c r="M170" s="214"/>
      <c r="N170" s="215"/>
      <c r="O170" s="215"/>
      <c r="P170" s="215"/>
      <c r="Q170" s="215"/>
      <c r="R170" s="215"/>
      <c r="S170" s="215"/>
      <c r="T170" s="216"/>
      <c r="AT170" s="217" t="s">
        <v>210</v>
      </c>
      <c r="AU170" s="217" t="s">
        <v>83</v>
      </c>
      <c r="AV170" s="12" t="s">
        <v>23</v>
      </c>
      <c r="AW170" s="12" t="s">
        <v>38</v>
      </c>
      <c r="AX170" s="12" t="s">
        <v>75</v>
      </c>
      <c r="AY170" s="217" t="s">
        <v>195</v>
      </c>
    </row>
    <row r="171" spans="2:65" s="13" customFormat="1">
      <c r="B171" s="218"/>
      <c r="C171" s="219"/>
      <c r="D171" s="205" t="s">
        <v>210</v>
      </c>
      <c r="E171" s="220" t="s">
        <v>22</v>
      </c>
      <c r="F171" s="221" t="s">
        <v>4786</v>
      </c>
      <c r="G171" s="219"/>
      <c r="H171" s="222">
        <v>9</v>
      </c>
      <c r="I171" s="223"/>
      <c r="J171" s="219"/>
      <c r="K171" s="219"/>
      <c r="L171" s="224"/>
      <c r="M171" s="225"/>
      <c r="N171" s="226"/>
      <c r="O171" s="226"/>
      <c r="P171" s="226"/>
      <c r="Q171" s="226"/>
      <c r="R171" s="226"/>
      <c r="S171" s="226"/>
      <c r="T171" s="227"/>
      <c r="AT171" s="228" t="s">
        <v>210</v>
      </c>
      <c r="AU171" s="228" t="s">
        <v>83</v>
      </c>
      <c r="AV171" s="13" t="s">
        <v>83</v>
      </c>
      <c r="AW171" s="13" t="s">
        <v>38</v>
      </c>
      <c r="AX171" s="13" t="s">
        <v>75</v>
      </c>
      <c r="AY171" s="228" t="s">
        <v>195</v>
      </c>
    </row>
    <row r="172" spans="2:65" s="14" customFormat="1">
      <c r="B172" s="229"/>
      <c r="C172" s="230"/>
      <c r="D172" s="205" t="s">
        <v>210</v>
      </c>
      <c r="E172" s="231" t="s">
        <v>22</v>
      </c>
      <c r="F172" s="232" t="s">
        <v>215</v>
      </c>
      <c r="G172" s="230"/>
      <c r="H172" s="233">
        <v>9</v>
      </c>
      <c r="I172" s="234"/>
      <c r="J172" s="230"/>
      <c r="K172" s="230"/>
      <c r="L172" s="235"/>
      <c r="M172" s="236"/>
      <c r="N172" s="237"/>
      <c r="O172" s="237"/>
      <c r="P172" s="237"/>
      <c r="Q172" s="237"/>
      <c r="R172" s="237"/>
      <c r="S172" s="237"/>
      <c r="T172" s="238"/>
      <c r="AT172" s="239" t="s">
        <v>210</v>
      </c>
      <c r="AU172" s="239" t="s">
        <v>83</v>
      </c>
      <c r="AV172" s="14" t="s">
        <v>216</v>
      </c>
      <c r="AW172" s="14" t="s">
        <v>38</v>
      </c>
      <c r="AX172" s="14" t="s">
        <v>75</v>
      </c>
      <c r="AY172" s="239" t="s">
        <v>195</v>
      </c>
    </row>
    <row r="173" spans="2:65" s="15" customFormat="1">
      <c r="B173" s="240"/>
      <c r="C173" s="241"/>
      <c r="D173" s="251" t="s">
        <v>210</v>
      </c>
      <c r="E173" s="252" t="s">
        <v>22</v>
      </c>
      <c r="F173" s="253" t="s">
        <v>217</v>
      </c>
      <c r="G173" s="241"/>
      <c r="H173" s="254">
        <v>9</v>
      </c>
      <c r="I173" s="245"/>
      <c r="J173" s="241"/>
      <c r="K173" s="241"/>
      <c r="L173" s="246"/>
      <c r="M173" s="247"/>
      <c r="N173" s="248"/>
      <c r="O173" s="248"/>
      <c r="P173" s="248"/>
      <c r="Q173" s="248"/>
      <c r="R173" s="248"/>
      <c r="S173" s="248"/>
      <c r="T173" s="249"/>
      <c r="AT173" s="250" t="s">
        <v>210</v>
      </c>
      <c r="AU173" s="250" t="s">
        <v>83</v>
      </c>
      <c r="AV173" s="15" t="s">
        <v>202</v>
      </c>
      <c r="AW173" s="15" t="s">
        <v>38</v>
      </c>
      <c r="AX173" s="15" t="s">
        <v>23</v>
      </c>
      <c r="AY173" s="250" t="s">
        <v>195</v>
      </c>
    </row>
    <row r="174" spans="2:65" s="1" customFormat="1" ht="40.200000000000003" customHeight="1">
      <c r="B174" s="36"/>
      <c r="C174" s="193" t="s">
        <v>7</v>
      </c>
      <c r="D174" s="193" t="s">
        <v>198</v>
      </c>
      <c r="E174" s="194" t="s">
        <v>4787</v>
      </c>
      <c r="F174" s="195" t="s">
        <v>4788</v>
      </c>
      <c r="G174" s="196" t="s">
        <v>206</v>
      </c>
      <c r="H174" s="197">
        <v>40.299999999999997</v>
      </c>
      <c r="I174" s="198"/>
      <c r="J174" s="199">
        <f>ROUND(I174*H174,2)</f>
        <v>0</v>
      </c>
      <c r="K174" s="195" t="s">
        <v>223</v>
      </c>
      <c r="L174" s="56"/>
      <c r="M174" s="200" t="s">
        <v>22</v>
      </c>
      <c r="N174" s="201" t="s">
        <v>46</v>
      </c>
      <c r="O174" s="37"/>
      <c r="P174" s="202">
        <f>O174*H174</f>
        <v>0</v>
      </c>
      <c r="Q174" s="202">
        <v>0.13944999999999999</v>
      </c>
      <c r="R174" s="202">
        <f>Q174*H174</f>
        <v>5.6198349999999992</v>
      </c>
      <c r="S174" s="202">
        <v>0</v>
      </c>
      <c r="T174" s="203">
        <f>S174*H174</f>
        <v>0</v>
      </c>
      <c r="AR174" s="19" t="s">
        <v>202</v>
      </c>
      <c r="AT174" s="19" t="s">
        <v>198</v>
      </c>
      <c r="AU174" s="19" t="s">
        <v>83</v>
      </c>
      <c r="AY174" s="19" t="s">
        <v>195</v>
      </c>
      <c r="BE174" s="204">
        <f>IF(N174="základní",J174,0)</f>
        <v>0</v>
      </c>
      <c r="BF174" s="204">
        <f>IF(N174="snížená",J174,0)</f>
        <v>0</v>
      </c>
      <c r="BG174" s="204">
        <f>IF(N174="zákl. přenesená",J174,0)</f>
        <v>0</v>
      </c>
      <c r="BH174" s="204">
        <f>IF(N174="sníž. přenesená",J174,0)</f>
        <v>0</v>
      </c>
      <c r="BI174" s="204">
        <f>IF(N174="nulová",J174,0)</f>
        <v>0</v>
      </c>
      <c r="BJ174" s="19" t="s">
        <v>23</v>
      </c>
      <c r="BK174" s="204">
        <f>ROUND(I174*H174,2)</f>
        <v>0</v>
      </c>
      <c r="BL174" s="19" t="s">
        <v>202</v>
      </c>
      <c r="BM174" s="19" t="s">
        <v>4789</v>
      </c>
    </row>
    <row r="175" spans="2:65" s="1" customFormat="1" ht="120">
      <c r="B175" s="36"/>
      <c r="C175" s="58"/>
      <c r="D175" s="205" t="s">
        <v>225</v>
      </c>
      <c r="E175" s="58"/>
      <c r="F175" s="206" t="s">
        <v>4790</v>
      </c>
      <c r="G175" s="58"/>
      <c r="H175" s="58"/>
      <c r="I175" s="163"/>
      <c r="J175" s="58"/>
      <c r="K175" s="58"/>
      <c r="L175" s="56"/>
      <c r="M175" s="73"/>
      <c r="N175" s="37"/>
      <c r="O175" s="37"/>
      <c r="P175" s="37"/>
      <c r="Q175" s="37"/>
      <c r="R175" s="37"/>
      <c r="S175" s="37"/>
      <c r="T175" s="74"/>
      <c r="AT175" s="19" t="s">
        <v>225</v>
      </c>
      <c r="AU175" s="19" t="s">
        <v>83</v>
      </c>
    </row>
    <row r="176" spans="2:65" s="12" customFormat="1">
      <c r="B176" s="207"/>
      <c r="C176" s="208"/>
      <c r="D176" s="205" t="s">
        <v>210</v>
      </c>
      <c r="E176" s="209" t="s">
        <v>22</v>
      </c>
      <c r="F176" s="210" t="s">
        <v>4731</v>
      </c>
      <c r="G176" s="208"/>
      <c r="H176" s="211" t="s">
        <v>22</v>
      </c>
      <c r="I176" s="212"/>
      <c r="J176" s="208"/>
      <c r="K176" s="208"/>
      <c r="L176" s="213"/>
      <c r="M176" s="214"/>
      <c r="N176" s="215"/>
      <c r="O176" s="215"/>
      <c r="P176" s="215"/>
      <c r="Q176" s="215"/>
      <c r="R176" s="215"/>
      <c r="S176" s="215"/>
      <c r="T176" s="216"/>
      <c r="AT176" s="217" t="s">
        <v>210</v>
      </c>
      <c r="AU176" s="217" t="s">
        <v>83</v>
      </c>
      <c r="AV176" s="12" t="s">
        <v>23</v>
      </c>
      <c r="AW176" s="12" t="s">
        <v>38</v>
      </c>
      <c r="AX176" s="12" t="s">
        <v>75</v>
      </c>
      <c r="AY176" s="217" t="s">
        <v>195</v>
      </c>
    </row>
    <row r="177" spans="2:65" s="13" customFormat="1">
      <c r="B177" s="218"/>
      <c r="C177" s="219"/>
      <c r="D177" s="205" t="s">
        <v>210</v>
      </c>
      <c r="E177" s="220" t="s">
        <v>22</v>
      </c>
      <c r="F177" s="221" t="s">
        <v>4791</v>
      </c>
      <c r="G177" s="219"/>
      <c r="H177" s="222">
        <v>40.299999999999997</v>
      </c>
      <c r="I177" s="223"/>
      <c r="J177" s="219"/>
      <c r="K177" s="219"/>
      <c r="L177" s="224"/>
      <c r="M177" s="225"/>
      <c r="N177" s="226"/>
      <c r="O177" s="226"/>
      <c r="P177" s="226"/>
      <c r="Q177" s="226"/>
      <c r="R177" s="226"/>
      <c r="S177" s="226"/>
      <c r="T177" s="227"/>
      <c r="AT177" s="228" t="s">
        <v>210</v>
      </c>
      <c r="AU177" s="228" t="s">
        <v>83</v>
      </c>
      <c r="AV177" s="13" t="s">
        <v>83</v>
      </c>
      <c r="AW177" s="13" t="s">
        <v>38</v>
      </c>
      <c r="AX177" s="13" t="s">
        <v>75</v>
      </c>
      <c r="AY177" s="228" t="s">
        <v>195</v>
      </c>
    </row>
    <row r="178" spans="2:65" s="14" customFormat="1">
      <c r="B178" s="229"/>
      <c r="C178" s="230"/>
      <c r="D178" s="205" t="s">
        <v>210</v>
      </c>
      <c r="E178" s="231" t="s">
        <v>22</v>
      </c>
      <c r="F178" s="232" t="s">
        <v>215</v>
      </c>
      <c r="G178" s="230"/>
      <c r="H178" s="233">
        <v>40.299999999999997</v>
      </c>
      <c r="I178" s="234"/>
      <c r="J178" s="230"/>
      <c r="K178" s="230"/>
      <c r="L178" s="235"/>
      <c r="M178" s="236"/>
      <c r="N178" s="237"/>
      <c r="O178" s="237"/>
      <c r="P178" s="237"/>
      <c r="Q178" s="237"/>
      <c r="R178" s="237"/>
      <c r="S178" s="237"/>
      <c r="T178" s="238"/>
      <c r="AT178" s="239" t="s">
        <v>210</v>
      </c>
      <c r="AU178" s="239" t="s">
        <v>83</v>
      </c>
      <c r="AV178" s="14" t="s">
        <v>216</v>
      </c>
      <c r="AW178" s="14" t="s">
        <v>38</v>
      </c>
      <c r="AX178" s="14" t="s">
        <v>75</v>
      </c>
      <c r="AY178" s="239" t="s">
        <v>195</v>
      </c>
    </row>
    <row r="179" spans="2:65" s="15" customFormat="1">
      <c r="B179" s="240"/>
      <c r="C179" s="241"/>
      <c r="D179" s="251" t="s">
        <v>210</v>
      </c>
      <c r="E179" s="252" t="s">
        <v>22</v>
      </c>
      <c r="F179" s="253" t="s">
        <v>217</v>
      </c>
      <c r="G179" s="241"/>
      <c r="H179" s="254">
        <v>40.299999999999997</v>
      </c>
      <c r="I179" s="245"/>
      <c r="J179" s="241"/>
      <c r="K179" s="241"/>
      <c r="L179" s="246"/>
      <c r="M179" s="247"/>
      <c r="N179" s="248"/>
      <c r="O179" s="248"/>
      <c r="P179" s="248"/>
      <c r="Q179" s="248"/>
      <c r="R179" s="248"/>
      <c r="S179" s="248"/>
      <c r="T179" s="249"/>
      <c r="AT179" s="250" t="s">
        <v>210</v>
      </c>
      <c r="AU179" s="250" t="s">
        <v>83</v>
      </c>
      <c r="AV179" s="15" t="s">
        <v>202</v>
      </c>
      <c r="AW179" s="15" t="s">
        <v>38</v>
      </c>
      <c r="AX179" s="15" t="s">
        <v>23</v>
      </c>
      <c r="AY179" s="250" t="s">
        <v>195</v>
      </c>
    </row>
    <row r="180" spans="2:65" s="1" customFormat="1" ht="20.399999999999999" customHeight="1">
      <c r="B180" s="36"/>
      <c r="C180" s="260" t="s">
        <v>460</v>
      </c>
      <c r="D180" s="260" t="s">
        <v>267</v>
      </c>
      <c r="E180" s="261" t="s">
        <v>4792</v>
      </c>
      <c r="F180" s="262" t="s">
        <v>4793</v>
      </c>
      <c r="G180" s="263" t="s">
        <v>201</v>
      </c>
      <c r="H180" s="264">
        <v>40.299999999999997</v>
      </c>
      <c r="I180" s="265"/>
      <c r="J180" s="266">
        <f>ROUND(I180*H180,2)</f>
        <v>0</v>
      </c>
      <c r="K180" s="262" t="s">
        <v>22</v>
      </c>
      <c r="L180" s="267"/>
      <c r="M180" s="268" t="s">
        <v>22</v>
      </c>
      <c r="N180" s="269" t="s">
        <v>46</v>
      </c>
      <c r="O180" s="37"/>
      <c r="P180" s="202">
        <f>O180*H180</f>
        <v>0</v>
      </c>
      <c r="Q180" s="202">
        <v>8.2100000000000006E-2</v>
      </c>
      <c r="R180" s="202">
        <f>Q180*H180</f>
        <v>3.30863</v>
      </c>
      <c r="S180" s="202">
        <v>0</v>
      </c>
      <c r="T180" s="203">
        <f>S180*H180</f>
        <v>0</v>
      </c>
      <c r="AR180" s="19" t="s">
        <v>262</v>
      </c>
      <c r="AT180" s="19" t="s">
        <v>267</v>
      </c>
      <c r="AU180" s="19" t="s">
        <v>83</v>
      </c>
      <c r="AY180" s="19" t="s">
        <v>195</v>
      </c>
      <c r="BE180" s="204">
        <f>IF(N180="základní",J180,0)</f>
        <v>0</v>
      </c>
      <c r="BF180" s="204">
        <f>IF(N180="snížená",J180,0)</f>
        <v>0</v>
      </c>
      <c r="BG180" s="204">
        <f>IF(N180="zákl. přenesená",J180,0)</f>
        <v>0</v>
      </c>
      <c r="BH180" s="204">
        <f>IF(N180="sníž. přenesená",J180,0)</f>
        <v>0</v>
      </c>
      <c r="BI180" s="204">
        <f>IF(N180="nulová",J180,0)</f>
        <v>0</v>
      </c>
      <c r="BJ180" s="19" t="s">
        <v>23</v>
      </c>
      <c r="BK180" s="204">
        <f>ROUND(I180*H180,2)</f>
        <v>0</v>
      </c>
      <c r="BL180" s="19" t="s">
        <v>202</v>
      </c>
      <c r="BM180" s="19" t="s">
        <v>4794</v>
      </c>
    </row>
    <row r="181" spans="2:65" s="11" customFormat="1" ht="29.85" customHeight="1">
      <c r="B181" s="176"/>
      <c r="C181" s="177"/>
      <c r="D181" s="190" t="s">
        <v>74</v>
      </c>
      <c r="E181" s="191" t="s">
        <v>237</v>
      </c>
      <c r="F181" s="191" t="s">
        <v>238</v>
      </c>
      <c r="G181" s="177"/>
      <c r="H181" s="177"/>
      <c r="I181" s="180"/>
      <c r="J181" s="192">
        <f>BK181</f>
        <v>0</v>
      </c>
      <c r="K181" s="177"/>
      <c r="L181" s="182"/>
      <c r="M181" s="183"/>
      <c r="N181" s="184"/>
      <c r="O181" s="184"/>
      <c r="P181" s="185">
        <f>SUM(P182:P185)</f>
        <v>0</v>
      </c>
      <c r="Q181" s="184"/>
      <c r="R181" s="185">
        <f>SUM(R182:R185)</f>
        <v>0</v>
      </c>
      <c r="S181" s="184"/>
      <c r="T181" s="186">
        <f>SUM(T182:T185)</f>
        <v>0</v>
      </c>
      <c r="AR181" s="187" t="s">
        <v>23</v>
      </c>
      <c r="AT181" s="188" t="s">
        <v>74</v>
      </c>
      <c r="AU181" s="188" t="s">
        <v>23</v>
      </c>
      <c r="AY181" s="187" t="s">
        <v>195</v>
      </c>
      <c r="BK181" s="189">
        <f>SUM(BK182:BK185)</f>
        <v>0</v>
      </c>
    </row>
    <row r="182" spans="2:65" s="1" customFormat="1" ht="28.8" customHeight="1">
      <c r="B182" s="36"/>
      <c r="C182" s="193" t="s">
        <v>466</v>
      </c>
      <c r="D182" s="193" t="s">
        <v>198</v>
      </c>
      <c r="E182" s="194" t="s">
        <v>4795</v>
      </c>
      <c r="F182" s="195" t="s">
        <v>4796</v>
      </c>
      <c r="G182" s="196" t="s">
        <v>242</v>
      </c>
      <c r="H182" s="197">
        <v>104.22499999999999</v>
      </c>
      <c r="I182" s="198"/>
      <c r="J182" s="199">
        <f>ROUND(I182*H182,2)</f>
        <v>0</v>
      </c>
      <c r="K182" s="195" t="s">
        <v>223</v>
      </c>
      <c r="L182" s="56"/>
      <c r="M182" s="200" t="s">
        <v>22</v>
      </c>
      <c r="N182" s="201" t="s">
        <v>46</v>
      </c>
      <c r="O182" s="37"/>
      <c r="P182" s="202">
        <f>O182*H182</f>
        <v>0</v>
      </c>
      <c r="Q182" s="202">
        <v>0</v>
      </c>
      <c r="R182" s="202">
        <f>Q182*H182</f>
        <v>0</v>
      </c>
      <c r="S182" s="202">
        <v>0</v>
      </c>
      <c r="T182" s="203">
        <f>S182*H182</f>
        <v>0</v>
      </c>
      <c r="AR182" s="19" t="s">
        <v>202</v>
      </c>
      <c r="AT182" s="19" t="s">
        <v>198</v>
      </c>
      <c r="AU182" s="19" t="s">
        <v>83</v>
      </c>
      <c r="AY182" s="19" t="s">
        <v>195</v>
      </c>
      <c r="BE182" s="204">
        <f>IF(N182="základní",J182,0)</f>
        <v>0</v>
      </c>
      <c r="BF182" s="204">
        <f>IF(N182="snížená",J182,0)</f>
        <v>0</v>
      </c>
      <c r="BG182" s="204">
        <f>IF(N182="zákl. přenesená",J182,0)</f>
        <v>0</v>
      </c>
      <c r="BH182" s="204">
        <f>IF(N182="sníž. přenesená",J182,0)</f>
        <v>0</v>
      </c>
      <c r="BI182" s="204">
        <f>IF(N182="nulová",J182,0)</f>
        <v>0</v>
      </c>
      <c r="BJ182" s="19" t="s">
        <v>23</v>
      </c>
      <c r="BK182" s="204">
        <f>ROUND(I182*H182,2)</f>
        <v>0</v>
      </c>
      <c r="BL182" s="19" t="s">
        <v>202</v>
      </c>
      <c r="BM182" s="19" t="s">
        <v>4797</v>
      </c>
    </row>
    <row r="183" spans="2:65" s="1" customFormat="1" ht="108">
      <c r="B183" s="36"/>
      <c r="C183" s="58"/>
      <c r="D183" s="251" t="s">
        <v>225</v>
      </c>
      <c r="E183" s="58"/>
      <c r="F183" s="272" t="s">
        <v>4798</v>
      </c>
      <c r="G183" s="58"/>
      <c r="H183" s="58"/>
      <c r="I183" s="163"/>
      <c r="J183" s="58"/>
      <c r="K183" s="58"/>
      <c r="L183" s="56"/>
      <c r="M183" s="73"/>
      <c r="N183" s="37"/>
      <c r="O183" s="37"/>
      <c r="P183" s="37"/>
      <c r="Q183" s="37"/>
      <c r="R183" s="37"/>
      <c r="S183" s="37"/>
      <c r="T183" s="74"/>
      <c r="AT183" s="19" t="s">
        <v>225</v>
      </c>
      <c r="AU183" s="19" t="s">
        <v>83</v>
      </c>
    </row>
    <row r="184" spans="2:65" s="1" customFormat="1" ht="28.8" customHeight="1">
      <c r="B184" s="36"/>
      <c r="C184" s="193" t="s">
        <v>471</v>
      </c>
      <c r="D184" s="193" t="s">
        <v>198</v>
      </c>
      <c r="E184" s="194" t="s">
        <v>4799</v>
      </c>
      <c r="F184" s="195" t="s">
        <v>4800</v>
      </c>
      <c r="G184" s="196" t="s">
        <v>242</v>
      </c>
      <c r="H184" s="197">
        <v>104.22499999999999</v>
      </c>
      <c r="I184" s="198"/>
      <c r="J184" s="199">
        <f>ROUND(I184*H184,2)</f>
        <v>0</v>
      </c>
      <c r="K184" s="195" t="s">
        <v>223</v>
      </c>
      <c r="L184" s="56"/>
      <c r="M184" s="200" t="s">
        <v>22</v>
      </c>
      <c r="N184" s="201" t="s">
        <v>46</v>
      </c>
      <c r="O184" s="37"/>
      <c r="P184" s="202">
        <f>O184*H184</f>
        <v>0</v>
      </c>
      <c r="Q184" s="202">
        <v>0</v>
      </c>
      <c r="R184" s="202">
        <f>Q184*H184</f>
        <v>0</v>
      </c>
      <c r="S184" s="202">
        <v>0</v>
      </c>
      <c r="T184" s="203">
        <f>S184*H184</f>
        <v>0</v>
      </c>
      <c r="AR184" s="19" t="s">
        <v>202</v>
      </c>
      <c r="AT184" s="19" t="s">
        <v>198</v>
      </c>
      <c r="AU184" s="19" t="s">
        <v>83</v>
      </c>
      <c r="AY184" s="19" t="s">
        <v>195</v>
      </c>
      <c r="BE184" s="204">
        <f>IF(N184="základní",J184,0)</f>
        <v>0</v>
      </c>
      <c r="BF184" s="204">
        <f>IF(N184="snížená",J184,0)</f>
        <v>0</v>
      </c>
      <c r="BG184" s="204">
        <f>IF(N184="zákl. přenesená",J184,0)</f>
        <v>0</v>
      </c>
      <c r="BH184" s="204">
        <f>IF(N184="sníž. přenesená",J184,0)</f>
        <v>0</v>
      </c>
      <c r="BI184" s="204">
        <f>IF(N184="nulová",J184,0)</f>
        <v>0</v>
      </c>
      <c r="BJ184" s="19" t="s">
        <v>23</v>
      </c>
      <c r="BK184" s="204">
        <f>ROUND(I184*H184,2)</f>
        <v>0</v>
      </c>
      <c r="BL184" s="19" t="s">
        <v>202</v>
      </c>
      <c r="BM184" s="19" t="s">
        <v>4801</v>
      </c>
    </row>
    <row r="185" spans="2:65" s="1" customFormat="1" ht="84">
      <c r="B185" s="36"/>
      <c r="C185" s="58"/>
      <c r="D185" s="205" t="s">
        <v>225</v>
      </c>
      <c r="E185" s="58"/>
      <c r="F185" s="206" t="s">
        <v>4802</v>
      </c>
      <c r="G185" s="58"/>
      <c r="H185" s="58"/>
      <c r="I185" s="163"/>
      <c r="J185" s="58"/>
      <c r="K185" s="58"/>
      <c r="L185" s="56"/>
      <c r="M185" s="73"/>
      <c r="N185" s="37"/>
      <c r="O185" s="37"/>
      <c r="P185" s="37"/>
      <c r="Q185" s="37"/>
      <c r="R185" s="37"/>
      <c r="S185" s="37"/>
      <c r="T185" s="74"/>
      <c r="AT185" s="19" t="s">
        <v>225</v>
      </c>
      <c r="AU185" s="19" t="s">
        <v>83</v>
      </c>
    </row>
    <row r="186" spans="2:65" s="11" customFormat="1" ht="29.85" customHeight="1">
      <c r="B186" s="176"/>
      <c r="C186" s="177"/>
      <c r="D186" s="190" t="s">
        <v>74</v>
      </c>
      <c r="E186" s="191" t="s">
        <v>245</v>
      </c>
      <c r="F186" s="191" t="s">
        <v>246</v>
      </c>
      <c r="G186" s="177"/>
      <c r="H186" s="177"/>
      <c r="I186" s="180"/>
      <c r="J186" s="192">
        <f>BK186</f>
        <v>0</v>
      </c>
      <c r="K186" s="177"/>
      <c r="L186" s="182"/>
      <c r="M186" s="183"/>
      <c r="N186" s="184"/>
      <c r="O186" s="184"/>
      <c r="P186" s="185">
        <f>SUM(P187:P188)</f>
        <v>0</v>
      </c>
      <c r="Q186" s="184"/>
      <c r="R186" s="185">
        <f>SUM(R187:R188)</f>
        <v>0</v>
      </c>
      <c r="S186" s="184"/>
      <c r="T186" s="186">
        <f>SUM(T187:T188)</f>
        <v>0</v>
      </c>
      <c r="AR186" s="187" t="s">
        <v>23</v>
      </c>
      <c r="AT186" s="188" t="s">
        <v>74</v>
      </c>
      <c r="AU186" s="188" t="s">
        <v>23</v>
      </c>
      <c r="AY186" s="187" t="s">
        <v>195</v>
      </c>
      <c r="BK186" s="189">
        <f>SUM(BK187:BK188)</f>
        <v>0</v>
      </c>
    </row>
    <row r="187" spans="2:65" s="1" customFormat="1" ht="40.200000000000003" customHeight="1">
      <c r="B187" s="36"/>
      <c r="C187" s="193" t="s">
        <v>475</v>
      </c>
      <c r="D187" s="193" t="s">
        <v>198</v>
      </c>
      <c r="E187" s="194" t="s">
        <v>4803</v>
      </c>
      <c r="F187" s="195" t="s">
        <v>4804</v>
      </c>
      <c r="G187" s="196" t="s">
        <v>242</v>
      </c>
      <c r="H187" s="197">
        <v>42.948999999999998</v>
      </c>
      <c r="I187" s="198"/>
      <c r="J187" s="199">
        <f>ROUND(I187*H187,2)</f>
        <v>0</v>
      </c>
      <c r="K187" s="195" t="s">
        <v>223</v>
      </c>
      <c r="L187" s="56"/>
      <c r="M187" s="200" t="s">
        <v>22</v>
      </c>
      <c r="N187" s="201" t="s">
        <v>46</v>
      </c>
      <c r="O187" s="37"/>
      <c r="P187" s="202">
        <f>O187*H187</f>
        <v>0</v>
      </c>
      <c r="Q187" s="202">
        <v>0</v>
      </c>
      <c r="R187" s="202">
        <f>Q187*H187</f>
        <v>0</v>
      </c>
      <c r="S187" s="202">
        <v>0</v>
      </c>
      <c r="T187" s="203">
        <f>S187*H187</f>
        <v>0</v>
      </c>
      <c r="AR187" s="19" t="s">
        <v>202</v>
      </c>
      <c r="AT187" s="19" t="s">
        <v>198</v>
      </c>
      <c r="AU187" s="19" t="s">
        <v>83</v>
      </c>
      <c r="AY187" s="19" t="s">
        <v>195</v>
      </c>
      <c r="BE187" s="204">
        <f>IF(N187="základní",J187,0)</f>
        <v>0</v>
      </c>
      <c r="BF187" s="204">
        <f>IF(N187="snížená",J187,0)</f>
        <v>0</v>
      </c>
      <c r="BG187" s="204">
        <f>IF(N187="zákl. přenesená",J187,0)</f>
        <v>0</v>
      </c>
      <c r="BH187" s="204">
        <f>IF(N187="sníž. přenesená",J187,0)</f>
        <v>0</v>
      </c>
      <c r="BI187" s="204">
        <f>IF(N187="nulová",J187,0)</f>
        <v>0</v>
      </c>
      <c r="BJ187" s="19" t="s">
        <v>23</v>
      </c>
      <c r="BK187" s="204">
        <f>ROUND(I187*H187,2)</f>
        <v>0</v>
      </c>
      <c r="BL187" s="19" t="s">
        <v>202</v>
      </c>
      <c r="BM187" s="19" t="s">
        <v>4805</v>
      </c>
    </row>
    <row r="188" spans="2:65" s="1" customFormat="1" ht="36">
      <c r="B188" s="36"/>
      <c r="C188" s="58"/>
      <c r="D188" s="205" t="s">
        <v>225</v>
      </c>
      <c r="E188" s="58"/>
      <c r="F188" s="206" t="s">
        <v>4806</v>
      </c>
      <c r="G188" s="58"/>
      <c r="H188" s="58"/>
      <c r="I188" s="163"/>
      <c r="J188" s="58"/>
      <c r="K188" s="58"/>
      <c r="L188" s="56"/>
      <c r="M188" s="276"/>
      <c r="N188" s="256"/>
      <c r="O188" s="256"/>
      <c r="P188" s="256"/>
      <c r="Q188" s="256"/>
      <c r="R188" s="256"/>
      <c r="S188" s="256"/>
      <c r="T188" s="277"/>
      <c r="AT188" s="19" t="s">
        <v>225</v>
      </c>
      <c r="AU188" s="19" t="s">
        <v>83</v>
      </c>
    </row>
    <row r="189" spans="2:65" s="1" customFormat="1" ht="6.9" customHeight="1">
      <c r="B189" s="51"/>
      <c r="C189" s="52"/>
      <c r="D189" s="52"/>
      <c r="E189" s="52"/>
      <c r="F189" s="52"/>
      <c r="G189" s="52"/>
      <c r="H189" s="52"/>
      <c r="I189" s="139"/>
      <c r="J189" s="52"/>
      <c r="K189" s="52"/>
      <c r="L189" s="56"/>
    </row>
  </sheetData>
  <sheetProtection password="CC35" sheet="1" objects="1" scenarios="1" formatColumns="0" formatRows="0" sort="0" autoFilter="0"/>
  <autoFilter ref="C82:K82"/>
  <mergeCells count="9">
    <mergeCell ref="E73:H73"/>
    <mergeCell ref="E75:H75"/>
    <mergeCell ref="G1:H1"/>
    <mergeCell ref="L2:V2"/>
    <mergeCell ref="E7:H7"/>
    <mergeCell ref="E9:H9"/>
    <mergeCell ref="E24:H24"/>
    <mergeCell ref="E45:H45"/>
    <mergeCell ref="E47:H47"/>
  </mergeCells>
  <hyperlinks>
    <hyperlink ref="F1:G1" location="C2" tooltip="Krycí list soupisu" display="1) Krycí list soupisu"/>
    <hyperlink ref="G1:H1" location="C54" tooltip="Rekapitulace" display="2) Rekapitulace"/>
    <hyperlink ref="J1" location="C82"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6.xml><?xml version="1.0" encoding="utf-8"?>
<worksheet xmlns="http://schemas.openxmlformats.org/spreadsheetml/2006/main" xmlns:r="http://schemas.openxmlformats.org/officeDocument/2006/relationships">
  <sheetPr>
    <pageSetUpPr fitToPage="1"/>
  </sheetPr>
  <dimension ref="A1:BR185"/>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129</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s="1" customFormat="1" ht="13.2">
      <c r="B8" s="36"/>
      <c r="C8" s="37"/>
      <c r="D8" s="32" t="s">
        <v>162</v>
      </c>
      <c r="E8" s="37"/>
      <c r="F8" s="37"/>
      <c r="G8" s="37"/>
      <c r="H8" s="37"/>
      <c r="I8" s="118"/>
      <c r="J8" s="37"/>
      <c r="K8" s="40"/>
    </row>
    <row r="9" spans="1:70" s="1" customFormat="1" ht="36.9" customHeight="1">
      <c r="B9" s="36"/>
      <c r="C9" s="37"/>
      <c r="D9" s="37"/>
      <c r="E9" s="419" t="s">
        <v>4807</v>
      </c>
      <c r="F9" s="397"/>
      <c r="G9" s="397"/>
      <c r="H9" s="397"/>
      <c r="I9" s="118"/>
      <c r="J9" s="37"/>
      <c r="K9" s="40"/>
    </row>
    <row r="10" spans="1:70" s="1" customFormat="1">
      <c r="B10" s="36"/>
      <c r="C10" s="37"/>
      <c r="D10" s="37"/>
      <c r="E10" s="37"/>
      <c r="F10" s="37"/>
      <c r="G10" s="37"/>
      <c r="H10" s="37"/>
      <c r="I10" s="118"/>
      <c r="J10" s="37"/>
      <c r="K10" s="40"/>
    </row>
    <row r="11" spans="1:70" s="1" customFormat="1" ht="14.4" customHeight="1">
      <c r="B11" s="36"/>
      <c r="C11" s="37"/>
      <c r="D11" s="32" t="s">
        <v>19</v>
      </c>
      <c r="E11" s="37"/>
      <c r="F11" s="30" t="s">
        <v>22</v>
      </c>
      <c r="G11" s="37"/>
      <c r="H11" s="37"/>
      <c r="I11" s="119" t="s">
        <v>21</v>
      </c>
      <c r="J11" s="30" t="s">
        <v>22</v>
      </c>
      <c r="K11" s="40"/>
    </row>
    <row r="12" spans="1:70" s="1" customFormat="1" ht="14.4" customHeight="1">
      <c r="B12" s="36"/>
      <c r="C12" s="37"/>
      <c r="D12" s="32" t="s">
        <v>24</v>
      </c>
      <c r="E12" s="37"/>
      <c r="F12" s="30" t="s">
        <v>25</v>
      </c>
      <c r="G12" s="37"/>
      <c r="H12" s="37"/>
      <c r="I12" s="119" t="s">
        <v>26</v>
      </c>
      <c r="J12" s="120" t="str">
        <f>'Rekapitulace stavby'!AN8</f>
        <v>4.1.2017</v>
      </c>
      <c r="K12" s="40"/>
    </row>
    <row r="13" spans="1:70" s="1" customFormat="1" ht="10.8" customHeight="1">
      <c r="B13" s="36"/>
      <c r="C13" s="37"/>
      <c r="D13" s="37"/>
      <c r="E13" s="37"/>
      <c r="F13" s="37"/>
      <c r="G13" s="37"/>
      <c r="H13" s="37"/>
      <c r="I13" s="118"/>
      <c r="J13" s="37"/>
      <c r="K13" s="40"/>
    </row>
    <row r="14" spans="1:70" s="1" customFormat="1" ht="14.4" customHeight="1">
      <c r="B14" s="36"/>
      <c r="C14" s="37"/>
      <c r="D14" s="32" t="s">
        <v>30</v>
      </c>
      <c r="E14" s="37"/>
      <c r="F14" s="37"/>
      <c r="G14" s="37"/>
      <c r="H14" s="37"/>
      <c r="I14" s="119" t="s">
        <v>31</v>
      </c>
      <c r="J14" s="30" t="s">
        <v>22</v>
      </c>
      <c r="K14" s="40"/>
    </row>
    <row r="15" spans="1:70" s="1" customFormat="1" ht="18" customHeight="1">
      <c r="B15" s="36"/>
      <c r="C15" s="37"/>
      <c r="D15" s="37"/>
      <c r="E15" s="30" t="s">
        <v>32</v>
      </c>
      <c r="F15" s="37"/>
      <c r="G15" s="37"/>
      <c r="H15" s="37"/>
      <c r="I15" s="119" t="s">
        <v>33</v>
      </c>
      <c r="J15" s="30" t="s">
        <v>22</v>
      </c>
      <c r="K15" s="40"/>
    </row>
    <row r="16" spans="1:70" s="1" customFormat="1" ht="6.9" customHeight="1">
      <c r="B16" s="36"/>
      <c r="C16" s="37"/>
      <c r="D16" s="37"/>
      <c r="E16" s="37"/>
      <c r="F16" s="37"/>
      <c r="G16" s="37"/>
      <c r="H16" s="37"/>
      <c r="I16" s="118"/>
      <c r="J16" s="37"/>
      <c r="K16" s="40"/>
    </row>
    <row r="17" spans="2:11" s="1" customFormat="1" ht="14.4" customHeight="1">
      <c r="B17" s="36"/>
      <c r="C17" s="37"/>
      <c r="D17" s="32" t="s">
        <v>34</v>
      </c>
      <c r="E17" s="37"/>
      <c r="F17" s="37"/>
      <c r="G17" s="37"/>
      <c r="H17" s="37"/>
      <c r="I17" s="119" t="s">
        <v>31</v>
      </c>
      <c r="J17" s="30" t="str">
        <f>IF('Rekapitulace stavby'!AN13="Vyplň údaj","",IF('Rekapitulace stavby'!AN13="","",'Rekapitulace stavby'!AN13))</f>
        <v/>
      </c>
      <c r="K17" s="40"/>
    </row>
    <row r="18" spans="2:11" s="1" customFormat="1" ht="18" customHeight="1">
      <c r="B18" s="36"/>
      <c r="C18" s="37"/>
      <c r="D18" s="37"/>
      <c r="E18" s="30" t="str">
        <f>IF('Rekapitulace stavby'!E14="Vyplň údaj","",IF('Rekapitulace stavby'!E14="","",'Rekapitulace stavby'!E14))</f>
        <v/>
      </c>
      <c r="F18" s="37"/>
      <c r="G18" s="37"/>
      <c r="H18" s="37"/>
      <c r="I18" s="119" t="s">
        <v>33</v>
      </c>
      <c r="J18" s="30" t="str">
        <f>IF('Rekapitulace stavby'!AN14="Vyplň údaj","",IF('Rekapitulace stavby'!AN14="","",'Rekapitulace stavby'!AN14))</f>
        <v/>
      </c>
      <c r="K18" s="40"/>
    </row>
    <row r="19" spans="2:11" s="1" customFormat="1" ht="6.9" customHeight="1">
      <c r="B19" s="36"/>
      <c r="C19" s="37"/>
      <c r="D19" s="37"/>
      <c r="E19" s="37"/>
      <c r="F19" s="37"/>
      <c r="G19" s="37"/>
      <c r="H19" s="37"/>
      <c r="I19" s="118"/>
      <c r="J19" s="37"/>
      <c r="K19" s="40"/>
    </row>
    <row r="20" spans="2:11" s="1" customFormat="1" ht="14.4" customHeight="1">
      <c r="B20" s="36"/>
      <c r="C20" s="37"/>
      <c r="D20" s="32" t="s">
        <v>36</v>
      </c>
      <c r="E20" s="37"/>
      <c r="F20" s="37"/>
      <c r="G20" s="37"/>
      <c r="H20" s="37"/>
      <c r="I20" s="119" t="s">
        <v>31</v>
      </c>
      <c r="J20" s="30" t="s">
        <v>22</v>
      </c>
      <c r="K20" s="40"/>
    </row>
    <row r="21" spans="2:11" s="1" customFormat="1" ht="18" customHeight="1">
      <c r="B21" s="36"/>
      <c r="C21" s="37"/>
      <c r="D21" s="37"/>
      <c r="E21" s="30" t="s">
        <v>37</v>
      </c>
      <c r="F21" s="37"/>
      <c r="G21" s="37"/>
      <c r="H21" s="37"/>
      <c r="I21" s="119" t="s">
        <v>33</v>
      </c>
      <c r="J21" s="30" t="s">
        <v>22</v>
      </c>
      <c r="K21" s="40"/>
    </row>
    <row r="22" spans="2:11" s="1" customFormat="1" ht="6.9" customHeight="1">
      <c r="B22" s="36"/>
      <c r="C22" s="37"/>
      <c r="D22" s="37"/>
      <c r="E22" s="37"/>
      <c r="F22" s="37"/>
      <c r="G22" s="37"/>
      <c r="H22" s="37"/>
      <c r="I22" s="118"/>
      <c r="J22" s="37"/>
      <c r="K22" s="40"/>
    </row>
    <row r="23" spans="2:11" s="1" customFormat="1" ht="14.4" customHeight="1">
      <c r="B23" s="36"/>
      <c r="C23" s="37"/>
      <c r="D23" s="32" t="s">
        <v>39</v>
      </c>
      <c r="E23" s="37"/>
      <c r="F23" s="37"/>
      <c r="G23" s="37"/>
      <c r="H23" s="37"/>
      <c r="I23" s="118"/>
      <c r="J23" s="37"/>
      <c r="K23" s="40"/>
    </row>
    <row r="24" spans="2:11" s="7" customFormat="1" ht="20.399999999999999" customHeight="1">
      <c r="B24" s="121"/>
      <c r="C24" s="122"/>
      <c r="D24" s="122"/>
      <c r="E24" s="409" t="s">
        <v>22</v>
      </c>
      <c r="F24" s="420"/>
      <c r="G24" s="420"/>
      <c r="H24" s="420"/>
      <c r="I24" s="123"/>
      <c r="J24" s="122"/>
      <c r="K24" s="124"/>
    </row>
    <row r="25" spans="2:11" s="1" customFormat="1" ht="6.9" customHeight="1">
      <c r="B25" s="36"/>
      <c r="C25" s="37"/>
      <c r="D25" s="37"/>
      <c r="E25" s="37"/>
      <c r="F25" s="37"/>
      <c r="G25" s="37"/>
      <c r="H25" s="37"/>
      <c r="I25" s="118"/>
      <c r="J25" s="37"/>
      <c r="K25" s="40"/>
    </row>
    <row r="26" spans="2:11" s="1" customFormat="1" ht="6.9" customHeight="1">
      <c r="B26" s="36"/>
      <c r="C26" s="37"/>
      <c r="D26" s="81"/>
      <c r="E26" s="81"/>
      <c r="F26" s="81"/>
      <c r="G26" s="81"/>
      <c r="H26" s="81"/>
      <c r="I26" s="125"/>
      <c r="J26" s="81"/>
      <c r="K26" s="126"/>
    </row>
    <row r="27" spans="2:11" s="1" customFormat="1" ht="25.35" customHeight="1">
      <c r="B27" s="36"/>
      <c r="C27" s="37"/>
      <c r="D27" s="127" t="s">
        <v>41</v>
      </c>
      <c r="E27" s="37"/>
      <c r="F27" s="37"/>
      <c r="G27" s="37"/>
      <c r="H27" s="37"/>
      <c r="I27" s="118"/>
      <c r="J27" s="128">
        <f>ROUND(J81,2)</f>
        <v>0</v>
      </c>
      <c r="K27" s="40"/>
    </row>
    <row r="28" spans="2:11" s="1" customFormat="1" ht="6.9" customHeight="1">
      <c r="B28" s="36"/>
      <c r="C28" s="37"/>
      <c r="D28" s="81"/>
      <c r="E28" s="81"/>
      <c r="F28" s="81"/>
      <c r="G28" s="81"/>
      <c r="H28" s="81"/>
      <c r="I28" s="125"/>
      <c r="J28" s="81"/>
      <c r="K28" s="126"/>
    </row>
    <row r="29" spans="2:11" s="1" customFormat="1" ht="14.4" customHeight="1">
      <c r="B29" s="36"/>
      <c r="C29" s="37"/>
      <c r="D29" s="37"/>
      <c r="E29" s="37"/>
      <c r="F29" s="41" t="s">
        <v>43</v>
      </c>
      <c r="G29" s="37"/>
      <c r="H29" s="37"/>
      <c r="I29" s="129" t="s">
        <v>42</v>
      </c>
      <c r="J29" s="41" t="s">
        <v>44</v>
      </c>
      <c r="K29" s="40"/>
    </row>
    <row r="30" spans="2:11" s="1" customFormat="1" ht="14.4" customHeight="1">
      <c r="B30" s="36"/>
      <c r="C30" s="37"/>
      <c r="D30" s="44" t="s">
        <v>45</v>
      </c>
      <c r="E30" s="44" t="s">
        <v>46</v>
      </c>
      <c r="F30" s="130">
        <f>ROUND(SUM(BE81:BE184), 2)</f>
        <v>0</v>
      </c>
      <c r="G30" s="37"/>
      <c r="H30" s="37"/>
      <c r="I30" s="131">
        <v>0.21</v>
      </c>
      <c r="J30" s="130">
        <f>ROUND(ROUND((SUM(BE81:BE184)), 2)*I30, 2)</f>
        <v>0</v>
      </c>
      <c r="K30" s="40"/>
    </row>
    <row r="31" spans="2:11" s="1" customFormat="1" ht="14.4" customHeight="1">
      <c r="B31" s="36"/>
      <c r="C31" s="37"/>
      <c r="D31" s="37"/>
      <c r="E31" s="44" t="s">
        <v>47</v>
      </c>
      <c r="F31" s="130">
        <f>ROUND(SUM(BF81:BF184), 2)</f>
        <v>0</v>
      </c>
      <c r="G31" s="37"/>
      <c r="H31" s="37"/>
      <c r="I31" s="131">
        <v>0.15</v>
      </c>
      <c r="J31" s="130">
        <f>ROUND(ROUND((SUM(BF81:BF184)), 2)*I31, 2)</f>
        <v>0</v>
      </c>
      <c r="K31" s="40"/>
    </row>
    <row r="32" spans="2:11" s="1" customFormat="1" ht="14.4" hidden="1" customHeight="1">
      <c r="B32" s="36"/>
      <c r="C32" s="37"/>
      <c r="D32" s="37"/>
      <c r="E32" s="44" t="s">
        <v>48</v>
      </c>
      <c r="F32" s="130">
        <f>ROUND(SUM(BG81:BG184), 2)</f>
        <v>0</v>
      </c>
      <c r="G32" s="37"/>
      <c r="H32" s="37"/>
      <c r="I32" s="131">
        <v>0.21</v>
      </c>
      <c r="J32" s="130">
        <v>0</v>
      </c>
      <c r="K32" s="40"/>
    </row>
    <row r="33" spans="2:11" s="1" customFormat="1" ht="14.4" hidden="1" customHeight="1">
      <c r="B33" s="36"/>
      <c r="C33" s="37"/>
      <c r="D33" s="37"/>
      <c r="E33" s="44" t="s">
        <v>49</v>
      </c>
      <c r="F33" s="130">
        <f>ROUND(SUM(BH81:BH184), 2)</f>
        <v>0</v>
      </c>
      <c r="G33" s="37"/>
      <c r="H33" s="37"/>
      <c r="I33" s="131">
        <v>0.15</v>
      </c>
      <c r="J33" s="130">
        <v>0</v>
      </c>
      <c r="K33" s="40"/>
    </row>
    <row r="34" spans="2:11" s="1" customFormat="1" ht="14.4" hidden="1" customHeight="1">
      <c r="B34" s="36"/>
      <c r="C34" s="37"/>
      <c r="D34" s="37"/>
      <c r="E34" s="44" t="s">
        <v>50</v>
      </c>
      <c r="F34" s="130">
        <f>ROUND(SUM(BI81:BI184), 2)</f>
        <v>0</v>
      </c>
      <c r="G34" s="37"/>
      <c r="H34" s="37"/>
      <c r="I34" s="131">
        <v>0</v>
      </c>
      <c r="J34" s="130">
        <v>0</v>
      </c>
      <c r="K34" s="40"/>
    </row>
    <row r="35" spans="2:11" s="1" customFormat="1" ht="6.9" customHeight="1">
      <c r="B35" s="36"/>
      <c r="C35" s="37"/>
      <c r="D35" s="37"/>
      <c r="E35" s="37"/>
      <c r="F35" s="37"/>
      <c r="G35" s="37"/>
      <c r="H35" s="37"/>
      <c r="I35" s="118"/>
      <c r="J35" s="37"/>
      <c r="K35" s="40"/>
    </row>
    <row r="36" spans="2:11" s="1" customFormat="1" ht="25.35" customHeight="1">
      <c r="B36" s="36"/>
      <c r="C36" s="132"/>
      <c r="D36" s="133" t="s">
        <v>51</v>
      </c>
      <c r="E36" s="75"/>
      <c r="F36" s="75"/>
      <c r="G36" s="134" t="s">
        <v>52</v>
      </c>
      <c r="H36" s="135" t="s">
        <v>53</v>
      </c>
      <c r="I36" s="136"/>
      <c r="J36" s="137">
        <f>SUM(J27:J34)</f>
        <v>0</v>
      </c>
      <c r="K36" s="138"/>
    </row>
    <row r="37" spans="2:11" s="1" customFormat="1" ht="14.4" customHeight="1">
      <c r="B37" s="51"/>
      <c r="C37" s="52"/>
      <c r="D37" s="52"/>
      <c r="E37" s="52"/>
      <c r="F37" s="52"/>
      <c r="G37" s="52"/>
      <c r="H37" s="52"/>
      <c r="I37" s="139"/>
      <c r="J37" s="52"/>
      <c r="K37" s="53"/>
    </row>
    <row r="41" spans="2:11" s="1" customFormat="1" ht="6.9" customHeight="1">
      <c r="B41" s="140"/>
      <c r="C41" s="141"/>
      <c r="D41" s="141"/>
      <c r="E41" s="141"/>
      <c r="F41" s="141"/>
      <c r="G41" s="141"/>
      <c r="H41" s="141"/>
      <c r="I41" s="142"/>
      <c r="J41" s="141"/>
      <c r="K41" s="143"/>
    </row>
    <row r="42" spans="2:11" s="1" customFormat="1" ht="36.9" customHeight="1">
      <c r="B42" s="36"/>
      <c r="C42" s="25" t="s">
        <v>164</v>
      </c>
      <c r="D42" s="37"/>
      <c r="E42" s="37"/>
      <c r="F42" s="37"/>
      <c r="G42" s="37"/>
      <c r="H42" s="37"/>
      <c r="I42" s="118"/>
      <c r="J42" s="37"/>
      <c r="K42" s="40"/>
    </row>
    <row r="43" spans="2:11" s="1" customFormat="1" ht="6.9" customHeight="1">
      <c r="B43" s="36"/>
      <c r="C43" s="37"/>
      <c r="D43" s="37"/>
      <c r="E43" s="37"/>
      <c r="F43" s="37"/>
      <c r="G43" s="37"/>
      <c r="H43" s="37"/>
      <c r="I43" s="118"/>
      <c r="J43" s="37"/>
      <c r="K43" s="40"/>
    </row>
    <row r="44" spans="2:11" s="1" customFormat="1" ht="14.4" customHeight="1">
      <c r="B44" s="36"/>
      <c r="C44" s="32" t="s">
        <v>16</v>
      </c>
      <c r="D44" s="37"/>
      <c r="E44" s="37"/>
      <c r="F44" s="37"/>
      <c r="G44" s="37"/>
      <c r="H44" s="37"/>
      <c r="I44" s="118"/>
      <c r="J44" s="37"/>
      <c r="K44" s="40"/>
    </row>
    <row r="45" spans="2:11" s="1" customFormat="1" ht="20.399999999999999" customHeight="1">
      <c r="B45" s="36"/>
      <c r="C45" s="37"/>
      <c r="D45" s="37"/>
      <c r="E45" s="418" t="str">
        <f>E7</f>
        <v>Přístavba a tělocvična ZŠ Týnec - II. etapa</v>
      </c>
      <c r="F45" s="397"/>
      <c r="G45" s="397"/>
      <c r="H45" s="397"/>
      <c r="I45" s="118"/>
      <c r="J45" s="37"/>
      <c r="K45" s="40"/>
    </row>
    <row r="46" spans="2:11" s="1" customFormat="1" ht="14.4" customHeight="1">
      <c r="B46" s="36"/>
      <c r="C46" s="32" t="s">
        <v>162</v>
      </c>
      <c r="D46" s="37"/>
      <c r="E46" s="37"/>
      <c r="F46" s="37"/>
      <c r="G46" s="37"/>
      <c r="H46" s="37"/>
      <c r="I46" s="118"/>
      <c r="J46" s="37"/>
      <c r="K46" s="40"/>
    </row>
    <row r="47" spans="2:11" s="1" customFormat="1" ht="22.2" customHeight="1">
      <c r="B47" s="36"/>
      <c r="C47" s="37"/>
      <c r="D47" s="37"/>
      <c r="E47" s="419" t="str">
        <f>E9</f>
        <v>SO-101B - Manipulační plocha u jídelny + školní parkoviště</v>
      </c>
      <c r="F47" s="397"/>
      <c r="G47" s="397"/>
      <c r="H47" s="397"/>
      <c r="I47" s="118"/>
      <c r="J47" s="37"/>
      <c r="K47" s="40"/>
    </row>
    <row r="48" spans="2:11" s="1" customFormat="1" ht="6.9" customHeight="1">
      <c r="B48" s="36"/>
      <c r="C48" s="37"/>
      <c r="D48" s="37"/>
      <c r="E48" s="37"/>
      <c r="F48" s="37"/>
      <c r="G48" s="37"/>
      <c r="H48" s="37"/>
      <c r="I48" s="118"/>
      <c r="J48" s="37"/>
      <c r="K48" s="40"/>
    </row>
    <row r="49" spans="2:47" s="1" customFormat="1" ht="18" customHeight="1">
      <c r="B49" s="36"/>
      <c r="C49" s="32" t="s">
        <v>24</v>
      </c>
      <c r="D49" s="37"/>
      <c r="E49" s="37"/>
      <c r="F49" s="30" t="str">
        <f>F12</f>
        <v>K Náklí 404, 257 41 Týnec nad Sázavou</v>
      </c>
      <c r="G49" s="37"/>
      <c r="H49" s="37"/>
      <c r="I49" s="119" t="s">
        <v>26</v>
      </c>
      <c r="J49" s="120" t="str">
        <f>IF(J12="","",J12)</f>
        <v>4.1.2017</v>
      </c>
      <c r="K49" s="40"/>
    </row>
    <row r="50" spans="2:47" s="1" customFormat="1" ht="6.9" customHeight="1">
      <c r="B50" s="36"/>
      <c r="C50" s="37"/>
      <c r="D50" s="37"/>
      <c r="E50" s="37"/>
      <c r="F50" s="37"/>
      <c r="G50" s="37"/>
      <c r="H50" s="37"/>
      <c r="I50" s="118"/>
      <c r="J50" s="37"/>
      <c r="K50" s="40"/>
    </row>
    <row r="51" spans="2:47" s="1" customFormat="1" ht="13.2">
      <c r="B51" s="36"/>
      <c r="C51" s="32" t="s">
        <v>30</v>
      </c>
      <c r="D51" s="37"/>
      <c r="E51" s="37"/>
      <c r="F51" s="30" t="str">
        <f>E15</f>
        <v>Město Týnec nad Sázavou</v>
      </c>
      <c r="G51" s="37"/>
      <c r="H51" s="37"/>
      <c r="I51" s="119" t="s">
        <v>36</v>
      </c>
      <c r="J51" s="30" t="str">
        <f>E21</f>
        <v>Sladký &amp; Partners s.r.o., projektový atelier</v>
      </c>
      <c r="K51" s="40"/>
    </row>
    <row r="52" spans="2:47" s="1" customFormat="1" ht="14.4" customHeight="1">
      <c r="B52" s="36"/>
      <c r="C52" s="32" t="s">
        <v>34</v>
      </c>
      <c r="D52" s="37"/>
      <c r="E52" s="37"/>
      <c r="F52" s="30" t="str">
        <f>IF(E18="","",E18)</f>
        <v/>
      </c>
      <c r="G52" s="37"/>
      <c r="H52" s="37"/>
      <c r="I52" s="118"/>
      <c r="J52" s="37"/>
      <c r="K52" s="40"/>
    </row>
    <row r="53" spans="2:47" s="1" customFormat="1" ht="10.35" customHeight="1">
      <c r="B53" s="36"/>
      <c r="C53" s="37"/>
      <c r="D53" s="37"/>
      <c r="E53" s="37"/>
      <c r="F53" s="37"/>
      <c r="G53" s="37"/>
      <c r="H53" s="37"/>
      <c r="I53" s="118"/>
      <c r="J53" s="37"/>
      <c r="K53" s="40"/>
    </row>
    <row r="54" spans="2:47" s="1" customFormat="1" ht="29.25" customHeight="1">
      <c r="B54" s="36"/>
      <c r="C54" s="144" t="s">
        <v>165</v>
      </c>
      <c r="D54" s="132"/>
      <c r="E54" s="132"/>
      <c r="F54" s="132"/>
      <c r="G54" s="132"/>
      <c r="H54" s="132"/>
      <c r="I54" s="145"/>
      <c r="J54" s="146" t="s">
        <v>166</v>
      </c>
      <c r="K54" s="147"/>
    </row>
    <row r="55" spans="2:47" s="1" customFormat="1" ht="10.35" customHeight="1">
      <c r="B55" s="36"/>
      <c r="C55" s="37"/>
      <c r="D55" s="37"/>
      <c r="E55" s="37"/>
      <c r="F55" s="37"/>
      <c r="G55" s="37"/>
      <c r="H55" s="37"/>
      <c r="I55" s="118"/>
      <c r="J55" s="37"/>
      <c r="K55" s="40"/>
    </row>
    <row r="56" spans="2:47" s="1" customFormat="1" ht="29.25" customHeight="1">
      <c r="B56" s="36"/>
      <c r="C56" s="148" t="s">
        <v>167</v>
      </c>
      <c r="D56" s="37"/>
      <c r="E56" s="37"/>
      <c r="F56" s="37"/>
      <c r="G56" s="37"/>
      <c r="H56" s="37"/>
      <c r="I56" s="118"/>
      <c r="J56" s="128">
        <f>J81</f>
        <v>0</v>
      </c>
      <c r="K56" s="40"/>
      <c r="AU56" s="19" t="s">
        <v>168</v>
      </c>
    </row>
    <row r="57" spans="2:47" s="8" customFormat="1" ht="24.9" customHeight="1">
      <c r="B57" s="149"/>
      <c r="C57" s="150"/>
      <c r="D57" s="151" t="s">
        <v>169</v>
      </c>
      <c r="E57" s="152"/>
      <c r="F57" s="152"/>
      <c r="G57" s="152"/>
      <c r="H57" s="152"/>
      <c r="I57" s="153"/>
      <c r="J57" s="154">
        <f>J82</f>
        <v>0</v>
      </c>
      <c r="K57" s="155"/>
    </row>
    <row r="58" spans="2:47" s="9" customFormat="1" ht="19.95" customHeight="1">
      <c r="B58" s="156"/>
      <c r="C58" s="157"/>
      <c r="D58" s="158" t="s">
        <v>279</v>
      </c>
      <c r="E58" s="159"/>
      <c r="F58" s="159"/>
      <c r="G58" s="159"/>
      <c r="H58" s="159"/>
      <c r="I58" s="160"/>
      <c r="J58" s="161">
        <f>J83</f>
        <v>0</v>
      </c>
      <c r="K58" s="162"/>
    </row>
    <row r="59" spans="2:47" s="9" customFormat="1" ht="19.95" customHeight="1">
      <c r="B59" s="156"/>
      <c r="C59" s="157"/>
      <c r="D59" s="158" t="s">
        <v>4706</v>
      </c>
      <c r="E59" s="159"/>
      <c r="F59" s="159"/>
      <c r="G59" s="159"/>
      <c r="H59" s="159"/>
      <c r="I59" s="160"/>
      <c r="J59" s="161">
        <f>J148</f>
        <v>0</v>
      </c>
      <c r="K59" s="162"/>
    </row>
    <row r="60" spans="2:47" s="9" customFormat="1" ht="19.95" customHeight="1">
      <c r="B60" s="156"/>
      <c r="C60" s="157"/>
      <c r="D60" s="158" t="s">
        <v>171</v>
      </c>
      <c r="E60" s="159"/>
      <c r="F60" s="159"/>
      <c r="G60" s="159"/>
      <c r="H60" s="159"/>
      <c r="I60" s="160"/>
      <c r="J60" s="161">
        <f>J175</f>
        <v>0</v>
      </c>
      <c r="K60" s="162"/>
    </row>
    <row r="61" spans="2:47" s="9" customFormat="1" ht="19.95" customHeight="1">
      <c r="B61" s="156"/>
      <c r="C61" s="157"/>
      <c r="D61" s="158" t="s">
        <v>173</v>
      </c>
      <c r="E61" s="159"/>
      <c r="F61" s="159"/>
      <c r="G61" s="159"/>
      <c r="H61" s="159"/>
      <c r="I61" s="160"/>
      <c r="J61" s="161">
        <f>J183</f>
        <v>0</v>
      </c>
      <c r="K61" s="162"/>
    </row>
    <row r="62" spans="2:47" s="1" customFormat="1" ht="21.75" customHeight="1">
      <c r="B62" s="36"/>
      <c r="C62" s="37"/>
      <c r="D62" s="37"/>
      <c r="E62" s="37"/>
      <c r="F62" s="37"/>
      <c r="G62" s="37"/>
      <c r="H62" s="37"/>
      <c r="I62" s="118"/>
      <c r="J62" s="37"/>
      <c r="K62" s="40"/>
    </row>
    <row r="63" spans="2:47" s="1" customFormat="1" ht="6.9" customHeight="1">
      <c r="B63" s="51"/>
      <c r="C63" s="52"/>
      <c r="D63" s="52"/>
      <c r="E63" s="52"/>
      <c r="F63" s="52"/>
      <c r="G63" s="52"/>
      <c r="H63" s="52"/>
      <c r="I63" s="139"/>
      <c r="J63" s="52"/>
      <c r="K63" s="53"/>
    </row>
    <row r="67" spans="2:20" s="1" customFormat="1" ht="6.9" customHeight="1">
      <c r="B67" s="54"/>
      <c r="C67" s="55"/>
      <c r="D67" s="55"/>
      <c r="E67" s="55"/>
      <c r="F67" s="55"/>
      <c r="G67" s="55"/>
      <c r="H67" s="55"/>
      <c r="I67" s="142"/>
      <c r="J67" s="55"/>
      <c r="K67" s="55"/>
      <c r="L67" s="56"/>
    </row>
    <row r="68" spans="2:20" s="1" customFormat="1" ht="36.9" customHeight="1">
      <c r="B68" s="36"/>
      <c r="C68" s="57" t="s">
        <v>179</v>
      </c>
      <c r="D68" s="58"/>
      <c r="E68" s="58"/>
      <c r="F68" s="58"/>
      <c r="G68" s="58"/>
      <c r="H68" s="58"/>
      <c r="I68" s="163"/>
      <c r="J68" s="58"/>
      <c r="K68" s="58"/>
      <c r="L68" s="56"/>
    </row>
    <row r="69" spans="2:20" s="1" customFormat="1" ht="6.9" customHeight="1">
      <c r="B69" s="36"/>
      <c r="C69" s="58"/>
      <c r="D69" s="58"/>
      <c r="E69" s="58"/>
      <c r="F69" s="58"/>
      <c r="G69" s="58"/>
      <c r="H69" s="58"/>
      <c r="I69" s="163"/>
      <c r="J69" s="58"/>
      <c r="K69" s="58"/>
      <c r="L69" s="56"/>
    </row>
    <row r="70" spans="2:20" s="1" customFormat="1" ht="14.4" customHeight="1">
      <c r="B70" s="36"/>
      <c r="C70" s="60" t="s">
        <v>16</v>
      </c>
      <c r="D70" s="58"/>
      <c r="E70" s="58"/>
      <c r="F70" s="58"/>
      <c r="G70" s="58"/>
      <c r="H70" s="58"/>
      <c r="I70" s="163"/>
      <c r="J70" s="58"/>
      <c r="K70" s="58"/>
      <c r="L70" s="56"/>
    </row>
    <row r="71" spans="2:20" s="1" customFormat="1" ht="20.399999999999999" customHeight="1">
      <c r="B71" s="36"/>
      <c r="C71" s="58"/>
      <c r="D71" s="58"/>
      <c r="E71" s="416" t="str">
        <f>E7</f>
        <v>Přístavba a tělocvična ZŠ Týnec - II. etapa</v>
      </c>
      <c r="F71" s="390"/>
      <c r="G71" s="390"/>
      <c r="H71" s="390"/>
      <c r="I71" s="163"/>
      <c r="J71" s="58"/>
      <c r="K71" s="58"/>
      <c r="L71" s="56"/>
    </row>
    <row r="72" spans="2:20" s="1" customFormat="1" ht="14.4" customHeight="1">
      <c r="B72" s="36"/>
      <c r="C72" s="60" t="s">
        <v>162</v>
      </c>
      <c r="D72" s="58"/>
      <c r="E72" s="58"/>
      <c r="F72" s="58"/>
      <c r="G72" s="58"/>
      <c r="H72" s="58"/>
      <c r="I72" s="163"/>
      <c r="J72" s="58"/>
      <c r="K72" s="58"/>
      <c r="L72" s="56"/>
    </row>
    <row r="73" spans="2:20" s="1" customFormat="1" ht="22.2" customHeight="1">
      <c r="B73" s="36"/>
      <c r="C73" s="58"/>
      <c r="D73" s="58"/>
      <c r="E73" s="387" t="str">
        <f>E9</f>
        <v>SO-101B - Manipulační plocha u jídelny + školní parkoviště</v>
      </c>
      <c r="F73" s="390"/>
      <c r="G73" s="390"/>
      <c r="H73" s="390"/>
      <c r="I73" s="163"/>
      <c r="J73" s="58"/>
      <c r="K73" s="58"/>
      <c r="L73" s="56"/>
    </row>
    <row r="74" spans="2:20" s="1" customFormat="1" ht="6.9" customHeight="1">
      <c r="B74" s="36"/>
      <c r="C74" s="58"/>
      <c r="D74" s="58"/>
      <c r="E74" s="58"/>
      <c r="F74" s="58"/>
      <c r="G74" s="58"/>
      <c r="H74" s="58"/>
      <c r="I74" s="163"/>
      <c r="J74" s="58"/>
      <c r="K74" s="58"/>
      <c r="L74" s="56"/>
    </row>
    <row r="75" spans="2:20" s="1" customFormat="1" ht="18" customHeight="1">
      <c r="B75" s="36"/>
      <c r="C75" s="60" t="s">
        <v>24</v>
      </c>
      <c r="D75" s="58"/>
      <c r="E75" s="58"/>
      <c r="F75" s="164" t="str">
        <f>F12</f>
        <v>K Náklí 404, 257 41 Týnec nad Sázavou</v>
      </c>
      <c r="G75" s="58"/>
      <c r="H75" s="58"/>
      <c r="I75" s="165" t="s">
        <v>26</v>
      </c>
      <c r="J75" s="68" t="str">
        <f>IF(J12="","",J12)</f>
        <v>4.1.2017</v>
      </c>
      <c r="K75" s="58"/>
      <c r="L75" s="56"/>
    </row>
    <row r="76" spans="2:20" s="1" customFormat="1" ht="6.9" customHeight="1">
      <c r="B76" s="36"/>
      <c r="C76" s="58"/>
      <c r="D76" s="58"/>
      <c r="E76" s="58"/>
      <c r="F76" s="58"/>
      <c r="G76" s="58"/>
      <c r="H76" s="58"/>
      <c r="I76" s="163"/>
      <c r="J76" s="58"/>
      <c r="K76" s="58"/>
      <c r="L76" s="56"/>
    </row>
    <row r="77" spans="2:20" s="1" customFormat="1" ht="13.2">
      <c r="B77" s="36"/>
      <c r="C77" s="60" t="s">
        <v>30</v>
      </c>
      <c r="D77" s="58"/>
      <c r="E77" s="58"/>
      <c r="F77" s="164" t="str">
        <f>E15</f>
        <v>Město Týnec nad Sázavou</v>
      </c>
      <c r="G77" s="58"/>
      <c r="H77" s="58"/>
      <c r="I77" s="165" t="s">
        <v>36</v>
      </c>
      <c r="J77" s="164" t="str">
        <f>E21</f>
        <v>Sladký &amp; Partners s.r.o., projektový atelier</v>
      </c>
      <c r="K77" s="58"/>
      <c r="L77" s="56"/>
    </row>
    <row r="78" spans="2:20" s="1" customFormat="1" ht="14.4" customHeight="1">
      <c r="B78" s="36"/>
      <c r="C78" s="60" t="s">
        <v>34</v>
      </c>
      <c r="D78" s="58"/>
      <c r="E78" s="58"/>
      <c r="F78" s="164" t="str">
        <f>IF(E18="","",E18)</f>
        <v/>
      </c>
      <c r="G78" s="58"/>
      <c r="H78" s="58"/>
      <c r="I78" s="163"/>
      <c r="J78" s="58"/>
      <c r="K78" s="58"/>
      <c r="L78" s="56"/>
    </row>
    <row r="79" spans="2:20" s="1" customFormat="1" ht="10.35" customHeight="1">
      <c r="B79" s="36"/>
      <c r="C79" s="58"/>
      <c r="D79" s="58"/>
      <c r="E79" s="58"/>
      <c r="F79" s="58"/>
      <c r="G79" s="58"/>
      <c r="H79" s="58"/>
      <c r="I79" s="163"/>
      <c r="J79" s="58"/>
      <c r="K79" s="58"/>
      <c r="L79" s="56"/>
    </row>
    <row r="80" spans="2:20" s="10" customFormat="1" ht="29.25" customHeight="1">
      <c r="B80" s="166"/>
      <c r="C80" s="167" t="s">
        <v>180</v>
      </c>
      <c r="D80" s="168" t="s">
        <v>60</v>
      </c>
      <c r="E80" s="168" t="s">
        <v>56</v>
      </c>
      <c r="F80" s="168" t="s">
        <v>181</v>
      </c>
      <c r="G80" s="168" t="s">
        <v>182</v>
      </c>
      <c r="H80" s="168" t="s">
        <v>183</v>
      </c>
      <c r="I80" s="169" t="s">
        <v>184</v>
      </c>
      <c r="J80" s="168" t="s">
        <v>166</v>
      </c>
      <c r="K80" s="170" t="s">
        <v>185</v>
      </c>
      <c r="L80" s="171"/>
      <c r="M80" s="77" t="s">
        <v>186</v>
      </c>
      <c r="N80" s="78" t="s">
        <v>45</v>
      </c>
      <c r="O80" s="78" t="s">
        <v>187</v>
      </c>
      <c r="P80" s="78" t="s">
        <v>188</v>
      </c>
      <c r="Q80" s="78" t="s">
        <v>189</v>
      </c>
      <c r="R80" s="78" t="s">
        <v>190</v>
      </c>
      <c r="S80" s="78" t="s">
        <v>191</v>
      </c>
      <c r="T80" s="79" t="s">
        <v>192</v>
      </c>
    </row>
    <row r="81" spans="2:65" s="1" customFormat="1" ht="29.25" customHeight="1">
      <c r="B81" s="36"/>
      <c r="C81" s="83" t="s">
        <v>167</v>
      </c>
      <c r="D81" s="58"/>
      <c r="E81" s="58"/>
      <c r="F81" s="58"/>
      <c r="G81" s="58"/>
      <c r="H81" s="58"/>
      <c r="I81" s="163"/>
      <c r="J81" s="172">
        <f>BK81</f>
        <v>0</v>
      </c>
      <c r="K81" s="58"/>
      <c r="L81" s="56"/>
      <c r="M81" s="80"/>
      <c r="N81" s="81"/>
      <c r="O81" s="81"/>
      <c r="P81" s="173">
        <f>P82</f>
        <v>0</v>
      </c>
      <c r="Q81" s="81"/>
      <c r="R81" s="173">
        <f>R82</f>
        <v>495.01480180000004</v>
      </c>
      <c r="S81" s="81"/>
      <c r="T81" s="174">
        <f>T82</f>
        <v>142.13888</v>
      </c>
      <c r="AT81" s="19" t="s">
        <v>74</v>
      </c>
      <c r="AU81" s="19" t="s">
        <v>168</v>
      </c>
      <c r="BK81" s="175">
        <f>BK82</f>
        <v>0</v>
      </c>
    </row>
    <row r="82" spans="2:65" s="11" customFormat="1" ht="37.35" customHeight="1">
      <c r="B82" s="176"/>
      <c r="C82" s="177"/>
      <c r="D82" s="178" t="s">
        <v>74</v>
      </c>
      <c r="E82" s="179" t="s">
        <v>193</v>
      </c>
      <c r="F82" s="179" t="s">
        <v>194</v>
      </c>
      <c r="G82" s="177"/>
      <c r="H82" s="177"/>
      <c r="I82" s="180"/>
      <c r="J82" s="181">
        <f>BK82</f>
        <v>0</v>
      </c>
      <c r="K82" s="177"/>
      <c r="L82" s="182"/>
      <c r="M82" s="183"/>
      <c r="N82" s="184"/>
      <c r="O82" s="184"/>
      <c r="P82" s="185">
        <f>P83+P148+P175+P183</f>
        <v>0</v>
      </c>
      <c r="Q82" s="184"/>
      <c r="R82" s="185">
        <f>R83+R148+R175+R183</f>
        <v>495.01480180000004</v>
      </c>
      <c r="S82" s="184"/>
      <c r="T82" s="186">
        <f>T83+T148+T175+T183</f>
        <v>142.13888</v>
      </c>
      <c r="AR82" s="187" t="s">
        <v>23</v>
      </c>
      <c r="AT82" s="188" t="s">
        <v>74</v>
      </c>
      <c r="AU82" s="188" t="s">
        <v>75</v>
      </c>
      <c r="AY82" s="187" t="s">
        <v>195</v>
      </c>
      <c r="BK82" s="189">
        <f>BK83+BK148+BK175+BK183</f>
        <v>0</v>
      </c>
    </row>
    <row r="83" spans="2:65" s="11" customFormat="1" ht="19.95" customHeight="1">
      <c r="B83" s="176"/>
      <c r="C83" s="177"/>
      <c r="D83" s="190" t="s">
        <v>74</v>
      </c>
      <c r="E83" s="191" t="s">
        <v>23</v>
      </c>
      <c r="F83" s="191" t="s">
        <v>294</v>
      </c>
      <c r="G83" s="177"/>
      <c r="H83" s="177"/>
      <c r="I83" s="180"/>
      <c r="J83" s="192">
        <f>BK83</f>
        <v>0</v>
      </c>
      <c r="K83" s="177"/>
      <c r="L83" s="182"/>
      <c r="M83" s="183"/>
      <c r="N83" s="184"/>
      <c r="O83" s="184"/>
      <c r="P83" s="185">
        <f>SUM(P84:P147)</f>
        <v>0</v>
      </c>
      <c r="Q83" s="184"/>
      <c r="R83" s="185">
        <f>SUM(R84:R147)</f>
        <v>2.404938</v>
      </c>
      <c r="S83" s="184"/>
      <c r="T83" s="186">
        <f>SUM(T84:T147)</f>
        <v>142.13888</v>
      </c>
      <c r="AR83" s="187" t="s">
        <v>23</v>
      </c>
      <c r="AT83" s="188" t="s">
        <v>74</v>
      </c>
      <c r="AU83" s="188" t="s">
        <v>23</v>
      </c>
      <c r="AY83" s="187" t="s">
        <v>195</v>
      </c>
      <c r="BK83" s="189">
        <f>SUM(BK84:BK147)</f>
        <v>0</v>
      </c>
    </row>
    <row r="84" spans="2:65" s="1" customFormat="1" ht="20.399999999999999" customHeight="1">
      <c r="B84" s="36"/>
      <c r="C84" s="193" t="s">
        <v>23</v>
      </c>
      <c r="D84" s="193" t="s">
        <v>198</v>
      </c>
      <c r="E84" s="194" t="s">
        <v>4713</v>
      </c>
      <c r="F84" s="195" t="s">
        <v>4714</v>
      </c>
      <c r="G84" s="196" t="s">
        <v>222</v>
      </c>
      <c r="H84" s="197">
        <v>341.68</v>
      </c>
      <c r="I84" s="198"/>
      <c r="J84" s="199">
        <f>ROUND(I84*H84,2)</f>
        <v>0</v>
      </c>
      <c r="K84" s="195" t="s">
        <v>223</v>
      </c>
      <c r="L84" s="56"/>
      <c r="M84" s="200" t="s">
        <v>22</v>
      </c>
      <c r="N84" s="201" t="s">
        <v>46</v>
      </c>
      <c r="O84" s="37"/>
      <c r="P84" s="202">
        <f>O84*H84</f>
        <v>0</v>
      </c>
      <c r="Q84" s="202">
        <v>0</v>
      </c>
      <c r="R84" s="202">
        <f>Q84*H84</f>
        <v>0</v>
      </c>
      <c r="S84" s="202">
        <v>0.23499999999999999</v>
      </c>
      <c r="T84" s="203">
        <f>S84*H84</f>
        <v>80.294799999999995</v>
      </c>
      <c r="AR84" s="19" t="s">
        <v>202</v>
      </c>
      <c r="AT84" s="19" t="s">
        <v>198</v>
      </c>
      <c r="AU84" s="19" t="s">
        <v>83</v>
      </c>
      <c r="AY84" s="19" t="s">
        <v>195</v>
      </c>
      <c r="BE84" s="204">
        <f>IF(N84="základní",J84,0)</f>
        <v>0</v>
      </c>
      <c r="BF84" s="204">
        <f>IF(N84="snížená",J84,0)</f>
        <v>0</v>
      </c>
      <c r="BG84" s="204">
        <f>IF(N84="zákl. přenesená",J84,0)</f>
        <v>0</v>
      </c>
      <c r="BH84" s="204">
        <f>IF(N84="sníž. přenesená",J84,0)</f>
        <v>0</v>
      </c>
      <c r="BI84" s="204">
        <f>IF(N84="nulová",J84,0)</f>
        <v>0</v>
      </c>
      <c r="BJ84" s="19" t="s">
        <v>23</v>
      </c>
      <c r="BK84" s="204">
        <f>ROUND(I84*H84,2)</f>
        <v>0</v>
      </c>
      <c r="BL84" s="19" t="s">
        <v>202</v>
      </c>
      <c r="BM84" s="19" t="s">
        <v>4808</v>
      </c>
    </row>
    <row r="85" spans="2:65" s="1" customFormat="1" ht="192">
      <c r="B85" s="36"/>
      <c r="C85" s="58"/>
      <c r="D85" s="205" t="s">
        <v>225</v>
      </c>
      <c r="E85" s="58"/>
      <c r="F85" s="206" t="s">
        <v>4716</v>
      </c>
      <c r="G85" s="58"/>
      <c r="H85" s="58"/>
      <c r="I85" s="163"/>
      <c r="J85" s="58"/>
      <c r="K85" s="58"/>
      <c r="L85" s="56"/>
      <c r="M85" s="73"/>
      <c r="N85" s="37"/>
      <c r="O85" s="37"/>
      <c r="P85" s="37"/>
      <c r="Q85" s="37"/>
      <c r="R85" s="37"/>
      <c r="S85" s="37"/>
      <c r="T85" s="74"/>
      <c r="AT85" s="19" t="s">
        <v>225</v>
      </c>
      <c r="AU85" s="19" t="s">
        <v>83</v>
      </c>
    </row>
    <row r="86" spans="2:65" s="12" customFormat="1">
      <c r="B86" s="207"/>
      <c r="C86" s="208"/>
      <c r="D86" s="205" t="s">
        <v>210</v>
      </c>
      <c r="E86" s="209" t="s">
        <v>22</v>
      </c>
      <c r="F86" s="210" t="s">
        <v>1257</v>
      </c>
      <c r="G86" s="208"/>
      <c r="H86" s="211" t="s">
        <v>22</v>
      </c>
      <c r="I86" s="212"/>
      <c r="J86" s="208"/>
      <c r="K86" s="208"/>
      <c r="L86" s="213"/>
      <c r="M86" s="214"/>
      <c r="N86" s="215"/>
      <c r="O86" s="215"/>
      <c r="P86" s="215"/>
      <c r="Q86" s="215"/>
      <c r="R86" s="215"/>
      <c r="S86" s="215"/>
      <c r="T86" s="216"/>
      <c r="AT86" s="217" t="s">
        <v>210</v>
      </c>
      <c r="AU86" s="217" t="s">
        <v>83</v>
      </c>
      <c r="AV86" s="12" t="s">
        <v>23</v>
      </c>
      <c r="AW86" s="12" t="s">
        <v>38</v>
      </c>
      <c r="AX86" s="12" t="s">
        <v>75</v>
      </c>
      <c r="AY86" s="217" t="s">
        <v>195</v>
      </c>
    </row>
    <row r="87" spans="2:65" s="13" customFormat="1">
      <c r="B87" s="218"/>
      <c r="C87" s="219"/>
      <c r="D87" s="205" t="s">
        <v>210</v>
      </c>
      <c r="E87" s="220" t="s">
        <v>22</v>
      </c>
      <c r="F87" s="221" t="s">
        <v>4809</v>
      </c>
      <c r="G87" s="219"/>
      <c r="H87" s="222">
        <v>341.68</v>
      </c>
      <c r="I87" s="223"/>
      <c r="J87" s="219"/>
      <c r="K87" s="219"/>
      <c r="L87" s="224"/>
      <c r="M87" s="225"/>
      <c r="N87" s="226"/>
      <c r="O87" s="226"/>
      <c r="P87" s="226"/>
      <c r="Q87" s="226"/>
      <c r="R87" s="226"/>
      <c r="S87" s="226"/>
      <c r="T87" s="227"/>
      <c r="AT87" s="228" t="s">
        <v>210</v>
      </c>
      <c r="AU87" s="228" t="s">
        <v>83</v>
      </c>
      <c r="AV87" s="13" t="s">
        <v>83</v>
      </c>
      <c r="AW87" s="13" t="s">
        <v>38</v>
      </c>
      <c r="AX87" s="13" t="s">
        <v>75</v>
      </c>
      <c r="AY87" s="228" t="s">
        <v>195</v>
      </c>
    </row>
    <row r="88" spans="2:65" s="14" customFormat="1">
      <c r="B88" s="229"/>
      <c r="C88" s="230"/>
      <c r="D88" s="205" t="s">
        <v>210</v>
      </c>
      <c r="E88" s="231" t="s">
        <v>22</v>
      </c>
      <c r="F88" s="232" t="s">
        <v>215</v>
      </c>
      <c r="G88" s="230"/>
      <c r="H88" s="233">
        <v>341.68</v>
      </c>
      <c r="I88" s="234"/>
      <c r="J88" s="230"/>
      <c r="K88" s="230"/>
      <c r="L88" s="235"/>
      <c r="M88" s="236"/>
      <c r="N88" s="237"/>
      <c r="O88" s="237"/>
      <c r="P88" s="237"/>
      <c r="Q88" s="237"/>
      <c r="R88" s="237"/>
      <c r="S88" s="237"/>
      <c r="T88" s="238"/>
      <c r="AT88" s="239" t="s">
        <v>210</v>
      </c>
      <c r="AU88" s="239" t="s">
        <v>83</v>
      </c>
      <c r="AV88" s="14" t="s">
        <v>216</v>
      </c>
      <c r="AW88" s="14" t="s">
        <v>38</v>
      </c>
      <c r="AX88" s="14" t="s">
        <v>75</v>
      </c>
      <c r="AY88" s="239" t="s">
        <v>195</v>
      </c>
    </row>
    <row r="89" spans="2:65" s="15" customFormat="1">
      <c r="B89" s="240"/>
      <c r="C89" s="241"/>
      <c r="D89" s="251" t="s">
        <v>210</v>
      </c>
      <c r="E89" s="252" t="s">
        <v>22</v>
      </c>
      <c r="F89" s="253" t="s">
        <v>217</v>
      </c>
      <c r="G89" s="241"/>
      <c r="H89" s="254">
        <v>341.68</v>
      </c>
      <c r="I89" s="245"/>
      <c r="J89" s="241"/>
      <c r="K89" s="241"/>
      <c r="L89" s="246"/>
      <c r="M89" s="247"/>
      <c r="N89" s="248"/>
      <c r="O89" s="248"/>
      <c r="P89" s="248"/>
      <c r="Q89" s="248"/>
      <c r="R89" s="248"/>
      <c r="S89" s="248"/>
      <c r="T89" s="249"/>
      <c r="AT89" s="250" t="s">
        <v>210</v>
      </c>
      <c r="AU89" s="250" t="s">
        <v>83</v>
      </c>
      <c r="AV89" s="15" t="s">
        <v>202</v>
      </c>
      <c r="AW89" s="15" t="s">
        <v>38</v>
      </c>
      <c r="AX89" s="15" t="s">
        <v>23</v>
      </c>
      <c r="AY89" s="250" t="s">
        <v>195</v>
      </c>
    </row>
    <row r="90" spans="2:65" s="1" customFormat="1" ht="20.399999999999999" customHeight="1">
      <c r="B90" s="36"/>
      <c r="C90" s="193" t="s">
        <v>83</v>
      </c>
      <c r="D90" s="193" t="s">
        <v>198</v>
      </c>
      <c r="E90" s="194" t="s">
        <v>4719</v>
      </c>
      <c r="F90" s="195" t="s">
        <v>4720</v>
      </c>
      <c r="G90" s="196" t="s">
        <v>222</v>
      </c>
      <c r="H90" s="197">
        <v>341.68</v>
      </c>
      <c r="I90" s="198"/>
      <c r="J90" s="199">
        <f>ROUND(I90*H90,2)</f>
        <v>0</v>
      </c>
      <c r="K90" s="195" t="s">
        <v>223</v>
      </c>
      <c r="L90" s="56"/>
      <c r="M90" s="200" t="s">
        <v>22</v>
      </c>
      <c r="N90" s="201" t="s">
        <v>46</v>
      </c>
      <c r="O90" s="37"/>
      <c r="P90" s="202">
        <f>O90*H90</f>
        <v>0</v>
      </c>
      <c r="Q90" s="202">
        <v>0</v>
      </c>
      <c r="R90" s="202">
        <f>Q90*H90</f>
        <v>0</v>
      </c>
      <c r="S90" s="202">
        <v>0.18099999999999999</v>
      </c>
      <c r="T90" s="203">
        <f>S90*H90</f>
        <v>61.844079999999998</v>
      </c>
      <c r="AR90" s="19" t="s">
        <v>202</v>
      </c>
      <c r="AT90" s="19" t="s">
        <v>198</v>
      </c>
      <c r="AU90" s="19" t="s">
        <v>83</v>
      </c>
      <c r="AY90" s="19" t="s">
        <v>195</v>
      </c>
      <c r="BE90" s="204">
        <f>IF(N90="základní",J90,0)</f>
        <v>0</v>
      </c>
      <c r="BF90" s="204">
        <f>IF(N90="snížená",J90,0)</f>
        <v>0</v>
      </c>
      <c r="BG90" s="204">
        <f>IF(N90="zákl. přenesená",J90,0)</f>
        <v>0</v>
      </c>
      <c r="BH90" s="204">
        <f>IF(N90="sníž. přenesená",J90,0)</f>
        <v>0</v>
      </c>
      <c r="BI90" s="204">
        <f>IF(N90="nulová",J90,0)</f>
        <v>0</v>
      </c>
      <c r="BJ90" s="19" t="s">
        <v>23</v>
      </c>
      <c r="BK90" s="204">
        <f>ROUND(I90*H90,2)</f>
        <v>0</v>
      </c>
      <c r="BL90" s="19" t="s">
        <v>202</v>
      </c>
      <c r="BM90" s="19" t="s">
        <v>4810</v>
      </c>
    </row>
    <row r="91" spans="2:65" s="1" customFormat="1" ht="192">
      <c r="B91" s="36"/>
      <c r="C91" s="58"/>
      <c r="D91" s="205" t="s">
        <v>225</v>
      </c>
      <c r="E91" s="58"/>
      <c r="F91" s="206" t="s">
        <v>4716</v>
      </c>
      <c r="G91" s="58"/>
      <c r="H91" s="58"/>
      <c r="I91" s="163"/>
      <c r="J91" s="58"/>
      <c r="K91" s="58"/>
      <c r="L91" s="56"/>
      <c r="M91" s="73"/>
      <c r="N91" s="37"/>
      <c r="O91" s="37"/>
      <c r="P91" s="37"/>
      <c r="Q91" s="37"/>
      <c r="R91" s="37"/>
      <c r="S91" s="37"/>
      <c r="T91" s="74"/>
      <c r="AT91" s="19" t="s">
        <v>225</v>
      </c>
      <c r="AU91" s="19" t="s">
        <v>83</v>
      </c>
    </row>
    <row r="92" spans="2:65" s="12" customFormat="1">
      <c r="B92" s="207"/>
      <c r="C92" s="208"/>
      <c r="D92" s="205" t="s">
        <v>210</v>
      </c>
      <c r="E92" s="209" t="s">
        <v>22</v>
      </c>
      <c r="F92" s="210" t="s">
        <v>1257</v>
      </c>
      <c r="G92" s="208"/>
      <c r="H92" s="211" t="s">
        <v>22</v>
      </c>
      <c r="I92" s="212"/>
      <c r="J92" s="208"/>
      <c r="K92" s="208"/>
      <c r="L92" s="213"/>
      <c r="M92" s="214"/>
      <c r="N92" s="215"/>
      <c r="O92" s="215"/>
      <c r="P92" s="215"/>
      <c r="Q92" s="215"/>
      <c r="R92" s="215"/>
      <c r="S92" s="215"/>
      <c r="T92" s="216"/>
      <c r="AT92" s="217" t="s">
        <v>210</v>
      </c>
      <c r="AU92" s="217" t="s">
        <v>83</v>
      </c>
      <c r="AV92" s="12" t="s">
        <v>23</v>
      </c>
      <c r="AW92" s="12" t="s">
        <v>38</v>
      </c>
      <c r="AX92" s="12" t="s">
        <v>75</v>
      </c>
      <c r="AY92" s="217" t="s">
        <v>195</v>
      </c>
    </row>
    <row r="93" spans="2:65" s="13" customFormat="1">
      <c r="B93" s="218"/>
      <c r="C93" s="219"/>
      <c r="D93" s="205" t="s">
        <v>210</v>
      </c>
      <c r="E93" s="220" t="s">
        <v>22</v>
      </c>
      <c r="F93" s="221" t="s">
        <v>4809</v>
      </c>
      <c r="G93" s="219"/>
      <c r="H93" s="222">
        <v>341.68</v>
      </c>
      <c r="I93" s="223"/>
      <c r="J93" s="219"/>
      <c r="K93" s="219"/>
      <c r="L93" s="224"/>
      <c r="M93" s="225"/>
      <c r="N93" s="226"/>
      <c r="O93" s="226"/>
      <c r="P93" s="226"/>
      <c r="Q93" s="226"/>
      <c r="R93" s="226"/>
      <c r="S93" s="226"/>
      <c r="T93" s="227"/>
      <c r="AT93" s="228" t="s">
        <v>210</v>
      </c>
      <c r="AU93" s="228" t="s">
        <v>83</v>
      </c>
      <c r="AV93" s="13" t="s">
        <v>83</v>
      </c>
      <c r="AW93" s="13" t="s">
        <v>38</v>
      </c>
      <c r="AX93" s="13" t="s">
        <v>75</v>
      </c>
      <c r="AY93" s="228" t="s">
        <v>195</v>
      </c>
    </row>
    <row r="94" spans="2:65" s="14" customFormat="1">
      <c r="B94" s="229"/>
      <c r="C94" s="230"/>
      <c r="D94" s="205" t="s">
        <v>210</v>
      </c>
      <c r="E94" s="231" t="s">
        <v>22</v>
      </c>
      <c r="F94" s="232" t="s">
        <v>215</v>
      </c>
      <c r="G94" s="230"/>
      <c r="H94" s="233">
        <v>341.68</v>
      </c>
      <c r="I94" s="234"/>
      <c r="J94" s="230"/>
      <c r="K94" s="230"/>
      <c r="L94" s="235"/>
      <c r="M94" s="236"/>
      <c r="N94" s="237"/>
      <c r="O94" s="237"/>
      <c r="P94" s="237"/>
      <c r="Q94" s="237"/>
      <c r="R94" s="237"/>
      <c r="S94" s="237"/>
      <c r="T94" s="238"/>
      <c r="AT94" s="239" t="s">
        <v>210</v>
      </c>
      <c r="AU94" s="239" t="s">
        <v>83</v>
      </c>
      <c r="AV94" s="14" t="s">
        <v>216</v>
      </c>
      <c r="AW94" s="14" t="s">
        <v>38</v>
      </c>
      <c r="AX94" s="14" t="s">
        <v>75</v>
      </c>
      <c r="AY94" s="239" t="s">
        <v>195</v>
      </c>
    </row>
    <row r="95" spans="2:65" s="15" customFormat="1">
      <c r="B95" s="240"/>
      <c r="C95" s="241"/>
      <c r="D95" s="251" t="s">
        <v>210</v>
      </c>
      <c r="E95" s="252" t="s">
        <v>22</v>
      </c>
      <c r="F95" s="253" t="s">
        <v>217</v>
      </c>
      <c r="G95" s="241"/>
      <c r="H95" s="254">
        <v>341.68</v>
      </c>
      <c r="I95" s="245"/>
      <c r="J95" s="241"/>
      <c r="K95" s="241"/>
      <c r="L95" s="246"/>
      <c r="M95" s="247"/>
      <c r="N95" s="248"/>
      <c r="O95" s="248"/>
      <c r="P95" s="248"/>
      <c r="Q95" s="248"/>
      <c r="R95" s="248"/>
      <c r="S95" s="248"/>
      <c r="T95" s="249"/>
      <c r="AT95" s="250" t="s">
        <v>210</v>
      </c>
      <c r="AU95" s="250" t="s">
        <v>83</v>
      </c>
      <c r="AV95" s="15" t="s">
        <v>202</v>
      </c>
      <c r="AW95" s="15" t="s">
        <v>38</v>
      </c>
      <c r="AX95" s="15" t="s">
        <v>23</v>
      </c>
      <c r="AY95" s="250" t="s">
        <v>195</v>
      </c>
    </row>
    <row r="96" spans="2:65" s="1" customFormat="1" ht="20.399999999999999" customHeight="1">
      <c r="B96" s="36"/>
      <c r="C96" s="193" t="s">
        <v>216</v>
      </c>
      <c r="D96" s="193" t="s">
        <v>198</v>
      </c>
      <c r="E96" s="194" t="s">
        <v>4811</v>
      </c>
      <c r="F96" s="195" t="s">
        <v>4812</v>
      </c>
      <c r="G96" s="196" t="s">
        <v>231</v>
      </c>
      <c r="H96" s="197">
        <v>242.22200000000001</v>
      </c>
      <c r="I96" s="198"/>
      <c r="J96" s="199">
        <f>ROUND(I96*H96,2)</f>
        <v>0</v>
      </c>
      <c r="K96" s="195" t="s">
        <v>223</v>
      </c>
      <c r="L96" s="56"/>
      <c r="M96" s="200" t="s">
        <v>22</v>
      </c>
      <c r="N96" s="201" t="s">
        <v>46</v>
      </c>
      <c r="O96" s="37"/>
      <c r="P96" s="202">
        <f>O96*H96</f>
        <v>0</v>
      </c>
      <c r="Q96" s="202">
        <v>0</v>
      </c>
      <c r="R96" s="202">
        <f>Q96*H96</f>
        <v>0</v>
      </c>
      <c r="S96" s="202">
        <v>0</v>
      </c>
      <c r="T96" s="203">
        <f>S96*H96</f>
        <v>0</v>
      </c>
      <c r="AR96" s="19" t="s">
        <v>202</v>
      </c>
      <c r="AT96" s="19" t="s">
        <v>198</v>
      </c>
      <c r="AU96" s="19" t="s">
        <v>83</v>
      </c>
      <c r="AY96" s="19" t="s">
        <v>195</v>
      </c>
      <c r="BE96" s="204">
        <f>IF(N96="základní",J96,0)</f>
        <v>0</v>
      </c>
      <c r="BF96" s="204">
        <f>IF(N96="snížená",J96,0)</f>
        <v>0</v>
      </c>
      <c r="BG96" s="204">
        <f>IF(N96="zákl. přenesená",J96,0)</f>
        <v>0</v>
      </c>
      <c r="BH96" s="204">
        <f>IF(N96="sníž. přenesená",J96,0)</f>
        <v>0</v>
      </c>
      <c r="BI96" s="204">
        <f>IF(N96="nulová",J96,0)</f>
        <v>0</v>
      </c>
      <c r="BJ96" s="19" t="s">
        <v>23</v>
      </c>
      <c r="BK96" s="204">
        <f>ROUND(I96*H96,2)</f>
        <v>0</v>
      </c>
      <c r="BL96" s="19" t="s">
        <v>202</v>
      </c>
      <c r="BM96" s="19" t="s">
        <v>4813</v>
      </c>
    </row>
    <row r="97" spans="2:65" s="1" customFormat="1" ht="108">
      <c r="B97" s="36"/>
      <c r="C97" s="58"/>
      <c r="D97" s="205" t="s">
        <v>225</v>
      </c>
      <c r="E97" s="58"/>
      <c r="F97" s="206" t="s">
        <v>4814</v>
      </c>
      <c r="G97" s="58"/>
      <c r="H97" s="58"/>
      <c r="I97" s="163"/>
      <c r="J97" s="58"/>
      <c r="K97" s="58"/>
      <c r="L97" s="56"/>
      <c r="M97" s="73"/>
      <c r="N97" s="37"/>
      <c r="O97" s="37"/>
      <c r="P97" s="37"/>
      <c r="Q97" s="37"/>
      <c r="R97" s="37"/>
      <c r="S97" s="37"/>
      <c r="T97" s="74"/>
      <c r="AT97" s="19" t="s">
        <v>225</v>
      </c>
      <c r="AU97" s="19" t="s">
        <v>83</v>
      </c>
    </row>
    <row r="98" spans="2:65" s="12" customFormat="1">
      <c r="B98" s="207"/>
      <c r="C98" s="208"/>
      <c r="D98" s="205" t="s">
        <v>210</v>
      </c>
      <c r="E98" s="209" t="s">
        <v>22</v>
      </c>
      <c r="F98" s="210" t="s">
        <v>4815</v>
      </c>
      <c r="G98" s="208"/>
      <c r="H98" s="211" t="s">
        <v>22</v>
      </c>
      <c r="I98" s="212"/>
      <c r="J98" s="208"/>
      <c r="K98" s="208"/>
      <c r="L98" s="213"/>
      <c r="M98" s="214"/>
      <c r="N98" s="215"/>
      <c r="O98" s="215"/>
      <c r="P98" s="215"/>
      <c r="Q98" s="215"/>
      <c r="R98" s="215"/>
      <c r="S98" s="215"/>
      <c r="T98" s="216"/>
      <c r="AT98" s="217" t="s">
        <v>210</v>
      </c>
      <c r="AU98" s="217" t="s">
        <v>83</v>
      </c>
      <c r="AV98" s="12" t="s">
        <v>23</v>
      </c>
      <c r="AW98" s="12" t="s">
        <v>38</v>
      </c>
      <c r="AX98" s="12" t="s">
        <v>75</v>
      </c>
      <c r="AY98" s="217" t="s">
        <v>195</v>
      </c>
    </row>
    <row r="99" spans="2:65" s="13" customFormat="1">
      <c r="B99" s="218"/>
      <c r="C99" s="219"/>
      <c r="D99" s="205" t="s">
        <v>210</v>
      </c>
      <c r="E99" s="220" t="s">
        <v>22</v>
      </c>
      <c r="F99" s="221" t="s">
        <v>4816</v>
      </c>
      <c r="G99" s="219"/>
      <c r="H99" s="222">
        <v>174.09200000000001</v>
      </c>
      <c r="I99" s="223"/>
      <c r="J99" s="219"/>
      <c r="K99" s="219"/>
      <c r="L99" s="224"/>
      <c r="M99" s="225"/>
      <c r="N99" s="226"/>
      <c r="O99" s="226"/>
      <c r="P99" s="226"/>
      <c r="Q99" s="226"/>
      <c r="R99" s="226"/>
      <c r="S99" s="226"/>
      <c r="T99" s="227"/>
      <c r="AT99" s="228" t="s">
        <v>210</v>
      </c>
      <c r="AU99" s="228" t="s">
        <v>83</v>
      </c>
      <c r="AV99" s="13" t="s">
        <v>83</v>
      </c>
      <c r="AW99" s="13" t="s">
        <v>38</v>
      </c>
      <c r="AX99" s="13" t="s">
        <v>75</v>
      </c>
      <c r="AY99" s="228" t="s">
        <v>195</v>
      </c>
    </row>
    <row r="100" spans="2:65" s="13" customFormat="1">
      <c r="B100" s="218"/>
      <c r="C100" s="219"/>
      <c r="D100" s="205" t="s">
        <v>210</v>
      </c>
      <c r="E100" s="220" t="s">
        <v>22</v>
      </c>
      <c r="F100" s="221" t="s">
        <v>4817</v>
      </c>
      <c r="G100" s="219"/>
      <c r="H100" s="222">
        <v>111.506</v>
      </c>
      <c r="I100" s="223"/>
      <c r="J100" s="219"/>
      <c r="K100" s="219"/>
      <c r="L100" s="224"/>
      <c r="M100" s="225"/>
      <c r="N100" s="226"/>
      <c r="O100" s="226"/>
      <c r="P100" s="226"/>
      <c r="Q100" s="226"/>
      <c r="R100" s="226"/>
      <c r="S100" s="226"/>
      <c r="T100" s="227"/>
      <c r="AT100" s="228" t="s">
        <v>210</v>
      </c>
      <c r="AU100" s="228" t="s">
        <v>83</v>
      </c>
      <c r="AV100" s="13" t="s">
        <v>83</v>
      </c>
      <c r="AW100" s="13" t="s">
        <v>38</v>
      </c>
      <c r="AX100" s="13" t="s">
        <v>75</v>
      </c>
      <c r="AY100" s="228" t="s">
        <v>195</v>
      </c>
    </row>
    <row r="101" spans="2:65" s="13" customFormat="1">
      <c r="B101" s="218"/>
      <c r="C101" s="219"/>
      <c r="D101" s="205" t="s">
        <v>210</v>
      </c>
      <c r="E101" s="220" t="s">
        <v>22</v>
      </c>
      <c r="F101" s="221" t="s">
        <v>4818</v>
      </c>
      <c r="G101" s="219"/>
      <c r="H101" s="222">
        <v>24.96</v>
      </c>
      <c r="I101" s="223"/>
      <c r="J101" s="219"/>
      <c r="K101" s="219"/>
      <c r="L101" s="224"/>
      <c r="M101" s="225"/>
      <c r="N101" s="226"/>
      <c r="O101" s="226"/>
      <c r="P101" s="226"/>
      <c r="Q101" s="226"/>
      <c r="R101" s="226"/>
      <c r="S101" s="226"/>
      <c r="T101" s="227"/>
      <c r="AT101" s="228" t="s">
        <v>210</v>
      </c>
      <c r="AU101" s="228" t="s">
        <v>83</v>
      </c>
      <c r="AV101" s="13" t="s">
        <v>83</v>
      </c>
      <c r="AW101" s="13" t="s">
        <v>38</v>
      </c>
      <c r="AX101" s="13" t="s">
        <v>75</v>
      </c>
      <c r="AY101" s="228" t="s">
        <v>195</v>
      </c>
    </row>
    <row r="102" spans="2:65" s="13" customFormat="1">
      <c r="B102" s="218"/>
      <c r="C102" s="219"/>
      <c r="D102" s="205" t="s">
        <v>210</v>
      </c>
      <c r="E102" s="220" t="s">
        <v>22</v>
      </c>
      <c r="F102" s="221" t="s">
        <v>4819</v>
      </c>
      <c r="G102" s="219"/>
      <c r="H102" s="222">
        <v>-68.335999999999999</v>
      </c>
      <c r="I102" s="223"/>
      <c r="J102" s="219"/>
      <c r="K102" s="219"/>
      <c r="L102" s="224"/>
      <c r="M102" s="225"/>
      <c r="N102" s="226"/>
      <c r="O102" s="226"/>
      <c r="P102" s="226"/>
      <c r="Q102" s="226"/>
      <c r="R102" s="226"/>
      <c r="S102" s="226"/>
      <c r="T102" s="227"/>
      <c r="AT102" s="228" t="s">
        <v>210</v>
      </c>
      <c r="AU102" s="228" t="s">
        <v>83</v>
      </c>
      <c r="AV102" s="13" t="s">
        <v>83</v>
      </c>
      <c r="AW102" s="13" t="s">
        <v>38</v>
      </c>
      <c r="AX102" s="13" t="s">
        <v>75</v>
      </c>
      <c r="AY102" s="228" t="s">
        <v>195</v>
      </c>
    </row>
    <row r="103" spans="2:65" s="14" customFormat="1">
      <c r="B103" s="229"/>
      <c r="C103" s="230"/>
      <c r="D103" s="205" t="s">
        <v>210</v>
      </c>
      <c r="E103" s="231" t="s">
        <v>22</v>
      </c>
      <c r="F103" s="232" t="s">
        <v>215</v>
      </c>
      <c r="G103" s="230"/>
      <c r="H103" s="233">
        <v>242.22200000000001</v>
      </c>
      <c r="I103" s="234"/>
      <c r="J103" s="230"/>
      <c r="K103" s="230"/>
      <c r="L103" s="235"/>
      <c r="M103" s="236"/>
      <c r="N103" s="237"/>
      <c r="O103" s="237"/>
      <c r="P103" s="237"/>
      <c r="Q103" s="237"/>
      <c r="R103" s="237"/>
      <c r="S103" s="237"/>
      <c r="T103" s="238"/>
      <c r="AT103" s="239" t="s">
        <v>210</v>
      </c>
      <c r="AU103" s="239" t="s">
        <v>83</v>
      </c>
      <c r="AV103" s="14" t="s">
        <v>216</v>
      </c>
      <c r="AW103" s="14" t="s">
        <v>38</v>
      </c>
      <c r="AX103" s="14" t="s">
        <v>75</v>
      </c>
      <c r="AY103" s="239" t="s">
        <v>195</v>
      </c>
    </row>
    <row r="104" spans="2:65" s="15" customFormat="1">
      <c r="B104" s="240"/>
      <c r="C104" s="241"/>
      <c r="D104" s="251" t="s">
        <v>210</v>
      </c>
      <c r="E104" s="252" t="s">
        <v>22</v>
      </c>
      <c r="F104" s="253" t="s">
        <v>217</v>
      </c>
      <c r="G104" s="241"/>
      <c r="H104" s="254">
        <v>242.22200000000001</v>
      </c>
      <c r="I104" s="245"/>
      <c r="J104" s="241"/>
      <c r="K104" s="241"/>
      <c r="L104" s="246"/>
      <c r="M104" s="247"/>
      <c r="N104" s="248"/>
      <c r="O104" s="248"/>
      <c r="P104" s="248"/>
      <c r="Q104" s="248"/>
      <c r="R104" s="248"/>
      <c r="S104" s="248"/>
      <c r="T104" s="249"/>
      <c r="AT104" s="250" t="s">
        <v>210</v>
      </c>
      <c r="AU104" s="250" t="s">
        <v>83</v>
      </c>
      <c r="AV104" s="15" t="s">
        <v>202</v>
      </c>
      <c r="AW104" s="15" t="s">
        <v>38</v>
      </c>
      <c r="AX104" s="15" t="s">
        <v>23</v>
      </c>
      <c r="AY104" s="250" t="s">
        <v>195</v>
      </c>
    </row>
    <row r="105" spans="2:65" s="1" customFormat="1" ht="40.200000000000003" customHeight="1">
      <c r="B105" s="36"/>
      <c r="C105" s="193" t="s">
        <v>202</v>
      </c>
      <c r="D105" s="193" t="s">
        <v>198</v>
      </c>
      <c r="E105" s="194" t="s">
        <v>4820</v>
      </c>
      <c r="F105" s="195" t="s">
        <v>4821</v>
      </c>
      <c r="G105" s="196" t="s">
        <v>231</v>
      </c>
      <c r="H105" s="197">
        <v>242.22200000000001</v>
      </c>
      <c r="I105" s="198"/>
      <c r="J105" s="199">
        <f>ROUND(I105*H105,2)</f>
        <v>0</v>
      </c>
      <c r="K105" s="195" t="s">
        <v>223</v>
      </c>
      <c r="L105" s="56"/>
      <c r="M105" s="200" t="s">
        <v>22</v>
      </c>
      <c r="N105" s="201" t="s">
        <v>46</v>
      </c>
      <c r="O105" s="37"/>
      <c r="P105" s="202">
        <f>O105*H105</f>
        <v>0</v>
      </c>
      <c r="Q105" s="202">
        <v>0</v>
      </c>
      <c r="R105" s="202">
        <f>Q105*H105</f>
        <v>0</v>
      </c>
      <c r="S105" s="202">
        <v>0</v>
      </c>
      <c r="T105" s="203">
        <f>S105*H105</f>
        <v>0</v>
      </c>
      <c r="AR105" s="19" t="s">
        <v>202</v>
      </c>
      <c r="AT105" s="19" t="s">
        <v>198</v>
      </c>
      <c r="AU105" s="19" t="s">
        <v>83</v>
      </c>
      <c r="AY105" s="19" t="s">
        <v>195</v>
      </c>
      <c r="BE105" s="204">
        <f>IF(N105="základní",J105,0)</f>
        <v>0</v>
      </c>
      <c r="BF105" s="204">
        <f>IF(N105="snížená",J105,0)</f>
        <v>0</v>
      </c>
      <c r="BG105" s="204">
        <f>IF(N105="zákl. přenesená",J105,0)</f>
        <v>0</v>
      </c>
      <c r="BH105" s="204">
        <f>IF(N105="sníž. přenesená",J105,0)</f>
        <v>0</v>
      </c>
      <c r="BI105" s="204">
        <f>IF(N105="nulová",J105,0)</f>
        <v>0</v>
      </c>
      <c r="BJ105" s="19" t="s">
        <v>23</v>
      </c>
      <c r="BK105" s="204">
        <f>ROUND(I105*H105,2)</f>
        <v>0</v>
      </c>
      <c r="BL105" s="19" t="s">
        <v>202</v>
      </c>
      <c r="BM105" s="19" t="s">
        <v>4822</v>
      </c>
    </row>
    <row r="106" spans="2:65" s="1" customFormat="1" ht="192">
      <c r="B106" s="36"/>
      <c r="C106" s="58"/>
      <c r="D106" s="251" t="s">
        <v>225</v>
      </c>
      <c r="E106" s="58"/>
      <c r="F106" s="272" t="s">
        <v>4823</v>
      </c>
      <c r="G106" s="58"/>
      <c r="H106" s="58"/>
      <c r="I106" s="163"/>
      <c r="J106" s="58"/>
      <c r="K106" s="58"/>
      <c r="L106" s="56"/>
      <c r="M106" s="73"/>
      <c r="N106" s="37"/>
      <c r="O106" s="37"/>
      <c r="P106" s="37"/>
      <c r="Q106" s="37"/>
      <c r="R106" s="37"/>
      <c r="S106" s="37"/>
      <c r="T106" s="74"/>
      <c r="AT106" s="19" t="s">
        <v>225</v>
      </c>
      <c r="AU106" s="19" t="s">
        <v>83</v>
      </c>
    </row>
    <row r="107" spans="2:65" s="1" customFormat="1" ht="20.399999999999999" customHeight="1">
      <c r="B107" s="36"/>
      <c r="C107" s="193" t="s">
        <v>239</v>
      </c>
      <c r="D107" s="193" t="s">
        <v>198</v>
      </c>
      <c r="E107" s="194" t="s">
        <v>4824</v>
      </c>
      <c r="F107" s="195" t="s">
        <v>4825</v>
      </c>
      <c r="G107" s="196" t="s">
        <v>231</v>
      </c>
      <c r="H107" s="197">
        <v>242.22200000000001</v>
      </c>
      <c r="I107" s="198"/>
      <c r="J107" s="199">
        <f>ROUND(I107*H107,2)</f>
        <v>0</v>
      </c>
      <c r="K107" s="195" t="s">
        <v>223</v>
      </c>
      <c r="L107" s="56"/>
      <c r="M107" s="200" t="s">
        <v>22</v>
      </c>
      <c r="N107" s="201" t="s">
        <v>46</v>
      </c>
      <c r="O107" s="37"/>
      <c r="P107" s="202">
        <f>O107*H107</f>
        <v>0</v>
      </c>
      <c r="Q107" s="202">
        <v>0</v>
      </c>
      <c r="R107" s="202">
        <f>Q107*H107</f>
        <v>0</v>
      </c>
      <c r="S107" s="202">
        <v>0</v>
      </c>
      <c r="T107" s="203">
        <f>S107*H107</f>
        <v>0</v>
      </c>
      <c r="AR107" s="19" t="s">
        <v>202</v>
      </c>
      <c r="AT107" s="19" t="s">
        <v>198</v>
      </c>
      <c r="AU107" s="19" t="s">
        <v>83</v>
      </c>
      <c r="AY107" s="19" t="s">
        <v>195</v>
      </c>
      <c r="BE107" s="204">
        <f>IF(N107="základní",J107,0)</f>
        <v>0</v>
      </c>
      <c r="BF107" s="204">
        <f>IF(N107="snížená",J107,0)</f>
        <v>0</v>
      </c>
      <c r="BG107" s="204">
        <f>IF(N107="zákl. přenesená",J107,0)</f>
        <v>0</v>
      </c>
      <c r="BH107" s="204">
        <f>IF(N107="sníž. přenesená",J107,0)</f>
        <v>0</v>
      </c>
      <c r="BI107" s="204">
        <f>IF(N107="nulová",J107,0)</f>
        <v>0</v>
      </c>
      <c r="BJ107" s="19" t="s">
        <v>23</v>
      </c>
      <c r="BK107" s="204">
        <f>ROUND(I107*H107,2)</f>
        <v>0</v>
      </c>
      <c r="BL107" s="19" t="s">
        <v>202</v>
      </c>
      <c r="BM107" s="19" t="s">
        <v>4826</v>
      </c>
    </row>
    <row r="108" spans="2:65" s="1" customFormat="1" ht="192">
      <c r="B108" s="36"/>
      <c r="C108" s="58"/>
      <c r="D108" s="251" t="s">
        <v>225</v>
      </c>
      <c r="E108" s="58"/>
      <c r="F108" s="272" t="s">
        <v>4827</v>
      </c>
      <c r="G108" s="58"/>
      <c r="H108" s="58"/>
      <c r="I108" s="163"/>
      <c r="J108" s="58"/>
      <c r="K108" s="58"/>
      <c r="L108" s="56"/>
      <c r="M108" s="73"/>
      <c r="N108" s="37"/>
      <c r="O108" s="37"/>
      <c r="P108" s="37"/>
      <c r="Q108" s="37"/>
      <c r="R108" s="37"/>
      <c r="S108" s="37"/>
      <c r="T108" s="74"/>
      <c r="AT108" s="19" t="s">
        <v>225</v>
      </c>
      <c r="AU108" s="19" t="s">
        <v>83</v>
      </c>
    </row>
    <row r="109" spans="2:65" s="1" customFormat="1" ht="20.399999999999999" customHeight="1">
      <c r="B109" s="36"/>
      <c r="C109" s="193" t="s">
        <v>196</v>
      </c>
      <c r="D109" s="193" t="s">
        <v>198</v>
      </c>
      <c r="E109" s="194" t="s">
        <v>4828</v>
      </c>
      <c r="F109" s="195" t="s">
        <v>4829</v>
      </c>
      <c r="G109" s="196" t="s">
        <v>242</v>
      </c>
      <c r="H109" s="197">
        <v>436</v>
      </c>
      <c r="I109" s="198"/>
      <c r="J109" s="199">
        <f>ROUND(I109*H109,2)</f>
        <v>0</v>
      </c>
      <c r="K109" s="195" t="s">
        <v>223</v>
      </c>
      <c r="L109" s="56"/>
      <c r="M109" s="200" t="s">
        <v>22</v>
      </c>
      <c r="N109" s="201" t="s">
        <v>46</v>
      </c>
      <c r="O109" s="37"/>
      <c r="P109" s="202">
        <f>O109*H109</f>
        <v>0</v>
      </c>
      <c r="Q109" s="202">
        <v>0</v>
      </c>
      <c r="R109" s="202">
        <f>Q109*H109</f>
        <v>0</v>
      </c>
      <c r="S109" s="202">
        <v>0</v>
      </c>
      <c r="T109" s="203">
        <f>S109*H109</f>
        <v>0</v>
      </c>
      <c r="AR109" s="19" t="s">
        <v>202</v>
      </c>
      <c r="AT109" s="19" t="s">
        <v>198</v>
      </c>
      <c r="AU109" s="19" t="s">
        <v>83</v>
      </c>
      <c r="AY109" s="19" t="s">
        <v>195</v>
      </c>
      <c r="BE109" s="204">
        <f>IF(N109="základní",J109,0)</f>
        <v>0</v>
      </c>
      <c r="BF109" s="204">
        <f>IF(N109="snížená",J109,0)</f>
        <v>0</v>
      </c>
      <c r="BG109" s="204">
        <f>IF(N109="zákl. přenesená",J109,0)</f>
        <v>0</v>
      </c>
      <c r="BH109" s="204">
        <f>IF(N109="sníž. přenesená",J109,0)</f>
        <v>0</v>
      </c>
      <c r="BI109" s="204">
        <f>IF(N109="nulová",J109,0)</f>
        <v>0</v>
      </c>
      <c r="BJ109" s="19" t="s">
        <v>23</v>
      </c>
      <c r="BK109" s="204">
        <f>ROUND(I109*H109,2)</f>
        <v>0</v>
      </c>
      <c r="BL109" s="19" t="s">
        <v>202</v>
      </c>
      <c r="BM109" s="19" t="s">
        <v>4830</v>
      </c>
    </row>
    <row r="110" spans="2:65" s="1" customFormat="1" ht="192">
      <c r="B110" s="36"/>
      <c r="C110" s="58"/>
      <c r="D110" s="205" t="s">
        <v>225</v>
      </c>
      <c r="E110" s="58"/>
      <c r="F110" s="206" t="s">
        <v>4827</v>
      </c>
      <c r="G110" s="58"/>
      <c r="H110" s="58"/>
      <c r="I110" s="163"/>
      <c r="J110" s="58"/>
      <c r="K110" s="58"/>
      <c r="L110" s="56"/>
      <c r="M110" s="73"/>
      <c r="N110" s="37"/>
      <c r="O110" s="37"/>
      <c r="P110" s="37"/>
      <c r="Q110" s="37"/>
      <c r="R110" s="37"/>
      <c r="S110" s="37"/>
      <c r="T110" s="74"/>
      <c r="AT110" s="19" t="s">
        <v>225</v>
      </c>
      <c r="AU110" s="19" t="s">
        <v>83</v>
      </c>
    </row>
    <row r="111" spans="2:65" s="13" customFormat="1">
      <c r="B111" s="218"/>
      <c r="C111" s="219"/>
      <c r="D111" s="251" t="s">
        <v>210</v>
      </c>
      <c r="E111" s="219"/>
      <c r="F111" s="270" t="s">
        <v>4831</v>
      </c>
      <c r="G111" s="219"/>
      <c r="H111" s="271">
        <v>436</v>
      </c>
      <c r="I111" s="223"/>
      <c r="J111" s="219"/>
      <c r="K111" s="219"/>
      <c r="L111" s="224"/>
      <c r="M111" s="225"/>
      <c r="N111" s="226"/>
      <c r="O111" s="226"/>
      <c r="P111" s="226"/>
      <c r="Q111" s="226"/>
      <c r="R111" s="226"/>
      <c r="S111" s="226"/>
      <c r="T111" s="227"/>
      <c r="AT111" s="228" t="s">
        <v>210</v>
      </c>
      <c r="AU111" s="228" t="s">
        <v>83</v>
      </c>
      <c r="AV111" s="13" t="s">
        <v>83</v>
      </c>
      <c r="AW111" s="13" t="s">
        <v>4</v>
      </c>
      <c r="AX111" s="13" t="s">
        <v>23</v>
      </c>
      <c r="AY111" s="228" t="s">
        <v>195</v>
      </c>
    </row>
    <row r="112" spans="2:65" s="1" customFormat="1" ht="40.200000000000003" customHeight="1">
      <c r="B112" s="36"/>
      <c r="C112" s="193" t="s">
        <v>255</v>
      </c>
      <c r="D112" s="193" t="s">
        <v>198</v>
      </c>
      <c r="E112" s="194" t="s">
        <v>4832</v>
      </c>
      <c r="F112" s="195" t="s">
        <v>4833</v>
      </c>
      <c r="G112" s="196" t="s">
        <v>222</v>
      </c>
      <c r="H112" s="197">
        <v>197.21</v>
      </c>
      <c r="I112" s="198"/>
      <c r="J112" s="199">
        <f>ROUND(I112*H112,2)</f>
        <v>0</v>
      </c>
      <c r="K112" s="195" t="s">
        <v>223</v>
      </c>
      <c r="L112" s="56"/>
      <c r="M112" s="200" t="s">
        <v>22</v>
      </c>
      <c r="N112" s="201" t="s">
        <v>46</v>
      </c>
      <c r="O112" s="37"/>
      <c r="P112" s="202">
        <f>O112*H112</f>
        <v>0</v>
      </c>
      <c r="Q112" s="202">
        <v>0</v>
      </c>
      <c r="R112" s="202">
        <f>Q112*H112</f>
        <v>0</v>
      </c>
      <c r="S112" s="202">
        <v>0</v>
      </c>
      <c r="T112" s="203">
        <f>S112*H112</f>
        <v>0</v>
      </c>
      <c r="AR112" s="19" t="s">
        <v>202</v>
      </c>
      <c r="AT112" s="19" t="s">
        <v>198</v>
      </c>
      <c r="AU112" s="19" t="s">
        <v>83</v>
      </c>
      <c r="AY112" s="19" t="s">
        <v>195</v>
      </c>
      <c r="BE112" s="204">
        <f>IF(N112="základní",J112,0)</f>
        <v>0</v>
      </c>
      <c r="BF112" s="204">
        <f>IF(N112="snížená",J112,0)</f>
        <v>0</v>
      </c>
      <c r="BG112" s="204">
        <f>IF(N112="zákl. přenesená",J112,0)</f>
        <v>0</v>
      </c>
      <c r="BH112" s="204">
        <f>IF(N112="sníž. přenesená",J112,0)</f>
        <v>0</v>
      </c>
      <c r="BI112" s="204">
        <f>IF(N112="nulová",J112,0)</f>
        <v>0</v>
      </c>
      <c r="BJ112" s="19" t="s">
        <v>23</v>
      </c>
      <c r="BK112" s="204">
        <f>ROUND(I112*H112,2)</f>
        <v>0</v>
      </c>
      <c r="BL112" s="19" t="s">
        <v>202</v>
      </c>
      <c r="BM112" s="19" t="s">
        <v>4834</v>
      </c>
    </row>
    <row r="113" spans="2:65" s="1" customFormat="1" ht="108">
      <c r="B113" s="36"/>
      <c r="C113" s="58"/>
      <c r="D113" s="205" t="s">
        <v>225</v>
      </c>
      <c r="E113" s="58"/>
      <c r="F113" s="206" t="s">
        <v>4835</v>
      </c>
      <c r="G113" s="58"/>
      <c r="H113" s="58"/>
      <c r="I113" s="163"/>
      <c r="J113" s="58"/>
      <c r="K113" s="58"/>
      <c r="L113" s="56"/>
      <c r="M113" s="73"/>
      <c r="N113" s="37"/>
      <c r="O113" s="37"/>
      <c r="P113" s="37"/>
      <c r="Q113" s="37"/>
      <c r="R113" s="37"/>
      <c r="S113" s="37"/>
      <c r="T113" s="74"/>
      <c r="AT113" s="19" t="s">
        <v>225</v>
      </c>
      <c r="AU113" s="19" t="s">
        <v>83</v>
      </c>
    </row>
    <row r="114" spans="2:65" s="12" customFormat="1">
      <c r="B114" s="207"/>
      <c r="C114" s="208"/>
      <c r="D114" s="205" t="s">
        <v>210</v>
      </c>
      <c r="E114" s="209" t="s">
        <v>22</v>
      </c>
      <c r="F114" s="210" t="s">
        <v>4815</v>
      </c>
      <c r="G114" s="208"/>
      <c r="H114" s="211" t="s">
        <v>22</v>
      </c>
      <c r="I114" s="212"/>
      <c r="J114" s="208"/>
      <c r="K114" s="208"/>
      <c r="L114" s="213"/>
      <c r="M114" s="214"/>
      <c r="N114" s="215"/>
      <c r="O114" s="215"/>
      <c r="P114" s="215"/>
      <c r="Q114" s="215"/>
      <c r="R114" s="215"/>
      <c r="S114" s="215"/>
      <c r="T114" s="216"/>
      <c r="AT114" s="217" t="s">
        <v>210</v>
      </c>
      <c r="AU114" s="217" t="s">
        <v>83</v>
      </c>
      <c r="AV114" s="12" t="s">
        <v>23</v>
      </c>
      <c r="AW114" s="12" t="s">
        <v>38</v>
      </c>
      <c r="AX114" s="12" t="s">
        <v>75</v>
      </c>
      <c r="AY114" s="217" t="s">
        <v>195</v>
      </c>
    </row>
    <row r="115" spans="2:65" s="13" customFormat="1">
      <c r="B115" s="218"/>
      <c r="C115" s="219"/>
      <c r="D115" s="205" t="s">
        <v>210</v>
      </c>
      <c r="E115" s="220" t="s">
        <v>22</v>
      </c>
      <c r="F115" s="221" t="s">
        <v>4836</v>
      </c>
      <c r="G115" s="219"/>
      <c r="H115" s="222">
        <v>197.21</v>
      </c>
      <c r="I115" s="223"/>
      <c r="J115" s="219"/>
      <c r="K115" s="219"/>
      <c r="L115" s="224"/>
      <c r="M115" s="225"/>
      <c r="N115" s="226"/>
      <c r="O115" s="226"/>
      <c r="P115" s="226"/>
      <c r="Q115" s="226"/>
      <c r="R115" s="226"/>
      <c r="S115" s="226"/>
      <c r="T115" s="227"/>
      <c r="AT115" s="228" t="s">
        <v>210</v>
      </c>
      <c r="AU115" s="228" t="s">
        <v>83</v>
      </c>
      <c r="AV115" s="13" t="s">
        <v>83</v>
      </c>
      <c r="AW115" s="13" t="s">
        <v>38</v>
      </c>
      <c r="AX115" s="13" t="s">
        <v>75</v>
      </c>
      <c r="AY115" s="228" t="s">
        <v>195</v>
      </c>
    </row>
    <row r="116" spans="2:65" s="14" customFormat="1">
      <c r="B116" s="229"/>
      <c r="C116" s="230"/>
      <c r="D116" s="205" t="s">
        <v>210</v>
      </c>
      <c r="E116" s="231" t="s">
        <v>22</v>
      </c>
      <c r="F116" s="232" t="s">
        <v>215</v>
      </c>
      <c r="G116" s="230"/>
      <c r="H116" s="233">
        <v>197.21</v>
      </c>
      <c r="I116" s="234"/>
      <c r="J116" s="230"/>
      <c r="K116" s="230"/>
      <c r="L116" s="235"/>
      <c r="M116" s="236"/>
      <c r="N116" s="237"/>
      <c r="O116" s="237"/>
      <c r="P116" s="237"/>
      <c r="Q116" s="237"/>
      <c r="R116" s="237"/>
      <c r="S116" s="237"/>
      <c r="T116" s="238"/>
      <c r="AT116" s="239" t="s">
        <v>210</v>
      </c>
      <c r="AU116" s="239" t="s">
        <v>83</v>
      </c>
      <c r="AV116" s="14" t="s">
        <v>216</v>
      </c>
      <c r="AW116" s="14" t="s">
        <v>38</v>
      </c>
      <c r="AX116" s="14" t="s">
        <v>75</v>
      </c>
      <c r="AY116" s="239" t="s">
        <v>195</v>
      </c>
    </row>
    <row r="117" spans="2:65" s="15" customFormat="1">
      <c r="B117" s="240"/>
      <c r="C117" s="241"/>
      <c r="D117" s="251" t="s">
        <v>210</v>
      </c>
      <c r="E117" s="252" t="s">
        <v>22</v>
      </c>
      <c r="F117" s="253" t="s">
        <v>217</v>
      </c>
      <c r="G117" s="241"/>
      <c r="H117" s="254">
        <v>197.21</v>
      </c>
      <c r="I117" s="245"/>
      <c r="J117" s="241"/>
      <c r="K117" s="241"/>
      <c r="L117" s="246"/>
      <c r="M117" s="247"/>
      <c r="N117" s="248"/>
      <c r="O117" s="248"/>
      <c r="P117" s="248"/>
      <c r="Q117" s="248"/>
      <c r="R117" s="248"/>
      <c r="S117" s="248"/>
      <c r="T117" s="249"/>
      <c r="AT117" s="250" t="s">
        <v>210</v>
      </c>
      <c r="AU117" s="250" t="s">
        <v>83</v>
      </c>
      <c r="AV117" s="15" t="s">
        <v>202</v>
      </c>
      <c r="AW117" s="15" t="s">
        <v>38</v>
      </c>
      <c r="AX117" s="15" t="s">
        <v>23</v>
      </c>
      <c r="AY117" s="250" t="s">
        <v>195</v>
      </c>
    </row>
    <row r="118" spans="2:65" s="1" customFormat="1" ht="28.8" customHeight="1">
      <c r="B118" s="36"/>
      <c r="C118" s="193" t="s">
        <v>262</v>
      </c>
      <c r="D118" s="193" t="s">
        <v>198</v>
      </c>
      <c r="E118" s="194" t="s">
        <v>4837</v>
      </c>
      <c r="F118" s="195" t="s">
        <v>4838</v>
      </c>
      <c r="G118" s="196" t="s">
        <v>222</v>
      </c>
      <c r="H118" s="197">
        <v>197.21</v>
      </c>
      <c r="I118" s="198"/>
      <c r="J118" s="199">
        <f>ROUND(I118*H118,2)</f>
        <v>0</v>
      </c>
      <c r="K118" s="195" t="s">
        <v>223</v>
      </c>
      <c r="L118" s="56"/>
      <c r="M118" s="200" t="s">
        <v>22</v>
      </c>
      <c r="N118" s="201" t="s">
        <v>46</v>
      </c>
      <c r="O118" s="37"/>
      <c r="P118" s="202">
        <f>O118*H118</f>
        <v>0</v>
      </c>
      <c r="Q118" s="202">
        <v>0</v>
      </c>
      <c r="R118" s="202">
        <f>Q118*H118</f>
        <v>0</v>
      </c>
      <c r="S118" s="202">
        <v>0</v>
      </c>
      <c r="T118" s="203">
        <f>S118*H118</f>
        <v>0</v>
      </c>
      <c r="AR118" s="19" t="s">
        <v>202</v>
      </c>
      <c r="AT118" s="19" t="s">
        <v>198</v>
      </c>
      <c r="AU118" s="19" t="s">
        <v>83</v>
      </c>
      <c r="AY118" s="19" t="s">
        <v>195</v>
      </c>
      <c r="BE118" s="204">
        <f>IF(N118="základní",J118,0)</f>
        <v>0</v>
      </c>
      <c r="BF118" s="204">
        <f>IF(N118="snížená",J118,0)</f>
        <v>0</v>
      </c>
      <c r="BG118" s="204">
        <f>IF(N118="zákl. přenesená",J118,0)</f>
        <v>0</v>
      </c>
      <c r="BH118" s="204">
        <f>IF(N118="sníž. přenesená",J118,0)</f>
        <v>0</v>
      </c>
      <c r="BI118" s="204">
        <f>IF(N118="nulová",J118,0)</f>
        <v>0</v>
      </c>
      <c r="BJ118" s="19" t="s">
        <v>23</v>
      </c>
      <c r="BK118" s="204">
        <f>ROUND(I118*H118,2)</f>
        <v>0</v>
      </c>
      <c r="BL118" s="19" t="s">
        <v>202</v>
      </c>
      <c r="BM118" s="19" t="s">
        <v>4839</v>
      </c>
    </row>
    <row r="119" spans="2:65" s="1" customFormat="1" ht="132">
      <c r="B119" s="36"/>
      <c r="C119" s="58"/>
      <c r="D119" s="205" t="s">
        <v>225</v>
      </c>
      <c r="E119" s="58"/>
      <c r="F119" s="206" t="s">
        <v>4840</v>
      </c>
      <c r="G119" s="58"/>
      <c r="H119" s="58"/>
      <c r="I119" s="163"/>
      <c r="J119" s="58"/>
      <c r="K119" s="58"/>
      <c r="L119" s="56"/>
      <c r="M119" s="73"/>
      <c r="N119" s="37"/>
      <c r="O119" s="37"/>
      <c r="P119" s="37"/>
      <c r="Q119" s="37"/>
      <c r="R119" s="37"/>
      <c r="S119" s="37"/>
      <c r="T119" s="74"/>
      <c r="AT119" s="19" t="s">
        <v>225</v>
      </c>
      <c r="AU119" s="19" t="s">
        <v>83</v>
      </c>
    </row>
    <row r="120" spans="2:65" s="12" customFormat="1">
      <c r="B120" s="207"/>
      <c r="C120" s="208"/>
      <c r="D120" s="205" t="s">
        <v>210</v>
      </c>
      <c r="E120" s="209" t="s">
        <v>22</v>
      </c>
      <c r="F120" s="210" t="s">
        <v>4815</v>
      </c>
      <c r="G120" s="208"/>
      <c r="H120" s="211" t="s">
        <v>22</v>
      </c>
      <c r="I120" s="212"/>
      <c r="J120" s="208"/>
      <c r="K120" s="208"/>
      <c r="L120" s="213"/>
      <c r="M120" s="214"/>
      <c r="N120" s="215"/>
      <c r="O120" s="215"/>
      <c r="P120" s="215"/>
      <c r="Q120" s="215"/>
      <c r="R120" s="215"/>
      <c r="S120" s="215"/>
      <c r="T120" s="216"/>
      <c r="AT120" s="217" t="s">
        <v>210</v>
      </c>
      <c r="AU120" s="217" t="s">
        <v>83</v>
      </c>
      <c r="AV120" s="12" t="s">
        <v>23</v>
      </c>
      <c r="AW120" s="12" t="s">
        <v>38</v>
      </c>
      <c r="AX120" s="12" t="s">
        <v>75</v>
      </c>
      <c r="AY120" s="217" t="s">
        <v>195</v>
      </c>
    </row>
    <row r="121" spans="2:65" s="13" customFormat="1">
      <c r="B121" s="218"/>
      <c r="C121" s="219"/>
      <c r="D121" s="205" t="s">
        <v>210</v>
      </c>
      <c r="E121" s="220" t="s">
        <v>22</v>
      </c>
      <c r="F121" s="221" t="s">
        <v>4836</v>
      </c>
      <c r="G121" s="219"/>
      <c r="H121" s="222">
        <v>197.21</v>
      </c>
      <c r="I121" s="223"/>
      <c r="J121" s="219"/>
      <c r="K121" s="219"/>
      <c r="L121" s="224"/>
      <c r="M121" s="225"/>
      <c r="N121" s="226"/>
      <c r="O121" s="226"/>
      <c r="P121" s="226"/>
      <c r="Q121" s="226"/>
      <c r="R121" s="226"/>
      <c r="S121" s="226"/>
      <c r="T121" s="227"/>
      <c r="AT121" s="228" t="s">
        <v>210</v>
      </c>
      <c r="AU121" s="228" t="s">
        <v>83</v>
      </c>
      <c r="AV121" s="13" t="s">
        <v>83</v>
      </c>
      <c r="AW121" s="13" t="s">
        <v>38</v>
      </c>
      <c r="AX121" s="13" t="s">
        <v>75</v>
      </c>
      <c r="AY121" s="228" t="s">
        <v>195</v>
      </c>
    </row>
    <row r="122" spans="2:65" s="14" customFormat="1">
      <c r="B122" s="229"/>
      <c r="C122" s="230"/>
      <c r="D122" s="205" t="s">
        <v>210</v>
      </c>
      <c r="E122" s="231" t="s">
        <v>22</v>
      </c>
      <c r="F122" s="232" t="s">
        <v>215</v>
      </c>
      <c r="G122" s="230"/>
      <c r="H122" s="233">
        <v>197.21</v>
      </c>
      <c r="I122" s="234"/>
      <c r="J122" s="230"/>
      <c r="K122" s="230"/>
      <c r="L122" s="235"/>
      <c r="M122" s="236"/>
      <c r="N122" s="237"/>
      <c r="O122" s="237"/>
      <c r="P122" s="237"/>
      <c r="Q122" s="237"/>
      <c r="R122" s="237"/>
      <c r="S122" s="237"/>
      <c r="T122" s="238"/>
      <c r="AT122" s="239" t="s">
        <v>210</v>
      </c>
      <c r="AU122" s="239" t="s">
        <v>83</v>
      </c>
      <c r="AV122" s="14" t="s">
        <v>216</v>
      </c>
      <c r="AW122" s="14" t="s">
        <v>38</v>
      </c>
      <c r="AX122" s="14" t="s">
        <v>75</v>
      </c>
      <c r="AY122" s="239" t="s">
        <v>195</v>
      </c>
    </row>
    <row r="123" spans="2:65" s="15" customFormat="1">
      <c r="B123" s="240"/>
      <c r="C123" s="241"/>
      <c r="D123" s="251" t="s">
        <v>210</v>
      </c>
      <c r="E123" s="252" t="s">
        <v>22</v>
      </c>
      <c r="F123" s="253" t="s">
        <v>217</v>
      </c>
      <c r="G123" s="241"/>
      <c r="H123" s="254">
        <v>197.21</v>
      </c>
      <c r="I123" s="245"/>
      <c r="J123" s="241"/>
      <c r="K123" s="241"/>
      <c r="L123" s="246"/>
      <c r="M123" s="247"/>
      <c r="N123" s="248"/>
      <c r="O123" s="248"/>
      <c r="P123" s="248"/>
      <c r="Q123" s="248"/>
      <c r="R123" s="248"/>
      <c r="S123" s="248"/>
      <c r="T123" s="249"/>
      <c r="AT123" s="250" t="s">
        <v>210</v>
      </c>
      <c r="AU123" s="250" t="s">
        <v>83</v>
      </c>
      <c r="AV123" s="15" t="s">
        <v>202</v>
      </c>
      <c r="AW123" s="15" t="s">
        <v>38</v>
      </c>
      <c r="AX123" s="15" t="s">
        <v>23</v>
      </c>
      <c r="AY123" s="250" t="s">
        <v>195</v>
      </c>
    </row>
    <row r="124" spans="2:65" s="1" customFormat="1" ht="20.399999999999999" customHeight="1">
      <c r="B124" s="36"/>
      <c r="C124" s="260" t="s">
        <v>218</v>
      </c>
      <c r="D124" s="260" t="s">
        <v>267</v>
      </c>
      <c r="E124" s="261" t="s">
        <v>4841</v>
      </c>
      <c r="F124" s="262" t="s">
        <v>4842</v>
      </c>
      <c r="G124" s="263" t="s">
        <v>745</v>
      </c>
      <c r="H124" s="264">
        <v>2.9580000000000002</v>
      </c>
      <c r="I124" s="265"/>
      <c r="J124" s="266">
        <f>ROUND(I124*H124,2)</f>
        <v>0</v>
      </c>
      <c r="K124" s="262" t="s">
        <v>223</v>
      </c>
      <c r="L124" s="267"/>
      <c r="M124" s="268" t="s">
        <v>22</v>
      </c>
      <c r="N124" s="269" t="s">
        <v>46</v>
      </c>
      <c r="O124" s="37"/>
      <c r="P124" s="202">
        <f>O124*H124</f>
        <v>0</v>
      </c>
      <c r="Q124" s="202">
        <v>1E-3</v>
      </c>
      <c r="R124" s="202">
        <f>Q124*H124</f>
        <v>2.9580000000000001E-3</v>
      </c>
      <c r="S124" s="202">
        <v>0</v>
      </c>
      <c r="T124" s="203">
        <f>S124*H124</f>
        <v>0</v>
      </c>
      <c r="AR124" s="19" t="s">
        <v>262</v>
      </c>
      <c r="AT124" s="19" t="s">
        <v>267</v>
      </c>
      <c r="AU124" s="19" t="s">
        <v>83</v>
      </c>
      <c r="AY124" s="19" t="s">
        <v>195</v>
      </c>
      <c r="BE124" s="204">
        <f>IF(N124="základní",J124,0)</f>
        <v>0</v>
      </c>
      <c r="BF124" s="204">
        <f>IF(N124="snížená",J124,0)</f>
        <v>0</v>
      </c>
      <c r="BG124" s="204">
        <f>IF(N124="zákl. přenesená",J124,0)</f>
        <v>0</v>
      </c>
      <c r="BH124" s="204">
        <f>IF(N124="sníž. přenesená",J124,0)</f>
        <v>0</v>
      </c>
      <c r="BI124" s="204">
        <f>IF(N124="nulová",J124,0)</f>
        <v>0</v>
      </c>
      <c r="BJ124" s="19" t="s">
        <v>23</v>
      </c>
      <c r="BK124" s="204">
        <f>ROUND(I124*H124,2)</f>
        <v>0</v>
      </c>
      <c r="BL124" s="19" t="s">
        <v>202</v>
      </c>
      <c r="BM124" s="19" t="s">
        <v>4843</v>
      </c>
    </row>
    <row r="125" spans="2:65" s="13" customFormat="1">
      <c r="B125" s="218"/>
      <c r="C125" s="219"/>
      <c r="D125" s="251" t="s">
        <v>210</v>
      </c>
      <c r="E125" s="219"/>
      <c r="F125" s="270" t="s">
        <v>4844</v>
      </c>
      <c r="G125" s="219"/>
      <c r="H125" s="271">
        <v>2.9580000000000002</v>
      </c>
      <c r="I125" s="223"/>
      <c r="J125" s="219"/>
      <c r="K125" s="219"/>
      <c r="L125" s="224"/>
      <c r="M125" s="225"/>
      <c r="N125" s="226"/>
      <c r="O125" s="226"/>
      <c r="P125" s="226"/>
      <c r="Q125" s="226"/>
      <c r="R125" s="226"/>
      <c r="S125" s="226"/>
      <c r="T125" s="227"/>
      <c r="AT125" s="228" t="s">
        <v>210</v>
      </c>
      <c r="AU125" s="228" t="s">
        <v>83</v>
      </c>
      <c r="AV125" s="13" t="s">
        <v>83</v>
      </c>
      <c r="AW125" s="13" t="s">
        <v>4</v>
      </c>
      <c r="AX125" s="13" t="s">
        <v>23</v>
      </c>
      <c r="AY125" s="228" t="s">
        <v>195</v>
      </c>
    </row>
    <row r="126" spans="2:65" s="1" customFormat="1" ht="28.8" customHeight="1">
      <c r="B126" s="36"/>
      <c r="C126" s="193" t="s">
        <v>28</v>
      </c>
      <c r="D126" s="193" t="s">
        <v>198</v>
      </c>
      <c r="E126" s="194" t="s">
        <v>4845</v>
      </c>
      <c r="F126" s="195" t="s">
        <v>4846</v>
      </c>
      <c r="G126" s="196" t="s">
        <v>222</v>
      </c>
      <c r="H126" s="197">
        <v>197.21</v>
      </c>
      <c r="I126" s="198"/>
      <c r="J126" s="199">
        <f>ROUND(I126*H126,2)</f>
        <v>0</v>
      </c>
      <c r="K126" s="195" t="s">
        <v>223</v>
      </c>
      <c r="L126" s="56"/>
      <c r="M126" s="200" t="s">
        <v>22</v>
      </c>
      <c r="N126" s="201" t="s">
        <v>46</v>
      </c>
      <c r="O126" s="37"/>
      <c r="P126" s="202">
        <f>O126*H126</f>
        <v>0</v>
      </c>
      <c r="Q126" s="202">
        <v>0</v>
      </c>
      <c r="R126" s="202">
        <f>Q126*H126</f>
        <v>0</v>
      </c>
      <c r="S126" s="202">
        <v>0</v>
      </c>
      <c r="T126" s="203">
        <f>S126*H126</f>
        <v>0</v>
      </c>
      <c r="AR126" s="19" t="s">
        <v>202</v>
      </c>
      <c r="AT126" s="19" t="s">
        <v>198</v>
      </c>
      <c r="AU126" s="19" t="s">
        <v>83</v>
      </c>
      <c r="AY126" s="19" t="s">
        <v>195</v>
      </c>
      <c r="BE126" s="204">
        <f>IF(N126="základní",J126,0)</f>
        <v>0</v>
      </c>
      <c r="BF126" s="204">
        <f>IF(N126="snížená",J126,0)</f>
        <v>0</v>
      </c>
      <c r="BG126" s="204">
        <f>IF(N126="zákl. přenesená",J126,0)</f>
        <v>0</v>
      </c>
      <c r="BH126" s="204">
        <f>IF(N126="sníž. přenesená",J126,0)</f>
        <v>0</v>
      </c>
      <c r="BI126" s="204">
        <f>IF(N126="nulová",J126,0)</f>
        <v>0</v>
      </c>
      <c r="BJ126" s="19" t="s">
        <v>23</v>
      </c>
      <c r="BK126" s="204">
        <f>ROUND(I126*H126,2)</f>
        <v>0</v>
      </c>
      <c r="BL126" s="19" t="s">
        <v>202</v>
      </c>
      <c r="BM126" s="19" t="s">
        <v>4847</v>
      </c>
    </row>
    <row r="127" spans="2:65" s="1" customFormat="1" ht="180">
      <c r="B127" s="36"/>
      <c r="C127" s="58"/>
      <c r="D127" s="205" t="s">
        <v>225</v>
      </c>
      <c r="E127" s="58"/>
      <c r="F127" s="206" t="s">
        <v>4848</v>
      </c>
      <c r="G127" s="58"/>
      <c r="H127" s="58"/>
      <c r="I127" s="163"/>
      <c r="J127" s="58"/>
      <c r="K127" s="58"/>
      <c r="L127" s="56"/>
      <c r="M127" s="73"/>
      <c r="N127" s="37"/>
      <c r="O127" s="37"/>
      <c r="P127" s="37"/>
      <c r="Q127" s="37"/>
      <c r="R127" s="37"/>
      <c r="S127" s="37"/>
      <c r="T127" s="74"/>
      <c r="AT127" s="19" t="s">
        <v>225</v>
      </c>
      <c r="AU127" s="19" t="s">
        <v>83</v>
      </c>
    </row>
    <row r="128" spans="2:65" s="12" customFormat="1">
      <c r="B128" s="207"/>
      <c r="C128" s="208"/>
      <c r="D128" s="205" t="s">
        <v>210</v>
      </c>
      <c r="E128" s="209" t="s">
        <v>22</v>
      </c>
      <c r="F128" s="210" t="s">
        <v>4815</v>
      </c>
      <c r="G128" s="208"/>
      <c r="H128" s="211" t="s">
        <v>22</v>
      </c>
      <c r="I128" s="212"/>
      <c r="J128" s="208"/>
      <c r="K128" s="208"/>
      <c r="L128" s="213"/>
      <c r="M128" s="214"/>
      <c r="N128" s="215"/>
      <c r="O128" s="215"/>
      <c r="P128" s="215"/>
      <c r="Q128" s="215"/>
      <c r="R128" s="215"/>
      <c r="S128" s="215"/>
      <c r="T128" s="216"/>
      <c r="AT128" s="217" t="s">
        <v>210</v>
      </c>
      <c r="AU128" s="217" t="s">
        <v>83</v>
      </c>
      <c r="AV128" s="12" t="s">
        <v>23</v>
      </c>
      <c r="AW128" s="12" t="s">
        <v>38</v>
      </c>
      <c r="AX128" s="12" t="s">
        <v>75</v>
      </c>
      <c r="AY128" s="217" t="s">
        <v>195</v>
      </c>
    </row>
    <row r="129" spans="2:65" s="13" customFormat="1">
      <c r="B129" s="218"/>
      <c r="C129" s="219"/>
      <c r="D129" s="205" t="s">
        <v>210</v>
      </c>
      <c r="E129" s="220" t="s">
        <v>22</v>
      </c>
      <c r="F129" s="221" t="s">
        <v>4836</v>
      </c>
      <c r="G129" s="219"/>
      <c r="H129" s="222">
        <v>197.21</v>
      </c>
      <c r="I129" s="223"/>
      <c r="J129" s="219"/>
      <c r="K129" s="219"/>
      <c r="L129" s="224"/>
      <c r="M129" s="225"/>
      <c r="N129" s="226"/>
      <c r="O129" s="226"/>
      <c r="P129" s="226"/>
      <c r="Q129" s="226"/>
      <c r="R129" s="226"/>
      <c r="S129" s="226"/>
      <c r="T129" s="227"/>
      <c r="AT129" s="228" t="s">
        <v>210</v>
      </c>
      <c r="AU129" s="228" t="s">
        <v>83</v>
      </c>
      <c r="AV129" s="13" t="s">
        <v>83</v>
      </c>
      <c r="AW129" s="13" t="s">
        <v>38</v>
      </c>
      <c r="AX129" s="13" t="s">
        <v>75</v>
      </c>
      <c r="AY129" s="228" t="s">
        <v>195</v>
      </c>
    </row>
    <row r="130" spans="2:65" s="14" customFormat="1">
      <c r="B130" s="229"/>
      <c r="C130" s="230"/>
      <c r="D130" s="205" t="s">
        <v>210</v>
      </c>
      <c r="E130" s="231" t="s">
        <v>22</v>
      </c>
      <c r="F130" s="232" t="s">
        <v>215</v>
      </c>
      <c r="G130" s="230"/>
      <c r="H130" s="233">
        <v>197.21</v>
      </c>
      <c r="I130" s="234"/>
      <c r="J130" s="230"/>
      <c r="K130" s="230"/>
      <c r="L130" s="235"/>
      <c r="M130" s="236"/>
      <c r="N130" s="237"/>
      <c r="O130" s="237"/>
      <c r="P130" s="237"/>
      <c r="Q130" s="237"/>
      <c r="R130" s="237"/>
      <c r="S130" s="237"/>
      <c r="T130" s="238"/>
      <c r="AT130" s="239" t="s">
        <v>210</v>
      </c>
      <c r="AU130" s="239" t="s">
        <v>83</v>
      </c>
      <c r="AV130" s="14" t="s">
        <v>216</v>
      </c>
      <c r="AW130" s="14" t="s">
        <v>38</v>
      </c>
      <c r="AX130" s="14" t="s">
        <v>75</v>
      </c>
      <c r="AY130" s="239" t="s">
        <v>195</v>
      </c>
    </row>
    <row r="131" spans="2:65" s="15" customFormat="1">
      <c r="B131" s="240"/>
      <c r="C131" s="241"/>
      <c r="D131" s="251" t="s">
        <v>210</v>
      </c>
      <c r="E131" s="252" t="s">
        <v>22</v>
      </c>
      <c r="F131" s="253" t="s">
        <v>217</v>
      </c>
      <c r="G131" s="241"/>
      <c r="H131" s="254">
        <v>197.21</v>
      </c>
      <c r="I131" s="245"/>
      <c r="J131" s="241"/>
      <c r="K131" s="241"/>
      <c r="L131" s="246"/>
      <c r="M131" s="247"/>
      <c r="N131" s="248"/>
      <c r="O131" s="248"/>
      <c r="P131" s="248"/>
      <c r="Q131" s="248"/>
      <c r="R131" s="248"/>
      <c r="S131" s="248"/>
      <c r="T131" s="249"/>
      <c r="AT131" s="250" t="s">
        <v>210</v>
      </c>
      <c r="AU131" s="250" t="s">
        <v>83</v>
      </c>
      <c r="AV131" s="15" t="s">
        <v>202</v>
      </c>
      <c r="AW131" s="15" t="s">
        <v>38</v>
      </c>
      <c r="AX131" s="15" t="s">
        <v>23</v>
      </c>
      <c r="AY131" s="250" t="s">
        <v>195</v>
      </c>
    </row>
    <row r="132" spans="2:65" s="1" customFormat="1" ht="28.8" customHeight="1">
      <c r="B132" s="36"/>
      <c r="C132" s="193" t="s">
        <v>363</v>
      </c>
      <c r="D132" s="193" t="s">
        <v>198</v>
      </c>
      <c r="E132" s="194" t="s">
        <v>4849</v>
      </c>
      <c r="F132" s="195" t="s">
        <v>4850</v>
      </c>
      <c r="G132" s="196" t="s">
        <v>222</v>
      </c>
      <c r="H132" s="197">
        <v>1552.79</v>
      </c>
      <c r="I132" s="198"/>
      <c r="J132" s="199">
        <f>ROUND(I132*H132,2)</f>
        <v>0</v>
      </c>
      <c r="K132" s="195" t="s">
        <v>223</v>
      </c>
      <c r="L132" s="56"/>
      <c r="M132" s="200" t="s">
        <v>22</v>
      </c>
      <c r="N132" s="201" t="s">
        <v>46</v>
      </c>
      <c r="O132" s="37"/>
      <c r="P132" s="202">
        <f>O132*H132</f>
        <v>0</v>
      </c>
      <c r="Q132" s="202">
        <v>0</v>
      </c>
      <c r="R132" s="202">
        <f>Q132*H132</f>
        <v>0</v>
      </c>
      <c r="S132" s="202">
        <v>0</v>
      </c>
      <c r="T132" s="203">
        <f>S132*H132</f>
        <v>0</v>
      </c>
      <c r="AR132" s="19" t="s">
        <v>202</v>
      </c>
      <c r="AT132" s="19" t="s">
        <v>198</v>
      </c>
      <c r="AU132" s="19" t="s">
        <v>83</v>
      </c>
      <c r="AY132" s="19" t="s">
        <v>195</v>
      </c>
      <c r="BE132" s="204">
        <f>IF(N132="základní",J132,0)</f>
        <v>0</v>
      </c>
      <c r="BF132" s="204">
        <f>IF(N132="snížená",J132,0)</f>
        <v>0</v>
      </c>
      <c r="BG132" s="204">
        <f>IF(N132="zákl. přenesená",J132,0)</f>
        <v>0</v>
      </c>
      <c r="BH132" s="204">
        <f>IF(N132="sníž. přenesená",J132,0)</f>
        <v>0</v>
      </c>
      <c r="BI132" s="204">
        <f>IF(N132="nulová",J132,0)</f>
        <v>0</v>
      </c>
      <c r="BJ132" s="19" t="s">
        <v>23</v>
      </c>
      <c r="BK132" s="204">
        <f>ROUND(I132*H132,2)</f>
        <v>0</v>
      </c>
      <c r="BL132" s="19" t="s">
        <v>202</v>
      </c>
      <c r="BM132" s="19" t="s">
        <v>4851</v>
      </c>
    </row>
    <row r="133" spans="2:65" s="1" customFormat="1" ht="180">
      <c r="B133" s="36"/>
      <c r="C133" s="58"/>
      <c r="D133" s="205" t="s">
        <v>225</v>
      </c>
      <c r="E133" s="58"/>
      <c r="F133" s="206" t="s">
        <v>4848</v>
      </c>
      <c r="G133" s="58"/>
      <c r="H133" s="58"/>
      <c r="I133" s="163"/>
      <c r="J133" s="58"/>
      <c r="K133" s="58"/>
      <c r="L133" s="56"/>
      <c r="M133" s="73"/>
      <c r="N133" s="37"/>
      <c r="O133" s="37"/>
      <c r="P133" s="37"/>
      <c r="Q133" s="37"/>
      <c r="R133" s="37"/>
      <c r="S133" s="37"/>
      <c r="T133" s="74"/>
      <c r="AT133" s="19" t="s">
        <v>225</v>
      </c>
      <c r="AU133" s="19" t="s">
        <v>83</v>
      </c>
    </row>
    <row r="134" spans="2:65" s="12" customFormat="1">
      <c r="B134" s="207"/>
      <c r="C134" s="208"/>
      <c r="D134" s="205" t="s">
        <v>210</v>
      </c>
      <c r="E134" s="209" t="s">
        <v>22</v>
      </c>
      <c r="F134" s="210" t="s">
        <v>4815</v>
      </c>
      <c r="G134" s="208"/>
      <c r="H134" s="211" t="s">
        <v>22</v>
      </c>
      <c r="I134" s="212"/>
      <c r="J134" s="208"/>
      <c r="K134" s="208"/>
      <c r="L134" s="213"/>
      <c r="M134" s="214"/>
      <c r="N134" s="215"/>
      <c r="O134" s="215"/>
      <c r="P134" s="215"/>
      <c r="Q134" s="215"/>
      <c r="R134" s="215"/>
      <c r="S134" s="215"/>
      <c r="T134" s="216"/>
      <c r="AT134" s="217" t="s">
        <v>210</v>
      </c>
      <c r="AU134" s="217" t="s">
        <v>83</v>
      </c>
      <c r="AV134" s="12" t="s">
        <v>23</v>
      </c>
      <c r="AW134" s="12" t="s">
        <v>38</v>
      </c>
      <c r="AX134" s="12" t="s">
        <v>75</v>
      </c>
      <c r="AY134" s="217" t="s">
        <v>195</v>
      </c>
    </row>
    <row r="135" spans="2:65" s="13" customFormat="1">
      <c r="B135" s="218"/>
      <c r="C135" s="219"/>
      <c r="D135" s="205" t="s">
        <v>210</v>
      </c>
      <c r="E135" s="220" t="s">
        <v>22</v>
      </c>
      <c r="F135" s="221" t="s">
        <v>4852</v>
      </c>
      <c r="G135" s="219"/>
      <c r="H135" s="222">
        <v>870.46</v>
      </c>
      <c r="I135" s="223"/>
      <c r="J135" s="219"/>
      <c r="K135" s="219"/>
      <c r="L135" s="224"/>
      <c r="M135" s="225"/>
      <c r="N135" s="226"/>
      <c r="O135" s="226"/>
      <c r="P135" s="226"/>
      <c r="Q135" s="226"/>
      <c r="R135" s="226"/>
      <c r="S135" s="226"/>
      <c r="T135" s="227"/>
      <c r="AT135" s="228" t="s">
        <v>210</v>
      </c>
      <c r="AU135" s="228" t="s">
        <v>83</v>
      </c>
      <c r="AV135" s="13" t="s">
        <v>83</v>
      </c>
      <c r="AW135" s="13" t="s">
        <v>38</v>
      </c>
      <c r="AX135" s="13" t="s">
        <v>75</v>
      </c>
      <c r="AY135" s="228" t="s">
        <v>195</v>
      </c>
    </row>
    <row r="136" spans="2:65" s="13" customFormat="1">
      <c r="B136" s="218"/>
      <c r="C136" s="219"/>
      <c r="D136" s="205" t="s">
        <v>210</v>
      </c>
      <c r="E136" s="220" t="s">
        <v>22</v>
      </c>
      <c r="F136" s="221" t="s">
        <v>4853</v>
      </c>
      <c r="G136" s="219"/>
      <c r="H136" s="222">
        <v>557.53</v>
      </c>
      <c r="I136" s="223"/>
      <c r="J136" s="219"/>
      <c r="K136" s="219"/>
      <c r="L136" s="224"/>
      <c r="M136" s="225"/>
      <c r="N136" s="226"/>
      <c r="O136" s="226"/>
      <c r="P136" s="226"/>
      <c r="Q136" s="226"/>
      <c r="R136" s="226"/>
      <c r="S136" s="226"/>
      <c r="T136" s="227"/>
      <c r="AT136" s="228" t="s">
        <v>210</v>
      </c>
      <c r="AU136" s="228" t="s">
        <v>83</v>
      </c>
      <c r="AV136" s="13" t="s">
        <v>83</v>
      </c>
      <c r="AW136" s="13" t="s">
        <v>38</v>
      </c>
      <c r="AX136" s="13" t="s">
        <v>75</v>
      </c>
      <c r="AY136" s="228" t="s">
        <v>195</v>
      </c>
    </row>
    <row r="137" spans="2:65" s="13" customFormat="1">
      <c r="B137" s="218"/>
      <c r="C137" s="219"/>
      <c r="D137" s="205" t="s">
        <v>210</v>
      </c>
      <c r="E137" s="220" t="s">
        <v>22</v>
      </c>
      <c r="F137" s="221" t="s">
        <v>4854</v>
      </c>
      <c r="G137" s="219"/>
      <c r="H137" s="222">
        <v>124.8</v>
      </c>
      <c r="I137" s="223"/>
      <c r="J137" s="219"/>
      <c r="K137" s="219"/>
      <c r="L137" s="224"/>
      <c r="M137" s="225"/>
      <c r="N137" s="226"/>
      <c r="O137" s="226"/>
      <c r="P137" s="226"/>
      <c r="Q137" s="226"/>
      <c r="R137" s="226"/>
      <c r="S137" s="226"/>
      <c r="T137" s="227"/>
      <c r="AT137" s="228" t="s">
        <v>210</v>
      </c>
      <c r="AU137" s="228" t="s">
        <v>83</v>
      </c>
      <c r="AV137" s="13" t="s">
        <v>83</v>
      </c>
      <c r="AW137" s="13" t="s">
        <v>38</v>
      </c>
      <c r="AX137" s="13" t="s">
        <v>75</v>
      </c>
      <c r="AY137" s="228" t="s">
        <v>195</v>
      </c>
    </row>
    <row r="138" spans="2:65" s="14" customFormat="1">
      <c r="B138" s="229"/>
      <c r="C138" s="230"/>
      <c r="D138" s="205" t="s">
        <v>210</v>
      </c>
      <c r="E138" s="231" t="s">
        <v>22</v>
      </c>
      <c r="F138" s="232" t="s">
        <v>215</v>
      </c>
      <c r="G138" s="230"/>
      <c r="H138" s="233">
        <v>1552.79</v>
      </c>
      <c r="I138" s="234"/>
      <c r="J138" s="230"/>
      <c r="K138" s="230"/>
      <c r="L138" s="235"/>
      <c r="M138" s="236"/>
      <c r="N138" s="237"/>
      <c r="O138" s="237"/>
      <c r="P138" s="237"/>
      <c r="Q138" s="237"/>
      <c r="R138" s="237"/>
      <c r="S138" s="237"/>
      <c r="T138" s="238"/>
      <c r="AT138" s="239" t="s">
        <v>210</v>
      </c>
      <c r="AU138" s="239" t="s">
        <v>83</v>
      </c>
      <c r="AV138" s="14" t="s">
        <v>216</v>
      </c>
      <c r="AW138" s="14" t="s">
        <v>38</v>
      </c>
      <c r="AX138" s="14" t="s">
        <v>75</v>
      </c>
      <c r="AY138" s="239" t="s">
        <v>195</v>
      </c>
    </row>
    <row r="139" spans="2:65" s="15" customFormat="1">
      <c r="B139" s="240"/>
      <c r="C139" s="241"/>
      <c r="D139" s="251" t="s">
        <v>210</v>
      </c>
      <c r="E139" s="252" t="s">
        <v>22</v>
      </c>
      <c r="F139" s="253" t="s">
        <v>217</v>
      </c>
      <c r="G139" s="241"/>
      <c r="H139" s="254">
        <v>1552.79</v>
      </c>
      <c r="I139" s="245"/>
      <c r="J139" s="241"/>
      <c r="K139" s="241"/>
      <c r="L139" s="246"/>
      <c r="M139" s="247"/>
      <c r="N139" s="248"/>
      <c r="O139" s="248"/>
      <c r="P139" s="248"/>
      <c r="Q139" s="248"/>
      <c r="R139" s="248"/>
      <c r="S139" s="248"/>
      <c r="T139" s="249"/>
      <c r="AT139" s="250" t="s">
        <v>210</v>
      </c>
      <c r="AU139" s="250" t="s">
        <v>83</v>
      </c>
      <c r="AV139" s="15" t="s">
        <v>202</v>
      </c>
      <c r="AW139" s="15" t="s">
        <v>38</v>
      </c>
      <c r="AX139" s="15" t="s">
        <v>23</v>
      </c>
      <c r="AY139" s="250" t="s">
        <v>195</v>
      </c>
    </row>
    <row r="140" spans="2:65" s="1" customFormat="1" ht="28.8" customHeight="1">
      <c r="B140" s="36"/>
      <c r="C140" s="193" t="s">
        <v>371</v>
      </c>
      <c r="D140" s="193" t="s">
        <v>198</v>
      </c>
      <c r="E140" s="194" t="s">
        <v>4855</v>
      </c>
      <c r="F140" s="195" t="s">
        <v>4856</v>
      </c>
      <c r="G140" s="196" t="s">
        <v>222</v>
      </c>
      <c r="H140" s="197">
        <v>197.21</v>
      </c>
      <c r="I140" s="198"/>
      <c r="J140" s="199">
        <f>ROUND(I140*H140,2)</f>
        <v>0</v>
      </c>
      <c r="K140" s="195" t="s">
        <v>223</v>
      </c>
      <c r="L140" s="56"/>
      <c r="M140" s="200" t="s">
        <v>22</v>
      </c>
      <c r="N140" s="201" t="s">
        <v>46</v>
      </c>
      <c r="O140" s="37"/>
      <c r="P140" s="202">
        <f>O140*H140</f>
        <v>0</v>
      </c>
      <c r="Q140" s="202">
        <v>0</v>
      </c>
      <c r="R140" s="202">
        <f>Q140*H140</f>
        <v>0</v>
      </c>
      <c r="S140" s="202">
        <v>0</v>
      </c>
      <c r="T140" s="203">
        <f>S140*H140</f>
        <v>0</v>
      </c>
      <c r="AR140" s="19" t="s">
        <v>202</v>
      </c>
      <c r="AT140" s="19" t="s">
        <v>198</v>
      </c>
      <c r="AU140" s="19" t="s">
        <v>83</v>
      </c>
      <c r="AY140" s="19" t="s">
        <v>195</v>
      </c>
      <c r="BE140" s="204">
        <f>IF(N140="základní",J140,0)</f>
        <v>0</v>
      </c>
      <c r="BF140" s="204">
        <f>IF(N140="snížená",J140,0)</f>
        <v>0</v>
      </c>
      <c r="BG140" s="204">
        <f>IF(N140="zákl. přenesená",J140,0)</f>
        <v>0</v>
      </c>
      <c r="BH140" s="204">
        <f>IF(N140="sníž. přenesená",J140,0)</f>
        <v>0</v>
      </c>
      <c r="BI140" s="204">
        <f>IF(N140="nulová",J140,0)</f>
        <v>0</v>
      </c>
      <c r="BJ140" s="19" t="s">
        <v>23</v>
      </c>
      <c r="BK140" s="204">
        <f>ROUND(I140*H140,2)</f>
        <v>0</v>
      </c>
      <c r="BL140" s="19" t="s">
        <v>202</v>
      </c>
      <c r="BM140" s="19" t="s">
        <v>4857</v>
      </c>
    </row>
    <row r="141" spans="2:65" s="1" customFormat="1" ht="36">
      <c r="B141" s="36"/>
      <c r="C141" s="58"/>
      <c r="D141" s="205" t="s">
        <v>225</v>
      </c>
      <c r="E141" s="58"/>
      <c r="F141" s="206" t="s">
        <v>4858</v>
      </c>
      <c r="G141" s="58"/>
      <c r="H141" s="58"/>
      <c r="I141" s="163"/>
      <c r="J141" s="58"/>
      <c r="K141" s="58"/>
      <c r="L141" s="56"/>
      <c r="M141" s="73"/>
      <c r="N141" s="37"/>
      <c r="O141" s="37"/>
      <c r="P141" s="37"/>
      <c r="Q141" s="37"/>
      <c r="R141" s="37"/>
      <c r="S141" s="37"/>
      <c r="T141" s="74"/>
      <c r="AT141" s="19" t="s">
        <v>225</v>
      </c>
      <c r="AU141" s="19" t="s">
        <v>83</v>
      </c>
    </row>
    <row r="142" spans="2:65" s="12" customFormat="1">
      <c r="B142" s="207"/>
      <c r="C142" s="208"/>
      <c r="D142" s="205" t="s">
        <v>210</v>
      </c>
      <c r="E142" s="209" t="s">
        <v>22</v>
      </c>
      <c r="F142" s="210" t="s">
        <v>4815</v>
      </c>
      <c r="G142" s="208"/>
      <c r="H142" s="211" t="s">
        <v>22</v>
      </c>
      <c r="I142" s="212"/>
      <c r="J142" s="208"/>
      <c r="K142" s="208"/>
      <c r="L142" s="213"/>
      <c r="M142" s="214"/>
      <c r="N142" s="215"/>
      <c r="O142" s="215"/>
      <c r="P142" s="215"/>
      <c r="Q142" s="215"/>
      <c r="R142" s="215"/>
      <c r="S142" s="215"/>
      <c r="T142" s="216"/>
      <c r="AT142" s="217" t="s">
        <v>210</v>
      </c>
      <c r="AU142" s="217" t="s">
        <v>83</v>
      </c>
      <c r="AV142" s="12" t="s">
        <v>23</v>
      </c>
      <c r="AW142" s="12" t="s">
        <v>38</v>
      </c>
      <c r="AX142" s="12" t="s">
        <v>75</v>
      </c>
      <c r="AY142" s="217" t="s">
        <v>195</v>
      </c>
    </row>
    <row r="143" spans="2:65" s="13" customFormat="1">
      <c r="B143" s="218"/>
      <c r="C143" s="219"/>
      <c r="D143" s="205" t="s">
        <v>210</v>
      </c>
      <c r="E143" s="220" t="s">
        <v>22</v>
      </c>
      <c r="F143" s="221" t="s">
        <v>4836</v>
      </c>
      <c r="G143" s="219"/>
      <c r="H143" s="222">
        <v>197.21</v>
      </c>
      <c r="I143" s="223"/>
      <c r="J143" s="219"/>
      <c r="K143" s="219"/>
      <c r="L143" s="224"/>
      <c r="M143" s="225"/>
      <c r="N143" s="226"/>
      <c r="O143" s="226"/>
      <c r="P143" s="226"/>
      <c r="Q143" s="226"/>
      <c r="R143" s="226"/>
      <c r="S143" s="226"/>
      <c r="T143" s="227"/>
      <c r="AT143" s="228" t="s">
        <v>210</v>
      </c>
      <c r="AU143" s="228" t="s">
        <v>83</v>
      </c>
      <c r="AV143" s="13" t="s">
        <v>83</v>
      </c>
      <c r="AW143" s="13" t="s">
        <v>38</v>
      </c>
      <c r="AX143" s="13" t="s">
        <v>75</v>
      </c>
      <c r="AY143" s="228" t="s">
        <v>195</v>
      </c>
    </row>
    <row r="144" spans="2:65" s="14" customFormat="1">
      <c r="B144" s="229"/>
      <c r="C144" s="230"/>
      <c r="D144" s="205" t="s">
        <v>210</v>
      </c>
      <c r="E144" s="231" t="s">
        <v>22</v>
      </c>
      <c r="F144" s="232" t="s">
        <v>215</v>
      </c>
      <c r="G144" s="230"/>
      <c r="H144" s="233">
        <v>197.21</v>
      </c>
      <c r="I144" s="234"/>
      <c r="J144" s="230"/>
      <c r="K144" s="230"/>
      <c r="L144" s="235"/>
      <c r="M144" s="236"/>
      <c r="N144" s="237"/>
      <c r="O144" s="237"/>
      <c r="P144" s="237"/>
      <c r="Q144" s="237"/>
      <c r="R144" s="237"/>
      <c r="S144" s="237"/>
      <c r="T144" s="238"/>
      <c r="AT144" s="239" t="s">
        <v>210</v>
      </c>
      <c r="AU144" s="239" t="s">
        <v>83</v>
      </c>
      <c r="AV144" s="14" t="s">
        <v>216</v>
      </c>
      <c r="AW144" s="14" t="s">
        <v>38</v>
      </c>
      <c r="AX144" s="14" t="s">
        <v>75</v>
      </c>
      <c r="AY144" s="239" t="s">
        <v>195</v>
      </c>
    </row>
    <row r="145" spans="2:65" s="15" customFormat="1">
      <c r="B145" s="240"/>
      <c r="C145" s="241"/>
      <c r="D145" s="251" t="s">
        <v>210</v>
      </c>
      <c r="E145" s="252" t="s">
        <v>22</v>
      </c>
      <c r="F145" s="253" t="s">
        <v>217</v>
      </c>
      <c r="G145" s="241"/>
      <c r="H145" s="254">
        <v>197.21</v>
      </c>
      <c r="I145" s="245"/>
      <c r="J145" s="241"/>
      <c r="K145" s="241"/>
      <c r="L145" s="246"/>
      <c r="M145" s="247"/>
      <c r="N145" s="248"/>
      <c r="O145" s="248"/>
      <c r="P145" s="248"/>
      <c r="Q145" s="248"/>
      <c r="R145" s="248"/>
      <c r="S145" s="248"/>
      <c r="T145" s="249"/>
      <c r="AT145" s="250" t="s">
        <v>210</v>
      </c>
      <c r="AU145" s="250" t="s">
        <v>83</v>
      </c>
      <c r="AV145" s="15" t="s">
        <v>202</v>
      </c>
      <c r="AW145" s="15" t="s">
        <v>38</v>
      </c>
      <c r="AX145" s="15" t="s">
        <v>23</v>
      </c>
      <c r="AY145" s="250" t="s">
        <v>195</v>
      </c>
    </row>
    <row r="146" spans="2:65" s="1" customFormat="1" ht="20.399999999999999" customHeight="1">
      <c r="B146" s="36"/>
      <c r="C146" s="260" t="s">
        <v>379</v>
      </c>
      <c r="D146" s="260" t="s">
        <v>267</v>
      </c>
      <c r="E146" s="261" t="s">
        <v>4859</v>
      </c>
      <c r="F146" s="262" t="s">
        <v>4860</v>
      </c>
      <c r="G146" s="263" t="s">
        <v>231</v>
      </c>
      <c r="H146" s="264">
        <v>11.438000000000001</v>
      </c>
      <c r="I146" s="265"/>
      <c r="J146" s="266">
        <f>ROUND(I146*H146,2)</f>
        <v>0</v>
      </c>
      <c r="K146" s="262" t="s">
        <v>223</v>
      </c>
      <c r="L146" s="267"/>
      <c r="M146" s="268" t="s">
        <v>22</v>
      </c>
      <c r="N146" s="269" t="s">
        <v>46</v>
      </c>
      <c r="O146" s="37"/>
      <c r="P146" s="202">
        <f>O146*H146</f>
        <v>0</v>
      </c>
      <c r="Q146" s="202">
        <v>0.21</v>
      </c>
      <c r="R146" s="202">
        <f>Q146*H146</f>
        <v>2.40198</v>
      </c>
      <c r="S146" s="202">
        <v>0</v>
      </c>
      <c r="T146" s="203">
        <f>S146*H146</f>
        <v>0</v>
      </c>
      <c r="AR146" s="19" t="s">
        <v>262</v>
      </c>
      <c r="AT146" s="19" t="s">
        <v>267</v>
      </c>
      <c r="AU146" s="19" t="s">
        <v>83</v>
      </c>
      <c r="AY146" s="19" t="s">
        <v>195</v>
      </c>
      <c r="BE146" s="204">
        <f>IF(N146="základní",J146,0)</f>
        <v>0</v>
      </c>
      <c r="BF146" s="204">
        <f>IF(N146="snížená",J146,0)</f>
        <v>0</v>
      </c>
      <c r="BG146" s="204">
        <f>IF(N146="zákl. přenesená",J146,0)</f>
        <v>0</v>
      </c>
      <c r="BH146" s="204">
        <f>IF(N146="sníž. přenesená",J146,0)</f>
        <v>0</v>
      </c>
      <c r="BI146" s="204">
        <f>IF(N146="nulová",J146,0)</f>
        <v>0</v>
      </c>
      <c r="BJ146" s="19" t="s">
        <v>23</v>
      </c>
      <c r="BK146" s="204">
        <f>ROUND(I146*H146,2)</f>
        <v>0</v>
      </c>
      <c r="BL146" s="19" t="s">
        <v>202</v>
      </c>
      <c r="BM146" s="19" t="s">
        <v>4861</v>
      </c>
    </row>
    <row r="147" spans="2:65" s="13" customFormat="1">
      <c r="B147" s="218"/>
      <c r="C147" s="219"/>
      <c r="D147" s="205" t="s">
        <v>210</v>
      </c>
      <c r="E147" s="219"/>
      <c r="F147" s="221" t="s">
        <v>4862</v>
      </c>
      <c r="G147" s="219"/>
      <c r="H147" s="222">
        <v>11.438000000000001</v>
      </c>
      <c r="I147" s="223"/>
      <c r="J147" s="219"/>
      <c r="K147" s="219"/>
      <c r="L147" s="224"/>
      <c r="M147" s="225"/>
      <c r="N147" s="226"/>
      <c r="O147" s="226"/>
      <c r="P147" s="226"/>
      <c r="Q147" s="226"/>
      <c r="R147" s="226"/>
      <c r="S147" s="226"/>
      <c r="T147" s="227"/>
      <c r="AT147" s="228" t="s">
        <v>210</v>
      </c>
      <c r="AU147" s="228" t="s">
        <v>83</v>
      </c>
      <c r="AV147" s="13" t="s">
        <v>83</v>
      </c>
      <c r="AW147" s="13" t="s">
        <v>4</v>
      </c>
      <c r="AX147" s="13" t="s">
        <v>23</v>
      </c>
      <c r="AY147" s="228" t="s">
        <v>195</v>
      </c>
    </row>
    <row r="148" spans="2:65" s="11" customFormat="1" ht="29.85" customHeight="1">
      <c r="B148" s="176"/>
      <c r="C148" s="177"/>
      <c r="D148" s="190" t="s">
        <v>74</v>
      </c>
      <c r="E148" s="191" t="s">
        <v>239</v>
      </c>
      <c r="F148" s="191" t="s">
        <v>4733</v>
      </c>
      <c r="G148" s="177"/>
      <c r="H148" s="177"/>
      <c r="I148" s="180"/>
      <c r="J148" s="192">
        <f>BK148</f>
        <v>0</v>
      </c>
      <c r="K148" s="177"/>
      <c r="L148" s="182"/>
      <c r="M148" s="183"/>
      <c r="N148" s="184"/>
      <c r="O148" s="184"/>
      <c r="P148" s="185">
        <f>SUM(P149:P174)</f>
        <v>0</v>
      </c>
      <c r="Q148" s="184"/>
      <c r="R148" s="185">
        <f>SUM(R149:R174)</f>
        <v>437.48336380000001</v>
      </c>
      <c r="S148" s="184"/>
      <c r="T148" s="186">
        <f>SUM(T149:T174)</f>
        <v>0</v>
      </c>
      <c r="AR148" s="187" t="s">
        <v>23</v>
      </c>
      <c r="AT148" s="188" t="s">
        <v>74</v>
      </c>
      <c r="AU148" s="188" t="s">
        <v>23</v>
      </c>
      <c r="AY148" s="187" t="s">
        <v>195</v>
      </c>
      <c r="BK148" s="189">
        <f>SUM(BK149:BK174)</f>
        <v>0</v>
      </c>
    </row>
    <row r="149" spans="2:65" s="1" customFormat="1" ht="20.399999999999999" customHeight="1">
      <c r="B149" s="36"/>
      <c r="C149" s="193" t="s">
        <v>386</v>
      </c>
      <c r="D149" s="193" t="s">
        <v>198</v>
      </c>
      <c r="E149" s="194" t="s">
        <v>4863</v>
      </c>
      <c r="F149" s="195" t="s">
        <v>4864</v>
      </c>
      <c r="G149" s="196" t="s">
        <v>222</v>
      </c>
      <c r="H149" s="197">
        <v>124.8</v>
      </c>
      <c r="I149" s="198"/>
      <c r="J149" s="199">
        <f>ROUND(I149*H149,2)</f>
        <v>0</v>
      </c>
      <c r="K149" s="195" t="s">
        <v>223</v>
      </c>
      <c r="L149" s="56"/>
      <c r="M149" s="200" t="s">
        <v>22</v>
      </c>
      <c r="N149" s="201" t="s">
        <v>46</v>
      </c>
      <c r="O149" s="37"/>
      <c r="P149" s="202">
        <f>O149*H149</f>
        <v>0</v>
      </c>
      <c r="Q149" s="202">
        <v>0</v>
      </c>
      <c r="R149" s="202">
        <f>Q149*H149</f>
        <v>0</v>
      </c>
      <c r="S149" s="202">
        <v>0</v>
      </c>
      <c r="T149" s="203">
        <f>S149*H149</f>
        <v>0</v>
      </c>
      <c r="AR149" s="19" t="s">
        <v>202</v>
      </c>
      <c r="AT149" s="19" t="s">
        <v>198</v>
      </c>
      <c r="AU149" s="19" t="s">
        <v>83</v>
      </c>
      <c r="AY149" s="19" t="s">
        <v>195</v>
      </c>
      <c r="BE149" s="204">
        <f>IF(N149="základní",J149,0)</f>
        <v>0</v>
      </c>
      <c r="BF149" s="204">
        <f>IF(N149="snížená",J149,0)</f>
        <v>0</v>
      </c>
      <c r="BG149" s="204">
        <f>IF(N149="zákl. přenesená",J149,0)</f>
        <v>0</v>
      </c>
      <c r="BH149" s="204">
        <f>IF(N149="sníž. přenesená",J149,0)</f>
        <v>0</v>
      </c>
      <c r="BI149" s="204">
        <f>IF(N149="nulová",J149,0)</f>
        <v>0</v>
      </c>
      <c r="BJ149" s="19" t="s">
        <v>23</v>
      </c>
      <c r="BK149" s="204">
        <f>ROUND(I149*H149,2)</f>
        <v>0</v>
      </c>
      <c r="BL149" s="19" t="s">
        <v>202</v>
      </c>
      <c r="BM149" s="19" t="s">
        <v>4865</v>
      </c>
    </row>
    <row r="150" spans="2:65" s="1" customFormat="1" ht="72">
      <c r="B150" s="36"/>
      <c r="C150" s="58"/>
      <c r="D150" s="205" t="s">
        <v>225</v>
      </c>
      <c r="E150" s="58"/>
      <c r="F150" s="206" t="s">
        <v>4866</v>
      </c>
      <c r="G150" s="58"/>
      <c r="H150" s="58"/>
      <c r="I150" s="163"/>
      <c r="J150" s="58"/>
      <c r="K150" s="58"/>
      <c r="L150" s="56"/>
      <c r="M150" s="73"/>
      <c r="N150" s="37"/>
      <c r="O150" s="37"/>
      <c r="P150" s="37"/>
      <c r="Q150" s="37"/>
      <c r="R150" s="37"/>
      <c r="S150" s="37"/>
      <c r="T150" s="74"/>
      <c r="AT150" s="19" t="s">
        <v>225</v>
      </c>
      <c r="AU150" s="19" t="s">
        <v>83</v>
      </c>
    </row>
    <row r="151" spans="2:65" s="12" customFormat="1">
      <c r="B151" s="207"/>
      <c r="C151" s="208"/>
      <c r="D151" s="205" t="s">
        <v>210</v>
      </c>
      <c r="E151" s="209" t="s">
        <v>22</v>
      </c>
      <c r="F151" s="210" t="s">
        <v>4815</v>
      </c>
      <c r="G151" s="208"/>
      <c r="H151" s="211" t="s">
        <v>22</v>
      </c>
      <c r="I151" s="212"/>
      <c r="J151" s="208"/>
      <c r="K151" s="208"/>
      <c r="L151" s="213"/>
      <c r="M151" s="214"/>
      <c r="N151" s="215"/>
      <c r="O151" s="215"/>
      <c r="P151" s="215"/>
      <c r="Q151" s="215"/>
      <c r="R151" s="215"/>
      <c r="S151" s="215"/>
      <c r="T151" s="216"/>
      <c r="AT151" s="217" t="s">
        <v>210</v>
      </c>
      <c r="AU151" s="217" t="s">
        <v>83</v>
      </c>
      <c r="AV151" s="12" t="s">
        <v>23</v>
      </c>
      <c r="AW151" s="12" t="s">
        <v>38</v>
      </c>
      <c r="AX151" s="12" t="s">
        <v>75</v>
      </c>
      <c r="AY151" s="217" t="s">
        <v>195</v>
      </c>
    </row>
    <row r="152" spans="2:65" s="13" customFormat="1">
      <c r="B152" s="218"/>
      <c r="C152" s="219"/>
      <c r="D152" s="205" t="s">
        <v>210</v>
      </c>
      <c r="E152" s="220" t="s">
        <v>22</v>
      </c>
      <c r="F152" s="221" t="s">
        <v>4854</v>
      </c>
      <c r="G152" s="219"/>
      <c r="H152" s="222">
        <v>124.8</v>
      </c>
      <c r="I152" s="223"/>
      <c r="J152" s="219"/>
      <c r="K152" s="219"/>
      <c r="L152" s="224"/>
      <c r="M152" s="225"/>
      <c r="N152" s="226"/>
      <c r="O152" s="226"/>
      <c r="P152" s="226"/>
      <c r="Q152" s="226"/>
      <c r="R152" s="226"/>
      <c r="S152" s="226"/>
      <c r="T152" s="227"/>
      <c r="AT152" s="228" t="s">
        <v>210</v>
      </c>
      <c r="AU152" s="228" t="s">
        <v>83</v>
      </c>
      <c r="AV152" s="13" t="s">
        <v>83</v>
      </c>
      <c r="AW152" s="13" t="s">
        <v>38</v>
      </c>
      <c r="AX152" s="13" t="s">
        <v>75</v>
      </c>
      <c r="AY152" s="228" t="s">
        <v>195</v>
      </c>
    </row>
    <row r="153" spans="2:65" s="14" customFormat="1">
      <c r="B153" s="229"/>
      <c r="C153" s="230"/>
      <c r="D153" s="205" t="s">
        <v>210</v>
      </c>
      <c r="E153" s="231" t="s">
        <v>22</v>
      </c>
      <c r="F153" s="232" t="s">
        <v>215</v>
      </c>
      <c r="G153" s="230"/>
      <c r="H153" s="233">
        <v>124.8</v>
      </c>
      <c r="I153" s="234"/>
      <c r="J153" s="230"/>
      <c r="K153" s="230"/>
      <c r="L153" s="235"/>
      <c r="M153" s="236"/>
      <c r="N153" s="237"/>
      <c r="O153" s="237"/>
      <c r="P153" s="237"/>
      <c r="Q153" s="237"/>
      <c r="R153" s="237"/>
      <c r="S153" s="237"/>
      <c r="T153" s="238"/>
      <c r="AT153" s="239" t="s">
        <v>210</v>
      </c>
      <c r="AU153" s="239" t="s">
        <v>83</v>
      </c>
      <c r="AV153" s="14" t="s">
        <v>216</v>
      </c>
      <c r="AW153" s="14" t="s">
        <v>38</v>
      </c>
      <c r="AX153" s="14" t="s">
        <v>75</v>
      </c>
      <c r="AY153" s="239" t="s">
        <v>195</v>
      </c>
    </row>
    <row r="154" spans="2:65" s="15" customFormat="1">
      <c r="B154" s="240"/>
      <c r="C154" s="241"/>
      <c r="D154" s="251" t="s">
        <v>210</v>
      </c>
      <c r="E154" s="252" t="s">
        <v>22</v>
      </c>
      <c r="F154" s="253" t="s">
        <v>217</v>
      </c>
      <c r="G154" s="241"/>
      <c r="H154" s="254">
        <v>124.8</v>
      </c>
      <c r="I154" s="245"/>
      <c r="J154" s="241"/>
      <c r="K154" s="241"/>
      <c r="L154" s="246"/>
      <c r="M154" s="247"/>
      <c r="N154" s="248"/>
      <c r="O154" s="248"/>
      <c r="P154" s="248"/>
      <c r="Q154" s="248"/>
      <c r="R154" s="248"/>
      <c r="S154" s="248"/>
      <c r="T154" s="249"/>
      <c r="AT154" s="250" t="s">
        <v>210</v>
      </c>
      <c r="AU154" s="250" t="s">
        <v>83</v>
      </c>
      <c r="AV154" s="15" t="s">
        <v>202</v>
      </c>
      <c r="AW154" s="15" t="s">
        <v>38</v>
      </c>
      <c r="AX154" s="15" t="s">
        <v>23</v>
      </c>
      <c r="AY154" s="250" t="s">
        <v>195</v>
      </c>
    </row>
    <row r="155" spans="2:65" s="1" customFormat="1" ht="28.8" customHeight="1">
      <c r="B155" s="36"/>
      <c r="C155" s="193" t="s">
        <v>8</v>
      </c>
      <c r="D155" s="193" t="s">
        <v>198</v>
      </c>
      <c r="E155" s="194" t="s">
        <v>4734</v>
      </c>
      <c r="F155" s="195" t="s">
        <v>4735</v>
      </c>
      <c r="G155" s="196" t="s">
        <v>222</v>
      </c>
      <c r="H155" s="197">
        <v>1427.99</v>
      </c>
      <c r="I155" s="198"/>
      <c r="J155" s="199">
        <f>ROUND(I155*H155,2)</f>
        <v>0</v>
      </c>
      <c r="K155" s="195" t="s">
        <v>223</v>
      </c>
      <c r="L155" s="56"/>
      <c r="M155" s="200" t="s">
        <v>22</v>
      </c>
      <c r="N155" s="201" t="s">
        <v>46</v>
      </c>
      <c r="O155" s="37"/>
      <c r="P155" s="202">
        <f>O155*H155</f>
        <v>0</v>
      </c>
      <c r="Q155" s="202">
        <v>0</v>
      </c>
      <c r="R155" s="202">
        <f>Q155*H155</f>
        <v>0</v>
      </c>
      <c r="S155" s="202">
        <v>0</v>
      </c>
      <c r="T155" s="203">
        <f>S155*H155</f>
        <v>0</v>
      </c>
      <c r="AR155" s="19" t="s">
        <v>202</v>
      </c>
      <c r="AT155" s="19" t="s">
        <v>198</v>
      </c>
      <c r="AU155" s="19" t="s">
        <v>83</v>
      </c>
      <c r="AY155" s="19" t="s">
        <v>195</v>
      </c>
      <c r="BE155" s="204">
        <f>IF(N155="základní",J155,0)</f>
        <v>0</v>
      </c>
      <c r="BF155" s="204">
        <f>IF(N155="snížená",J155,0)</f>
        <v>0</v>
      </c>
      <c r="BG155" s="204">
        <f>IF(N155="zákl. přenesená",J155,0)</f>
        <v>0</v>
      </c>
      <c r="BH155" s="204">
        <f>IF(N155="sníž. přenesená",J155,0)</f>
        <v>0</v>
      </c>
      <c r="BI155" s="204">
        <f>IF(N155="nulová",J155,0)</f>
        <v>0</v>
      </c>
      <c r="BJ155" s="19" t="s">
        <v>23</v>
      </c>
      <c r="BK155" s="204">
        <f>ROUND(I155*H155,2)</f>
        <v>0</v>
      </c>
      <c r="BL155" s="19" t="s">
        <v>202</v>
      </c>
      <c r="BM155" s="19" t="s">
        <v>4867</v>
      </c>
    </row>
    <row r="156" spans="2:65" s="12" customFormat="1">
      <c r="B156" s="207"/>
      <c r="C156" s="208"/>
      <c r="D156" s="205" t="s">
        <v>210</v>
      </c>
      <c r="E156" s="209" t="s">
        <v>22</v>
      </c>
      <c r="F156" s="210" t="s">
        <v>4815</v>
      </c>
      <c r="G156" s="208"/>
      <c r="H156" s="211" t="s">
        <v>22</v>
      </c>
      <c r="I156" s="212"/>
      <c r="J156" s="208"/>
      <c r="K156" s="208"/>
      <c r="L156" s="213"/>
      <c r="M156" s="214"/>
      <c r="N156" s="215"/>
      <c r="O156" s="215"/>
      <c r="P156" s="215"/>
      <c r="Q156" s="215"/>
      <c r="R156" s="215"/>
      <c r="S156" s="215"/>
      <c r="T156" s="216"/>
      <c r="AT156" s="217" t="s">
        <v>210</v>
      </c>
      <c r="AU156" s="217" t="s">
        <v>83</v>
      </c>
      <c r="AV156" s="12" t="s">
        <v>23</v>
      </c>
      <c r="AW156" s="12" t="s">
        <v>38</v>
      </c>
      <c r="AX156" s="12" t="s">
        <v>75</v>
      </c>
      <c r="AY156" s="217" t="s">
        <v>195</v>
      </c>
    </row>
    <row r="157" spans="2:65" s="13" customFormat="1">
      <c r="B157" s="218"/>
      <c r="C157" s="219"/>
      <c r="D157" s="205" t="s">
        <v>210</v>
      </c>
      <c r="E157" s="220" t="s">
        <v>22</v>
      </c>
      <c r="F157" s="221" t="s">
        <v>4852</v>
      </c>
      <c r="G157" s="219"/>
      <c r="H157" s="222">
        <v>870.46</v>
      </c>
      <c r="I157" s="223"/>
      <c r="J157" s="219"/>
      <c r="K157" s="219"/>
      <c r="L157" s="224"/>
      <c r="M157" s="225"/>
      <c r="N157" s="226"/>
      <c r="O157" s="226"/>
      <c r="P157" s="226"/>
      <c r="Q157" s="226"/>
      <c r="R157" s="226"/>
      <c r="S157" s="226"/>
      <c r="T157" s="227"/>
      <c r="AT157" s="228" t="s">
        <v>210</v>
      </c>
      <c r="AU157" s="228" t="s">
        <v>83</v>
      </c>
      <c r="AV157" s="13" t="s">
        <v>83</v>
      </c>
      <c r="AW157" s="13" t="s">
        <v>38</v>
      </c>
      <c r="AX157" s="13" t="s">
        <v>75</v>
      </c>
      <c r="AY157" s="228" t="s">
        <v>195</v>
      </c>
    </row>
    <row r="158" spans="2:65" s="13" customFormat="1">
      <c r="B158" s="218"/>
      <c r="C158" s="219"/>
      <c r="D158" s="205" t="s">
        <v>210</v>
      </c>
      <c r="E158" s="220" t="s">
        <v>22</v>
      </c>
      <c r="F158" s="221" t="s">
        <v>4853</v>
      </c>
      <c r="G158" s="219"/>
      <c r="H158" s="222">
        <v>557.53</v>
      </c>
      <c r="I158" s="223"/>
      <c r="J158" s="219"/>
      <c r="K158" s="219"/>
      <c r="L158" s="224"/>
      <c r="M158" s="225"/>
      <c r="N158" s="226"/>
      <c r="O158" s="226"/>
      <c r="P158" s="226"/>
      <c r="Q158" s="226"/>
      <c r="R158" s="226"/>
      <c r="S158" s="226"/>
      <c r="T158" s="227"/>
      <c r="AT158" s="228" t="s">
        <v>210</v>
      </c>
      <c r="AU158" s="228" t="s">
        <v>83</v>
      </c>
      <c r="AV158" s="13" t="s">
        <v>83</v>
      </c>
      <c r="AW158" s="13" t="s">
        <v>38</v>
      </c>
      <c r="AX158" s="13" t="s">
        <v>75</v>
      </c>
      <c r="AY158" s="228" t="s">
        <v>195</v>
      </c>
    </row>
    <row r="159" spans="2:65" s="14" customFormat="1">
      <c r="B159" s="229"/>
      <c r="C159" s="230"/>
      <c r="D159" s="205" t="s">
        <v>210</v>
      </c>
      <c r="E159" s="231" t="s">
        <v>22</v>
      </c>
      <c r="F159" s="232" t="s">
        <v>215</v>
      </c>
      <c r="G159" s="230"/>
      <c r="H159" s="233">
        <v>1427.99</v>
      </c>
      <c r="I159" s="234"/>
      <c r="J159" s="230"/>
      <c r="K159" s="230"/>
      <c r="L159" s="235"/>
      <c r="M159" s="236"/>
      <c r="N159" s="237"/>
      <c r="O159" s="237"/>
      <c r="P159" s="237"/>
      <c r="Q159" s="237"/>
      <c r="R159" s="237"/>
      <c r="S159" s="237"/>
      <c r="T159" s="238"/>
      <c r="AT159" s="239" t="s">
        <v>210</v>
      </c>
      <c r="AU159" s="239" t="s">
        <v>83</v>
      </c>
      <c r="AV159" s="14" t="s">
        <v>216</v>
      </c>
      <c r="AW159" s="14" t="s">
        <v>38</v>
      </c>
      <c r="AX159" s="14" t="s">
        <v>75</v>
      </c>
      <c r="AY159" s="239" t="s">
        <v>195</v>
      </c>
    </row>
    <row r="160" spans="2:65" s="15" customFormat="1">
      <c r="B160" s="240"/>
      <c r="C160" s="241"/>
      <c r="D160" s="251" t="s">
        <v>210</v>
      </c>
      <c r="E160" s="252" t="s">
        <v>22</v>
      </c>
      <c r="F160" s="253" t="s">
        <v>217</v>
      </c>
      <c r="G160" s="241"/>
      <c r="H160" s="254">
        <v>1427.99</v>
      </c>
      <c r="I160" s="245"/>
      <c r="J160" s="241"/>
      <c r="K160" s="241"/>
      <c r="L160" s="246"/>
      <c r="M160" s="247"/>
      <c r="N160" s="248"/>
      <c r="O160" s="248"/>
      <c r="P160" s="248"/>
      <c r="Q160" s="248"/>
      <c r="R160" s="248"/>
      <c r="S160" s="248"/>
      <c r="T160" s="249"/>
      <c r="AT160" s="250" t="s">
        <v>210</v>
      </c>
      <c r="AU160" s="250" t="s">
        <v>83</v>
      </c>
      <c r="AV160" s="15" t="s">
        <v>202</v>
      </c>
      <c r="AW160" s="15" t="s">
        <v>38</v>
      </c>
      <c r="AX160" s="15" t="s">
        <v>23</v>
      </c>
      <c r="AY160" s="250" t="s">
        <v>195</v>
      </c>
    </row>
    <row r="161" spans="2:65" s="1" customFormat="1" ht="20.399999999999999" customHeight="1">
      <c r="B161" s="36"/>
      <c r="C161" s="193" t="s">
        <v>258</v>
      </c>
      <c r="D161" s="193" t="s">
        <v>198</v>
      </c>
      <c r="E161" s="194" t="s">
        <v>4868</v>
      </c>
      <c r="F161" s="195" t="s">
        <v>4869</v>
      </c>
      <c r="G161" s="196" t="s">
        <v>222</v>
      </c>
      <c r="H161" s="197">
        <v>124.8</v>
      </c>
      <c r="I161" s="198"/>
      <c r="J161" s="199">
        <f>ROUND(I161*H161,2)</f>
        <v>0</v>
      </c>
      <c r="K161" s="195" t="s">
        <v>22</v>
      </c>
      <c r="L161" s="56"/>
      <c r="M161" s="200" t="s">
        <v>22</v>
      </c>
      <c r="N161" s="201" t="s">
        <v>46</v>
      </c>
      <c r="O161" s="37"/>
      <c r="P161" s="202">
        <f>O161*H161</f>
        <v>0</v>
      </c>
      <c r="Q161" s="202">
        <v>0.30599999999999999</v>
      </c>
      <c r="R161" s="202">
        <f>Q161*H161</f>
        <v>38.188800000000001</v>
      </c>
      <c r="S161" s="202">
        <v>0</v>
      </c>
      <c r="T161" s="203">
        <f>S161*H161</f>
        <v>0</v>
      </c>
      <c r="AR161" s="19" t="s">
        <v>202</v>
      </c>
      <c r="AT161" s="19" t="s">
        <v>198</v>
      </c>
      <c r="AU161" s="19" t="s">
        <v>83</v>
      </c>
      <c r="AY161" s="19" t="s">
        <v>195</v>
      </c>
      <c r="BE161" s="204">
        <f>IF(N161="základní",J161,0)</f>
        <v>0</v>
      </c>
      <c r="BF161" s="204">
        <f>IF(N161="snížená",J161,0)</f>
        <v>0</v>
      </c>
      <c r="BG161" s="204">
        <f>IF(N161="zákl. přenesená",J161,0)</f>
        <v>0</v>
      </c>
      <c r="BH161" s="204">
        <f>IF(N161="sníž. přenesená",J161,0)</f>
        <v>0</v>
      </c>
      <c r="BI161" s="204">
        <f>IF(N161="nulová",J161,0)</f>
        <v>0</v>
      </c>
      <c r="BJ161" s="19" t="s">
        <v>23</v>
      </c>
      <c r="BK161" s="204">
        <f>ROUND(I161*H161,2)</f>
        <v>0</v>
      </c>
      <c r="BL161" s="19" t="s">
        <v>202</v>
      </c>
      <c r="BM161" s="19" t="s">
        <v>4870</v>
      </c>
    </row>
    <row r="162" spans="2:65" s="12" customFormat="1">
      <c r="B162" s="207"/>
      <c r="C162" s="208"/>
      <c r="D162" s="205" t="s">
        <v>210</v>
      </c>
      <c r="E162" s="209" t="s">
        <v>22</v>
      </c>
      <c r="F162" s="210" t="s">
        <v>4815</v>
      </c>
      <c r="G162" s="208"/>
      <c r="H162" s="211" t="s">
        <v>22</v>
      </c>
      <c r="I162" s="212"/>
      <c r="J162" s="208"/>
      <c r="K162" s="208"/>
      <c r="L162" s="213"/>
      <c r="M162" s="214"/>
      <c r="N162" s="215"/>
      <c r="O162" s="215"/>
      <c r="P162" s="215"/>
      <c r="Q162" s="215"/>
      <c r="R162" s="215"/>
      <c r="S162" s="215"/>
      <c r="T162" s="216"/>
      <c r="AT162" s="217" t="s">
        <v>210</v>
      </c>
      <c r="AU162" s="217" t="s">
        <v>83</v>
      </c>
      <c r="AV162" s="12" t="s">
        <v>23</v>
      </c>
      <c r="AW162" s="12" t="s">
        <v>38</v>
      </c>
      <c r="AX162" s="12" t="s">
        <v>75</v>
      </c>
      <c r="AY162" s="217" t="s">
        <v>195</v>
      </c>
    </row>
    <row r="163" spans="2:65" s="13" customFormat="1">
      <c r="B163" s="218"/>
      <c r="C163" s="219"/>
      <c r="D163" s="205" t="s">
        <v>210</v>
      </c>
      <c r="E163" s="220" t="s">
        <v>22</v>
      </c>
      <c r="F163" s="221" t="s">
        <v>4854</v>
      </c>
      <c r="G163" s="219"/>
      <c r="H163" s="222">
        <v>124.8</v>
      </c>
      <c r="I163" s="223"/>
      <c r="J163" s="219"/>
      <c r="K163" s="219"/>
      <c r="L163" s="224"/>
      <c r="M163" s="225"/>
      <c r="N163" s="226"/>
      <c r="O163" s="226"/>
      <c r="P163" s="226"/>
      <c r="Q163" s="226"/>
      <c r="R163" s="226"/>
      <c r="S163" s="226"/>
      <c r="T163" s="227"/>
      <c r="AT163" s="228" t="s">
        <v>210</v>
      </c>
      <c r="AU163" s="228" t="s">
        <v>83</v>
      </c>
      <c r="AV163" s="13" t="s">
        <v>83</v>
      </c>
      <c r="AW163" s="13" t="s">
        <v>38</v>
      </c>
      <c r="AX163" s="13" t="s">
        <v>75</v>
      </c>
      <c r="AY163" s="228" t="s">
        <v>195</v>
      </c>
    </row>
    <row r="164" spans="2:65" s="14" customFormat="1">
      <c r="B164" s="229"/>
      <c r="C164" s="230"/>
      <c r="D164" s="205" t="s">
        <v>210</v>
      </c>
      <c r="E164" s="231" t="s">
        <v>22</v>
      </c>
      <c r="F164" s="232" t="s">
        <v>215</v>
      </c>
      <c r="G164" s="230"/>
      <c r="H164" s="233">
        <v>124.8</v>
      </c>
      <c r="I164" s="234"/>
      <c r="J164" s="230"/>
      <c r="K164" s="230"/>
      <c r="L164" s="235"/>
      <c r="M164" s="236"/>
      <c r="N164" s="237"/>
      <c r="O164" s="237"/>
      <c r="P164" s="237"/>
      <c r="Q164" s="237"/>
      <c r="R164" s="237"/>
      <c r="S164" s="237"/>
      <c r="T164" s="238"/>
      <c r="AT164" s="239" t="s">
        <v>210</v>
      </c>
      <c r="AU164" s="239" t="s">
        <v>83</v>
      </c>
      <c r="AV164" s="14" t="s">
        <v>216</v>
      </c>
      <c r="AW164" s="14" t="s">
        <v>38</v>
      </c>
      <c r="AX164" s="14" t="s">
        <v>75</v>
      </c>
      <c r="AY164" s="239" t="s">
        <v>195</v>
      </c>
    </row>
    <row r="165" spans="2:65" s="15" customFormat="1">
      <c r="B165" s="240"/>
      <c r="C165" s="241"/>
      <c r="D165" s="251" t="s">
        <v>210</v>
      </c>
      <c r="E165" s="252" t="s">
        <v>22</v>
      </c>
      <c r="F165" s="253" t="s">
        <v>217</v>
      </c>
      <c r="G165" s="241"/>
      <c r="H165" s="254">
        <v>124.8</v>
      </c>
      <c r="I165" s="245"/>
      <c r="J165" s="241"/>
      <c r="K165" s="241"/>
      <c r="L165" s="246"/>
      <c r="M165" s="247"/>
      <c r="N165" s="248"/>
      <c r="O165" s="248"/>
      <c r="P165" s="248"/>
      <c r="Q165" s="248"/>
      <c r="R165" s="248"/>
      <c r="S165" s="248"/>
      <c r="T165" s="249"/>
      <c r="AT165" s="250" t="s">
        <v>210</v>
      </c>
      <c r="AU165" s="250" t="s">
        <v>83</v>
      </c>
      <c r="AV165" s="15" t="s">
        <v>202</v>
      </c>
      <c r="AW165" s="15" t="s">
        <v>38</v>
      </c>
      <c r="AX165" s="15" t="s">
        <v>23</v>
      </c>
      <c r="AY165" s="250" t="s">
        <v>195</v>
      </c>
    </row>
    <row r="166" spans="2:65" s="1" customFormat="1" ht="51.6" customHeight="1">
      <c r="B166" s="36"/>
      <c r="C166" s="193" t="s">
        <v>417</v>
      </c>
      <c r="D166" s="193" t="s">
        <v>198</v>
      </c>
      <c r="E166" s="194" t="s">
        <v>4762</v>
      </c>
      <c r="F166" s="195" t="s">
        <v>4763</v>
      </c>
      <c r="G166" s="196" t="s">
        <v>222</v>
      </c>
      <c r="H166" s="197">
        <v>1427.99</v>
      </c>
      <c r="I166" s="198"/>
      <c r="J166" s="199">
        <f>ROUND(I166*H166,2)</f>
        <v>0</v>
      </c>
      <c r="K166" s="195" t="s">
        <v>223</v>
      </c>
      <c r="L166" s="56"/>
      <c r="M166" s="200" t="s">
        <v>22</v>
      </c>
      <c r="N166" s="201" t="s">
        <v>46</v>
      </c>
      <c r="O166" s="37"/>
      <c r="P166" s="202">
        <f>O166*H166</f>
        <v>0</v>
      </c>
      <c r="Q166" s="202">
        <v>0.10362</v>
      </c>
      <c r="R166" s="202">
        <f>Q166*H166</f>
        <v>147.96832380000001</v>
      </c>
      <c r="S166" s="202">
        <v>0</v>
      </c>
      <c r="T166" s="203">
        <f>S166*H166</f>
        <v>0</v>
      </c>
      <c r="AR166" s="19" t="s">
        <v>202</v>
      </c>
      <c r="AT166" s="19" t="s">
        <v>198</v>
      </c>
      <c r="AU166" s="19" t="s">
        <v>83</v>
      </c>
      <c r="AY166" s="19" t="s">
        <v>195</v>
      </c>
      <c r="BE166" s="204">
        <f>IF(N166="základní",J166,0)</f>
        <v>0</v>
      </c>
      <c r="BF166" s="204">
        <f>IF(N166="snížená",J166,0)</f>
        <v>0</v>
      </c>
      <c r="BG166" s="204">
        <f>IF(N166="zákl. přenesená",J166,0)</f>
        <v>0</v>
      </c>
      <c r="BH166" s="204">
        <f>IF(N166="sníž. přenesená",J166,0)</f>
        <v>0</v>
      </c>
      <c r="BI166" s="204">
        <f>IF(N166="nulová",J166,0)</f>
        <v>0</v>
      </c>
      <c r="BJ166" s="19" t="s">
        <v>23</v>
      </c>
      <c r="BK166" s="204">
        <f>ROUND(I166*H166,2)</f>
        <v>0</v>
      </c>
      <c r="BL166" s="19" t="s">
        <v>202</v>
      </c>
      <c r="BM166" s="19" t="s">
        <v>4871</v>
      </c>
    </row>
    <row r="167" spans="2:65" s="1" customFormat="1" ht="132">
      <c r="B167" s="36"/>
      <c r="C167" s="58"/>
      <c r="D167" s="205" t="s">
        <v>225</v>
      </c>
      <c r="E167" s="58"/>
      <c r="F167" s="206" t="s">
        <v>4757</v>
      </c>
      <c r="G167" s="58"/>
      <c r="H167" s="58"/>
      <c r="I167" s="163"/>
      <c r="J167" s="58"/>
      <c r="K167" s="58"/>
      <c r="L167" s="56"/>
      <c r="M167" s="73"/>
      <c r="N167" s="37"/>
      <c r="O167" s="37"/>
      <c r="P167" s="37"/>
      <c r="Q167" s="37"/>
      <c r="R167" s="37"/>
      <c r="S167" s="37"/>
      <c r="T167" s="74"/>
      <c r="AT167" s="19" t="s">
        <v>225</v>
      </c>
      <c r="AU167" s="19" t="s">
        <v>83</v>
      </c>
    </row>
    <row r="168" spans="2:65" s="12" customFormat="1">
      <c r="B168" s="207"/>
      <c r="C168" s="208"/>
      <c r="D168" s="205" t="s">
        <v>210</v>
      </c>
      <c r="E168" s="209" t="s">
        <v>22</v>
      </c>
      <c r="F168" s="210" t="s">
        <v>4815</v>
      </c>
      <c r="G168" s="208"/>
      <c r="H168" s="211" t="s">
        <v>22</v>
      </c>
      <c r="I168" s="212"/>
      <c r="J168" s="208"/>
      <c r="K168" s="208"/>
      <c r="L168" s="213"/>
      <c r="M168" s="214"/>
      <c r="N168" s="215"/>
      <c r="O168" s="215"/>
      <c r="P168" s="215"/>
      <c r="Q168" s="215"/>
      <c r="R168" s="215"/>
      <c r="S168" s="215"/>
      <c r="T168" s="216"/>
      <c r="AT168" s="217" t="s">
        <v>210</v>
      </c>
      <c r="AU168" s="217" t="s">
        <v>83</v>
      </c>
      <c r="AV168" s="12" t="s">
        <v>23</v>
      </c>
      <c r="AW168" s="12" t="s">
        <v>38</v>
      </c>
      <c r="AX168" s="12" t="s">
        <v>75</v>
      </c>
      <c r="AY168" s="217" t="s">
        <v>195</v>
      </c>
    </row>
    <row r="169" spans="2:65" s="13" customFormat="1">
      <c r="B169" s="218"/>
      <c r="C169" s="219"/>
      <c r="D169" s="205" t="s">
        <v>210</v>
      </c>
      <c r="E169" s="220" t="s">
        <v>22</v>
      </c>
      <c r="F169" s="221" t="s">
        <v>4852</v>
      </c>
      <c r="G169" s="219"/>
      <c r="H169" s="222">
        <v>870.46</v>
      </c>
      <c r="I169" s="223"/>
      <c r="J169" s="219"/>
      <c r="K169" s="219"/>
      <c r="L169" s="224"/>
      <c r="M169" s="225"/>
      <c r="N169" s="226"/>
      <c r="O169" s="226"/>
      <c r="P169" s="226"/>
      <c r="Q169" s="226"/>
      <c r="R169" s="226"/>
      <c r="S169" s="226"/>
      <c r="T169" s="227"/>
      <c r="AT169" s="228" t="s">
        <v>210</v>
      </c>
      <c r="AU169" s="228" t="s">
        <v>83</v>
      </c>
      <c r="AV169" s="13" t="s">
        <v>83</v>
      </c>
      <c r="AW169" s="13" t="s">
        <v>38</v>
      </c>
      <c r="AX169" s="13" t="s">
        <v>75</v>
      </c>
      <c r="AY169" s="228" t="s">
        <v>195</v>
      </c>
    </row>
    <row r="170" spans="2:65" s="13" customFormat="1">
      <c r="B170" s="218"/>
      <c r="C170" s="219"/>
      <c r="D170" s="205" t="s">
        <v>210</v>
      </c>
      <c r="E170" s="220" t="s">
        <v>22</v>
      </c>
      <c r="F170" s="221" t="s">
        <v>4853</v>
      </c>
      <c r="G170" s="219"/>
      <c r="H170" s="222">
        <v>557.53</v>
      </c>
      <c r="I170" s="223"/>
      <c r="J170" s="219"/>
      <c r="K170" s="219"/>
      <c r="L170" s="224"/>
      <c r="M170" s="225"/>
      <c r="N170" s="226"/>
      <c r="O170" s="226"/>
      <c r="P170" s="226"/>
      <c r="Q170" s="226"/>
      <c r="R170" s="226"/>
      <c r="S170" s="226"/>
      <c r="T170" s="227"/>
      <c r="AT170" s="228" t="s">
        <v>210</v>
      </c>
      <c r="AU170" s="228" t="s">
        <v>83</v>
      </c>
      <c r="AV170" s="13" t="s">
        <v>83</v>
      </c>
      <c r="AW170" s="13" t="s">
        <v>38</v>
      </c>
      <c r="AX170" s="13" t="s">
        <v>75</v>
      </c>
      <c r="AY170" s="228" t="s">
        <v>195</v>
      </c>
    </row>
    <row r="171" spans="2:65" s="14" customFormat="1">
      <c r="B171" s="229"/>
      <c r="C171" s="230"/>
      <c r="D171" s="205" t="s">
        <v>210</v>
      </c>
      <c r="E171" s="231" t="s">
        <v>22</v>
      </c>
      <c r="F171" s="232" t="s">
        <v>215</v>
      </c>
      <c r="G171" s="230"/>
      <c r="H171" s="233">
        <v>1427.99</v>
      </c>
      <c r="I171" s="234"/>
      <c r="J171" s="230"/>
      <c r="K171" s="230"/>
      <c r="L171" s="235"/>
      <c r="M171" s="236"/>
      <c r="N171" s="237"/>
      <c r="O171" s="237"/>
      <c r="P171" s="237"/>
      <c r="Q171" s="237"/>
      <c r="R171" s="237"/>
      <c r="S171" s="237"/>
      <c r="T171" s="238"/>
      <c r="AT171" s="239" t="s">
        <v>210</v>
      </c>
      <c r="AU171" s="239" t="s">
        <v>83</v>
      </c>
      <c r="AV171" s="14" t="s">
        <v>216</v>
      </c>
      <c r="AW171" s="14" t="s">
        <v>38</v>
      </c>
      <c r="AX171" s="14" t="s">
        <v>75</v>
      </c>
      <c r="AY171" s="239" t="s">
        <v>195</v>
      </c>
    </row>
    <row r="172" spans="2:65" s="15" customFormat="1">
      <c r="B172" s="240"/>
      <c r="C172" s="241"/>
      <c r="D172" s="251" t="s">
        <v>210</v>
      </c>
      <c r="E172" s="252" t="s">
        <v>22</v>
      </c>
      <c r="F172" s="253" t="s">
        <v>217</v>
      </c>
      <c r="G172" s="241"/>
      <c r="H172" s="254">
        <v>1427.99</v>
      </c>
      <c r="I172" s="245"/>
      <c r="J172" s="241"/>
      <c r="K172" s="241"/>
      <c r="L172" s="246"/>
      <c r="M172" s="247"/>
      <c r="N172" s="248"/>
      <c r="O172" s="248"/>
      <c r="P172" s="248"/>
      <c r="Q172" s="248"/>
      <c r="R172" s="248"/>
      <c r="S172" s="248"/>
      <c r="T172" s="249"/>
      <c r="AT172" s="250" t="s">
        <v>210</v>
      </c>
      <c r="AU172" s="250" t="s">
        <v>83</v>
      </c>
      <c r="AV172" s="15" t="s">
        <v>202</v>
      </c>
      <c r="AW172" s="15" t="s">
        <v>38</v>
      </c>
      <c r="AX172" s="15" t="s">
        <v>23</v>
      </c>
      <c r="AY172" s="250" t="s">
        <v>195</v>
      </c>
    </row>
    <row r="173" spans="2:65" s="1" customFormat="1" ht="20.399999999999999" customHeight="1">
      <c r="B173" s="36"/>
      <c r="C173" s="260" t="s">
        <v>423</v>
      </c>
      <c r="D173" s="260" t="s">
        <v>267</v>
      </c>
      <c r="E173" s="261" t="s">
        <v>4759</v>
      </c>
      <c r="F173" s="262" t="s">
        <v>4760</v>
      </c>
      <c r="G173" s="263" t="s">
        <v>222</v>
      </c>
      <c r="H173" s="264">
        <v>870.46</v>
      </c>
      <c r="I173" s="265"/>
      <c r="J173" s="266">
        <f>ROUND(I173*H173,2)</f>
        <v>0</v>
      </c>
      <c r="K173" s="262" t="s">
        <v>22</v>
      </c>
      <c r="L173" s="267"/>
      <c r="M173" s="268" t="s">
        <v>22</v>
      </c>
      <c r="N173" s="269" t="s">
        <v>46</v>
      </c>
      <c r="O173" s="37"/>
      <c r="P173" s="202">
        <f>O173*H173</f>
        <v>0</v>
      </c>
      <c r="Q173" s="202">
        <v>0.17599999999999999</v>
      </c>
      <c r="R173" s="202">
        <f>Q173*H173</f>
        <v>153.20096000000001</v>
      </c>
      <c r="S173" s="202">
        <v>0</v>
      </c>
      <c r="T173" s="203">
        <f>S173*H173</f>
        <v>0</v>
      </c>
      <c r="AR173" s="19" t="s">
        <v>262</v>
      </c>
      <c r="AT173" s="19" t="s">
        <v>267</v>
      </c>
      <c r="AU173" s="19" t="s">
        <v>83</v>
      </c>
      <c r="AY173" s="19" t="s">
        <v>195</v>
      </c>
      <c r="BE173" s="204">
        <f>IF(N173="základní",J173,0)</f>
        <v>0</v>
      </c>
      <c r="BF173" s="204">
        <f>IF(N173="snížená",J173,0)</f>
        <v>0</v>
      </c>
      <c r="BG173" s="204">
        <f>IF(N173="zákl. přenesená",J173,0)</f>
        <v>0</v>
      </c>
      <c r="BH173" s="204">
        <f>IF(N173="sníž. přenesená",J173,0)</f>
        <v>0</v>
      </c>
      <c r="BI173" s="204">
        <f>IF(N173="nulová",J173,0)</f>
        <v>0</v>
      </c>
      <c r="BJ173" s="19" t="s">
        <v>23</v>
      </c>
      <c r="BK173" s="204">
        <f>ROUND(I173*H173,2)</f>
        <v>0</v>
      </c>
      <c r="BL173" s="19" t="s">
        <v>202</v>
      </c>
      <c r="BM173" s="19" t="s">
        <v>4872</v>
      </c>
    </row>
    <row r="174" spans="2:65" s="1" customFormat="1" ht="20.399999999999999" customHeight="1">
      <c r="B174" s="36"/>
      <c r="C174" s="260" t="s">
        <v>438</v>
      </c>
      <c r="D174" s="260" t="s">
        <v>267</v>
      </c>
      <c r="E174" s="261" t="s">
        <v>4765</v>
      </c>
      <c r="F174" s="262" t="s">
        <v>4766</v>
      </c>
      <c r="G174" s="263" t="s">
        <v>222</v>
      </c>
      <c r="H174" s="264">
        <v>557.53</v>
      </c>
      <c r="I174" s="265"/>
      <c r="J174" s="266">
        <f>ROUND(I174*H174,2)</f>
        <v>0</v>
      </c>
      <c r="K174" s="262" t="s">
        <v>22</v>
      </c>
      <c r="L174" s="267"/>
      <c r="M174" s="268" t="s">
        <v>22</v>
      </c>
      <c r="N174" s="269" t="s">
        <v>46</v>
      </c>
      <c r="O174" s="37"/>
      <c r="P174" s="202">
        <f>O174*H174</f>
        <v>0</v>
      </c>
      <c r="Q174" s="202">
        <v>0.17599999999999999</v>
      </c>
      <c r="R174" s="202">
        <f>Q174*H174</f>
        <v>98.125279999999989</v>
      </c>
      <c r="S174" s="202">
        <v>0</v>
      </c>
      <c r="T174" s="203">
        <f>S174*H174</f>
        <v>0</v>
      </c>
      <c r="AR174" s="19" t="s">
        <v>262</v>
      </c>
      <c r="AT174" s="19" t="s">
        <v>267</v>
      </c>
      <c r="AU174" s="19" t="s">
        <v>83</v>
      </c>
      <c r="AY174" s="19" t="s">
        <v>195</v>
      </c>
      <c r="BE174" s="204">
        <f>IF(N174="základní",J174,0)</f>
        <v>0</v>
      </c>
      <c r="BF174" s="204">
        <f>IF(N174="snížená",J174,0)</f>
        <v>0</v>
      </c>
      <c r="BG174" s="204">
        <f>IF(N174="zákl. přenesená",J174,0)</f>
        <v>0</v>
      </c>
      <c r="BH174" s="204">
        <f>IF(N174="sníž. přenesená",J174,0)</f>
        <v>0</v>
      </c>
      <c r="BI174" s="204">
        <f>IF(N174="nulová",J174,0)</f>
        <v>0</v>
      </c>
      <c r="BJ174" s="19" t="s">
        <v>23</v>
      </c>
      <c r="BK174" s="204">
        <f>ROUND(I174*H174,2)</f>
        <v>0</v>
      </c>
      <c r="BL174" s="19" t="s">
        <v>202</v>
      </c>
      <c r="BM174" s="19" t="s">
        <v>4873</v>
      </c>
    </row>
    <row r="175" spans="2:65" s="11" customFormat="1" ht="29.85" customHeight="1">
      <c r="B175" s="176"/>
      <c r="C175" s="177"/>
      <c r="D175" s="190" t="s">
        <v>74</v>
      </c>
      <c r="E175" s="191" t="s">
        <v>218</v>
      </c>
      <c r="F175" s="191" t="s">
        <v>219</v>
      </c>
      <c r="G175" s="177"/>
      <c r="H175" s="177"/>
      <c r="I175" s="180"/>
      <c r="J175" s="192">
        <f>BK175</f>
        <v>0</v>
      </c>
      <c r="K175" s="177"/>
      <c r="L175" s="182"/>
      <c r="M175" s="183"/>
      <c r="N175" s="184"/>
      <c r="O175" s="184"/>
      <c r="P175" s="185">
        <f>SUM(P176:P182)</f>
        <v>0</v>
      </c>
      <c r="Q175" s="184"/>
      <c r="R175" s="185">
        <f>SUM(R176:R182)</f>
        <v>55.126500000000007</v>
      </c>
      <c r="S175" s="184"/>
      <c r="T175" s="186">
        <f>SUM(T176:T182)</f>
        <v>0</v>
      </c>
      <c r="AR175" s="187" t="s">
        <v>23</v>
      </c>
      <c r="AT175" s="188" t="s">
        <v>74</v>
      </c>
      <c r="AU175" s="188" t="s">
        <v>23</v>
      </c>
      <c r="AY175" s="187" t="s">
        <v>195</v>
      </c>
      <c r="BK175" s="189">
        <f>SUM(BK176:BK182)</f>
        <v>0</v>
      </c>
    </row>
    <row r="176" spans="2:65" s="1" customFormat="1" ht="28.8" customHeight="1">
      <c r="B176" s="36"/>
      <c r="C176" s="193" t="s">
        <v>447</v>
      </c>
      <c r="D176" s="193" t="s">
        <v>198</v>
      </c>
      <c r="E176" s="194" t="s">
        <v>4874</v>
      </c>
      <c r="F176" s="195" t="s">
        <v>4875</v>
      </c>
      <c r="G176" s="196" t="s">
        <v>206</v>
      </c>
      <c r="H176" s="197">
        <v>257</v>
      </c>
      <c r="I176" s="198"/>
      <c r="J176" s="199">
        <f>ROUND(I176*H176,2)</f>
        <v>0</v>
      </c>
      <c r="K176" s="195" t="s">
        <v>223</v>
      </c>
      <c r="L176" s="56"/>
      <c r="M176" s="200" t="s">
        <v>22</v>
      </c>
      <c r="N176" s="201" t="s">
        <v>46</v>
      </c>
      <c r="O176" s="37"/>
      <c r="P176" s="202">
        <f>O176*H176</f>
        <v>0</v>
      </c>
      <c r="Q176" s="202">
        <v>0.1295</v>
      </c>
      <c r="R176" s="202">
        <f>Q176*H176</f>
        <v>33.281500000000001</v>
      </c>
      <c r="S176" s="202">
        <v>0</v>
      </c>
      <c r="T176" s="203">
        <f>S176*H176</f>
        <v>0</v>
      </c>
      <c r="AR176" s="19" t="s">
        <v>202</v>
      </c>
      <c r="AT176" s="19" t="s">
        <v>198</v>
      </c>
      <c r="AU176" s="19" t="s">
        <v>83</v>
      </c>
      <c r="AY176" s="19" t="s">
        <v>195</v>
      </c>
      <c r="BE176" s="204">
        <f>IF(N176="základní",J176,0)</f>
        <v>0</v>
      </c>
      <c r="BF176" s="204">
        <f>IF(N176="snížená",J176,0)</f>
        <v>0</v>
      </c>
      <c r="BG176" s="204">
        <f>IF(N176="zákl. přenesená",J176,0)</f>
        <v>0</v>
      </c>
      <c r="BH176" s="204">
        <f>IF(N176="sníž. přenesená",J176,0)</f>
        <v>0</v>
      </c>
      <c r="BI176" s="204">
        <f>IF(N176="nulová",J176,0)</f>
        <v>0</v>
      </c>
      <c r="BJ176" s="19" t="s">
        <v>23</v>
      </c>
      <c r="BK176" s="204">
        <f>ROUND(I176*H176,2)</f>
        <v>0</v>
      </c>
      <c r="BL176" s="19" t="s">
        <v>202</v>
      </c>
      <c r="BM176" s="19" t="s">
        <v>4876</v>
      </c>
    </row>
    <row r="177" spans="2:65" s="1" customFormat="1" ht="108">
      <c r="B177" s="36"/>
      <c r="C177" s="58"/>
      <c r="D177" s="205" t="s">
        <v>225</v>
      </c>
      <c r="E177" s="58"/>
      <c r="F177" s="206" t="s">
        <v>4877</v>
      </c>
      <c r="G177" s="58"/>
      <c r="H177" s="58"/>
      <c r="I177" s="163"/>
      <c r="J177" s="58"/>
      <c r="K177" s="58"/>
      <c r="L177" s="56"/>
      <c r="M177" s="73"/>
      <c r="N177" s="37"/>
      <c r="O177" s="37"/>
      <c r="P177" s="37"/>
      <c r="Q177" s="37"/>
      <c r="R177" s="37"/>
      <c r="S177" s="37"/>
      <c r="T177" s="74"/>
      <c r="AT177" s="19" t="s">
        <v>225</v>
      </c>
      <c r="AU177" s="19" t="s">
        <v>83</v>
      </c>
    </row>
    <row r="178" spans="2:65" s="12" customFormat="1">
      <c r="B178" s="207"/>
      <c r="C178" s="208"/>
      <c r="D178" s="205" t="s">
        <v>210</v>
      </c>
      <c r="E178" s="209" t="s">
        <v>22</v>
      </c>
      <c r="F178" s="210" t="s">
        <v>4815</v>
      </c>
      <c r="G178" s="208"/>
      <c r="H178" s="211" t="s">
        <v>22</v>
      </c>
      <c r="I178" s="212"/>
      <c r="J178" s="208"/>
      <c r="K178" s="208"/>
      <c r="L178" s="213"/>
      <c r="M178" s="214"/>
      <c r="N178" s="215"/>
      <c r="O178" s="215"/>
      <c r="P178" s="215"/>
      <c r="Q178" s="215"/>
      <c r="R178" s="215"/>
      <c r="S178" s="215"/>
      <c r="T178" s="216"/>
      <c r="AT178" s="217" t="s">
        <v>210</v>
      </c>
      <c r="AU178" s="217" t="s">
        <v>83</v>
      </c>
      <c r="AV178" s="12" t="s">
        <v>23</v>
      </c>
      <c r="AW178" s="12" t="s">
        <v>38</v>
      </c>
      <c r="AX178" s="12" t="s">
        <v>75</v>
      </c>
      <c r="AY178" s="217" t="s">
        <v>195</v>
      </c>
    </row>
    <row r="179" spans="2:65" s="13" customFormat="1">
      <c r="B179" s="218"/>
      <c r="C179" s="219"/>
      <c r="D179" s="205" t="s">
        <v>210</v>
      </c>
      <c r="E179" s="220" t="s">
        <v>22</v>
      </c>
      <c r="F179" s="221" t="s">
        <v>2683</v>
      </c>
      <c r="G179" s="219"/>
      <c r="H179" s="222">
        <v>257</v>
      </c>
      <c r="I179" s="223"/>
      <c r="J179" s="219"/>
      <c r="K179" s="219"/>
      <c r="L179" s="224"/>
      <c r="M179" s="225"/>
      <c r="N179" s="226"/>
      <c r="O179" s="226"/>
      <c r="P179" s="226"/>
      <c r="Q179" s="226"/>
      <c r="R179" s="226"/>
      <c r="S179" s="226"/>
      <c r="T179" s="227"/>
      <c r="AT179" s="228" t="s">
        <v>210</v>
      </c>
      <c r="AU179" s="228" t="s">
        <v>83</v>
      </c>
      <c r="AV179" s="13" t="s">
        <v>83</v>
      </c>
      <c r="AW179" s="13" t="s">
        <v>38</v>
      </c>
      <c r="AX179" s="13" t="s">
        <v>75</v>
      </c>
      <c r="AY179" s="228" t="s">
        <v>195</v>
      </c>
    </row>
    <row r="180" spans="2:65" s="14" customFormat="1">
      <c r="B180" s="229"/>
      <c r="C180" s="230"/>
      <c r="D180" s="205" t="s">
        <v>210</v>
      </c>
      <c r="E180" s="231" t="s">
        <v>22</v>
      </c>
      <c r="F180" s="232" t="s">
        <v>215</v>
      </c>
      <c r="G180" s="230"/>
      <c r="H180" s="233">
        <v>257</v>
      </c>
      <c r="I180" s="234"/>
      <c r="J180" s="230"/>
      <c r="K180" s="230"/>
      <c r="L180" s="235"/>
      <c r="M180" s="236"/>
      <c r="N180" s="237"/>
      <c r="O180" s="237"/>
      <c r="P180" s="237"/>
      <c r="Q180" s="237"/>
      <c r="R180" s="237"/>
      <c r="S180" s="237"/>
      <c r="T180" s="238"/>
      <c r="AT180" s="239" t="s">
        <v>210</v>
      </c>
      <c r="AU180" s="239" t="s">
        <v>83</v>
      </c>
      <c r="AV180" s="14" t="s">
        <v>216</v>
      </c>
      <c r="AW180" s="14" t="s">
        <v>38</v>
      </c>
      <c r="AX180" s="14" t="s">
        <v>75</v>
      </c>
      <c r="AY180" s="239" t="s">
        <v>195</v>
      </c>
    </row>
    <row r="181" spans="2:65" s="15" customFormat="1">
      <c r="B181" s="240"/>
      <c r="C181" s="241"/>
      <c r="D181" s="251" t="s">
        <v>210</v>
      </c>
      <c r="E181" s="252" t="s">
        <v>22</v>
      </c>
      <c r="F181" s="253" t="s">
        <v>217</v>
      </c>
      <c r="G181" s="241"/>
      <c r="H181" s="254">
        <v>257</v>
      </c>
      <c r="I181" s="245"/>
      <c r="J181" s="241"/>
      <c r="K181" s="241"/>
      <c r="L181" s="246"/>
      <c r="M181" s="247"/>
      <c r="N181" s="248"/>
      <c r="O181" s="248"/>
      <c r="P181" s="248"/>
      <c r="Q181" s="248"/>
      <c r="R181" s="248"/>
      <c r="S181" s="248"/>
      <c r="T181" s="249"/>
      <c r="AT181" s="250" t="s">
        <v>210</v>
      </c>
      <c r="AU181" s="250" t="s">
        <v>83</v>
      </c>
      <c r="AV181" s="15" t="s">
        <v>202</v>
      </c>
      <c r="AW181" s="15" t="s">
        <v>38</v>
      </c>
      <c r="AX181" s="15" t="s">
        <v>23</v>
      </c>
      <c r="AY181" s="250" t="s">
        <v>195</v>
      </c>
    </row>
    <row r="182" spans="2:65" s="1" customFormat="1" ht="20.399999999999999" customHeight="1">
      <c r="B182" s="36"/>
      <c r="C182" s="260" t="s">
        <v>7</v>
      </c>
      <c r="D182" s="260" t="s">
        <v>267</v>
      </c>
      <c r="E182" s="261" t="s">
        <v>4792</v>
      </c>
      <c r="F182" s="262" t="s">
        <v>4793</v>
      </c>
      <c r="G182" s="263" t="s">
        <v>201</v>
      </c>
      <c r="H182" s="264">
        <v>257</v>
      </c>
      <c r="I182" s="265"/>
      <c r="J182" s="266">
        <f>ROUND(I182*H182,2)</f>
        <v>0</v>
      </c>
      <c r="K182" s="262" t="s">
        <v>22</v>
      </c>
      <c r="L182" s="267"/>
      <c r="M182" s="268" t="s">
        <v>22</v>
      </c>
      <c r="N182" s="269" t="s">
        <v>46</v>
      </c>
      <c r="O182" s="37"/>
      <c r="P182" s="202">
        <f>O182*H182</f>
        <v>0</v>
      </c>
      <c r="Q182" s="202">
        <v>8.5000000000000006E-2</v>
      </c>
      <c r="R182" s="202">
        <f>Q182*H182</f>
        <v>21.845000000000002</v>
      </c>
      <c r="S182" s="202">
        <v>0</v>
      </c>
      <c r="T182" s="203">
        <f>S182*H182</f>
        <v>0</v>
      </c>
      <c r="AR182" s="19" t="s">
        <v>262</v>
      </c>
      <c r="AT182" s="19" t="s">
        <v>267</v>
      </c>
      <c r="AU182" s="19" t="s">
        <v>83</v>
      </c>
      <c r="AY182" s="19" t="s">
        <v>195</v>
      </c>
      <c r="BE182" s="204">
        <f>IF(N182="základní",J182,0)</f>
        <v>0</v>
      </c>
      <c r="BF182" s="204">
        <f>IF(N182="snížená",J182,0)</f>
        <v>0</v>
      </c>
      <c r="BG182" s="204">
        <f>IF(N182="zákl. přenesená",J182,0)</f>
        <v>0</v>
      </c>
      <c r="BH182" s="204">
        <f>IF(N182="sníž. přenesená",J182,0)</f>
        <v>0</v>
      </c>
      <c r="BI182" s="204">
        <f>IF(N182="nulová",J182,0)</f>
        <v>0</v>
      </c>
      <c r="BJ182" s="19" t="s">
        <v>23</v>
      </c>
      <c r="BK182" s="204">
        <f>ROUND(I182*H182,2)</f>
        <v>0</v>
      </c>
      <c r="BL182" s="19" t="s">
        <v>202</v>
      </c>
      <c r="BM182" s="19" t="s">
        <v>4878</v>
      </c>
    </row>
    <row r="183" spans="2:65" s="11" customFormat="1" ht="29.85" customHeight="1">
      <c r="B183" s="176"/>
      <c r="C183" s="177"/>
      <c r="D183" s="190" t="s">
        <v>74</v>
      </c>
      <c r="E183" s="191" t="s">
        <v>245</v>
      </c>
      <c r="F183" s="191" t="s">
        <v>246</v>
      </c>
      <c r="G183" s="177"/>
      <c r="H183" s="177"/>
      <c r="I183" s="180"/>
      <c r="J183" s="192">
        <f>BK183</f>
        <v>0</v>
      </c>
      <c r="K183" s="177"/>
      <c r="L183" s="182"/>
      <c r="M183" s="183"/>
      <c r="N183" s="184"/>
      <c r="O183" s="184"/>
      <c r="P183" s="185">
        <f>P184</f>
        <v>0</v>
      </c>
      <c r="Q183" s="184"/>
      <c r="R183" s="185">
        <f>R184</f>
        <v>0</v>
      </c>
      <c r="S183" s="184"/>
      <c r="T183" s="186">
        <f>T184</f>
        <v>0</v>
      </c>
      <c r="AR183" s="187" t="s">
        <v>23</v>
      </c>
      <c r="AT183" s="188" t="s">
        <v>74</v>
      </c>
      <c r="AU183" s="188" t="s">
        <v>23</v>
      </c>
      <c r="AY183" s="187" t="s">
        <v>195</v>
      </c>
      <c r="BK183" s="189">
        <f>BK184</f>
        <v>0</v>
      </c>
    </row>
    <row r="184" spans="2:65" s="1" customFormat="1" ht="20.399999999999999" customHeight="1">
      <c r="B184" s="36"/>
      <c r="C184" s="193" t="s">
        <v>460</v>
      </c>
      <c r="D184" s="193" t="s">
        <v>198</v>
      </c>
      <c r="E184" s="194" t="s">
        <v>4879</v>
      </c>
      <c r="F184" s="195" t="s">
        <v>4880</v>
      </c>
      <c r="G184" s="196" t="s">
        <v>242</v>
      </c>
      <c r="H184" s="197">
        <v>495.01499999999999</v>
      </c>
      <c r="I184" s="198"/>
      <c r="J184" s="199">
        <f>ROUND(I184*H184,2)</f>
        <v>0</v>
      </c>
      <c r="K184" s="195" t="s">
        <v>223</v>
      </c>
      <c r="L184" s="56"/>
      <c r="M184" s="200" t="s">
        <v>22</v>
      </c>
      <c r="N184" s="255" t="s">
        <v>46</v>
      </c>
      <c r="O184" s="256"/>
      <c r="P184" s="257">
        <f>O184*H184</f>
        <v>0</v>
      </c>
      <c r="Q184" s="257">
        <v>0</v>
      </c>
      <c r="R184" s="257">
        <f>Q184*H184</f>
        <v>0</v>
      </c>
      <c r="S184" s="257">
        <v>0</v>
      </c>
      <c r="T184" s="258">
        <f>S184*H184</f>
        <v>0</v>
      </c>
      <c r="AR184" s="19" t="s">
        <v>202</v>
      </c>
      <c r="AT184" s="19" t="s">
        <v>198</v>
      </c>
      <c r="AU184" s="19" t="s">
        <v>83</v>
      </c>
      <c r="AY184" s="19" t="s">
        <v>195</v>
      </c>
      <c r="BE184" s="204">
        <f>IF(N184="základní",J184,0)</f>
        <v>0</v>
      </c>
      <c r="BF184" s="204">
        <f>IF(N184="snížená",J184,0)</f>
        <v>0</v>
      </c>
      <c r="BG184" s="204">
        <f>IF(N184="zákl. přenesená",J184,0)</f>
        <v>0</v>
      </c>
      <c r="BH184" s="204">
        <f>IF(N184="sníž. přenesená",J184,0)</f>
        <v>0</v>
      </c>
      <c r="BI184" s="204">
        <f>IF(N184="nulová",J184,0)</f>
        <v>0</v>
      </c>
      <c r="BJ184" s="19" t="s">
        <v>23</v>
      </c>
      <c r="BK184" s="204">
        <f>ROUND(I184*H184,2)</f>
        <v>0</v>
      </c>
      <c r="BL184" s="19" t="s">
        <v>202</v>
      </c>
      <c r="BM184" s="19" t="s">
        <v>4881</v>
      </c>
    </row>
    <row r="185" spans="2:65" s="1" customFormat="1" ht="6.9" customHeight="1">
      <c r="B185" s="51"/>
      <c r="C185" s="52"/>
      <c r="D185" s="52"/>
      <c r="E185" s="52"/>
      <c r="F185" s="52"/>
      <c r="G185" s="52"/>
      <c r="H185" s="52"/>
      <c r="I185" s="139"/>
      <c r="J185" s="52"/>
      <c r="K185" s="52"/>
      <c r="L185" s="56"/>
    </row>
  </sheetData>
  <sheetProtection password="CC35" sheet="1" objects="1" scenarios="1" formatColumns="0" formatRows="0" sort="0" autoFilter="0"/>
  <autoFilter ref="C80:K80"/>
  <mergeCells count="9">
    <mergeCell ref="E71:H71"/>
    <mergeCell ref="E73:H73"/>
    <mergeCell ref="G1:H1"/>
    <mergeCell ref="L2:V2"/>
    <mergeCell ref="E7:H7"/>
    <mergeCell ref="E9:H9"/>
    <mergeCell ref="E24:H24"/>
    <mergeCell ref="E45:H45"/>
    <mergeCell ref="E47:H47"/>
  </mergeCells>
  <hyperlinks>
    <hyperlink ref="F1:G1" location="C2" tooltip="Krycí list soupisu" display="1) Krycí list soupisu"/>
    <hyperlink ref="G1:H1" location="C54" tooltip="Rekapitulace" display="2) Rekapitulace"/>
    <hyperlink ref="J1" location="C80"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7.xml><?xml version="1.0" encoding="utf-8"?>
<worksheet xmlns="http://schemas.openxmlformats.org/spreadsheetml/2006/main" xmlns:r="http://schemas.openxmlformats.org/officeDocument/2006/relationships">
  <sheetPr>
    <pageSetUpPr fitToPage="1"/>
  </sheetPr>
  <dimension ref="A1:BR190"/>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132</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s="1" customFormat="1" ht="13.2">
      <c r="B8" s="36"/>
      <c r="C8" s="37"/>
      <c r="D8" s="32" t="s">
        <v>162</v>
      </c>
      <c r="E8" s="37"/>
      <c r="F8" s="37"/>
      <c r="G8" s="37"/>
      <c r="H8" s="37"/>
      <c r="I8" s="118"/>
      <c r="J8" s="37"/>
      <c r="K8" s="40"/>
    </row>
    <row r="9" spans="1:70" s="1" customFormat="1" ht="36.9" customHeight="1">
      <c r="B9" s="36"/>
      <c r="C9" s="37"/>
      <c r="D9" s="37"/>
      <c r="E9" s="419" t="s">
        <v>4882</v>
      </c>
      <c r="F9" s="397"/>
      <c r="G9" s="397"/>
      <c r="H9" s="397"/>
      <c r="I9" s="118"/>
      <c r="J9" s="37"/>
      <c r="K9" s="40"/>
    </row>
    <row r="10" spans="1:70" s="1" customFormat="1">
      <c r="B10" s="36"/>
      <c r="C10" s="37"/>
      <c r="D10" s="37"/>
      <c r="E10" s="37"/>
      <c r="F10" s="37"/>
      <c r="G10" s="37"/>
      <c r="H10" s="37"/>
      <c r="I10" s="118"/>
      <c r="J10" s="37"/>
      <c r="K10" s="40"/>
    </row>
    <row r="11" spans="1:70" s="1" customFormat="1" ht="14.4" customHeight="1">
      <c r="B11" s="36"/>
      <c r="C11" s="37"/>
      <c r="D11" s="32" t="s">
        <v>19</v>
      </c>
      <c r="E11" s="37"/>
      <c r="F11" s="30" t="s">
        <v>22</v>
      </c>
      <c r="G11" s="37"/>
      <c r="H11" s="37"/>
      <c r="I11" s="119" t="s">
        <v>21</v>
      </c>
      <c r="J11" s="30" t="s">
        <v>22</v>
      </c>
      <c r="K11" s="40"/>
    </row>
    <row r="12" spans="1:70" s="1" customFormat="1" ht="14.4" customHeight="1">
      <c r="B12" s="36"/>
      <c r="C12" s="37"/>
      <c r="D12" s="32" t="s">
        <v>24</v>
      </c>
      <c r="E12" s="37"/>
      <c r="F12" s="30" t="s">
        <v>25</v>
      </c>
      <c r="G12" s="37"/>
      <c r="H12" s="37"/>
      <c r="I12" s="119" t="s">
        <v>26</v>
      </c>
      <c r="J12" s="120" t="str">
        <f>'Rekapitulace stavby'!AN8</f>
        <v>4.1.2017</v>
      </c>
      <c r="K12" s="40"/>
    </row>
    <row r="13" spans="1:70" s="1" customFormat="1" ht="10.8" customHeight="1">
      <c r="B13" s="36"/>
      <c r="C13" s="37"/>
      <c r="D13" s="37"/>
      <c r="E13" s="37"/>
      <c r="F13" s="37"/>
      <c r="G13" s="37"/>
      <c r="H13" s="37"/>
      <c r="I13" s="118"/>
      <c r="J13" s="37"/>
      <c r="K13" s="40"/>
    </row>
    <row r="14" spans="1:70" s="1" customFormat="1" ht="14.4" customHeight="1">
      <c r="B14" s="36"/>
      <c r="C14" s="37"/>
      <c r="D14" s="32" t="s">
        <v>30</v>
      </c>
      <c r="E14" s="37"/>
      <c r="F14" s="37"/>
      <c r="G14" s="37"/>
      <c r="H14" s="37"/>
      <c r="I14" s="119" t="s">
        <v>31</v>
      </c>
      <c r="J14" s="30" t="s">
        <v>22</v>
      </c>
      <c r="K14" s="40"/>
    </row>
    <row r="15" spans="1:70" s="1" customFormat="1" ht="18" customHeight="1">
      <c r="B15" s="36"/>
      <c r="C15" s="37"/>
      <c r="D15" s="37"/>
      <c r="E15" s="30" t="s">
        <v>32</v>
      </c>
      <c r="F15" s="37"/>
      <c r="G15" s="37"/>
      <c r="H15" s="37"/>
      <c r="I15" s="119" t="s">
        <v>33</v>
      </c>
      <c r="J15" s="30" t="s">
        <v>22</v>
      </c>
      <c r="K15" s="40"/>
    </row>
    <row r="16" spans="1:70" s="1" customFormat="1" ht="6.9" customHeight="1">
      <c r="B16" s="36"/>
      <c r="C16" s="37"/>
      <c r="D16" s="37"/>
      <c r="E16" s="37"/>
      <c r="F16" s="37"/>
      <c r="G16" s="37"/>
      <c r="H16" s="37"/>
      <c r="I16" s="118"/>
      <c r="J16" s="37"/>
      <c r="K16" s="40"/>
    </row>
    <row r="17" spans="2:11" s="1" customFormat="1" ht="14.4" customHeight="1">
      <c r="B17" s="36"/>
      <c r="C17" s="37"/>
      <c r="D17" s="32" t="s">
        <v>34</v>
      </c>
      <c r="E17" s="37"/>
      <c r="F17" s="37"/>
      <c r="G17" s="37"/>
      <c r="H17" s="37"/>
      <c r="I17" s="119" t="s">
        <v>31</v>
      </c>
      <c r="J17" s="30" t="str">
        <f>IF('Rekapitulace stavby'!AN13="Vyplň údaj","",IF('Rekapitulace stavby'!AN13="","",'Rekapitulace stavby'!AN13))</f>
        <v/>
      </c>
      <c r="K17" s="40"/>
    </row>
    <row r="18" spans="2:11" s="1" customFormat="1" ht="18" customHeight="1">
      <c r="B18" s="36"/>
      <c r="C18" s="37"/>
      <c r="D18" s="37"/>
      <c r="E18" s="30" t="str">
        <f>IF('Rekapitulace stavby'!E14="Vyplň údaj","",IF('Rekapitulace stavby'!E14="","",'Rekapitulace stavby'!E14))</f>
        <v/>
      </c>
      <c r="F18" s="37"/>
      <c r="G18" s="37"/>
      <c r="H18" s="37"/>
      <c r="I18" s="119" t="s">
        <v>33</v>
      </c>
      <c r="J18" s="30" t="str">
        <f>IF('Rekapitulace stavby'!AN14="Vyplň údaj","",IF('Rekapitulace stavby'!AN14="","",'Rekapitulace stavby'!AN14))</f>
        <v/>
      </c>
      <c r="K18" s="40"/>
    </row>
    <row r="19" spans="2:11" s="1" customFormat="1" ht="6.9" customHeight="1">
      <c r="B19" s="36"/>
      <c r="C19" s="37"/>
      <c r="D19" s="37"/>
      <c r="E19" s="37"/>
      <c r="F19" s="37"/>
      <c r="G19" s="37"/>
      <c r="H19" s="37"/>
      <c r="I19" s="118"/>
      <c r="J19" s="37"/>
      <c r="K19" s="40"/>
    </row>
    <row r="20" spans="2:11" s="1" customFormat="1" ht="14.4" customHeight="1">
      <c r="B20" s="36"/>
      <c r="C20" s="37"/>
      <c r="D20" s="32" t="s">
        <v>36</v>
      </c>
      <c r="E20" s="37"/>
      <c r="F20" s="37"/>
      <c r="G20" s="37"/>
      <c r="H20" s="37"/>
      <c r="I20" s="119" t="s">
        <v>31</v>
      </c>
      <c r="J20" s="30" t="s">
        <v>22</v>
      </c>
      <c r="K20" s="40"/>
    </row>
    <row r="21" spans="2:11" s="1" customFormat="1" ht="18" customHeight="1">
      <c r="B21" s="36"/>
      <c r="C21" s="37"/>
      <c r="D21" s="37"/>
      <c r="E21" s="30" t="s">
        <v>37</v>
      </c>
      <c r="F21" s="37"/>
      <c r="G21" s="37"/>
      <c r="H21" s="37"/>
      <c r="I21" s="119" t="s">
        <v>33</v>
      </c>
      <c r="J21" s="30" t="s">
        <v>22</v>
      </c>
      <c r="K21" s="40"/>
    </row>
    <row r="22" spans="2:11" s="1" customFormat="1" ht="6.9" customHeight="1">
      <c r="B22" s="36"/>
      <c r="C22" s="37"/>
      <c r="D22" s="37"/>
      <c r="E22" s="37"/>
      <c r="F22" s="37"/>
      <c r="G22" s="37"/>
      <c r="H22" s="37"/>
      <c r="I22" s="118"/>
      <c r="J22" s="37"/>
      <c r="K22" s="40"/>
    </row>
    <row r="23" spans="2:11" s="1" customFormat="1" ht="14.4" customHeight="1">
      <c r="B23" s="36"/>
      <c r="C23" s="37"/>
      <c r="D23" s="32" t="s">
        <v>39</v>
      </c>
      <c r="E23" s="37"/>
      <c r="F23" s="37"/>
      <c r="G23" s="37"/>
      <c r="H23" s="37"/>
      <c r="I23" s="118"/>
      <c r="J23" s="37"/>
      <c r="K23" s="40"/>
    </row>
    <row r="24" spans="2:11" s="7" customFormat="1" ht="20.399999999999999" customHeight="1">
      <c r="B24" s="121"/>
      <c r="C24" s="122"/>
      <c r="D24" s="122"/>
      <c r="E24" s="409" t="s">
        <v>22</v>
      </c>
      <c r="F24" s="420"/>
      <c r="G24" s="420"/>
      <c r="H24" s="420"/>
      <c r="I24" s="123"/>
      <c r="J24" s="122"/>
      <c r="K24" s="124"/>
    </row>
    <row r="25" spans="2:11" s="1" customFormat="1" ht="6.9" customHeight="1">
      <c r="B25" s="36"/>
      <c r="C25" s="37"/>
      <c r="D25" s="37"/>
      <c r="E25" s="37"/>
      <c r="F25" s="37"/>
      <c r="G25" s="37"/>
      <c r="H25" s="37"/>
      <c r="I25" s="118"/>
      <c r="J25" s="37"/>
      <c r="K25" s="40"/>
    </row>
    <row r="26" spans="2:11" s="1" customFormat="1" ht="6.9" customHeight="1">
      <c r="B26" s="36"/>
      <c r="C26" s="37"/>
      <c r="D26" s="81"/>
      <c r="E26" s="81"/>
      <c r="F26" s="81"/>
      <c r="G26" s="81"/>
      <c r="H26" s="81"/>
      <c r="I26" s="125"/>
      <c r="J26" s="81"/>
      <c r="K26" s="126"/>
    </row>
    <row r="27" spans="2:11" s="1" customFormat="1" ht="25.35" customHeight="1">
      <c r="B27" s="36"/>
      <c r="C27" s="37"/>
      <c r="D27" s="127" t="s">
        <v>41</v>
      </c>
      <c r="E27" s="37"/>
      <c r="F27" s="37"/>
      <c r="G27" s="37"/>
      <c r="H27" s="37"/>
      <c r="I27" s="118"/>
      <c r="J27" s="128">
        <f>ROUND(J82,2)</f>
        <v>0</v>
      </c>
      <c r="K27" s="40"/>
    </row>
    <row r="28" spans="2:11" s="1" customFormat="1" ht="6.9" customHeight="1">
      <c r="B28" s="36"/>
      <c r="C28" s="37"/>
      <c r="D28" s="81"/>
      <c r="E28" s="81"/>
      <c r="F28" s="81"/>
      <c r="G28" s="81"/>
      <c r="H28" s="81"/>
      <c r="I28" s="125"/>
      <c r="J28" s="81"/>
      <c r="K28" s="126"/>
    </row>
    <row r="29" spans="2:11" s="1" customFormat="1" ht="14.4" customHeight="1">
      <c r="B29" s="36"/>
      <c r="C29" s="37"/>
      <c r="D29" s="37"/>
      <c r="E29" s="37"/>
      <c r="F29" s="41" t="s">
        <v>43</v>
      </c>
      <c r="G29" s="37"/>
      <c r="H29" s="37"/>
      <c r="I29" s="129" t="s">
        <v>42</v>
      </c>
      <c r="J29" s="41" t="s">
        <v>44</v>
      </c>
      <c r="K29" s="40"/>
    </row>
    <row r="30" spans="2:11" s="1" customFormat="1" ht="14.4" customHeight="1">
      <c r="B30" s="36"/>
      <c r="C30" s="37"/>
      <c r="D30" s="44" t="s">
        <v>45</v>
      </c>
      <c r="E30" s="44" t="s">
        <v>46</v>
      </c>
      <c r="F30" s="130">
        <f>ROUND(SUM(BE82:BE189), 2)</f>
        <v>0</v>
      </c>
      <c r="G30" s="37"/>
      <c r="H30" s="37"/>
      <c r="I30" s="131">
        <v>0.21</v>
      </c>
      <c r="J30" s="130">
        <f>ROUND(ROUND((SUM(BE82:BE189)), 2)*I30, 2)</f>
        <v>0</v>
      </c>
      <c r="K30" s="40"/>
    </row>
    <row r="31" spans="2:11" s="1" customFormat="1" ht="14.4" customHeight="1">
      <c r="B31" s="36"/>
      <c r="C31" s="37"/>
      <c r="D31" s="37"/>
      <c r="E31" s="44" t="s">
        <v>47</v>
      </c>
      <c r="F31" s="130">
        <f>ROUND(SUM(BF82:BF189), 2)</f>
        <v>0</v>
      </c>
      <c r="G31" s="37"/>
      <c r="H31" s="37"/>
      <c r="I31" s="131">
        <v>0.15</v>
      </c>
      <c r="J31" s="130">
        <f>ROUND(ROUND((SUM(BF82:BF189)), 2)*I31, 2)</f>
        <v>0</v>
      </c>
      <c r="K31" s="40"/>
    </row>
    <row r="32" spans="2:11" s="1" customFormat="1" ht="14.4" hidden="1" customHeight="1">
      <c r="B32" s="36"/>
      <c r="C32" s="37"/>
      <c r="D32" s="37"/>
      <c r="E32" s="44" t="s">
        <v>48</v>
      </c>
      <c r="F32" s="130">
        <f>ROUND(SUM(BG82:BG189), 2)</f>
        <v>0</v>
      </c>
      <c r="G32" s="37"/>
      <c r="H32" s="37"/>
      <c r="I32" s="131">
        <v>0.21</v>
      </c>
      <c r="J32" s="130">
        <v>0</v>
      </c>
      <c r="K32" s="40"/>
    </row>
    <row r="33" spans="2:11" s="1" customFormat="1" ht="14.4" hidden="1" customHeight="1">
      <c r="B33" s="36"/>
      <c r="C33" s="37"/>
      <c r="D33" s="37"/>
      <c r="E33" s="44" t="s">
        <v>49</v>
      </c>
      <c r="F33" s="130">
        <f>ROUND(SUM(BH82:BH189), 2)</f>
        <v>0</v>
      </c>
      <c r="G33" s="37"/>
      <c r="H33" s="37"/>
      <c r="I33" s="131">
        <v>0.15</v>
      </c>
      <c r="J33" s="130">
        <v>0</v>
      </c>
      <c r="K33" s="40"/>
    </row>
    <row r="34" spans="2:11" s="1" customFormat="1" ht="14.4" hidden="1" customHeight="1">
      <c r="B34" s="36"/>
      <c r="C34" s="37"/>
      <c r="D34" s="37"/>
      <c r="E34" s="44" t="s">
        <v>50</v>
      </c>
      <c r="F34" s="130">
        <f>ROUND(SUM(BI82:BI189), 2)</f>
        <v>0</v>
      </c>
      <c r="G34" s="37"/>
      <c r="H34" s="37"/>
      <c r="I34" s="131">
        <v>0</v>
      </c>
      <c r="J34" s="130">
        <v>0</v>
      </c>
      <c r="K34" s="40"/>
    </row>
    <row r="35" spans="2:11" s="1" customFormat="1" ht="6.9" customHeight="1">
      <c r="B35" s="36"/>
      <c r="C35" s="37"/>
      <c r="D35" s="37"/>
      <c r="E35" s="37"/>
      <c r="F35" s="37"/>
      <c r="G35" s="37"/>
      <c r="H35" s="37"/>
      <c r="I35" s="118"/>
      <c r="J35" s="37"/>
      <c r="K35" s="40"/>
    </row>
    <row r="36" spans="2:11" s="1" customFormat="1" ht="25.35" customHeight="1">
      <c r="B36" s="36"/>
      <c r="C36" s="132"/>
      <c r="D36" s="133" t="s">
        <v>51</v>
      </c>
      <c r="E36" s="75"/>
      <c r="F36" s="75"/>
      <c r="G36" s="134" t="s">
        <v>52</v>
      </c>
      <c r="H36" s="135" t="s">
        <v>53</v>
      </c>
      <c r="I36" s="136"/>
      <c r="J36" s="137">
        <f>SUM(J27:J34)</f>
        <v>0</v>
      </c>
      <c r="K36" s="138"/>
    </row>
    <row r="37" spans="2:11" s="1" customFormat="1" ht="14.4" customHeight="1">
      <c r="B37" s="51"/>
      <c r="C37" s="52"/>
      <c r="D37" s="52"/>
      <c r="E37" s="52"/>
      <c r="F37" s="52"/>
      <c r="G37" s="52"/>
      <c r="H37" s="52"/>
      <c r="I37" s="139"/>
      <c r="J37" s="52"/>
      <c r="K37" s="53"/>
    </row>
    <row r="41" spans="2:11" s="1" customFormat="1" ht="6.9" customHeight="1">
      <c r="B41" s="140"/>
      <c r="C41" s="141"/>
      <c r="D41" s="141"/>
      <c r="E41" s="141"/>
      <c r="F41" s="141"/>
      <c r="G41" s="141"/>
      <c r="H41" s="141"/>
      <c r="I41" s="142"/>
      <c r="J41" s="141"/>
      <c r="K41" s="143"/>
    </row>
    <row r="42" spans="2:11" s="1" customFormat="1" ht="36.9" customHeight="1">
      <c r="B42" s="36"/>
      <c r="C42" s="25" t="s">
        <v>164</v>
      </c>
      <c r="D42" s="37"/>
      <c r="E42" s="37"/>
      <c r="F42" s="37"/>
      <c r="G42" s="37"/>
      <c r="H42" s="37"/>
      <c r="I42" s="118"/>
      <c r="J42" s="37"/>
      <c r="K42" s="40"/>
    </row>
    <row r="43" spans="2:11" s="1" customFormat="1" ht="6.9" customHeight="1">
      <c r="B43" s="36"/>
      <c r="C43" s="37"/>
      <c r="D43" s="37"/>
      <c r="E43" s="37"/>
      <c r="F43" s="37"/>
      <c r="G43" s="37"/>
      <c r="H43" s="37"/>
      <c r="I43" s="118"/>
      <c r="J43" s="37"/>
      <c r="K43" s="40"/>
    </row>
    <row r="44" spans="2:11" s="1" customFormat="1" ht="14.4" customHeight="1">
      <c r="B44" s="36"/>
      <c r="C44" s="32" t="s">
        <v>16</v>
      </c>
      <c r="D44" s="37"/>
      <c r="E44" s="37"/>
      <c r="F44" s="37"/>
      <c r="G44" s="37"/>
      <c r="H44" s="37"/>
      <c r="I44" s="118"/>
      <c r="J44" s="37"/>
      <c r="K44" s="40"/>
    </row>
    <row r="45" spans="2:11" s="1" customFormat="1" ht="20.399999999999999" customHeight="1">
      <c r="B45" s="36"/>
      <c r="C45" s="37"/>
      <c r="D45" s="37"/>
      <c r="E45" s="418" t="str">
        <f>E7</f>
        <v>Přístavba a tělocvična ZŠ Týnec - II. etapa</v>
      </c>
      <c r="F45" s="397"/>
      <c r="G45" s="397"/>
      <c r="H45" s="397"/>
      <c r="I45" s="118"/>
      <c r="J45" s="37"/>
      <c r="K45" s="40"/>
    </row>
    <row r="46" spans="2:11" s="1" customFormat="1" ht="14.4" customHeight="1">
      <c r="B46" s="36"/>
      <c r="C46" s="32" t="s">
        <v>162</v>
      </c>
      <c r="D46" s="37"/>
      <c r="E46" s="37"/>
      <c r="F46" s="37"/>
      <c r="G46" s="37"/>
      <c r="H46" s="37"/>
      <c r="I46" s="118"/>
      <c r="J46" s="37"/>
      <c r="K46" s="40"/>
    </row>
    <row r="47" spans="2:11" s="1" customFormat="1" ht="22.2" customHeight="1">
      <c r="B47" s="36"/>
      <c r="C47" s="37"/>
      <c r="D47" s="37"/>
      <c r="E47" s="419" t="str">
        <f>E9</f>
        <v>SO-102A - Pojížděný chodník Komenského</v>
      </c>
      <c r="F47" s="397"/>
      <c r="G47" s="397"/>
      <c r="H47" s="397"/>
      <c r="I47" s="118"/>
      <c r="J47" s="37"/>
      <c r="K47" s="40"/>
    </row>
    <row r="48" spans="2:11" s="1" customFormat="1" ht="6.9" customHeight="1">
      <c r="B48" s="36"/>
      <c r="C48" s="37"/>
      <c r="D48" s="37"/>
      <c r="E48" s="37"/>
      <c r="F48" s="37"/>
      <c r="G48" s="37"/>
      <c r="H48" s="37"/>
      <c r="I48" s="118"/>
      <c r="J48" s="37"/>
      <c r="K48" s="40"/>
    </row>
    <row r="49" spans="2:47" s="1" customFormat="1" ht="18" customHeight="1">
      <c r="B49" s="36"/>
      <c r="C49" s="32" t="s">
        <v>24</v>
      </c>
      <c r="D49" s="37"/>
      <c r="E49" s="37"/>
      <c r="F49" s="30" t="str">
        <f>F12</f>
        <v>K Náklí 404, 257 41 Týnec nad Sázavou</v>
      </c>
      <c r="G49" s="37"/>
      <c r="H49" s="37"/>
      <c r="I49" s="119" t="s">
        <v>26</v>
      </c>
      <c r="J49" s="120" t="str">
        <f>IF(J12="","",J12)</f>
        <v>4.1.2017</v>
      </c>
      <c r="K49" s="40"/>
    </row>
    <row r="50" spans="2:47" s="1" customFormat="1" ht="6.9" customHeight="1">
      <c r="B50" s="36"/>
      <c r="C50" s="37"/>
      <c r="D50" s="37"/>
      <c r="E50" s="37"/>
      <c r="F50" s="37"/>
      <c r="G50" s="37"/>
      <c r="H50" s="37"/>
      <c r="I50" s="118"/>
      <c r="J50" s="37"/>
      <c r="K50" s="40"/>
    </row>
    <row r="51" spans="2:47" s="1" customFormat="1" ht="13.2">
      <c r="B51" s="36"/>
      <c r="C51" s="32" t="s">
        <v>30</v>
      </c>
      <c r="D51" s="37"/>
      <c r="E51" s="37"/>
      <c r="F51" s="30" t="str">
        <f>E15</f>
        <v>Město Týnec nad Sázavou</v>
      </c>
      <c r="G51" s="37"/>
      <c r="H51" s="37"/>
      <c r="I51" s="119" t="s">
        <v>36</v>
      </c>
      <c r="J51" s="30" t="str">
        <f>E21</f>
        <v>Sladký &amp; Partners s.r.o., projektový atelier</v>
      </c>
      <c r="K51" s="40"/>
    </row>
    <row r="52" spans="2:47" s="1" customFormat="1" ht="14.4" customHeight="1">
      <c r="B52" s="36"/>
      <c r="C52" s="32" t="s">
        <v>34</v>
      </c>
      <c r="D52" s="37"/>
      <c r="E52" s="37"/>
      <c r="F52" s="30" t="str">
        <f>IF(E18="","",E18)</f>
        <v/>
      </c>
      <c r="G52" s="37"/>
      <c r="H52" s="37"/>
      <c r="I52" s="118"/>
      <c r="J52" s="37"/>
      <c r="K52" s="40"/>
    </row>
    <row r="53" spans="2:47" s="1" customFormat="1" ht="10.35" customHeight="1">
      <c r="B53" s="36"/>
      <c r="C53" s="37"/>
      <c r="D53" s="37"/>
      <c r="E53" s="37"/>
      <c r="F53" s="37"/>
      <c r="G53" s="37"/>
      <c r="H53" s="37"/>
      <c r="I53" s="118"/>
      <c r="J53" s="37"/>
      <c r="K53" s="40"/>
    </row>
    <row r="54" spans="2:47" s="1" customFormat="1" ht="29.25" customHeight="1">
      <c r="B54" s="36"/>
      <c r="C54" s="144" t="s">
        <v>165</v>
      </c>
      <c r="D54" s="132"/>
      <c r="E54" s="132"/>
      <c r="F54" s="132"/>
      <c r="G54" s="132"/>
      <c r="H54" s="132"/>
      <c r="I54" s="145"/>
      <c r="J54" s="146" t="s">
        <v>166</v>
      </c>
      <c r="K54" s="147"/>
    </row>
    <row r="55" spans="2:47" s="1" customFormat="1" ht="10.35" customHeight="1">
      <c r="B55" s="36"/>
      <c r="C55" s="37"/>
      <c r="D55" s="37"/>
      <c r="E55" s="37"/>
      <c r="F55" s="37"/>
      <c r="G55" s="37"/>
      <c r="H55" s="37"/>
      <c r="I55" s="118"/>
      <c r="J55" s="37"/>
      <c r="K55" s="40"/>
    </row>
    <row r="56" spans="2:47" s="1" customFormat="1" ht="29.25" customHeight="1">
      <c r="B56" s="36"/>
      <c r="C56" s="148" t="s">
        <v>167</v>
      </c>
      <c r="D56" s="37"/>
      <c r="E56" s="37"/>
      <c r="F56" s="37"/>
      <c r="G56" s="37"/>
      <c r="H56" s="37"/>
      <c r="I56" s="118"/>
      <c r="J56" s="128">
        <f>J82</f>
        <v>0</v>
      </c>
      <c r="K56" s="40"/>
      <c r="AU56" s="19" t="s">
        <v>168</v>
      </c>
    </row>
    <row r="57" spans="2:47" s="8" customFormat="1" ht="24.9" customHeight="1">
      <c r="B57" s="149"/>
      <c r="C57" s="150"/>
      <c r="D57" s="151" t="s">
        <v>169</v>
      </c>
      <c r="E57" s="152"/>
      <c r="F57" s="152"/>
      <c r="G57" s="152"/>
      <c r="H57" s="152"/>
      <c r="I57" s="153"/>
      <c r="J57" s="154">
        <f>J83</f>
        <v>0</v>
      </c>
      <c r="K57" s="155"/>
    </row>
    <row r="58" spans="2:47" s="9" customFormat="1" ht="19.95" customHeight="1">
      <c r="B58" s="156"/>
      <c r="C58" s="157"/>
      <c r="D58" s="158" t="s">
        <v>279</v>
      </c>
      <c r="E58" s="159"/>
      <c r="F58" s="159"/>
      <c r="G58" s="159"/>
      <c r="H58" s="159"/>
      <c r="I58" s="160"/>
      <c r="J58" s="161">
        <f>J84</f>
        <v>0</v>
      </c>
      <c r="K58" s="162"/>
    </row>
    <row r="59" spans="2:47" s="9" customFormat="1" ht="19.95" customHeight="1">
      <c r="B59" s="156"/>
      <c r="C59" s="157"/>
      <c r="D59" s="158" t="s">
        <v>4706</v>
      </c>
      <c r="E59" s="159"/>
      <c r="F59" s="159"/>
      <c r="G59" s="159"/>
      <c r="H59" s="159"/>
      <c r="I59" s="160"/>
      <c r="J59" s="161">
        <f>J138</f>
        <v>0</v>
      </c>
      <c r="K59" s="162"/>
    </row>
    <row r="60" spans="2:47" s="9" customFormat="1" ht="19.95" customHeight="1">
      <c r="B60" s="156"/>
      <c r="C60" s="157"/>
      <c r="D60" s="158" t="s">
        <v>171</v>
      </c>
      <c r="E60" s="159"/>
      <c r="F60" s="159"/>
      <c r="G60" s="159"/>
      <c r="H60" s="159"/>
      <c r="I60" s="160"/>
      <c r="J60" s="161">
        <f>J174</f>
        <v>0</v>
      </c>
      <c r="K60" s="162"/>
    </row>
    <row r="61" spans="2:47" s="9" customFormat="1" ht="19.95" customHeight="1">
      <c r="B61" s="156"/>
      <c r="C61" s="157"/>
      <c r="D61" s="158" t="s">
        <v>172</v>
      </c>
      <c r="E61" s="159"/>
      <c r="F61" s="159"/>
      <c r="G61" s="159"/>
      <c r="H61" s="159"/>
      <c r="I61" s="160"/>
      <c r="J61" s="161">
        <f>J182</f>
        <v>0</v>
      </c>
      <c r="K61" s="162"/>
    </row>
    <row r="62" spans="2:47" s="9" customFormat="1" ht="19.95" customHeight="1">
      <c r="B62" s="156"/>
      <c r="C62" s="157"/>
      <c r="D62" s="158" t="s">
        <v>173</v>
      </c>
      <c r="E62" s="159"/>
      <c r="F62" s="159"/>
      <c r="G62" s="159"/>
      <c r="H62" s="159"/>
      <c r="I62" s="160"/>
      <c r="J62" s="161">
        <f>J187</f>
        <v>0</v>
      </c>
      <c r="K62" s="162"/>
    </row>
    <row r="63" spans="2:47" s="1" customFormat="1" ht="21.75" customHeight="1">
      <c r="B63" s="36"/>
      <c r="C63" s="37"/>
      <c r="D63" s="37"/>
      <c r="E63" s="37"/>
      <c r="F63" s="37"/>
      <c r="G63" s="37"/>
      <c r="H63" s="37"/>
      <c r="I63" s="118"/>
      <c r="J63" s="37"/>
      <c r="K63" s="40"/>
    </row>
    <row r="64" spans="2:47" s="1" customFormat="1" ht="6.9" customHeight="1">
      <c r="B64" s="51"/>
      <c r="C64" s="52"/>
      <c r="D64" s="52"/>
      <c r="E64" s="52"/>
      <c r="F64" s="52"/>
      <c r="G64" s="52"/>
      <c r="H64" s="52"/>
      <c r="I64" s="139"/>
      <c r="J64" s="52"/>
      <c r="K64" s="53"/>
    </row>
    <row r="68" spans="2:12" s="1" customFormat="1" ht="6.9" customHeight="1">
      <c r="B68" s="54"/>
      <c r="C68" s="55"/>
      <c r="D68" s="55"/>
      <c r="E68" s="55"/>
      <c r="F68" s="55"/>
      <c r="G68" s="55"/>
      <c r="H68" s="55"/>
      <c r="I68" s="142"/>
      <c r="J68" s="55"/>
      <c r="K68" s="55"/>
      <c r="L68" s="56"/>
    </row>
    <row r="69" spans="2:12" s="1" customFormat="1" ht="36.9" customHeight="1">
      <c r="B69" s="36"/>
      <c r="C69" s="57" t="s">
        <v>179</v>
      </c>
      <c r="D69" s="58"/>
      <c r="E69" s="58"/>
      <c r="F69" s="58"/>
      <c r="G69" s="58"/>
      <c r="H69" s="58"/>
      <c r="I69" s="163"/>
      <c r="J69" s="58"/>
      <c r="K69" s="58"/>
      <c r="L69" s="56"/>
    </row>
    <row r="70" spans="2:12" s="1" customFormat="1" ht="6.9" customHeight="1">
      <c r="B70" s="36"/>
      <c r="C70" s="58"/>
      <c r="D70" s="58"/>
      <c r="E70" s="58"/>
      <c r="F70" s="58"/>
      <c r="G70" s="58"/>
      <c r="H70" s="58"/>
      <c r="I70" s="163"/>
      <c r="J70" s="58"/>
      <c r="K70" s="58"/>
      <c r="L70" s="56"/>
    </row>
    <row r="71" spans="2:12" s="1" customFormat="1" ht="14.4" customHeight="1">
      <c r="B71" s="36"/>
      <c r="C71" s="60" t="s">
        <v>16</v>
      </c>
      <c r="D71" s="58"/>
      <c r="E71" s="58"/>
      <c r="F71" s="58"/>
      <c r="G71" s="58"/>
      <c r="H71" s="58"/>
      <c r="I71" s="163"/>
      <c r="J71" s="58"/>
      <c r="K71" s="58"/>
      <c r="L71" s="56"/>
    </row>
    <row r="72" spans="2:12" s="1" customFormat="1" ht="20.399999999999999" customHeight="1">
      <c r="B72" s="36"/>
      <c r="C72" s="58"/>
      <c r="D72" s="58"/>
      <c r="E72" s="416" t="str">
        <f>E7</f>
        <v>Přístavba a tělocvična ZŠ Týnec - II. etapa</v>
      </c>
      <c r="F72" s="390"/>
      <c r="G72" s="390"/>
      <c r="H72" s="390"/>
      <c r="I72" s="163"/>
      <c r="J72" s="58"/>
      <c r="K72" s="58"/>
      <c r="L72" s="56"/>
    </row>
    <row r="73" spans="2:12" s="1" customFormat="1" ht="14.4" customHeight="1">
      <c r="B73" s="36"/>
      <c r="C73" s="60" t="s">
        <v>162</v>
      </c>
      <c r="D73" s="58"/>
      <c r="E73" s="58"/>
      <c r="F73" s="58"/>
      <c r="G73" s="58"/>
      <c r="H73" s="58"/>
      <c r="I73" s="163"/>
      <c r="J73" s="58"/>
      <c r="K73" s="58"/>
      <c r="L73" s="56"/>
    </row>
    <row r="74" spans="2:12" s="1" customFormat="1" ht="22.2" customHeight="1">
      <c r="B74" s="36"/>
      <c r="C74" s="58"/>
      <c r="D74" s="58"/>
      <c r="E74" s="387" t="str">
        <f>E9</f>
        <v>SO-102A - Pojížděný chodník Komenského</v>
      </c>
      <c r="F74" s="390"/>
      <c r="G74" s="390"/>
      <c r="H74" s="390"/>
      <c r="I74" s="163"/>
      <c r="J74" s="58"/>
      <c r="K74" s="58"/>
      <c r="L74" s="56"/>
    </row>
    <row r="75" spans="2:12" s="1" customFormat="1" ht="6.9" customHeight="1">
      <c r="B75" s="36"/>
      <c r="C75" s="58"/>
      <c r="D75" s="58"/>
      <c r="E75" s="58"/>
      <c r="F75" s="58"/>
      <c r="G75" s="58"/>
      <c r="H75" s="58"/>
      <c r="I75" s="163"/>
      <c r="J75" s="58"/>
      <c r="K75" s="58"/>
      <c r="L75" s="56"/>
    </row>
    <row r="76" spans="2:12" s="1" customFormat="1" ht="18" customHeight="1">
      <c r="B76" s="36"/>
      <c r="C76" s="60" t="s">
        <v>24</v>
      </c>
      <c r="D76" s="58"/>
      <c r="E76" s="58"/>
      <c r="F76" s="164" t="str">
        <f>F12</f>
        <v>K Náklí 404, 257 41 Týnec nad Sázavou</v>
      </c>
      <c r="G76" s="58"/>
      <c r="H76" s="58"/>
      <c r="I76" s="165" t="s">
        <v>26</v>
      </c>
      <c r="J76" s="68" t="str">
        <f>IF(J12="","",J12)</f>
        <v>4.1.2017</v>
      </c>
      <c r="K76" s="58"/>
      <c r="L76" s="56"/>
    </row>
    <row r="77" spans="2:12" s="1" customFormat="1" ht="6.9" customHeight="1">
      <c r="B77" s="36"/>
      <c r="C77" s="58"/>
      <c r="D77" s="58"/>
      <c r="E77" s="58"/>
      <c r="F77" s="58"/>
      <c r="G77" s="58"/>
      <c r="H77" s="58"/>
      <c r="I77" s="163"/>
      <c r="J77" s="58"/>
      <c r="K77" s="58"/>
      <c r="L77" s="56"/>
    </row>
    <row r="78" spans="2:12" s="1" customFormat="1" ht="13.2">
      <c r="B78" s="36"/>
      <c r="C78" s="60" t="s">
        <v>30</v>
      </c>
      <c r="D78" s="58"/>
      <c r="E78" s="58"/>
      <c r="F78" s="164" t="str">
        <f>E15</f>
        <v>Město Týnec nad Sázavou</v>
      </c>
      <c r="G78" s="58"/>
      <c r="H78" s="58"/>
      <c r="I78" s="165" t="s">
        <v>36</v>
      </c>
      <c r="J78" s="164" t="str">
        <f>E21</f>
        <v>Sladký &amp; Partners s.r.o., projektový atelier</v>
      </c>
      <c r="K78" s="58"/>
      <c r="L78" s="56"/>
    </row>
    <row r="79" spans="2:12" s="1" customFormat="1" ht="14.4" customHeight="1">
      <c r="B79" s="36"/>
      <c r="C79" s="60" t="s">
        <v>34</v>
      </c>
      <c r="D79" s="58"/>
      <c r="E79" s="58"/>
      <c r="F79" s="164" t="str">
        <f>IF(E18="","",E18)</f>
        <v/>
      </c>
      <c r="G79" s="58"/>
      <c r="H79" s="58"/>
      <c r="I79" s="163"/>
      <c r="J79" s="58"/>
      <c r="K79" s="58"/>
      <c r="L79" s="56"/>
    </row>
    <row r="80" spans="2:12" s="1" customFormat="1" ht="10.35" customHeight="1">
      <c r="B80" s="36"/>
      <c r="C80" s="58"/>
      <c r="D80" s="58"/>
      <c r="E80" s="58"/>
      <c r="F80" s="58"/>
      <c r="G80" s="58"/>
      <c r="H80" s="58"/>
      <c r="I80" s="163"/>
      <c r="J80" s="58"/>
      <c r="K80" s="58"/>
      <c r="L80" s="56"/>
    </row>
    <row r="81" spans="2:65" s="10" customFormat="1" ht="29.25" customHeight="1">
      <c r="B81" s="166"/>
      <c r="C81" s="167" t="s">
        <v>180</v>
      </c>
      <c r="D81" s="168" t="s">
        <v>60</v>
      </c>
      <c r="E81" s="168" t="s">
        <v>56</v>
      </c>
      <c r="F81" s="168" t="s">
        <v>181</v>
      </c>
      <c r="G81" s="168" t="s">
        <v>182</v>
      </c>
      <c r="H81" s="168" t="s">
        <v>183</v>
      </c>
      <c r="I81" s="169" t="s">
        <v>184</v>
      </c>
      <c r="J81" s="168" t="s">
        <v>166</v>
      </c>
      <c r="K81" s="170" t="s">
        <v>185</v>
      </c>
      <c r="L81" s="171"/>
      <c r="M81" s="77" t="s">
        <v>186</v>
      </c>
      <c r="N81" s="78" t="s">
        <v>45</v>
      </c>
      <c r="O81" s="78" t="s">
        <v>187</v>
      </c>
      <c r="P81" s="78" t="s">
        <v>188</v>
      </c>
      <c r="Q81" s="78" t="s">
        <v>189</v>
      </c>
      <c r="R81" s="78" t="s">
        <v>190</v>
      </c>
      <c r="S81" s="78" t="s">
        <v>191</v>
      </c>
      <c r="T81" s="79" t="s">
        <v>192</v>
      </c>
    </row>
    <row r="82" spans="2:65" s="1" customFormat="1" ht="29.25" customHeight="1">
      <c r="B82" s="36"/>
      <c r="C82" s="83" t="s">
        <v>167</v>
      </c>
      <c r="D82" s="58"/>
      <c r="E82" s="58"/>
      <c r="F82" s="58"/>
      <c r="G82" s="58"/>
      <c r="H82" s="58"/>
      <c r="I82" s="163"/>
      <c r="J82" s="172">
        <f>BK82</f>
        <v>0</v>
      </c>
      <c r="K82" s="58"/>
      <c r="L82" s="56"/>
      <c r="M82" s="80"/>
      <c r="N82" s="81"/>
      <c r="O82" s="81"/>
      <c r="P82" s="173">
        <f>P83</f>
        <v>0</v>
      </c>
      <c r="Q82" s="81"/>
      <c r="R82" s="173">
        <f>R83</f>
        <v>299.83366480000001</v>
      </c>
      <c r="S82" s="81"/>
      <c r="T82" s="174">
        <f>T83</f>
        <v>383.78912000000003</v>
      </c>
      <c r="AT82" s="19" t="s">
        <v>74</v>
      </c>
      <c r="AU82" s="19" t="s">
        <v>168</v>
      </c>
      <c r="BK82" s="175">
        <f>BK83</f>
        <v>0</v>
      </c>
    </row>
    <row r="83" spans="2:65" s="11" customFormat="1" ht="37.35" customHeight="1">
      <c r="B83" s="176"/>
      <c r="C83" s="177"/>
      <c r="D83" s="178" t="s">
        <v>74</v>
      </c>
      <c r="E83" s="179" t="s">
        <v>193</v>
      </c>
      <c r="F83" s="179" t="s">
        <v>194</v>
      </c>
      <c r="G83" s="177"/>
      <c r="H83" s="177"/>
      <c r="I83" s="180"/>
      <c r="J83" s="181">
        <f>BK83</f>
        <v>0</v>
      </c>
      <c r="K83" s="177"/>
      <c r="L83" s="182"/>
      <c r="M83" s="183"/>
      <c r="N83" s="184"/>
      <c r="O83" s="184"/>
      <c r="P83" s="185">
        <f>P84+P138+P174+P182+P187</f>
        <v>0</v>
      </c>
      <c r="Q83" s="184"/>
      <c r="R83" s="185">
        <f>R84+R138+R174+R182+R187</f>
        <v>299.83366480000001</v>
      </c>
      <c r="S83" s="184"/>
      <c r="T83" s="186">
        <f>T84+T138+T174+T182+T187</f>
        <v>383.78912000000003</v>
      </c>
      <c r="AR83" s="187" t="s">
        <v>23</v>
      </c>
      <c r="AT83" s="188" t="s">
        <v>74</v>
      </c>
      <c r="AU83" s="188" t="s">
        <v>75</v>
      </c>
      <c r="AY83" s="187" t="s">
        <v>195</v>
      </c>
      <c r="BK83" s="189">
        <f>BK84+BK138+BK174+BK182+BK187</f>
        <v>0</v>
      </c>
    </row>
    <row r="84" spans="2:65" s="11" customFormat="1" ht="19.95" customHeight="1">
      <c r="B84" s="176"/>
      <c r="C84" s="177"/>
      <c r="D84" s="190" t="s">
        <v>74</v>
      </c>
      <c r="E84" s="191" t="s">
        <v>23</v>
      </c>
      <c r="F84" s="191" t="s">
        <v>294</v>
      </c>
      <c r="G84" s="177"/>
      <c r="H84" s="177"/>
      <c r="I84" s="180"/>
      <c r="J84" s="192">
        <f>BK84</f>
        <v>0</v>
      </c>
      <c r="K84" s="177"/>
      <c r="L84" s="182"/>
      <c r="M84" s="183"/>
      <c r="N84" s="184"/>
      <c r="O84" s="184"/>
      <c r="P84" s="185">
        <f>SUM(P85:P137)</f>
        <v>0</v>
      </c>
      <c r="Q84" s="184"/>
      <c r="R84" s="185">
        <f>SUM(R85:R137)</f>
        <v>5.1206379999999996</v>
      </c>
      <c r="S84" s="184"/>
      <c r="T84" s="186">
        <f>SUM(T85:T137)</f>
        <v>383.78912000000003</v>
      </c>
      <c r="AR84" s="187" t="s">
        <v>23</v>
      </c>
      <c r="AT84" s="188" t="s">
        <v>74</v>
      </c>
      <c r="AU84" s="188" t="s">
        <v>23</v>
      </c>
      <c r="AY84" s="187" t="s">
        <v>195</v>
      </c>
      <c r="BK84" s="189">
        <f>SUM(BK85:BK137)</f>
        <v>0</v>
      </c>
    </row>
    <row r="85" spans="2:65" s="1" customFormat="1" ht="20.399999999999999" customHeight="1">
      <c r="B85" s="36"/>
      <c r="C85" s="193" t="s">
        <v>23</v>
      </c>
      <c r="D85" s="193" t="s">
        <v>198</v>
      </c>
      <c r="E85" s="194" t="s">
        <v>4713</v>
      </c>
      <c r="F85" s="195" t="s">
        <v>4714</v>
      </c>
      <c r="G85" s="196" t="s">
        <v>222</v>
      </c>
      <c r="H85" s="197">
        <v>922.57</v>
      </c>
      <c r="I85" s="198"/>
      <c r="J85" s="199">
        <f>ROUND(I85*H85,2)</f>
        <v>0</v>
      </c>
      <c r="K85" s="195" t="s">
        <v>223</v>
      </c>
      <c r="L85" s="56"/>
      <c r="M85" s="200" t="s">
        <v>22</v>
      </c>
      <c r="N85" s="201" t="s">
        <v>46</v>
      </c>
      <c r="O85" s="37"/>
      <c r="P85" s="202">
        <f>O85*H85</f>
        <v>0</v>
      </c>
      <c r="Q85" s="202">
        <v>0</v>
      </c>
      <c r="R85" s="202">
        <f>Q85*H85</f>
        <v>0</v>
      </c>
      <c r="S85" s="202">
        <v>0.23499999999999999</v>
      </c>
      <c r="T85" s="203">
        <f>S85*H85</f>
        <v>216.80394999999999</v>
      </c>
      <c r="AR85" s="19" t="s">
        <v>202</v>
      </c>
      <c r="AT85" s="19" t="s">
        <v>198</v>
      </c>
      <c r="AU85" s="19" t="s">
        <v>83</v>
      </c>
      <c r="AY85" s="19" t="s">
        <v>195</v>
      </c>
      <c r="BE85" s="204">
        <f>IF(N85="základní",J85,0)</f>
        <v>0</v>
      </c>
      <c r="BF85" s="204">
        <f>IF(N85="snížená",J85,0)</f>
        <v>0</v>
      </c>
      <c r="BG85" s="204">
        <f>IF(N85="zákl. přenesená",J85,0)</f>
        <v>0</v>
      </c>
      <c r="BH85" s="204">
        <f>IF(N85="sníž. přenesená",J85,0)</f>
        <v>0</v>
      </c>
      <c r="BI85" s="204">
        <f>IF(N85="nulová",J85,0)</f>
        <v>0</v>
      </c>
      <c r="BJ85" s="19" t="s">
        <v>23</v>
      </c>
      <c r="BK85" s="204">
        <f>ROUND(I85*H85,2)</f>
        <v>0</v>
      </c>
      <c r="BL85" s="19" t="s">
        <v>202</v>
      </c>
      <c r="BM85" s="19" t="s">
        <v>4883</v>
      </c>
    </row>
    <row r="86" spans="2:65" s="1" customFormat="1" ht="192">
      <c r="B86" s="36"/>
      <c r="C86" s="58"/>
      <c r="D86" s="205" t="s">
        <v>225</v>
      </c>
      <c r="E86" s="58"/>
      <c r="F86" s="206" t="s">
        <v>4716</v>
      </c>
      <c r="G86" s="58"/>
      <c r="H86" s="58"/>
      <c r="I86" s="163"/>
      <c r="J86" s="58"/>
      <c r="K86" s="58"/>
      <c r="L86" s="56"/>
      <c r="M86" s="73"/>
      <c r="N86" s="37"/>
      <c r="O86" s="37"/>
      <c r="P86" s="37"/>
      <c r="Q86" s="37"/>
      <c r="R86" s="37"/>
      <c r="S86" s="37"/>
      <c r="T86" s="74"/>
      <c r="AT86" s="19" t="s">
        <v>225</v>
      </c>
      <c r="AU86" s="19" t="s">
        <v>83</v>
      </c>
    </row>
    <row r="87" spans="2:65" s="12" customFormat="1">
      <c r="B87" s="207"/>
      <c r="C87" s="208"/>
      <c r="D87" s="205" t="s">
        <v>210</v>
      </c>
      <c r="E87" s="209" t="s">
        <v>22</v>
      </c>
      <c r="F87" s="210" t="s">
        <v>1257</v>
      </c>
      <c r="G87" s="208"/>
      <c r="H87" s="211" t="s">
        <v>22</v>
      </c>
      <c r="I87" s="212"/>
      <c r="J87" s="208"/>
      <c r="K87" s="208"/>
      <c r="L87" s="213"/>
      <c r="M87" s="214"/>
      <c r="N87" s="215"/>
      <c r="O87" s="215"/>
      <c r="P87" s="215"/>
      <c r="Q87" s="215"/>
      <c r="R87" s="215"/>
      <c r="S87" s="215"/>
      <c r="T87" s="216"/>
      <c r="AT87" s="217" t="s">
        <v>210</v>
      </c>
      <c r="AU87" s="217" t="s">
        <v>83</v>
      </c>
      <c r="AV87" s="12" t="s">
        <v>23</v>
      </c>
      <c r="AW87" s="12" t="s">
        <v>38</v>
      </c>
      <c r="AX87" s="12" t="s">
        <v>75</v>
      </c>
      <c r="AY87" s="217" t="s">
        <v>195</v>
      </c>
    </row>
    <row r="88" spans="2:65" s="13" customFormat="1">
      <c r="B88" s="218"/>
      <c r="C88" s="219"/>
      <c r="D88" s="205" t="s">
        <v>210</v>
      </c>
      <c r="E88" s="220" t="s">
        <v>22</v>
      </c>
      <c r="F88" s="221" t="s">
        <v>4884</v>
      </c>
      <c r="G88" s="219"/>
      <c r="H88" s="222">
        <v>922.57</v>
      </c>
      <c r="I88" s="223"/>
      <c r="J88" s="219"/>
      <c r="K88" s="219"/>
      <c r="L88" s="224"/>
      <c r="M88" s="225"/>
      <c r="N88" s="226"/>
      <c r="O88" s="226"/>
      <c r="P88" s="226"/>
      <c r="Q88" s="226"/>
      <c r="R88" s="226"/>
      <c r="S88" s="226"/>
      <c r="T88" s="227"/>
      <c r="AT88" s="228" t="s">
        <v>210</v>
      </c>
      <c r="AU88" s="228" t="s">
        <v>83</v>
      </c>
      <c r="AV88" s="13" t="s">
        <v>83</v>
      </c>
      <c r="AW88" s="13" t="s">
        <v>38</v>
      </c>
      <c r="AX88" s="13" t="s">
        <v>75</v>
      </c>
      <c r="AY88" s="228" t="s">
        <v>195</v>
      </c>
    </row>
    <row r="89" spans="2:65" s="14" customFormat="1">
      <c r="B89" s="229"/>
      <c r="C89" s="230"/>
      <c r="D89" s="205" t="s">
        <v>210</v>
      </c>
      <c r="E89" s="231" t="s">
        <v>22</v>
      </c>
      <c r="F89" s="232" t="s">
        <v>215</v>
      </c>
      <c r="G89" s="230"/>
      <c r="H89" s="233">
        <v>922.57</v>
      </c>
      <c r="I89" s="234"/>
      <c r="J89" s="230"/>
      <c r="K89" s="230"/>
      <c r="L89" s="235"/>
      <c r="M89" s="236"/>
      <c r="N89" s="237"/>
      <c r="O89" s="237"/>
      <c r="P89" s="237"/>
      <c r="Q89" s="237"/>
      <c r="R89" s="237"/>
      <c r="S89" s="237"/>
      <c r="T89" s="238"/>
      <c r="AT89" s="239" t="s">
        <v>210</v>
      </c>
      <c r="AU89" s="239" t="s">
        <v>83</v>
      </c>
      <c r="AV89" s="14" t="s">
        <v>216</v>
      </c>
      <c r="AW89" s="14" t="s">
        <v>38</v>
      </c>
      <c r="AX89" s="14" t="s">
        <v>75</v>
      </c>
      <c r="AY89" s="239" t="s">
        <v>195</v>
      </c>
    </row>
    <row r="90" spans="2:65" s="15" customFormat="1">
      <c r="B90" s="240"/>
      <c r="C90" s="241"/>
      <c r="D90" s="251" t="s">
        <v>210</v>
      </c>
      <c r="E90" s="252" t="s">
        <v>22</v>
      </c>
      <c r="F90" s="253" t="s">
        <v>217</v>
      </c>
      <c r="G90" s="241"/>
      <c r="H90" s="254">
        <v>922.57</v>
      </c>
      <c r="I90" s="245"/>
      <c r="J90" s="241"/>
      <c r="K90" s="241"/>
      <c r="L90" s="246"/>
      <c r="M90" s="247"/>
      <c r="N90" s="248"/>
      <c r="O90" s="248"/>
      <c r="P90" s="248"/>
      <c r="Q90" s="248"/>
      <c r="R90" s="248"/>
      <c r="S90" s="248"/>
      <c r="T90" s="249"/>
      <c r="AT90" s="250" t="s">
        <v>210</v>
      </c>
      <c r="AU90" s="250" t="s">
        <v>83</v>
      </c>
      <c r="AV90" s="15" t="s">
        <v>202</v>
      </c>
      <c r="AW90" s="15" t="s">
        <v>38</v>
      </c>
      <c r="AX90" s="15" t="s">
        <v>23</v>
      </c>
      <c r="AY90" s="250" t="s">
        <v>195</v>
      </c>
    </row>
    <row r="91" spans="2:65" s="1" customFormat="1" ht="20.399999999999999" customHeight="1">
      <c r="B91" s="36"/>
      <c r="C91" s="193" t="s">
        <v>83</v>
      </c>
      <c r="D91" s="193" t="s">
        <v>198</v>
      </c>
      <c r="E91" s="194" t="s">
        <v>4719</v>
      </c>
      <c r="F91" s="195" t="s">
        <v>4720</v>
      </c>
      <c r="G91" s="196" t="s">
        <v>222</v>
      </c>
      <c r="H91" s="197">
        <v>922.57</v>
      </c>
      <c r="I91" s="198"/>
      <c r="J91" s="199">
        <f>ROUND(I91*H91,2)</f>
        <v>0</v>
      </c>
      <c r="K91" s="195" t="s">
        <v>223</v>
      </c>
      <c r="L91" s="56"/>
      <c r="M91" s="200" t="s">
        <v>22</v>
      </c>
      <c r="N91" s="201" t="s">
        <v>46</v>
      </c>
      <c r="O91" s="37"/>
      <c r="P91" s="202">
        <f>O91*H91</f>
        <v>0</v>
      </c>
      <c r="Q91" s="202">
        <v>0</v>
      </c>
      <c r="R91" s="202">
        <f>Q91*H91</f>
        <v>0</v>
      </c>
      <c r="S91" s="202">
        <v>0.18099999999999999</v>
      </c>
      <c r="T91" s="203">
        <f>S91*H91</f>
        <v>166.98517000000001</v>
      </c>
      <c r="AR91" s="19" t="s">
        <v>202</v>
      </c>
      <c r="AT91" s="19" t="s">
        <v>198</v>
      </c>
      <c r="AU91" s="19" t="s">
        <v>83</v>
      </c>
      <c r="AY91" s="19" t="s">
        <v>195</v>
      </c>
      <c r="BE91" s="204">
        <f>IF(N91="základní",J91,0)</f>
        <v>0</v>
      </c>
      <c r="BF91" s="204">
        <f>IF(N91="snížená",J91,0)</f>
        <v>0</v>
      </c>
      <c r="BG91" s="204">
        <f>IF(N91="zákl. přenesená",J91,0)</f>
        <v>0</v>
      </c>
      <c r="BH91" s="204">
        <f>IF(N91="sníž. přenesená",J91,0)</f>
        <v>0</v>
      </c>
      <c r="BI91" s="204">
        <f>IF(N91="nulová",J91,0)</f>
        <v>0</v>
      </c>
      <c r="BJ91" s="19" t="s">
        <v>23</v>
      </c>
      <c r="BK91" s="204">
        <f>ROUND(I91*H91,2)</f>
        <v>0</v>
      </c>
      <c r="BL91" s="19" t="s">
        <v>202</v>
      </c>
      <c r="BM91" s="19" t="s">
        <v>4885</v>
      </c>
    </row>
    <row r="92" spans="2:65" s="1" customFormat="1" ht="192">
      <c r="B92" s="36"/>
      <c r="C92" s="58"/>
      <c r="D92" s="205" t="s">
        <v>225</v>
      </c>
      <c r="E92" s="58"/>
      <c r="F92" s="206" t="s">
        <v>4716</v>
      </c>
      <c r="G92" s="58"/>
      <c r="H92" s="58"/>
      <c r="I92" s="163"/>
      <c r="J92" s="58"/>
      <c r="K92" s="58"/>
      <c r="L92" s="56"/>
      <c r="M92" s="73"/>
      <c r="N92" s="37"/>
      <c r="O92" s="37"/>
      <c r="P92" s="37"/>
      <c r="Q92" s="37"/>
      <c r="R92" s="37"/>
      <c r="S92" s="37"/>
      <c r="T92" s="74"/>
      <c r="AT92" s="19" t="s">
        <v>225</v>
      </c>
      <c r="AU92" s="19" t="s">
        <v>83</v>
      </c>
    </row>
    <row r="93" spans="2:65" s="12" customFormat="1">
      <c r="B93" s="207"/>
      <c r="C93" s="208"/>
      <c r="D93" s="205" t="s">
        <v>210</v>
      </c>
      <c r="E93" s="209" t="s">
        <v>22</v>
      </c>
      <c r="F93" s="210" t="s">
        <v>1257</v>
      </c>
      <c r="G93" s="208"/>
      <c r="H93" s="211" t="s">
        <v>22</v>
      </c>
      <c r="I93" s="212"/>
      <c r="J93" s="208"/>
      <c r="K93" s="208"/>
      <c r="L93" s="213"/>
      <c r="M93" s="214"/>
      <c r="N93" s="215"/>
      <c r="O93" s="215"/>
      <c r="P93" s="215"/>
      <c r="Q93" s="215"/>
      <c r="R93" s="215"/>
      <c r="S93" s="215"/>
      <c r="T93" s="216"/>
      <c r="AT93" s="217" t="s">
        <v>210</v>
      </c>
      <c r="AU93" s="217" t="s">
        <v>83</v>
      </c>
      <c r="AV93" s="12" t="s">
        <v>23</v>
      </c>
      <c r="AW93" s="12" t="s">
        <v>38</v>
      </c>
      <c r="AX93" s="12" t="s">
        <v>75</v>
      </c>
      <c r="AY93" s="217" t="s">
        <v>195</v>
      </c>
    </row>
    <row r="94" spans="2:65" s="13" customFormat="1">
      <c r="B94" s="218"/>
      <c r="C94" s="219"/>
      <c r="D94" s="205" t="s">
        <v>210</v>
      </c>
      <c r="E94" s="220" t="s">
        <v>22</v>
      </c>
      <c r="F94" s="221" t="s">
        <v>4884</v>
      </c>
      <c r="G94" s="219"/>
      <c r="H94" s="222">
        <v>922.57</v>
      </c>
      <c r="I94" s="223"/>
      <c r="J94" s="219"/>
      <c r="K94" s="219"/>
      <c r="L94" s="224"/>
      <c r="M94" s="225"/>
      <c r="N94" s="226"/>
      <c r="O94" s="226"/>
      <c r="P94" s="226"/>
      <c r="Q94" s="226"/>
      <c r="R94" s="226"/>
      <c r="S94" s="226"/>
      <c r="T94" s="227"/>
      <c r="AT94" s="228" t="s">
        <v>210</v>
      </c>
      <c r="AU94" s="228" t="s">
        <v>83</v>
      </c>
      <c r="AV94" s="13" t="s">
        <v>83</v>
      </c>
      <c r="AW94" s="13" t="s">
        <v>38</v>
      </c>
      <c r="AX94" s="13" t="s">
        <v>75</v>
      </c>
      <c r="AY94" s="228" t="s">
        <v>195</v>
      </c>
    </row>
    <row r="95" spans="2:65" s="14" customFormat="1">
      <c r="B95" s="229"/>
      <c r="C95" s="230"/>
      <c r="D95" s="205" t="s">
        <v>210</v>
      </c>
      <c r="E95" s="231" t="s">
        <v>22</v>
      </c>
      <c r="F95" s="232" t="s">
        <v>215</v>
      </c>
      <c r="G95" s="230"/>
      <c r="H95" s="233">
        <v>922.57</v>
      </c>
      <c r="I95" s="234"/>
      <c r="J95" s="230"/>
      <c r="K95" s="230"/>
      <c r="L95" s="235"/>
      <c r="M95" s="236"/>
      <c r="N95" s="237"/>
      <c r="O95" s="237"/>
      <c r="P95" s="237"/>
      <c r="Q95" s="237"/>
      <c r="R95" s="237"/>
      <c r="S95" s="237"/>
      <c r="T95" s="238"/>
      <c r="AT95" s="239" t="s">
        <v>210</v>
      </c>
      <c r="AU95" s="239" t="s">
        <v>83</v>
      </c>
      <c r="AV95" s="14" t="s">
        <v>216</v>
      </c>
      <c r="AW95" s="14" t="s">
        <v>38</v>
      </c>
      <c r="AX95" s="14" t="s">
        <v>75</v>
      </c>
      <c r="AY95" s="239" t="s">
        <v>195</v>
      </c>
    </row>
    <row r="96" spans="2:65" s="15" customFormat="1">
      <c r="B96" s="240"/>
      <c r="C96" s="241"/>
      <c r="D96" s="251" t="s">
        <v>210</v>
      </c>
      <c r="E96" s="252" t="s">
        <v>22</v>
      </c>
      <c r="F96" s="253" t="s">
        <v>217</v>
      </c>
      <c r="G96" s="241"/>
      <c r="H96" s="254">
        <v>922.57</v>
      </c>
      <c r="I96" s="245"/>
      <c r="J96" s="241"/>
      <c r="K96" s="241"/>
      <c r="L96" s="246"/>
      <c r="M96" s="247"/>
      <c r="N96" s="248"/>
      <c r="O96" s="248"/>
      <c r="P96" s="248"/>
      <c r="Q96" s="248"/>
      <c r="R96" s="248"/>
      <c r="S96" s="248"/>
      <c r="T96" s="249"/>
      <c r="AT96" s="250" t="s">
        <v>210</v>
      </c>
      <c r="AU96" s="250" t="s">
        <v>83</v>
      </c>
      <c r="AV96" s="15" t="s">
        <v>202</v>
      </c>
      <c r="AW96" s="15" t="s">
        <v>38</v>
      </c>
      <c r="AX96" s="15" t="s">
        <v>23</v>
      </c>
      <c r="AY96" s="250" t="s">
        <v>195</v>
      </c>
    </row>
    <row r="97" spans="2:65" s="1" customFormat="1" ht="28.8" customHeight="1">
      <c r="B97" s="36"/>
      <c r="C97" s="193" t="s">
        <v>216</v>
      </c>
      <c r="D97" s="193" t="s">
        <v>198</v>
      </c>
      <c r="E97" s="194" t="s">
        <v>4886</v>
      </c>
      <c r="F97" s="195" t="s">
        <v>4887</v>
      </c>
      <c r="G97" s="196" t="s">
        <v>231</v>
      </c>
      <c r="H97" s="197">
        <v>369.06</v>
      </c>
      <c r="I97" s="198"/>
      <c r="J97" s="199">
        <f>ROUND(I97*H97,2)</f>
        <v>0</v>
      </c>
      <c r="K97" s="195" t="s">
        <v>223</v>
      </c>
      <c r="L97" s="56"/>
      <c r="M97" s="200" t="s">
        <v>22</v>
      </c>
      <c r="N97" s="201" t="s">
        <v>46</v>
      </c>
      <c r="O97" s="37"/>
      <c r="P97" s="202">
        <f>O97*H97</f>
        <v>0</v>
      </c>
      <c r="Q97" s="202">
        <v>0</v>
      </c>
      <c r="R97" s="202">
        <f>Q97*H97</f>
        <v>0</v>
      </c>
      <c r="S97" s="202">
        <v>0</v>
      </c>
      <c r="T97" s="203">
        <f>S97*H97</f>
        <v>0</v>
      </c>
      <c r="AR97" s="19" t="s">
        <v>202</v>
      </c>
      <c r="AT97" s="19" t="s">
        <v>198</v>
      </c>
      <c r="AU97" s="19" t="s">
        <v>83</v>
      </c>
      <c r="AY97" s="19" t="s">
        <v>195</v>
      </c>
      <c r="BE97" s="204">
        <f>IF(N97="základní",J97,0)</f>
        <v>0</v>
      </c>
      <c r="BF97" s="204">
        <f>IF(N97="snížená",J97,0)</f>
        <v>0</v>
      </c>
      <c r="BG97" s="204">
        <f>IF(N97="zákl. přenesená",J97,0)</f>
        <v>0</v>
      </c>
      <c r="BH97" s="204">
        <f>IF(N97="sníž. přenesená",J97,0)</f>
        <v>0</v>
      </c>
      <c r="BI97" s="204">
        <f>IF(N97="nulová",J97,0)</f>
        <v>0</v>
      </c>
      <c r="BJ97" s="19" t="s">
        <v>23</v>
      </c>
      <c r="BK97" s="204">
        <f>ROUND(I97*H97,2)</f>
        <v>0</v>
      </c>
      <c r="BL97" s="19" t="s">
        <v>202</v>
      </c>
      <c r="BM97" s="19" t="s">
        <v>4888</v>
      </c>
    </row>
    <row r="98" spans="2:65" s="1" customFormat="1" ht="108">
      <c r="B98" s="36"/>
      <c r="C98" s="58"/>
      <c r="D98" s="205" t="s">
        <v>225</v>
      </c>
      <c r="E98" s="58"/>
      <c r="F98" s="206" t="s">
        <v>4814</v>
      </c>
      <c r="G98" s="58"/>
      <c r="H98" s="58"/>
      <c r="I98" s="163"/>
      <c r="J98" s="58"/>
      <c r="K98" s="58"/>
      <c r="L98" s="56"/>
      <c r="M98" s="73"/>
      <c r="N98" s="37"/>
      <c r="O98" s="37"/>
      <c r="P98" s="37"/>
      <c r="Q98" s="37"/>
      <c r="R98" s="37"/>
      <c r="S98" s="37"/>
      <c r="T98" s="74"/>
      <c r="AT98" s="19" t="s">
        <v>225</v>
      </c>
      <c r="AU98" s="19" t="s">
        <v>83</v>
      </c>
    </row>
    <row r="99" spans="2:65" s="12" customFormat="1">
      <c r="B99" s="207"/>
      <c r="C99" s="208"/>
      <c r="D99" s="205" t="s">
        <v>210</v>
      </c>
      <c r="E99" s="209" t="s">
        <v>22</v>
      </c>
      <c r="F99" s="210" t="s">
        <v>4889</v>
      </c>
      <c r="G99" s="208"/>
      <c r="H99" s="211" t="s">
        <v>22</v>
      </c>
      <c r="I99" s="212"/>
      <c r="J99" s="208"/>
      <c r="K99" s="208"/>
      <c r="L99" s="213"/>
      <c r="M99" s="214"/>
      <c r="N99" s="215"/>
      <c r="O99" s="215"/>
      <c r="P99" s="215"/>
      <c r="Q99" s="215"/>
      <c r="R99" s="215"/>
      <c r="S99" s="215"/>
      <c r="T99" s="216"/>
      <c r="AT99" s="217" t="s">
        <v>210</v>
      </c>
      <c r="AU99" s="217" t="s">
        <v>83</v>
      </c>
      <c r="AV99" s="12" t="s">
        <v>23</v>
      </c>
      <c r="AW99" s="12" t="s">
        <v>38</v>
      </c>
      <c r="AX99" s="12" t="s">
        <v>75</v>
      </c>
      <c r="AY99" s="217" t="s">
        <v>195</v>
      </c>
    </row>
    <row r="100" spans="2:65" s="13" customFormat="1">
      <c r="B100" s="218"/>
      <c r="C100" s="219"/>
      <c r="D100" s="205" t="s">
        <v>210</v>
      </c>
      <c r="E100" s="220" t="s">
        <v>22</v>
      </c>
      <c r="F100" s="221" t="s">
        <v>4890</v>
      </c>
      <c r="G100" s="219"/>
      <c r="H100" s="222">
        <v>369.06</v>
      </c>
      <c r="I100" s="223"/>
      <c r="J100" s="219"/>
      <c r="K100" s="219"/>
      <c r="L100" s="224"/>
      <c r="M100" s="225"/>
      <c r="N100" s="226"/>
      <c r="O100" s="226"/>
      <c r="P100" s="226"/>
      <c r="Q100" s="226"/>
      <c r="R100" s="226"/>
      <c r="S100" s="226"/>
      <c r="T100" s="227"/>
      <c r="AT100" s="228" t="s">
        <v>210</v>
      </c>
      <c r="AU100" s="228" t="s">
        <v>83</v>
      </c>
      <c r="AV100" s="13" t="s">
        <v>83</v>
      </c>
      <c r="AW100" s="13" t="s">
        <v>38</v>
      </c>
      <c r="AX100" s="13" t="s">
        <v>75</v>
      </c>
      <c r="AY100" s="228" t="s">
        <v>195</v>
      </c>
    </row>
    <row r="101" spans="2:65" s="14" customFormat="1">
      <c r="B101" s="229"/>
      <c r="C101" s="230"/>
      <c r="D101" s="205" t="s">
        <v>210</v>
      </c>
      <c r="E101" s="231" t="s">
        <v>22</v>
      </c>
      <c r="F101" s="232" t="s">
        <v>215</v>
      </c>
      <c r="G101" s="230"/>
      <c r="H101" s="233">
        <v>369.06</v>
      </c>
      <c r="I101" s="234"/>
      <c r="J101" s="230"/>
      <c r="K101" s="230"/>
      <c r="L101" s="235"/>
      <c r="M101" s="236"/>
      <c r="N101" s="237"/>
      <c r="O101" s="237"/>
      <c r="P101" s="237"/>
      <c r="Q101" s="237"/>
      <c r="R101" s="237"/>
      <c r="S101" s="237"/>
      <c r="T101" s="238"/>
      <c r="AT101" s="239" t="s">
        <v>210</v>
      </c>
      <c r="AU101" s="239" t="s">
        <v>83</v>
      </c>
      <c r="AV101" s="14" t="s">
        <v>216</v>
      </c>
      <c r="AW101" s="14" t="s">
        <v>38</v>
      </c>
      <c r="AX101" s="14" t="s">
        <v>75</v>
      </c>
      <c r="AY101" s="239" t="s">
        <v>195</v>
      </c>
    </row>
    <row r="102" spans="2:65" s="15" customFormat="1">
      <c r="B102" s="240"/>
      <c r="C102" s="241"/>
      <c r="D102" s="251" t="s">
        <v>210</v>
      </c>
      <c r="E102" s="252" t="s">
        <v>22</v>
      </c>
      <c r="F102" s="253" t="s">
        <v>217</v>
      </c>
      <c r="G102" s="241"/>
      <c r="H102" s="254">
        <v>369.06</v>
      </c>
      <c r="I102" s="245"/>
      <c r="J102" s="241"/>
      <c r="K102" s="241"/>
      <c r="L102" s="246"/>
      <c r="M102" s="247"/>
      <c r="N102" s="248"/>
      <c r="O102" s="248"/>
      <c r="P102" s="248"/>
      <c r="Q102" s="248"/>
      <c r="R102" s="248"/>
      <c r="S102" s="248"/>
      <c r="T102" s="249"/>
      <c r="AT102" s="250" t="s">
        <v>210</v>
      </c>
      <c r="AU102" s="250" t="s">
        <v>83</v>
      </c>
      <c r="AV102" s="15" t="s">
        <v>202</v>
      </c>
      <c r="AW102" s="15" t="s">
        <v>38</v>
      </c>
      <c r="AX102" s="15" t="s">
        <v>23</v>
      </c>
      <c r="AY102" s="250" t="s">
        <v>195</v>
      </c>
    </row>
    <row r="103" spans="2:65" s="1" customFormat="1" ht="40.200000000000003" customHeight="1">
      <c r="B103" s="36"/>
      <c r="C103" s="193" t="s">
        <v>202</v>
      </c>
      <c r="D103" s="193" t="s">
        <v>198</v>
      </c>
      <c r="E103" s="194" t="s">
        <v>4820</v>
      </c>
      <c r="F103" s="195" t="s">
        <v>4821</v>
      </c>
      <c r="G103" s="196" t="s">
        <v>231</v>
      </c>
      <c r="H103" s="197">
        <v>369.06</v>
      </c>
      <c r="I103" s="198"/>
      <c r="J103" s="199">
        <f>ROUND(I103*H103,2)</f>
        <v>0</v>
      </c>
      <c r="K103" s="195" t="s">
        <v>223</v>
      </c>
      <c r="L103" s="56"/>
      <c r="M103" s="200" t="s">
        <v>22</v>
      </c>
      <c r="N103" s="201" t="s">
        <v>46</v>
      </c>
      <c r="O103" s="37"/>
      <c r="P103" s="202">
        <f>O103*H103</f>
        <v>0</v>
      </c>
      <c r="Q103" s="202">
        <v>0</v>
      </c>
      <c r="R103" s="202">
        <f>Q103*H103</f>
        <v>0</v>
      </c>
      <c r="S103" s="202">
        <v>0</v>
      </c>
      <c r="T103" s="203">
        <f>S103*H103</f>
        <v>0</v>
      </c>
      <c r="AR103" s="19" t="s">
        <v>202</v>
      </c>
      <c r="AT103" s="19" t="s">
        <v>198</v>
      </c>
      <c r="AU103" s="19" t="s">
        <v>83</v>
      </c>
      <c r="AY103" s="19" t="s">
        <v>195</v>
      </c>
      <c r="BE103" s="204">
        <f>IF(N103="základní",J103,0)</f>
        <v>0</v>
      </c>
      <c r="BF103" s="204">
        <f>IF(N103="snížená",J103,0)</f>
        <v>0</v>
      </c>
      <c r="BG103" s="204">
        <f>IF(N103="zákl. přenesená",J103,0)</f>
        <v>0</v>
      </c>
      <c r="BH103" s="204">
        <f>IF(N103="sníž. přenesená",J103,0)</f>
        <v>0</v>
      </c>
      <c r="BI103" s="204">
        <f>IF(N103="nulová",J103,0)</f>
        <v>0</v>
      </c>
      <c r="BJ103" s="19" t="s">
        <v>23</v>
      </c>
      <c r="BK103" s="204">
        <f>ROUND(I103*H103,2)</f>
        <v>0</v>
      </c>
      <c r="BL103" s="19" t="s">
        <v>202</v>
      </c>
      <c r="BM103" s="19" t="s">
        <v>4891</v>
      </c>
    </row>
    <row r="104" spans="2:65" s="1" customFormat="1" ht="192">
      <c r="B104" s="36"/>
      <c r="C104" s="58"/>
      <c r="D104" s="251" t="s">
        <v>225</v>
      </c>
      <c r="E104" s="58"/>
      <c r="F104" s="272" t="s">
        <v>4823</v>
      </c>
      <c r="G104" s="58"/>
      <c r="H104" s="58"/>
      <c r="I104" s="163"/>
      <c r="J104" s="58"/>
      <c r="K104" s="58"/>
      <c r="L104" s="56"/>
      <c r="M104" s="73"/>
      <c r="N104" s="37"/>
      <c r="O104" s="37"/>
      <c r="P104" s="37"/>
      <c r="Q104" s="37"/>
      <c r="R104" s="37"/>
      <c r="S104" s="37"/>
      <c r="T104" s="74"/>
      <c r="AT104" s="19" t="s">
        <v>225</v>
      </c>
      <c r="AU104" s="19" t="s">
        <v>83</v>
      </c>
    </row>
    <row r="105" spans="2:65" s="1" customFormat="1" ht="20.399999999999999" customHeight="1">
      <c r="B105" s="36"/>
      <c r="C105" s="193" t="s">
        <v>239</v>
      </c>
      <c r="D105" s="193" t="s">
        <v>198</v>
      </c>
      <c r="E105" s="194" t="s">
        <v>4824</v>
      </c>
      <c r="F105" s="195" t="s">
        <v>4825</v>
      </c>
      <c r="G105" s="196" t="s">
        <v>231</v>
      </c>
      <c r="H105" s="197">
        <v>369.06</v>
      </c>
      <c r="I105" s="198"/>
      <c r="J105" s="199">
        <f>ROUND(I105*H105,2)</f>
        <v>0</v>
      </c>
      <c r="K105" s="195" t="s">
        <v>223</v>
      </c>
      <c r="L105" s="56"/>
      <c r="M105" s="200" t="s">
        <v>22</v>
      </c>
      <c r="N105" s="201" t="s">
        <v>46</v>
      </c>
      <c r="O105" s="37"/>
      <c r="P105" s="202">
        <f>O105*H105</f>
        <v>0</v>
      </c>
      <c r="Q105" s="202">
        <v>0</v>
      </c>
      <c r="R105" s="202">
        <f>Q105*H105</f>
        <v>0</v>
      </c>
      <c r="S105" s="202">
        <v>0</v>
      </c>
      <c r="T105" s="203">
        <f>S105*H105</f>
        <v>0</v>
      </c>
      <c r="AR105" s="19" t="s">
        <v>202</v>
      </c>
      <c r="AT105" s="19" t="s">
        <v>198</v>
      </c>
      <c r="AU105" s="19" t="s">
        <v>83</v>
      </c>
      <c r="AY105" s="19" t="s">
        <v>195</v>
      </c>
      <c r="BE105" s="204">
        <f>IF(N105="základní",J105,0)</f>
        <v>0</v>
      </c>
      <c r="BF105" s="204">
        <f>IF(N105="snížená",J105,0)</f>
        <v>0</v>
      </c>
      <c r="BG105" s="204">
        <f>IF(N105="zákl. přenesená",J105,0)</f>
        <v>0</v>
      </c>
      <c r="BH105" s="204">
        <f>IF(N105="sníž. přenesená",J105,0)</f>
        <v>0</v>
      </c>
      <c r="BI105" s="204">
        <f>IF(N105="nulová",J105,0)</f>
        <v>0</v>
      </c>
      <c r="BJ105" s="19" t="s">
        <v>23</v>
      </c>
      <c r="BK105" s="204">
        <f>ROUND(I105*H105,2)</f>
        <v>0</v>
      </c>
      <c r="BL105" s="19" t="s">
        <v>202</v>
      </c>
      <c r="BM105" s="19" t="s">
        <v>4892</v>
      </c>
    </row>
    <row r="106" spans="2:65" s="1" customFormat="1" ht="192">
      <c r="B106" s="36"/>
      <c r="C106" s="58"/>
      <c r="D106" s="251" t="s">
        <v>225</v>
      </c>
      <c r="E106" s="58"/>
      <c r="F106" s="272" t="s">
        <v>4827</v>
      </c>
      <c r="G106" s="58"/>
      <c r="H106" s="58"/>
      <c r="I106" s="163"/>
      <c r="J106" s="58"/>
      <c r="K106" s="58"/>
      <c r="L106" s="56"/>
      <c r="M106" s="73"/>
      <c r="N106" s="37"/>
      <c r="O106" s="37"/>
      <c r="P106" s="37"/>
      <c r="Q106" s="37"/>
      <c r="R106" s="37"/>
      <c r="S106" s="37"/>
      <c r="T106" s="74"/>
      <c r="AT106" s="19" t="s">
        <v>225</v>
      </c>
      <c r="AU106" s="19" t="s">
        <v>83</v>
      </c>
    </row>
    <row r="107" spans="2:65" s="1" customFormat="1" ht="20.399999999999999" customHeight="1">
      <c r="B107" s="36"/>
      <c r="C107" s="193" t="s">
        <v>196</v>
      </c>
      <c r="D107" s="193" t="s">
        <v>198</v>
      </c>
      <c r="E107" s="194" t="s">
        <v>4828</v>
      </c>
      <c r="F107" s="195" t="s">
        <v>4829</v>
      </c>
      <c r="G107" s="196" t="s">
        <v>242</v>
      </c>
      <c r="H107" s="197">
        <v>664.30799999999999</v>
      </c>
      <c r="I107" s="198"/>
      <c r="J107" s="199">
        <f>ROUND(I107*H107,2)</f>
        <v>0</v>
      </c>
      <c r="K107" s="195" t="s">
        <v>223</v>
      </c>
      <c r="L107" s="56"/>
      <c r="M107" s="200" t="s">
        <v>22</v>
      </c>
      <c r="N107" s="201" t="s">
        <v>46</v>
      </c>
      <c r="O107" s="37"/>
      <c r="P107" s="202">
        <f>O107*H107</f>
        <v>0</v>
      </c>
      <c r="Q107" s="202">
        <v>0</v>
      </c>
      <c r="R107" s="202">
        <f>Q107*H107</f>
        <v>0</v>
      </c>
      <c r="S107" s="202">
        <v>0</v>
      </c>
      <c r="T107" s="203">
        <f>S107*H107</f>
        <v>0</v>
      </c>
      <c r="AR107" s="19" t="s">
        <v>202</v>
      </c>
      <c r="AT107" s="19" t="s">
        <v>198</v>
      </c>
      <c r="AU107" s="19" t="s">
        <v>83</v>
      </c>
      <c r="AY107" s="19" t="s">
        <v>195</v>
      </c>
      <c r="BE107" s="204">
        <f>IF(N107="základní",J107,0)</f>
        <v>0</v>
      </c>
      <c r="BF107" s="204">
        <f>IF(N107="snížená",J107,0)</f>
        <v>0</v>
      </c>
      <c r="BG107" s="204">
        <f>IF(N107="zákl. přenesená",J107,0)</f>
        <v>0</v>
      </c>
      <c r="BH107" s="204">
        <f>IF(N107="sníž. přenesená",J107,0)</f>
        <v>0</v>
      </c>
      <c r="BI107" s="204">
        <f>IF(N107="nulová",J107,0)</f>
        <v>0</v>
      </c>
      <c r="BJ107" s="19" t="s">
        <v>23</v>
      </c>
      <c r="BK107" s="204">
        <f>ROUND(I107*H107,2)</f>
        <v>0</v>
      </c>
      <c r="BL107" s="19" t="s">
        <v>202</v>
      </c>
      <c r="BM107" s="19" t="s">
        <v>4893</v>
      </c>
    </row>
    <row r="108" spans="2:65" s="1" customFormat="1" ht="192">
      <c r="B108" s="36"/>
      <c r="C108" s="58"/>
      <c r="D108" s="205" t="s">
        <v>225</v>
      </c>
      <c r="E108" s="58"/>
      <c r="F108" s="206" t="s">
        <v>4827</v>
      </c>
      <c r="G108" s="58"/>
      <c r="H108" s="58"/>
      <c r="I108" s="163"/>
      <c r="J108" s="58"/>
      <c r="K108" s="58"/>
      <c r="L108" s="56"/>
      <c r="M108" s="73"/>
      <c r="N108" s="37"/>
      <c r="O108" s="37"/>
      <c r="P108" s="37"/>
      <c r="Q108" s="37"/>
      <c r="R108" s="37"/>
      <c r="S108" s="37"/>
      <c r="T108" s="74"/>
      <c r="AT108" s="19" t="s">
        <v>225</v>
      </c>
      <c r="AU108" s="19" t="s">
        <v>83</v>
      </c>
    </row>
    <row r="109" spans="2:65" s="13" customFormat="1">
      <c r="B109" s="218"/>
      <c r="C109" s="219"/>
      <c r="D109" s="251" t="s">
        <v>210</v>
      </c>
      <c r="E109" s="219"/>
      <c r="F109" s="270" t="s">
        <v>4894</v>
      </c>
      <c r="G109" s="219"/>
      <c r="H109" s="271">
        <v>664.30799999999999</v>
      </c>
      <c r="I109" s="223"/>
      <c r="J109" s="219"/>
      <c r="K109" s="219"/>
      <c r="L109" s="224"/>
      <c r="M109" s="225"/>
      <c r="N109" s="226"/>
      <c r="O109" s="226"/>
      <c r="P109" s="226"/>
      <c r="Q109" s="226"/>
      <c r="R109" s="226"/>
      <c r="S109" s="226"/>
      <c r="T109" s="227"/>
      <c r="AT109" s="228" t="s">
        <v>210</v>
      </c>
      <c r="AU109" s="228" t="s">
        <v>83</v>
      </c>
      <c r="AV109" s="13" t="s">
        <v>83</v>
      </c>
      <c r="AW109" s="13" t="s">
        <v>4</v>
      </c>
      <c r="AX109" s="13" t="s">
        <v>23</v>
      </c>
      <c r="AY109" s="228" t="s">
        <v>195</v>
      </c>
    </row>
    <row r="110" spans="2:65" s="1" customFormat="1" ht="40.200000000000003" customHeight="1">
      <c r="B110" s="36"/>
      <c r="C110" s="193" t="s">
        <v>255</v>
      </c>
      <c r="D110" s="193" t="s">
        <v>198</v>
      </c>
      <c r="E110" s="194" t="s">
        <v>4832</v>
      </c>
      <c r="F110" s="195" t="s">
        <v>4833</v>
      </c>
      <c r="G110" s="196" t="s">
        <v>222</v>
      </c>
      <c r="H110" s="197">
        <v>419.89</v>
      </c>
      <c r="I110" s="198"/>
      <c r="J110" s="199">
        <f>ROUND(I110*H110,2)</f>
        <v>0</v>
      </c>
      <c r="K110" s="195" t="s">
        <v>223</v>
      </c>
      <c r="L110" s="56"/>
      <c r="M110" s="200" t="s">
        <v>22</v>
      </c>
      <c r="N110" s="201" t="s">
        <v>46</v>
      </c>
      <c r="O110" s="37"/>
      <c r="P110" s="202">
        <f>O110*H110</f>
        <v>0</v>
      </c>
      <c r="Q110" s="202">
        <v>0</v>
      </c>
      <c r="R110" s="202">
        <f>Q110*H110</f>
        <v>0</v>
      </c>
      <c r="S110" s="202">
        <v>0</v>
      </c>
      <c r="T110" s="203">
        <f>S110*H110</f>
        <v>0</v>
      </c>
      <c r="AR110" s="19" t="s">
        <v>202</v>
      </c>
      <c r="AT110" s="19" t="s">
        <v>198</v>
      </c>
      <c r="AU110" s="19" t="s">
        <v>83</v>
      </c>
      <c r="AY110" s="19" t="s">
        <v>195</v>
      </c>
      <c r="BE110" s="204">
        <f>IF(N110="základní",J110,0)</f>
        <v>0</v>
      </c>
      <c r="BF110" s="204">
        <f>IF(N110="snížená",J110,0)</f>
        <v>0</v>
      </c>
      <c r="BG110" s="204">
        <f>IF(N110="zákl. přenesená",J110,0)</f>
        <v>0</v>
      </c>
      <c r="BH110" s="204">
        <f>IF(N110="sníž. přenesená",J110,0)</f>
        <v>0</v>
      </c>
      <c r="BI110" s="204">
        <f>IF(N110="nulová",J110,0)</f>
        <v>0</v>
      </c>
      <c r="BJ110" s="19" t="s">
        <v>23</v>
      </c>
      <c r="BK110" s="204">
        <f>ROUND(I110*H110,2)</f>
        <v>0</v>
      </c>
      <c r="BL110" s="19" t="s">
        <v>202</v>
      </c>
      <c r="BM110" s="19" t="s">
        <v>4895</v>
      </c>
    </row>
    <row r="111" spans="2:65" s="1" customFormat="1" ht="108">
      <c r="B111" s="36"/>
      <c r="C111" s="58"/>
      <c r="D111" s="205" t="s">
        <v>225</v>
      </c>
      <c r="E111" s="58"/>
      <c r="F111" s="206" t="s">
        <v>4835</v>
      </c>
      <c r="G111" s="58"/>
      <c r="H111" s="58"/>
      <c r="I111" s="163"/>
      <c r="J111" s="58"/>
      <c r="K111" s="58"/>
      <c r="L111" s="56"/>
      <c r="M111" s="73"/>
      <c r="N111" s="37"/>
      <c r="O111" s="37"/>
      <c r="P111" s="37"/>
      <c r="Q111" s="37"/>
      <c r="R111" s="37"/>
      <c r="S111" s="37"/>
      <c r="T111" s="74"/>
      <c r="AT111" s="19" t="s">
        <v>225</v>
      </c>
      <c r="AU111" s="19" t="s">
        <v>83</v>
      </c>
    </row>
    <row r="112" spans="2:65" s="12" customFormat="1">
      <c r="B112" s="207"/>
      <c r="C112" s="208"/>
      <c r="D112" s="205" t="s">
        <v>210</v>
      </c>
      <c r="E112" s="209" t="s">
        <v>22</v>
      </c>
      <c r="F112" s="210" t="s">
        <v>4889</v>
      </c>
      <c r="G112" s="208"/>
      <c r="H112" s="211" t="s">
        <v>22</v>
      </c>
      <c r="I112" s="212"/>
      <c r="J112" s="208"/>
      <c r="K112" s="208"/>
      <c r="L112" s="213"/>
      <c r="M112" s="214"/>
      <c r="N112" s="215"/>
      <c r="O112" s="215"/>
      <c r="P112" s="215"/>
      <c r="Q112" s="215"/>
      <c r="R112" s="215"/>
      <c r="S112" s="215"/>
      <c r="T112" s="216"/>
      <c r="AT112" s="217" t="s">
        <v>210</v>
      </c>
      <c r="AU112" s="217" t="s">
        <v>83</v>
      </c>
      <c r="AV112" s="12" t="s">
        <v>23</v>
      </c>
      <c r="AW112" s="12" t="s">
        <v>38</v>
      </c>
      <c r="AX112" s="12" t="s">
        <v>75</v>
      </c>
      <c r="AY112" s="217" t="s">
        <v>195</v>
      </c>
    </row>
    <row r="113" spans="2:65" s="13" customFormat="1">
      <c r="B113" s="218"/>
      <c r="C113" s="219"/>
      <c r="D113" s="205" t="s">
        <v>210</v>
      </c>
      <c r="E113" s="220" t="s">
        <v>22</v>
      </c>
      <c r="F113" s="221" t="s">
        <v>4896</v>
      </c>
      <c r="G113" s="219"/>
      <c r="H113" s="222">
        <v>419.89</v>
      </c>
      <c r="I113" s="223"/>
      <c r="J113" s="219"/>
      <c r="K113" s="219"/>
      <c r="L113" s="224"/>
      <c r="M113" s="225"/>
      <c r="N113" s="226"/>
      <c r="O113" s="226"/>
      <c r="P113" s="226"/>
      <c r="Q113" s="226"/>
      <c r="R113" s="226"/>
      <c r="S113" s="226"/>
      <c r="T113" s="227"/>
      <c r="AT113" s="228" t="s">
        <v>210</v>
      </c>
      <c r="AU113" s="228" t="s">
        <v>83</v>
      </c>
      <c r="AV113" s="13" t="s">
        <v>83</v>
      </c>
      <c r="AW113" s="13" t="s">
        <v>38</v>
      </c>
      <c r="AX113" s="13" t="s">
        <v>75</v>
      </c>
      <c r="AY113" s="228" t="s">
        <v>195</v>
      </c>
    </row>
    <row r="114" spans="2:65" s="14" customFormat="1">
      <c r="B114" s="229"/>
      <c r="C114" s="230"/>
      <c r="D114" s="205" t="s">
        <v>210</v>
      </c>
      <c r="E114" s="231" t="s">
        <v>22</v>
      </c>
      <c r="F114" s="232" t="s">
        <v>215</v>
      </c>
      <c r="G114" s="230"/>
      <c r="H114" s="233">
        <v>419.89</v>
      </c>
      <c r="I114" s="234"/>
      <c r="J114" s="230"/>
      <c r="K114" s="230"/>
      <c r="L114" s="235"/>
      <c r="M114" s="236"/>
      <c r="N114" s="237"/>
      <c r="O114" s="237"/>
      <c r="P114" s="237"/>
      <c r="Q114" s="237"/>
      <c r="R114" s="237"/>
      <c r="S114" s="237"/>
      <c r="T114" s="238"/>
      <c r="AT114" s="239" t="s">
        <v>210</v>
      </c>
      <c r="AU114" s="239" t="s">
        <v>83</v>
      </c>
      <c r="AV114" s="14" t="s">
        <v>216</v>
      </c>
      <c r="AW114" s="14" t="s">
        <v>38</v>
      </c>
      <c r="AX114" s="14" t="s">
        <v>75</v>
      </c>
      <c r="AY114" s="239" t="s">
        <v>195</v>
      </c>
    </row>
    <row r="115" spans="2:65" s="15" customFormat="1">
      <c r="B115" s="240"/>
      <c r="C115" s="241"/>
      <c r="D115" s="251" t="s">
        <v>210</v>
      </c>
      <c r="E115" s="252" t="s">
        <v>22</v>
      </c>
      <c r="F115" s="253" t="s">
        <v>217</v>
      </c>
      <c r="G115" s="241"/>
      <c r="H115" s="254">
        <v>419.89</v>
      </c>
      <c r="I115" s="245"/>
      <c r="J115" s="241"/>
      <c r="K115" s="241"/>
      <c r="L115" s="246"/>
      <c r="M115" s="247"/>
      <c r="N115" s="248"/>
      <c r="O115" s="248"/>
      <c r="P115" s="248"/>
      <c r="Q115" s="248"/>
      <c r="R115" s="248"/>
      <c r="S115" s="248"/>
      <c r="T115" s="249"/>
      <c r="AT115" s="250" t="s">
        <v>210</v>
      </c>
      <c r="AU115" s="250" t="s">
        <v>83</v>
      </c>
      <c r="AV115" s="15" t="s">
        <v>202</v>
      </c>
      <c r="AW115" s="15" t="s">
        <v>38</v>
      </c>
      <c r="AX115" s="15" t="s">
        <v>23</v>
      </c>
      <c r="AY115" s="250" t="s">
        <v>195</v>
      </c>
    </row>
    <row r="116" spans="2:65" s="1" customFormat="1" ht="28.8" customHeight="1">
      <c r="B116" s="36"/>
      <c r="C116" s="193" t="s">
        <v>262</v>
      </c>
      <c r="D116" s="193" t="s">
        <v>198</v>
      </c>
      <c r="E116" s="194" t="s">
        <v>4837</v>
      </c>
      <c r="F116" s="195" t="s">
        <v>4838</v>
      </c>
      <c r="G116" s="196" t="s">
        <v>222</v>
      </c>
      <c r="H116" s="197">
        <v>419.89</v>
      </c>
      <c r="I116" s="198"/>
      <c r="J116" s="199">
        <f>ROUND(I116*H116,2)</f>
        <v>0</v>
      </c>
      <c r="K116" s="195" t="s">
        <v>223</v>
      </c>
      <c r="L116" s="56"/>
      <c r="M116" s="200" t="s">
        <v>22</v>
      </c>
      <c r="N116" s="201" t="s">
        <v>46</v>
      </c>
      <c r="O116" s="37"/>
      <c r="P116" s="202">
        <f>O116*H116</f>
        <v>0</v>
      </c>
      <c r="Q116" s="202">
        <v>0</v>
      </c>
      <c r="R116" s="202">
        <f>Q116*H116</f>
        <v>0</v>
      </c>
      <c r="S116" s="202">
        <v>0</v>
      </c>
      <c r="T116" s="203">
        <f>S116*H116</f>
        <v>0</v>
      </c>
      <c r="AR116" s="19" t="s">
        <v>202</v>
      </c>
      <c r="AT116" s="19" t="s">
        <v>198</v>
      </c>
      <c r="AU116" s="19" t="s">
        <v>83</v>
      </c>
      <c r="AY116" s="19" t="s">
        <v>195</v>
      </c>
      <c r="BE116" s="204">
        <f>IF(N116="základní",J116,0)</f>
        <v>0</v>
      </c>
      <c r="BF116" s="204">
        <f>IF(N116="snížená",J116,0)</f>
        <v>0</v>
      </c>
      <c r="BG116" s="204">
        <f>IF(N116="zákl. přenesená",J116,0)</f>
        <v>0</v>
      </c>
      <c r="BH116" s="204">
        <f>IF(N116="sníž. přenesená",J116,0)</f>
        <v>0</v>
      </c>
      <c r="BI116" s="204">
        <f>IF(N116="nulová",J116,0)</f>
        <v>0</v>
      </c>
      <c r="BJ116" s="19" t="s">
        <v>23</v>
      </c>
      <c r="BK116" s="204">
        <f>ROUND(I116*H116,2)</f>
        <v>0</v>
      </c>
      <c r="BL116" s="19" t="s">
        <v>202</v>
      </c>
      <c r="BM116" s="19" t="s">
        <v>4897</v>
      </c>
    </row>
    <row r="117" spans="2:65" s="1" customFormat="1" ht="132">
      <c r="B117" s="36"/>
      <c r="C117" s="58"/>
      <c r="D117" s="205" t="s">
        <v>225</v>
      </c>
      <c r="E117" s="58"/>
      <c r="F117" s="206" t="s">
        <v>4840</v>
      </c>
      <c r="G117" s="58"/>
      <c r="H117" s="58"/>
      <c r="I117" s="163"/>
      <c r="J117" s="58"/>
      <c r="K117" s="58"/>
      <c r="L117" s="56"/>
      <c r="M117" s="73"/>
      <c r="N117" s="37"/>
      <c r="O117" s="37"/>
      <c r="P117" s="37"/>
      <c r="Q117" s="37"/>
      <c r="R117" s="37"/>
      <c r="S117" s="37"/>
      <c r="T117" s="74"/>
      <c r="AT117" s="19" t="s">
        <v>225</v>
      </c>
      <c r="AU117" s="19" t="s">
        <v>83</v>
      </c>
    </row>
    <row r="118" spans="2:65" s="12" customFormat="1">
      <c r="B118" s="207"/>
      <c r="C118" s="208"/>
      <c r="D118" s="205" t="s">
        <v>210</v>
      </c>
      <c r="E118" s="209" t="s">
        <v>22</v>
      </c>
      <c r="F118" s="210" t="s">
        <v>4889</v>
      </c>
      <c r="G118" s="208"/>
      <c r="H118" s="211" t="s">
        <v>22</v>
      </c>
      <c r="I118" s="212"/>
      <c r="J118" s="208"/>
      <c r="K118" s="208"/>
      <c r="L118" s="213"/>
      <c r="M118" s="214"/>
      <c r="N118" s="215"/>
      <c r="O118" s="215"/>
      <c r="P118" s="215"/>
      <c r="Q118" s="215"/>
      <c r="R118" s="215"/>
      <c r="S118" s="215"/>
      <c r="T118" s="216"/>
      <c r="AT118" s="217" t="s">
        <v>210</v>
      </c>
      <c r="AU118" s="217" t="s">
        <v>83</v>
      </c>
      <c r="AV118" s="12" t="s">
        <v>23</v>
      </c>
      <c r="AW118" s="12" t="s">
        <v>38</v>
      </c>
      <c r="AX118" s="12" t="s">
        <v>75</v>
      </c>
      <c r="AY118" s="217" t="s">
        <v>195</v>
      </c>
    </row>
    <row r="119" spans="2:65" s="13" customFormat="1">
      <c r="B119" s="218"/>
      <c r="C119" s="219"/>
      <c r="D119" s="205" t="s">
        <v>210</v>
      </c>
      <c r="E119" s="220" t="s">
        <v>22</v>
      </c>
      <c r="F119" s="221" t="s">
        <v>4896</v>
      </c>
      <c r="G119" s="219"/>
      <c r="H119" s="222">
        <v>419.89</v>
      </c>
      <c r="I119" s="223"/>
      <c r="J119" s="219"/>
      <c r="K119" s="219"/>
      <c r="L119" s="224"/>
      <c r="M119" s="225"/>
      <c r="N119" s="226"/>
      <c r="O119" s="226"/>
      <c r="P119" s="226"/>
      <c r="Q119" s="226"/>
      <c r="R119" s="226"/>
      <c r="S119" s="226"/>
      <c r="T119" s="227"/>
      <c r="AT119" s="228" t="s">
        <v>210</v>
      </c>
      <c r="AU119" s="228" t="s">
        <v>83</v>
      </c>
      <c r="AV119" s="13" t="s">
        <v>83</v>
      </c>
      <c r="AW119" s="13" t="s">
        <v>38</v>
      </c>
      <c r="AX119" s="13" t="s">
        <v>75</v>
      </c>
      <c r="AY119" s="228" t="s">
        <v>195</v>
      </c>
    </row>
    <row r="120" spans="2:65" s="14" customFormat="1">
      <c r="B120" s="229"/>
      <c r="C120" s="230"/>
      <c r="D120" s="205" t="s">
        <v>210</v>
      </c>
      <c r="E120" s="231" t="s">
        <v>22</v>
      </c>
      <c r="F120" s="232" t="s">
        <v>215</v>
      </c>
      <c r="G120" s="230"/>
      <c r="H120" s="233">
        <v>419.89</v>
      </c>
      <c r="I120" s="234"/>
      <c r="J120" s="230"/>
      <c r="K120" s="230"/>
      <c r="L120" s="235"/>
      <c r="M120" s="236"/>
      <c r="N120" s="237"/>
      <c r="O120" s="237"/>
      <c r="P120" s="237"/>
      <c r="Q120" s="237"/>
      <c r="R120" s="237"/>
      <c r="S120" s="237"/>
      <c r="T120" s="238"/>
      <c r="AT120" s="239" t="s">
        <v>210</v>
      </c>
      <c r="AU120" s="239" t="s">
        <v>83</v>
      </c>
      <c r="AV120" s="14" t="s">
        <v>216</v>
      </c>
      <c r="AW120" s="14" t="s">
        <v>38</v>
      </c>
      <c r="AX120" s="14" t="s">
        <v>75</v>
      </c>
      <c r="AY120" s="239" t="s">
        <v>195</v>
      </c>
    </row>
    <row r="121" spans="2:65" s="15" customFormat="1">
      <c r="B121" s="240"/>
      <c r="C121" s="241"/>
      <c r="D121" s="251" t="s">
        <v>210</v>
      </c>
      <c r="E121" s="252" t="s">
        <v>22</v>
      </c>
      <c r="F121" s="253" t="s">
        <v>217</v>
      </c>
      <c r="G121" s="241"/>
      <c r="H121" s="254">
        <v>419.89</v>
      </c>
      <c r="I121" s="245"/>
      <c r="J121" s="241"/>
      <c r="K121" s="241"/>
      <c r="L121" s="246"/>
      <c r="M121" s="247"/>
      <c r="N121" s="248"/>
      <c r="O121" s="248"/>
      <c r="P121" s="248"/>
      <c r="Q121" s="248"/>
      <c r="R121" s="248"/>
      <c r="S121" s="248"/>
      <c r="T121" s="249"/>
      <c r="AT121" s="250" t="s">
        <v>210</v>
      </c>
      <c r="AU121" s="250" t="s">
        <v>83</v>
      </c>
      <c r="AV121" s="15" t="s">
        <v>202</v>
      </c>
      <c r="AW121" s="15" t="s">
        <v>38</v>
      </c>
      <c r="AX121" s="15" t="s">
        <v>23</v>
      </c>
      <c r="AY121" s="250" t="s">
        <v>195</v>
      </c>
    </row>
    <row r="122" spans="2:65" s="1" customFormat="1" ht="20.399999999999999" customHeight="1">
      <c r="B122" s="36"/>
      <c r="C122" s="260" t="s">
        <v>218</v>
      </c>
      <c r="D122" s="260" t="s">
        <v>267</v>
      </c>
      <c r="E122" s="261" t="s">
        <v>4841</v>
      </c>
      <c r="F122" s="262" t="s">
        <v>4842</v>
      </c>
      <c r="G122" s="263" t="s">
        <v>745</v>
      </c>
      <c r="H122" s="264">
        <v>6.298</v>
      </c>
      <c r="I122" s="265"/>
      <c r="J122" s="266">
        <f>ROUND(I122*H122,2)</f>
        <v>0</v>
      </c>
      <c r="K122" s="262" t="s">
        <v>223</v>
      </c>
      <c r="L122" s="267"/>
      <c r="M122" s="268" t="s">
        <v>22</v>
      </c>
      <c r="N122" s="269" t="s">
        <v>46</v>
      </c>
      <c r="O122" s="37"/>
      <c r="P122" s="202">
        <f>O122*H122</f>
        <v>0</v>
      </c>
      <c r="Q122" s="202">
        <v>1E-3</v>
      </c>
      <c r="R122" s="202">
        <f>Q122*H122</f>
        <v>6.2979999999999998E-3</v>
      </c>
      <c r="S122" s="202">
        <v>0</v>
      </c>
      <c r="T122" s="203">
        <f>S122*H122</f>
        <v>0</v>
      </c>
      <c r="AR122" s="19" t="s">
        <v>262</v>
      </c>
      <c r="AT122" s="19" t="s">
        <v>267</v>
      </c>
      <c r="AU122" s="19" t="s">
        <v>83</v>
      </c>
      <c r="AY122" s="19" t="s">
        <v>195</v>
      </c>
      <c r="BE122" s="204">
        <f>IF(N122="základní",J122,0)</f>
        <v>0</v>
      </c>
      <c r="BF122" s="204">
        <f>IF(N122="snížená",J122,0)</f>
        <v>0</v>
      </c>
      <c r="BG122" s="204">
        <f>IF(N122="zákl. přenesená",J122,0)</f>
        <v>0</v>
      </c>
      <c r="BH122" s="204">
        <f>IF(N122="sníž. přenesená",J122,0)</f>
        <v>0</v>
      </c>
      <c r="BI122" s="204">
        <f>IF(N122="nulová",J122,0)</f>
        <v>0</v>
      </c>
      <c r="BJ122" s="19" t="s">
        <v>23</v>
      </c>
      <c r="BK122" s="204">
        <f>ROUND(I122*H122,2)</f>
        <v>0</v>
      </c>
      <c r="BL122" s="19" t="s">
        <v>202</v>
      </c>
      <c r="BM122" s="19" t="s">
        <v>4898</v>
      </c>
    </row>
    <row r="123" spans="2:65" s="13" customFormat="1">
      <c r="B123" s="218"/>
      <c r="C123" s="219"/>
      <c r="D123" s="251" t="s">
        <v>210</v>
      </c>
      <c r="E123" s="219"/>
      <c r="F123" s="270" t="s">
        <v>4899</v>
      </c>
      <c r="G123" s="219"/>
      <c r="H123" s="271">
        <v>6.298</v>
      </c>
      <c r="I123" s="223"/>
      <c r="J123" s="219"/>
      <c r="K123" s="219"/>
      <c r="L123" s="224"/>
      <c r="M123" s="225"/>
      <c r="N123" s="226"/>
      <c r="O123" s="226"/>
      <c r="P123" s="226"/>
      <c r="Q123" s="226"/>
      <c r="R123" s="226"/>
      <c r="S123" s="226"/>
      <c r="T123" s="227"/>
      <c r="AT123" s="228" t="s">
        <v>210</v>
      </c>
      <c r="AU123" s="228" t="s">
        <v>83</v>
      </c>
      <c r="AV123" s="13" t="s">
        <v>83</v>
      </c>
      <c r="AW123" s="13" t="s">
        <v>4</v>
      </c>
      <c r="AX123" s="13" t="s">
        <v>23</v>
      </c>
      <c r="AY123" s="228" t="s">
        <v>195</v>
      </c>
    </row>
    <row r="124" spans="2:65" s="1" customFormat="1" ht="28.8" customHeight="1">
      <c r="B124" s="36"/>
      <c r="C124" s="193" t="s">
        <v>28</v>
      </c>
      <c r="D124" s="193" t="s">
        <v>198</v>
      </c>
      <c r="E124" s="194" t="s">
        <v>4845</v>
      </c>
      <c r="F124" s="195" t="s">
        <v>4846</v>
      </c>
      <c r="G124" s="196" t="s">
        <v>222</v>
      </c>
      <c r="H124" s="197">
        <v>419.89</v>
      </c>
      <c r="I124" s="198"/>
      <c r="J124" s="199">
        <f>ROUND(I124*H124,2)</f>
        <v>0</v>
      </c>
      <c r="K124" s="195" t="s">
        <v>223</v>
      </c>
      <c r="L124" s="56"/>
      <c r="M124" s="200" t="s">
        <v>22</v>
      </c>
      <c r="N124" s="201" t="s">
        <v>46</v>
      </c>
      <c r="O124" s="37"/>
      <c r="P124" s="202">
        <f>O124*H124</f>
        <v>0</v>
      </c>
      <c r="Q124" s="202">
        <v>0</v>
      </c>
      <c r="R124" s="202">
        <f>Q124*H124</f>
        <v>0</v>
      </c>
      <c r="S124" s="202">
        <v>0</v>
      </c>
      <c r="T124" s="203">
        <f>S124*H124</f>
        <v>0</v>
      </c>
      <c r="AR124" s="19" t="s">
        <v>202</v>
      </c>
      <c r="AT124" s="19" t="s">
        <v>198</v>
      </c>
      <c r="AU124" s="19" t="s">
        <v>83</v>
      </c>
      <c r="AY124" s="19" t="s">
        <v>195</v>
      </c>
      <c r="BE124" s="204">
        <f>IF(N124="základní",J124,0)</f>
        <v>0</v>
      </c>
      <c r="BF124" s="204">
        <f>IF(N124="snížená",J124,0)</f>
        <v>0</v>
      </c>
      <c r="BG124" s="204">
        <f>IF(N124="zákl. přenesená",J124,0)</f>
        <v>0</v>
      </c>
      <c r="BH124" s="204">
        <f>IF(N124="sníž. přenesená",J124,0)</f>
        <v>0</v>
      </c>
      <c r="BI124" s="204">
        <f>IF(N124="nulová",J124,0)</f>
        <v>0</v>
      </c>
      <c r="BJ124" s="19" t="s">
        <v>23</v>
      </c>
      <c r="BK124" s="204">
        <f>ROUND(I124*H124,2)</f>
        <v>0</v>
      </c>
      <c r="BL124" s="19" t="s">
        <v>202</v>
      </c>
      <c r="BM124" s="19" t="s">
        <v>4900</v>
      </c>
    </row>
    <row r="125" spans="2:65" s="1" customFormat="1" ht="180">
      <c r="B125" s="36"/>
      <c r="C125" s="58"/>
      <c r="D125" s="205" t="s">
        <v>225</v>
      </c>
      <c r="E125" s="58"/>
      <c r="F125" s="206" t="s">
        <v>4848</v>
      </c>
      <c r="G125" s="58"/>
      <c r="H125" s="58"/>
      <c r="I125" s="163"/>
      <c r="J125" s="58"/>
      <c r="K125" s="58"/>
      <c r="L125" s="56"/>
      <c r="M125" s="73"/>
      <c r="N125" s="37"/>
      <c r="O125" s="37"/>
      <c r="P125" s="37"/>
      <c r="Q125" s="37"/>
      <c r="R125" s="37"/>
      <c r="S125" s="37"/>
      <c r="T125" s="74"/>
      <c r="AT125" s="19" t="s">
        <v>225</v>
      </c>
      <c r="AU125" s="19" t="s">
        <v>83</v>
      </c>
    </row>
    <row r="126" spans="2:65" s="12" customFormat="1">
      <c r="B126" s="207"/>
      <c r="C126" s="208"/>
      <c r="D126" s="205" t="s">
        <v>210</v>
      </c>
      <c r="E126" s="209" t="s">
        <v>22</v>
      </c>
      <c r="F126" s="210" t="s">
        <v>4889</v>
      </c>
      <c r="G126" s="208"/>
      <c r="H126" s="211" t="s">
        <v>22</v>
      </c>
      <c r="I126" s="212"/>
      <c r="J126" s="208"/>
      <c r="K126" s="208"/>
      <c r="L126" s="213"/>
      <c r="M126" s="214"/>
      <c r="N126" s="215"/>
      <c r="O126" s="215"/>
      <c r="P126" s="215"/>
      <c r="Q126" s="215"/>
      <c r="R126" s="215"/>
      <c r="S126" s="215"/>
      <c r="T126" s="216"/>
      <c r="AT126" s="217" t="s">
        <v>210</v>
      </c>
      <c r="AU126" s="217" t="s">
        <v>83</v>
      </c>
      <c r="AV126" s="12" t="s">
        <v>23</v>
      </c>
      <c r="AW126" s="12" t="s">
        <v>38</v>
      </c>
      <c r="AX126" s="12" t="s">
        <v>75</v>
      </c>
      <c r="AY126" s="217" t="s">
        <v>195</v>
      </c>
    </row>
    <row r="127" spans="2:65" s="13" customFormat="1">
      <c r="B127" s="218"/>
      <c r="C127" s="219"/>
      <c r="D127" s="205" t="s">
        <v>210</v>
      </c>
      <c r="E127" s="220" t="s">
        <v>22</v>
      </c>
      <c r="F127" s="221" t="s">
        <v>4896</v>
      </c>
      <c r="G127" s="219"/>
      <c r="H127" s="222">
        <v>419.89</v>
      </c>
      <c r="I127" s="223"/>
      <c r="J127" s="219"/>
      <c r="K127" s="219"/>
      <c r="L127" s="224"/>
      <c r="M127" s="225"/>
      <c r="N127" s="226"/>
      <c r="O127" s="226"/>
      <c r="P127" s="226"/>
      <c r="Q127" s="226"/>
      <c r="R127" s="226"/>
      <c r="S127" s="226"/>
      <c r="T127" s="227"/>
      <c r="AT127" s="228" t="s">
        <v>210</v>
      </c>
      <c r="AU127" s="228" t="s">
        <v>83</v>
      </c>
      <c r="AV127" s="13" t="s">
        <v>83</v>
      </c>
      <c r="AW127" s="13" t="s">
        <v>38</v>
      </c>
      <c r="AX127" s="13" t="s">
        <v>75</v>
      </c>
      <c r="AY127" s="228" t="s">
        <v>195</v>
      </c>
    </row>
    <row r="128" spans="2:65" s="14" customFormat="1">
      <c r="B128" s="229"/>
      <c r="C128" s="230"/>
      <c r="D128" s="205" t="s">
        <v>210</v>
      </c>
      <c r="E128" s="231" t="s">
        <v>22</v>
      </c>
      <c r="F128" s="232" t="s">
        <v>215</v>
      </c>
      <c r="G128" s="230"/>
      <c r="H128" s="233">
        <v>419.89</v>
      </c>
      <c r="I128" s="234"/>
      <c r="J128" s="230"/>
      <c r="K128" s="230"/>
      <c r="L128" s="235"/>
      <c r="M128" s="236"/>
      <c r="N128" s="237"/>
      <c r="O128" s="237"/>
      <c r="P128" s="237"/>
      <c r="Q128" s="237"/>
      <c r="R128" s="237"/>
      <c r="S128" s="237"/>
      <c r="T128" s="238"/>
      <c r="AT128" s="239" t="s">
        <v>210</v>
      </c>
      <c r="AU128" s="239" t="s">
        <v>83</v>
      </c>
      <c r="AV128" s="14" t="s">
        <v>216</v>
      </c>
      <c r="AW128" s="14" t="s">
        <v>38</v>
      </c>
      <c r="AX128" s="14" t="s">
        <v>75</v>
      </c>
      <c r="AY128" s="239" t="s">
        <v>195</v>
      </c>
    </row>
    <row r="129" spans="2:65" s="15" customFormat="1">
      <c r="B129" s="240"/>
      <c r="C129" s="241"/>
      <c r="D129" s="251" t="s">
        <v>210</v>
      </c>
      <c r="E129" s="252" t="s">
        <v>22</v>
      </c>
      <c r="F129" s="253" t="s">
        <v>217</v>
      </c>
      <c r="G129" s="241"/>
      <c r="H129" s="254">
        <v>419.89</v>
      </c>
      <c r="I129" s="245"/>
      <c r="J129" s="241"/>
      <c r="K129" s="241"/>
      <c r="L129" s="246"/>
      <c r="M129" s="247"/>
      <c r="N129" s="248"/>
      <c r="O129" s="248"/>
      <c r="P129" s="248"/>
      <c r="Q129" s="248"/>
      <c r="R129" s="248"/>
      <c r="S129" s="248"/>
      <c r="T129" s="249"/>
      <c r="AT129" s="250" t="s">
        <v>210</v>
      </c>
      <c r="AU129" s="250" t="s">
        <v>83</v>
      </c>
      <c r="AV129" s="15" t="s">
        <v>202</v>
      </c>
      <c r="AW129" s="15" t="s">
        <v>38</v>
      </c>
      <c r="AX129" s="15" t="s">
        <v>23</v>
      </c>
      <c r="AY129" s="250" t="s">
        <v>195</v>
      </c>
    </row>
    <row r="130" spans="2:65" s="1" customFormat="1" ht="28.8" customHeight="1">
      <c r="B130" s="36"/>
      <c r="C130" s="193" t="s">
        <v>363</v>
      </c>
      <c r="D130" s="193" t="s">
        <v>198</v>
      </c>
      <c r="E130" s="194" t="s">
        <v>4855</v>
      </c>
      <c r="F130" s="195" t="s">
        <v>4856</v>
      </c>
      <c r="G130" s="196" t="s">
        <v>222</v>
      </c>
      <c r="H130" s="197">
        <v>419.89</v>
      </c>
      <c r="I130" s="198"/>
      <c r="J130" s="199">
        <f>ROUND(I130*H130,2)</f>
        <v>0</v>
      </c>
      <c r="K130" s="195" t="s">
        <v>223</v>
      </c>
      <c r="L130" s="56"/>
      <c r="M130" s="200" t="s">
        <v>22</v>
      </c>
      <c r="N130" s="201" t="s">
        <v>46</v>
      </c>
      <c r="O130" s="37"/>
      <c r="P130" s="202">
        <f>O130*H130</f>
        <v>0</v>
      </c>
      <c r="Q130" s="202">
        <v>0</v>
      </c>
      <c r="R130" s="202">
        <f>Q130*H130</f>
        <v>0</v>
      </c>
      <c r="S130" s="202">
        <v>0</v>
      </c>
      <c r="T130" s="203">
        <f>S130*H130</f>
        <v>0</v>
      </c>
      <c r="AR130" s="19" t="s">
        <v>202</v>
      </c>
      <c r="AT130" s="19" t="s">
        <v>198</v>
      </c>
      <c r="AU130" s="19" t="s">
        <v>83</v>
      </c>
      <c r="AY130" s="19" t="s">
        <v>195</v>
      </c>
      <c r="BE130" s="204">
        <f>IF(N130="základní",J130,0)</f>
        <v>0</v>
      </c>
      <c r="BF130" s="204">
        <f>IF(N130="snížená",J130,0)</f>
        <v>0</v>
      </c>
      <c r="BG130" s="204">
        <f>IF(N130="zákl. přenesená",J130,0)</f>
        <v>0</v>
      </c>
      <c r="BH130" s="204">
        <f>IF(N130="sníž. přenesená",J130,0)</f>
        <v>0</v>
      </c>
      <c r="BI130" s="204">
        <f>IF(N130="nulová",J130,0)</f>
        <v>0</v>
      </c>
      <c r="BJ130" s="19" t="s">
        <v>23</v>
      </c>
      <c r="BK130" s="204">
        <f>ROUND(I130*H130,2)</f>
        <v>0</v>
      </c>
      <c r="BL130" s="19" t="s">
        <v>202</v>
      </c>
      <c r="BM130" s="19" t="s">
        <v>4901</v>
      </c>
    </row>
    <row r="131" spans="2:65" s="1" customFormat="1" ht="36">
      <c r="B131" s="36"/>
      <c r="C131" s="58"/>
      <c r="D131" s="205" t="s">
        <v>225</v>
      </c>
      <c r="E131" s="58"/>
      <c r="F131" s="206" t="s">
        <v>4858</v>
      </c>
      <c r="G131" s="58"/>
      <c r="H131" s="58"/>
      <c r="I131" s="163"/>
      <c r="J131" s="58"/>
      <c r="K131" s="58"/>
      <c r="L131" s="56"/>
      <c r="M131" s="73"/>
      <c r="N131" s="37"/>
      <c r="O131" s="37"/>
      <c r="P131" s="37"/>
      <c r="Q131" s="37"/>
      <c r="R131" s="37"/>
      <c r="S131" s="37"/>
      <c r="T131" s="74"/>
      <c r="AT131" s="19" t="s">
        <v>225</v>
      </c>
      <c r="AU131" s="19" t="s">
        <v>83</v>
      </c>
    </row>
    <row r="132" spans="2:65" s="12" customFormat="1">
      <c r="B132" s="207"/>
      <c r="C132" s="208"/>
      <c r="D132" s="205" t="s">
        <v>210</v>
      </c>
      <c r="E132" s="209" t="s">
        <v>22</v>
      </c>
      <c r="F132" s="210" t="s">
        <v>4889</v>
      </c>
      <c r="G132" s="208"/>
      <c r="H132" s="211" t="s">
        <v>22</v>
      </c>
      <c r="I132" s="212"/>
      <c r="J132" s="208"/>
      <c r="K132" s="208"/>
      <c r="L132" s="213"/>
      <c r="M132" s="214"/>
      <c r="N132" s="215"/>
      <c r="O132" s="215"/>
      <c r="P132" s="215"/>
      <c r="Q132" s="215"/>
      <c r="R132" s="215"/>
      <c r="S132" s="215"/>
      <c r="T132" s="216"/>
      <c r="AT132" s="217" t="s">
        <v>210</v>
      </c>
      <c r="AU132" s="217" t="s">
        <v>83</v>
      </c>
      <c r="AV132" s="12" t="s">
        <v>23</v>
      </c>
      <c r="AW132" s="12" t="s">
        <v>38</v>
      </c>
      <c r="AX132" s="12" t="s">
        <v>75</v>
      </c>
      <c r="AY132" s="217" t="s">
        <v>195</v>
      </c>
    </row>
    <row r="133" spans="2:65" s="13" customFormat="1">
      <c r="B133" s="218"/>
      <c r="C133" s="219"/>
      <c r="D133" s="205" t="s">
        <v>210</v>
      </c>
      <c r="E133" s="220" t="s">
        <v>22</v>
      </c>
      <c r="F133" s="221" t="s">
        <v>4896</v>
      </c>
      <c r="G133" s="219"/>
      <c r="H133" s="222">
        <v>419.89</v>
      </c>
      <c r="I133" s="223"/>
      <c r="J133" s="219"/>
      <c r="K133" s="219"/>
      <c r="L133" s="224"/>
      <c r="M133" s="225"/>
      <c r="N133" s="226"/>
      <c r="O133" s="226"/>
      <c r="P133" s="226"/>
      <c r="Q133" s="226"/>
      <c r="R133" s="226"/>
      <c r="S133" s="226"/>
      <c r="T133" s="227"/>
      <c r="AT133" s="228" t="s">
        <v>210</v>
      </c>
      <c r="AU133" s="228" t="s">
        <v>83</v>
      </c>
      <c r="AV133" s="13" t="s">
        <v>83</v>
      </c>
      <c r="AW133" s="13" t="s">
        <v>38</v>
      </c>
      <c r="AX133" s="13" t="s">
        <v>75</v>
      </c>
      <c r="AY133" s="228" t="s">
        <v>195</v>
      </c>
    </row>
    <row r="134" spans="2:65" s="14" customFormat="1">
      <c r="B134" s="229"/>
      <c r="C134" s="230"/>
      <c r="D134" s="205" t="s">
        <v>210</v>
      </c>
      <c r="E134" s="231" t="s">
        <v>22</v>
      </c>
      <c r="F134" s="232" t="s">
        <v>215</v>
      </c>
      <c r="G134" s="230"/>
      <c r="H134" s="233">
        <v>419.89</v>
      </c>
      <c r="I134" s="234"/>
      <c r="J134" s="230"/>
      <c r="K134" s="230"/>
      <c r="L134" s="235"/>
      <c r="M134" s="236"/>
      <c r="N134" s="237"/>
      <c r="O134" s="237"/>
      <c r="P134" s="237"/>
      <c r="Q134" s="237"/>
      <c r="R134" s="237"/>
      <c r="S134" s="237"/>
      <c r="T134" s="238"/>
      <c r="AT134" s="239" t="s">
        <v>210</v>
      </c>
      <c r="AU134" s="239" t="s">
        <v>83</v>
      </c>
      <c r="AV134" s="14" t="s">
        <v>216</v>
      </c>
      <c r="AW134" s="14" t="s">
        <v>38</v>
      </c>
      <c r="AX134" s="14" t="s">
        <v>75</v>
      </c>
      <c r="AY134" s="239" t="s">
        <v>195</v>
      </c>
    </row>
    <row r="135" spans="2:65" s="15" customFormat="1">
      <c r="B135" s="240"/>
      <c r="C135" s="241"/>
      <c r="D135" s="251" t="s">
        <v>210</v>
      </c>
      <c r="E135" s="252" t="s">
        <v>22</v>
      </c>
      <c r="F135" s="253" t="s">
        <v>217</v>
      </c>
      <c r="G135" s="241"/>
      <c r="H135" s="254">
        <v>419.89</v>
      </c>
      <c r="I135" s="245"/>
      <c r="J135" s="241"/>
      <c r="K135" s="241"/>
      <c r="L135" s="246"/>
      <c r="M135" s="247"/>
      <c r="N135" s="248"/>
      <c r="O135" s="248"/>
      <c r="P135" s="248"/>
      <c r="Q135" s="248"/>
      <c r="R135" s="248"/>
      <c r="S135" s="248"/>
      <c r="T135" s="249"/>
      <c r="AT135" s="250" t="s">
        <v>210</v>
      </c>
      <c r="AU135" s="250" t="s">
        <v>83</v>
      </c>
      <c r="AV135" s="15" t="s">
        <v>202</v>
      </c>
      <c r="AW135" s="15" t="s">
        <v>38</v>
      </c>
      <c r="AX135" s="15" t="s">
        <v>23</v>
      </c>
      <c r="AY135" s="250" t="s">
        <v>195</v>
      </c>
    </row>
    <row r="136" spans="2:65" s="1" customFormat="1" ht="20.399999999999999" customHeight="1">
      <c r="B136" s="36"/>
      <c r="C136" s="260" t="s">
        <v>371</v>
      </c>
      <c r="D136" s="260" t="s">
        <v>267</v>
      </c>
      <c r="E136" s="261" t="s">
        <v>4859</v>
      </c>
      <c r="F136" s="262" t="s">
        <v>4860</v>
      </c>
      <c r="G136" s="263" t="s">
        <v>231</v>
      </c>
      <c r="H136" s="264">
        <v>24.353999999999999</v>
      </c>
      <c r="I136" s="265"/>
      <c r="J136" s="266">
        <f>ROUND(I136*H136,2)</f>
        <v>0</v>
      </c>
      <c r="K136" s="262" t="s">
        <v>223</v>
      </c>
      <c r="L136" s="267"/>
      <c r="M136" s="268" t="s">
        <v>22</v>
      </c>
      <c r="N136" s="269" t="s">
        <v>46</v>
      </c>
      <c r="O136" s="37"/>
      <c r="P136" s="202">
        <f>O136*H136</f>
        <v>0</v>
      </c>
      <c r="Q136" s="202">
        <v>0.21</v>
      </c>
      <c r="R136" s="202">
        <f>Q136*H136</f>
        <v>5.1143399999999994</v>
      </c>
      <c r="S136" s="202">
        <v>0</v>
      </c>
      <c r="T136" s="203">
        <f>S136*H136</f>
        <v>0</v>
      </c>
      <c r="AR136" s="19" t="s">
        <v>262</v>
      </c>
      <c r="AT136" s="19" t="s">
        <v>267</v>
      </c>
      <c r="AU136" s="19" t="s">
        <v>83</v>
      </c>
      <c r="AY136" s="19" t="s">
        <v>195</v>
      </c>
      <c r="BE136" s="204">
        <f>IF(N136="základní",J136,0)</f>
        <v>0</v>
      </c>
      <c r="BF136" s="204">
        <f>IF(N136="snížená",J136,0)</f>
        <v>0</v>
      </c>
      <c r="BG136" s="204">
        <f>IF(N136="zákl. přenesená",J136,0)</f>
        <v>0</v>
      </c>
      <c r="BH136" s="204">
        <f>IF(N136="sníž. přenesená",J136,0)</f>
        <v>0</v>
      </c>
      <c r="BI136" s="204">
        <f>IF(N136="nulová",J136,0)</f>
        <v>0</v>
      </c>
      <c r="BJ136" s="19" t="s">
        <v>23</v>
      </c>
      <c r="BK136" s="204">
        <f>ROUND(I136*H136,2)</f>
        <v>0</v>
      </c>
      <c r="BL136" s="19" t="s">
        <v>202</v>
      </c>
      <c r="BM136" s="19" t="s">
        <v>4902</v>
      </c>
    </row>
    <row r="137" spans="2:65" s="13" customFormat="1">
      <c r="B137" s="218"/>
      <c r="C137" s="219"/>
      <c r="D137" s="205" t="s">
        <v>210</v>
      </c>
      <c r="E137" s="219"/>
      <c r="F137" s="221" t="s">
        <v>4903</v>
      </c>
      <c r="G137" s="219"/>
      <c r="H137" s="222">
        <v>24.353999999999999</v>
      </c>
      <c r="I137" s="223"/>
      <c r="J137" s="219"/>
      <c r="K137" s="219"/>
      <c r="L137" s="224"/>
      <c r="M137" s="225"/>
      <c r="N137" s="226"/>
      <c r="O137" s="226"/>
      <c r="P137" s="226"/>
      <c r="Q137" s="226"/>
      <c r="R137" s="226"/>
      <c r="S137" s="226"/>
      <c r="T137" s="227"/>
      <c r="AT137" s="228" t="s">
        <v>210</v>
      </c>
      <c r="AU137" s="228" t="s">
        <v>83</v>
      </c>
      <c r="AV137" s="13" t="s">
        <v>83</v>
      </c>
      <c r="AW137" s="13" t="s">
        <v>4</v>
      </c>
      <c r="AX137" s="13" t="s">
        <v>23</v>
      </c>
      <c r="AY137" s="228" t="s">
        <v>195</v>
      </c>
    </row>
    <row r="138" spans="2:65" s="11" customFormat="1" ht="29.85" customHeight="1">
      <c r="B138" s="176"/>
      <c r="C138" s="177"/>
      <c r="D138" s="190" t="s">
        <v>74</v>
      </c>
      <c r="E138" s="191" t="s">
        <v>239</v>
      </c>
      <c r="F138" s="191" t="s">
        <v>4733</v>
      </c>
      <c r="G138" s="177"/>
      <c r="H138" s="177"/>
      <c r="I138" s="180"/>
      <c r="J138" s="192">
        <f>BK138</f>
        <v>0</v>
      </c>
      <c r="K138" s="177"/>
      <c r="L138" s="182"/>
      <c r="M138" s="183"/>
      <c r="N138" s="184"/>
      <c r="O138" s="184"/>
      <c r="P138" s="185">
        <f>SUM(P139:P173)</f>
        <v>0</v>
      </c>
      <c r="Q138" s="184"/>
      <c r="R138" s="185">
        <f>SUM(R139:R173)</f>
        <v>243.3680268</v>
      </c>
      <c r="S138" s="184"/>
      <c r="T138" s="186">
        <f>SUM(T139:T173)</f>
        <v>0</v>
      </c>
      <c r="AR138" s="187" t="s">
        <v>23</v>
      </c>
      <c r="AT138" s="188" t="s">
        <v>74</v>
      </c>
      <c r="AU138" s="188" t="s">
        <v>23</v>
      </c>
      <c r="AY138" s="187" t="s">
        <v>195</v>
      </c>
      <c r="BK138" s="189">
        <f>SUM(BK139:BK173)</f>
        <v>0</v>
      </c>
    </row>
    <row r="139" spans="2:65" s="1" customFormat="1" ht="28.8" customHeight="1">
      <c r="B139" s="36"/>
      <c r="C139" s="193" t="s">
        <v>379</v>
      </c>
      <c r="D139" s="193" t="s">
        <v>198</v>
      </c>
      <c r="E139" s="194" t="s">
        <v>4734</v>
      </c>
      <c r="F139" s="195" t="s">
        <v>4735</v>
      </c>
      <c r="G139" s="196" t="s">
        <v>222</v>
      </c>
      <c r="H139" s="197">
        <v>859.24</v>
      </c>
      <c r="I139" s="198"/>
      <c r="J139" s="199">
        <f>ROUND(I139*H139,2)</f>
        <v>0</v>
      </c>
      <c r="K139" s="195" t="s">
        <v>223</v>
      </c>
      <c r="L139" s="56"/>
      <c r="M139" s="200" t="s">
        <v>22</v>
      </c>
      <c r="N139" s="201" t="s">
        <v>46</v>
      </c>
      <c r="O139" s="37"/>
      <c r="P139" s="202">
        <f>O139*H139</f>
        <v>0</v>
      </c>
      <c r="Q139" s="202">
        <v>0</v>
      </c>
      <c r="R139" s="202">
        <f>Q139*H139</f>
        <v>0</v>
      </c>
      <c r="S139" s="202">
        <v>0</v>
      </c>
      <c r="T139" s="203">
        <f>S139*H139</f>
        <v>0</v>
      </c>
      <c r="AR139" s="19" t="s">
        <v>202</v>
      </c>
      <c r="AT139" s="19" t="s">
        <v>198</v>
      </c>
      <c r="AU139" s="19" t="s">
        <v>83</v>
      </c>
      <c r="AY139" s="19" t="s">
        <v>195</v>
      </c>
      <c r="BE139" s="204">
        <f>IF(N139="základní",J139,0)</f>
        <v>0</v>
      </c>
      <c r="BF139" s="204">
        <f>IF(N139="snížená",J139,0)</f>
        <v>0</v>
      </c>
      <c r="BG139" s="204">
        <f>IF(N139="zákl. přenesená",J139,0)</f>
        <v>0</v>
      </c>
      <c r="BH139" s="204">
        <f>IF(N139="sníž. přenesená",J139,0)</f>
        <v>0</v>
      </c>
      <c r="BI139" s="204">
        <f>IF(N139="nulová",J139,0)</f>
        <v>0</v>
      </c>
      <c r="BJ139" s="19" t="s">
        <v>23</v>
      </c>
      <c r="BK139" s="204">
        <f>ROUND(I139*H139,2)</f>
        <v>0</v>
      </c>
      <c r="BL139" s="19" t="s">
        <v>202</v>
      </c>
      <c r="BM139" s="19" t="s">
        <v>4904</v>
      </c>
    </row>
    <row r="140" spans="2:65" s="12" customFormat="1">
      <c r="B140" s="207"/>
      <c r="C140" s="208"/>
      <c r="D140" s="205" t="s">
        <v>210</v>
      </c>
      <c r="E140" s="209" t="s">
        <v>22</v>
      </c>
      <c r="F140" s="210" t="s">
        <v>4889</v>
      </c>
      <c r="G140" s="208"/>
      <c r="H140" s="211" t="s">
        <v>22</v>
      </c>
      <c r="I140" s="212"/>
      <c r="J140" s="208"/>
      <c r="K140" s="208"/>
      <c r="L140" s="213"/>
      <c r="M140" s="214"/>
      <c r="N140" s="215"/>
      <c r="O140" s="215"/>
      <c r="P140" s="215"/>
      <c r="Q140" s="215"/>
      <c r="R140" s="215"/>
      <c r="S140" s="215"/>
      <c r="T140" s="216"/>
      <c r="AT140" s="217" t="s">
        <v>210</v>
      </c>
      <c r="AU140" s="217" t="s">
        <v>83</v>
      </c>
      <c r="AV140" s="12" t="s">
        <v>23</v>
      </c>
      <c r="AW140" s="12" t="s">
        <v>38</v>
      </c>
      <c r="AX140" s="12" t="s">
        <v>75</v>
      </c>
      <c r="AY140" s="217" t="s">
        <v>195</v>
      </c>
    </row>
    <row r="141" spans="2:65" s="13" customFormat="1">
      <c r="B141" s="218"/>
      <c r="C141" s="219"/>
      <c r="D141" s="205" t="s">
        <v>210</v>
      </c>
      <c r="E141" s="220" t="s">
        <v>22</v>
      </c>
      <c r="F141" s="221" t="s">
        <v>4905</v>
      </c>
      <c r="G141" s="219"/>
      <c r="H141" s="222">
        <v>742.99</v>
      </c>
      <c r="I141" s="223"/>
      <c r="J141" s="219"/>
      <c r="K141" s="219"/>
      <c r="L141" s="224"/>
      <c r="M141" s="225"/>
      <c r="N141" s="226"/>
      <c r="O141" s="226"/>
      <c r="P141" s="226"/>
      <c r="Q141" s="226"/>
      <c r="R141" s="226"/>
      <c r="S141" s="226"/>
      <c r="T141" s="227"/>
      <c r="AT141" s="228" t="s">
        <v>210</v>
      </c>
      <c r="AU141" s="228" t="s">
        <v>83</v>
      </c>
      <c r="AV141" s="13" t="s">
        <v>83</v>
      </c>
      <c r="AW141" s="13" t="s">
        <v>38</v>
      </c>
      <c r="AX141" s="13" t="s">
        <v>75</v>
      </c>
      <c r="AY141" s="228" t="s">
        <v>195</v>
      </c>
    </row>
    <row r="142" spans="2:65" s="13" customFormat="1">
      <c r="B142" s="218"/>
      <c r="C142" s="219"/>
      <c r="D142" s="205" t="s">
        <v>210</v>
      </c>
      <c r="E142" s="220" t="s">
        <v>22</v>
      </c>
      <c r="F142" s="221" t="s">
        <v>4906</v>
      </c>
      <c r="G142" s="219"/>
      <c r="H142" s="222">
        <v>116.25</v>
      </c>
      <c r="I142" s="223"/>
      <c r="J142" s="219"/>
      <c r="K142" s="219"/>
      <c r="L142" s="224"/>
      <c r="M142" s="225"/>
      <c r="N142" s="226"/>
      <c r="O142" s="226"/>
      <c r="P142" s="226"/>
      <c r="Q142" s="226"/>
      <c r="R142" s="226"/>
      <c r="S142" s="226"/>
      <c r="T142" s="227"/>
      <c r="AT142" s="228" t="s">
        <v>210</v>
      </c>
      <c r="AU142" s="228" t="s">
        <v>83</v>
      </c>
      <c r="AV142" s="13" t="s">
        <v>83</v>
      </c>
      <c r="AW142" s="13" t="s">
        <v>38</v>
      </c>
      <c r="AX142" s="13" t="s">
        <v>75</v>
      </c>
      <c r="AY142" s="228" t="s">
        <v>195</v>
      </c>
    </row>
    <row r="143" spans="2:65" s="14" customFormat="1">
      <c r="B143" s="229"/>
      <c r="C143" s="230"/>
      <c r="D143" s="205" t="s">
        <v>210</v>
      </c>
      <c r="E143" s="231" t="s">
        <v>22</v>
      </c>
      <c r="F143" s="232" t="s">
        <v>215</v>
      </c>
      <c r="G143" s="230"/>
      <c r="H143" s="233">
        <v>859.24</v>
      </c>
      <c r="I143" s="234"/>
      <c r="J143" s="230"/>
      <c r="K143" s="230"/>
      <c r="L143" s="235"/>
      <c r="M143" s="236"/>
      <c r="N143" s="237"/>
      <c r="O143" s="237"/>
      <c r="P143" s="237"/>
      <c r="Q143" s="237"/>
      <c r="R143" s="237"/>
      <c r="S143" s="237"/>
      <c r="T143" s="238"/>
      <c r="AT143" s="239" t="s">
        <v>210</v>
      </c>
      <c r="AU143" s="239" t="s">
        <v>83</v>
      </c>
      <c r="AV143" s="14" t="s">
        <v>216</v>
      </c>
      <c r="AW143" s="14" t="s">
        <v>38</v>
      </c>
      <c r="AX143" s="14" t="s">
        <v>75</v>
      </c>
      <c r="AY143" s="239" t="s">
        <v>195</v>
      </c>
    </row>
    <row r="144" spans="2:65" s="15" customFormat="1">
      <c r="B144" s="240"/>
      <c r="C144" s="241"/>
      <c r="D144" s="251" t="s">
        <v>210</v>
      </c>
      <c r="E144" s="252" t="s">
        <v>22</v>
      </c>
      <c r="F144" s="253" t="s">
        <v>217</v>
      </c>
      <c r="G144" s="241"/>
      <c r="H144" s="254">
        <v>859.24</v>
      </c>
      <c r="I144" s="245"/>
      <c r="J144" s="241"/>
      <c r="K144" s="241"/>
      <c r="L144" s="246"/>
      <c r="M144" s="247"/>
      <c r="N144" s="248"/>
      <c r="O144" s="248"/>
      <c r="P144" s="248"/>
      <c r="Q144" s="248"/>
      <c r="R144" s="248"/>
      <c r="S144" s="248"/>
      <c r="T144" s="249"/>
      <c r="AT144" s="250" t="s">
        <v>210</v>
      </c>
      <c r="AU144" s="250" t="s">
        <v>83</v>
      </c>
      <c r="AV144" s="15" t="s">
        <v>202</v>
      </c>
      <c r="AW144" s="15" t="s">
        <v>38</v>
      </c>
      <c r="AX144" s="15" t="s">
        <v>23</v>
      </c>
      <c r="AY144" s="250" t="s">
        <v>195</v>
      </c>
    </row>
    <row r="145" spans="2:65" s="1" customFormat="1" ht="28.8" customHeight="1">
      <c r="B145" s="36"/>
      <c r="C145" s="193" t="s">
        <v>386</v>
      </c>
      <c r="D145" s="193" t="s">
        <v>198</v>
      </c>
      <c r="E145" s="194" t="s">
        <v>4907</v>
      </c>
      <c r="F145" s="195" t="s">
        <v>4908</v>
      </c>
      <c r="G145" s="196" t="s">
        <v>222</v>
      </c>
      <c r="H145" s="197">
        <v>9.64</v>
      </c>
      <c r="I145" s="198"/>
      <c r="J145" s="199">
        <f>ROUND(I145*H145,2)</f>
        <v>0</v>
      </c>
      <c r="K145" s="195" t="s">
        <v>223</v>
      </c>
      <c r="L145" s="56"/>
      <c r="M145" s="200" t="s">
        <v>22</v>
      </c>
      <c r="N145" s="201" t="s">
        <v>46</v>
      </c>
      <c r="O145" s="37"/>
      <c r="P145" s="202">
        <f>O145*H145</f>
        <v>0</v>
      </c>
      <c r="Q145" s="202">
        <v>8.4250000000000005E-2</v>
      </c>
      <c r="R145" s="202">
        <f>Q145*H145</f>
        <v>0.81217000000000006</v>
      </c>
      <c r="S145" s="202">
        <v>0</v>
      </c>
      <c r="T145" s="203">
        <f>S145*H145</f>
        <v>0</v>
      </c>
      <c r="AR145" s="19" t="s">
        <v>202</v>
      </c>
      <c r="AT145" s="19" t="s">
        <v>198</v>
      </c>
      <c r="AU145" s="19" t="s">
        <v>83</v>
      </c>
      <c r="AY145" s="19" t="s">
        <v>195</v>
      </c>
      <c r="BE145" s="204">
        <f>IF(N145="základní",J145,0)</f>
        <v>0</v>
      </c>
      <c r="BF145" s="204">
        <f>IF(N145="snížená",J145,0)</f>
        <v>0</v>
      </c>
      <c r="BG145" s="204">
        <f>IF(N145="zákl. přenesená",J145,0)</f>
        <v>0</v>
      </c>
      <c r="BH145" s="204">
        <f>IF(N145="sníž. přenesená",J145,0)</f>
        <v>0</v>
      </c>
      <c r="BI145" s="204">
        <f>IF(N145="nulová",J145,0)</f>
        <v>0</v>
      </c>
      <c r="BJ145" s="19" t="s">
        <v>23</v>
      </c>
      <c r="BK145" s="204">
        <f>ROUND(I145*H145,2)</f>
        <v>0</v>
      </c>
      <c r="BL145" s="19" t="s">
        <v>202</v>
      </c>
      <c r="BM145" s="19" t="s">
        <v>4909</v>
      </c>
    </row>
    <row r="146" spans="2:65" s="1" customFormat="1" ht="132">
      <c r="B146" s="36"/>
      <c r="C146" s="58"/>
      <c r="D146" s="205" t="s">
        <v>225</v>
      </c>
      <c r="E146" s="58"/>
      <c r="F146" s="206" t="s">
        <v>4748</v>
      </c>
      <c r="G146" s="58"/>
      <c r="H146" s="58"/>
      <c r="I146" s="163"/>
      <c r="J146" s="58"/>
      <c r="K146" s="58"/>
      <c r="L146" s="56"/>
      <c r="M146" s="73"/>
      <c r="N146" s="37"/>
      <c r="O146" s="37"/>
      <c r="P146" s="37"/>
      <c r="Q146" s="37"/>
      <c r="R146" s="37"/>
      <c r="S146" s="37"/>
      <c r="T146" s="74"/>
      <c r="AT146" s="19" t="s">
        <v>225</v>
      </c>
      <c r="AU146" s="19" t="s">
        <v>83</v>
      </c>
    </row>
    <row r="147" spans="2:65" s="1" customFormat="1" ht="24">
      <c r="B147" s="36"/>
      <c r="C147" s="58"/>
      <c r="D147" s="205" t="s">
        <v>208</v>
      </c>
      <c r="E147" s="58"/>
      <c r="F147" s="206" t="s">
        <v>4749</v>
      </c>
      <c r="G147" s="58"/>
      <c r="H147" s="58"/>
      <c r="I147" s="163"/>
      <c r="J147" s="58"/>
      <c r="K147" s="58"/>
      <c r="L147" s="56"/>
      <c r="M147" s="73"/>
      <c r="N147" s="37"/>
      <c r="O147" s="37"/>
      <c r="P147" s="37"/>
      <c r="Q147" s="37"/>
      <c r="R147" s="37"/>
      <c r="S147" s="37"/>
      <c r="T147" s="74"/>
      <c r="AT147" s="19" t="s">
        <v>208</v>
      </c>
      <c r="AU147" s="19" t="s">
        <v>83</v>
      </c>
    </row>
    <row r="148" spans="2:65" s="12" customFormat="1">
      <c r="B148" s="207"/>
      <c r="C148" s="208"/>
      <c r="D148" s="205" t="s">
        <v>210</v>
      </c>
      <c r="E148" s="209" t="s">
        <v>22</v>
      </c>
      <c r="F148" s="210" t="s">
        <v>4889</v>
      </c>
      <c r="G148" s="208"/>
      <c r="H148" s="211" t="s">
        <v>22</v>
      </c>
      <c r="I148" s="212"/>
      <c r="J148" s="208"/>
      <c r="K148" s="208"/>
      <c r="L148" s="213"/>
      <c r="M148" s="214"/>
      <c r="N148" s="215"/>
      <c r="O148" s="215"/>
      <c r="P148" s="215"/>
      <c r="Q148" s="215"/>
      <c r="R148" s="215"/>
      <c r="S148" s="215"/>
      <c r="T148" s="216"/>
      <c r="AT148" s="217" t="s">
        <v>210</v>
      </c>
      <c r="AU148" s="217" t="s">
        <v>83</v>
      </c>
      <c r="AV148" s="12" t="s">
        <v>23</v>
      </c>
      <c r="AW148" s="12" t="s">
        <v>38</v>
      </c>
      <c r="AX148" s="12" t="s">
        <v>75</v>
      </c>
      <c r="AY148" s="217" t="s">
        <v>195</v>
      </c>
    </row>
    <row r="149" spans="2:65" s="13" customFormat="1">
      <c r="B149" s="218"/>
      <c r="C149" s="219"/>
      <c r="D149" s="205" t="s">
        <v>210</v>
      </c>
      <c r="E149" s="220" t="s">
        <v>22</v>
      </c>
      <c r="F149" s="221" t="s">
        <v>4910</v>
      </c>
      <c r="G149" s="219"/>
      <c r="H149" s="222">
        <v>9.64</v>
      </c>
      <c r="I149" s="223"/>
      <c r="J149" s="219"/>
      <c r="K149" s="219"/>
      <c r="L149" s="224"/>
      <c r="M149" s="225"/>
      <c r="N149" s="226"/>
      <c r="O149" s="226"/>
      <c r="P149" s="226"/>
      <c r="Q149" s="226"/>
      <c r="R149" s="226"/>
      <c r="S149" s="226"/>
      <c r="T149" s="227"/>
      <c r="AT149" s="228" t="s">
        <v>210</v>
      </c>
      <c r="AU149" s="228" t="s">
        <v>83</v>
      </c>
      <c r="AV149" s="13" t="s">
        <v>83</v>
      </c>
      <c r="AW149" s="13" t="s">
        <v>38</v>
      </c>
      <c r="AX149" s="13" t="s">
        <v>75</v>
      </c>
      <c r="AY149" s="228" t="s">
        <v>195</v>
      </c>
    </row>
    <row r="150" spans="2:65" s="14" customFormat="1">
      <c r="B150" s="229"/>
      <c r="C150" s="230"/>
      <c r="D150" s="205" t="s">
        <v>210</v>
      </c>
      <c r="E150" s="231" t="s">
        <v>22</v>
      </c>
      <c r="F150" s="232" t="s">
        <v>215</v>
      </c>
      <c r="G150" s="230"/>
      <c r="H150" s="233">
        <v>9.64</v>
      </c>
      <c r="I150" s="234"/>
      <c r="J150" s="230"/>
      <c r="K150" s="230"/>
      <c r="L150" s="235"/>
      <c r="M150" s="236"/>
      <c r="N150" s="237"/>
      <c r="O150" s="237"/>
      <c r="P150" s="237"/>
      <c r="Q150" s="237"/>
      <c r="R150" s="237"/>
      <c r="S150" s="237"/>
      <c r="T150" s="238"/>
      <c r="AT150" s="239" t="s">
        <v>210</v>
      </c>
      <c r="AU150" s="239" t="s">
        <v>83</v>
      </c>
      <c r="AV150" s="14" t="s">
        <v>216</v>
      </c>
      <c r="AW150" s="14" t="s">
        <v>38</v>
      </c>
      <c r="AX150" s="14" t="s">
        <v>75</v>
      </c>
      <c r="AY150" s="239" t="s">
        <v>195</v>
      </c>
    </row>
    <row r="151" spans="2:65" s="15" customFormat="1">
      <c r="B151" s="240"/>
      <c r="C151" s="241"/>
      <c r="D151" s="251" t="s">
        <v>210</v>
      </c>
      <c r="E151" s="252" t="s">
        <v>22</v>
      </c>
      <c r="F151" s="253" t="s">
        <v>217</v>
      </c>
      <c r="G151" s="241"/>
      <c r="H151" s="254">
        <v>9.64</v>
      </c>
      <c r="I151" s="245"/>
      <c r="J151" s="241"/>
      <c r="K151" s="241"/>
      <c r="L151" s="246"/>
      <c r="M151" s="247"/>
      <c r="N151" s="248"/>
      <c r="O151" s="248"/>
      <c r="P151" s="248"/>
      <c r="Q151" s="248"/>
      <c r="R151" s="248"/>
      <c r="S151" s="248"/>
      <c r="T151" s="249"/>
      <c r="AT151" s="250" t="s">
        <v>210</v>
      </c>
      <c r="AU151" s="250" t="s">
        <v>83</v>
      </c>
      <c r="AV151" s="15" t="s">
        <v>202</v>
      </c>
      <c r="AW151" s="15" t="s">
        <v>38</v>
      </c>
      <c r="AX151" s="15" t="s">
        <v>23</v>
      </c>
      <c r="AY151" s="250" t="s">
        <v>195</v>
      </c>
    </row>
    <row r="152" spans="2:65" s="1" customFormat="1" ht="20.399999999999999" customHeight="1">
      <c r="B152" s="36"/>
      <c r="C152" s="260" t="s">
        <v>8</v>
      </c>
      <c r="D152" s="260" t="s">
        <v>267</v>
      </c>
      <c r="E152" s="261" t="s">
        <v>4911</v>
      </c>
      <c r="F152" s="262" t="s">
        <v>4912</v>
      </c>
      <c r="G152" s="263" t="s">
        <v>222</v>
      </c>
      <c r="H152" s="264">
        <v>9.64</v>
      </c>
      <c r="I152" s="265"/>
      <c r="J152" s="266">
        <f>ROUND(I152*H152,2)</f>
        <v>0</v>
      </c>
      <c r="K152" s="262" t="s">
        <v>22</v>
      </c>
      <c r="L152" s="267"/>
      <c r="M152" s="268" t="s">
        <v>22</v>
      </c>
      <c r="N152" s="269" t="s">
        <v>46</v>
      </c>
      <c r="O152" s="37"/>
      <c r="P152" s="202">
        <f>O152*H152</f>
        <v>0</v>
      </c>
      <c r="Q152" s="202">
        <v>0.13100000000000001</v>
      </c>
      <c r="R152" s="202">
        <f>Q152*H152</f>
        <v>1.2628400000000002</v>
      </c>
      <c r="S152" s="202">
        <v>0</v>
      </c>
      <c r="T152" s="203">
        <f>S152*H152</f>
        <v>0</v>
      </c>
      <c r="AR152" s="19" t="s">
        <v>262</v>
      </c>
      <c r="AT152" s="19" t="s">
        <v>267</v>
      </c>
      <c r="AU152" s="19" t="s">
        <v>83</v>
      </c>
      <c r="AY152" s="19" t="s">
        <v>195</v>
      </c>
      <c r="BE152" s="204">
        <f>IF(N152="základní",J152,0)</f>
        <v>0</v>
      </c>
      <c r="BF152" s="204">
        <f>IF(N152="snížená",J152,0)</f>
        <v>0</v>
      </c>
      <c r="BG152" s="204">
        <f>IF(N152="zákl. přenesená",J152,0)</f>
        <v>0</v>
      </c>
      <c r="BH152" s="204">
        <f>IF(N152="sníž. přenesená",J152,0)</f>
        <v>0</v>
      </c>
      <c r="BI152" s="204">
        <f>IF(N152="nulová",J152,0)</f>
        <v>0</v>
      </c>
      <c r="BJ152" s="19" t="s">
        <v>23</v>
      </c>
      <c r="BK152" s="204">
        <f>ROUND(I152*H152,2)</f>
        <v>0</v>
      </c>
      <c r="BL152" s="19" t="s">
        <v>202</v>
      </c>
      <c r="BM152" s="19" t="s">
        <v>4913</v>
      </c>
    </row>
    <row r="153" spans="2:65" s="1" customFormat="1" ht="51.6" customHeight="1">
      <c r="B153" s="36"/>
      <c r="C153" s="193" t="s">
        <v>258</v>
      </c>
      <c r="D153" s="193" t="s">
        <v>198</v>
      </c>
      <c r="E153" s="194" t="s">
        <v>4754</v>
      </c>
      <c r="F153" s="195" t="s">
        <v>4755</v>
      </c>
      <c r="G153" s="196" t="s">
        <v>222</v>
      </c>
      <c r="H153" s="197">
        <v>4.4000000000000004</v>
      </c>
      <c r="I153" s="198"/>
      <c r="J153" s="199">
        <f>ROUND(I153*H153,2)</f>
        <v>0</v>
      </c>
      <c r="K153" s="195" t="s">
        <v>223</v>
      </c>
      <c r="L153" s="56"/>
      <c r="M153" s="200" t="s">
        <v>22</v>
      </c>
      <c r="N153" s="201" t="s">
        <v>46</v>
      </c>
      <c r="O153" s="37"/>
      <c r="P153" s="202">
        <f>O153*H153</f>
        <v>0</v>
      </c>
      <c r="Q153" s="202">
        <v>0.10362</v>
      </c>
      <c r="R153" s="202">
        <f>Q153*H153</f>
        <v>0.45592800000000006</v>
      </c>
      <c r="S153" s="202">
        <v>0</v>
      </c>
      <c r="T153" s="203">
        <f>S153*H153</f>
        <v>0</v>
      </c>
      <c r="AR153" s="19" t="s">
        <v>202</v>
      </c>
      <c r="AT153" s="19" t="s">
        <v>198</v>
      </c>
      <c r="AU153" s="19" t="s">
        <v>83</v>
      </c>
      <c r="AY153" s="19" t="s">
        <v>195</v>
      </c>
      <c r="BE153" s="204">
        <f>IF(N153="základní",J153,0)</f>
        <v>0</v>
      </c>
      <c r="BF153" s="204">
        <f>IF(N153="snížená",J153,0)</f>
        <v>0</v>
      </c>
      <c r="BG153" s="204">
        <f>IF(N153="zákl. přenesená",J153,0)</f>
        <v>0</v>
      </c>
      <c r="BH153" s="204">
        <f>IF(N153="sníž. přenesená",J153,0)</f>
        <v>0</v>
      </c>
      <c r="BI153" s="204">
        <f>IF(N153="nulová",J153,0)</f>
        <v>0</v>
      </c>
      <c r="BJ153" s="19" t="s">
        <v>23</v>
      </c>
      <c r="BK153" s="204">
        <f>ROUND(I153*H153,2)</f>
        <v>0</v>
      </c>
      <c r="BL153" s="19" t="s">
        <v>202</v>
      </c>
      <c r="BM153" s="19" t="s">
        <v>4914</v>
      </c>
    </row>
    <row r="154" spans="2:65" s="1" customFormat="1" ht="132">
      <c r="B154" s="36"/>
      <c r="C154" s="58"/>
      <c r="D154" s="205" t="s">
        <v>225</v>
      </c>
      <c r="E154" s="58"/>
      <c r="F154" s="206" t="s">
        <v>4757</v>
      </c>
      <c r="G154" s="58"/>
      <c r="H154" s="58"/>
      <c r="I154" s="163"/>
      <c r="J154" s="58"/>
      <c r="K154" s="58"/>
      <c r="L154" s="56"/>
      <c r="M154" s="73"/>
      <c r="N154" s="37"/>
      <c r="O154" s="37"/>
      <c r="P154" s="37"/>
      <c r="Q154" s="37"/>
      <c r="R154" s="37"/>
      <c r="S154" s="37"/>
      <c r="T154" s="74"/>
      <c r="AT154" s="19" t="s">
        <v>225</v>
      </c>
      <c r="AU154" s="19" t="s">
        <v>83</v>
      </c>
    </row>
    <row r="155" spans="2:65" s="12" customFormat="1">
      <c r="B155" s="207"/>
      <c r="C155" s="208"/>
      <c r="D155" s="205" t="s">
        <v>210</v>
      </c>
      <c r="E155" s="209" t="s">
        <v>22</v>
      </c>
      <c r="F155" s="210" t="s">
        <v>4889</v>
      </c>
      <c r="G155" s="208"/>
      <c r="H155" s="211" t="s">
        <v>22</v>
      </c>
      <c r="I155" s="212"/>
      <c r="J155" s="208"/>
      <c r="K155" s="208"/>
      <c r="L155" s="213"/>
      <c r="M155" s="214"/>
      <c r="N155" s="215"/>
      <c r="O155" s="215"/>
      <c r="P155" s="215"/>
      <c r="Q155" s="215"/>
      <c r="R155" s="215"/>
      <c r="S155" s="215"/>
      <c r="T155" s="216"/>
      <c r="AT155" s="217" t="s">
        <v>210</v>
      </c>
      <c r="AU155" s="217" t="s">
        <v>83</v>
      </c>
      <c r="AV155" s="12" t="s">
        <v>23</v>
      </c>
      <c r="AW155" s="12" t="s">
        <v>38</v>
      </c>
      <c r="AX155" s="12" t="s">
        <v>75</v>
      </c>
      <c r="AY155" s="217" t="s">
        <v>195</v>
      </c>
    </row>
    <row r="156" spans="2:65" s="13" customFormat="1">
      <c r="B156" s="218"/>
      <c r="C156" s="219"/>
      <c r="D156" s="205" t="s">
        <v>210</v>
      </c>
      <c r="E156" s="220" t="s">
        <v>22</v>
      </c>
      <c r="F156" s="221" t="s">
        <v>4915</v>
      </c>
      <c r="G156" s="219"/>
      <c r="H156" s="222">
        <v>4.4000000000000004</v>
      </c>
      <c r="I156" s="223"/>
      <c r="J156" s="219"/>
      <c r="K156" s="219"/>
      <c r="L156" s="224"/>
      <c r="M156" s="225"/>
      <c r="N156" s="226"/>
      <c r="O156" s="226"/>
      <c r="P156" s="226"/>
      <c r="Q156" s="226"/>
      <c r="R156" s="226"/>
      <c r="S156" s="226"/>
      <c r="T156" s="227"/>
      <c r="AT156" s="228" t="s">
        <v>210</v>
      </c>
      <c r="AU156" s="228" t="s">
        <v>83</v>
      </c>
      <c r="AV156" s="13" t="s">
        <v>83</v>
      </c>
      <c r="AW156" s="13" t="s">
        <v>38</v>
      </c>
      <c r="AX156" s="13" t="s">
        <v>75</v>
      </c>
      <c r="AY156" s="228" t="s">
        <v>195</v>
      </c>
    </row>
    <row r="157" spans="2:65" s="14" customFormat="1">
      <c r="B157" s="229"/>
      <c r="C157" s="230"/>
      <c r="D157" s="205" t="s">
        <v>210</v>
      </c>
      <c r="E157" s="231" t="s">
        <v>22</v>
      </c>
      <c r="F157" s="232" t="s">
        <v>215</v>
      </c>
      <c r="G157" s="230"/>
      <c r="H157" s="233">
        <v>4.4000000000000004</v>
      </c>
      <c r="I157" s="234"/>
      <c r="J157" s="230"/>
      <c r="K157" s="230"/>
      <c r="L157" s="235"/>
      <c r="M157" s="236"/>
      <c r="N157" s="237"/>
      <c r="O157" s="237"/>
      <c r="P157" s="237"/>
      <c r="Q157" s="237"/>
      <c r="R157" s="237"/>
      <c r="S157" s="237"/>
      <c r="T157" s="238"/>
      <c r="AT157" s="239" t="s">
        <v>210</v>
      </c>
      <c r="AU157" s="239" t="s">
        <v>83</v>
      </c>
      <c r="AV157" s="14" t="s">
        <v>216</v>
      </c>
      <c r="AW157" s="14" t="s">
        <v>38</v>
      </c>
      <c r="AX157" s="14" t="s">
        <v>75</v>
      </c>
      <c r="AY157" s="239" t="s">
        <v>195</v>
      </c>
    </row>
    <row r="158" spans="2:65" s="15" customFormat="1">
      <c r="B158" s="240"/>
      <c r="C158" s="241"/>
      <c r="D158" s="251" t="s">
        <v>210</v>
      </c>
      <c r="E158" s="252" t="s">
        <v>22</v>
      </c>
      <c r="F158" s="253" t="s">
        <v>217</v>
      </c>
      <c r="G158" s="241"/>
      <c r="H158" s="254">
        <v>4.4000000000000004</v>
      </c>
      <c r="I158" s="245"/>
      <c r="J158" s="241"/>
      <c r="K158" s="241"/>
      <c r="L158" s="246"/>
      <c r="M158" s="247"/>
      <c r="N158" s="248"/>
      <c r="O158" s="248"/>
      <c r="P158" s="248"/>
      <c r="Q158" s="248"/>
      <c r="R158" s="248"/>
      <c r="S158" s="248"/>
      <c r="T158" s="249"/>
      <c r="AT158" s="250" t="s">
        <v>210</v>
      </c>
      <c r="AU158" s="250" t="s">
        <v>83</v>
      </c>
      <c r="AV158" s="15" t="s">
        <v>202</v>
      </c>
      <c r="AW158" s="15" t="s">
        <v>38</v>
      </c>
      <c r="AX158" s="15" t="s">
        <v>23</v>
      </c>
      <c r="AY158" s="250" t="s">
        <v>195</v>
      </c>
    </row>
    <row r="159" spans="2:65" s="1" customFormat="1" ht="20.399999999999999" customHeight="1">
      <c r="B159" s="36"/>
      <c r="C159" s="260" t="s">
        <v>417</v>
      </c>
      <c r="D159" s="260" t="s">
        <v>267</v>
      </c>
      <c r="E159" s="261" t="s">
        <v>4751</v>
      </c>
      <c r="F159" s="262" t="s">
        <v>4752</v>
      </c>
      <c r="G159" s="263" t="s">
        <v>222</v>
      </c>
      <c r="H159" s="264">
        <v>4.4000000000000004</v>
      </c>
      <c r="I159" s="265"/>
      <c r="J159" s="266">
        <f>ROUND(I159*H159,2)</f>
        <v>0</v>
      </c>
      <c r="K159" s="262" t="s">
        <v>22</v>
      </c>
      <c r="L159" s="267"/>
      <c r="M159" s="268" t="s">
        <v>22</v>
      </c>
      <c r="N159" s="269" t="s">
        <v>46</v>
      </c>
      <c r="O159" s="37"/>
      <c r="P159" s="202">
        <f>O159*H159</f>
        <v>0</v>
      </c>
      <c r="Q159" s="202">
        <v>0.13100000000000001</v>
      </c>
      <c r="R159" s="202">
        <f>Q159*H159</f>
        <v>0.57640000000000002</v>
      </c>
      <c r="S159" s="202">
        <v>0</v>
      </c>
      <c r="T159" s="203">
        <f>S159*H159</f>
        <v>0</v>
      </c>
      <c r="AR159" s="19" t="s">
        <v>262</v>
      </c>
      <c r="AT159" s="19" t="s">
        <v>267</v>
      </c>
      <c r="AU159" s="19" t="s">
        <v>83</v>
      </c>
      <c r="AY159" s="19" t="s">
        <v>195</v>
      </c>
      <c r="BE159" s="204">
        <f>IF(N159="základní",J159,0)</f>
        <v>0</v>
      </c>
      <c r="BF159" s="204">
        <f>IF(N159="snížená",J159,0)</f>
        <v>0</v>
      </c>
      <c r="BG159" s="204">
        <f>IF(N159="zákl. přenesená",J159,0)</f>
        <v>0</v>
      </c>
      <c r="BH159" s="204">
        <f>IF(N159="sníž. přenesená",J159,0)</f>
        <v>0</v>
      </c>
      <c r="BI159" s="204">
        <f>IF(N159="nulová",J159,0)</f>
        <v>0</v>
      </c>
      <c r="BJ159" s="19" t="s">
        <v>23</v>
      </c>
      <c r="BK159" s="204">
        <f>ROUND(I159*H159,2)</f>
        <v>0</v>
      </c>
      <c r="BL159" s="19" t="s">
        <v>202</v>
      </c>
      <c r="BM159" s="19" t="s">
        <v>4916</v>
      </c>
    </row>
    <row r="160" spans="2:65" s="1" customFormat="1" ht="28.8" customHeight="1">
      <c r="B160" s="36"/>
      <c r="C160" s="193" t="s">
        <v>423</v>
      </c>
      <c r="D160" s="193" t="s">
        <v>198</v>
      </c>
      <c r="E160" s="194" t="s">
        <v>4917</v>
      </c>
      <c r="F160" s="195" t="s">
        <v>4918</v>
      </c>
      <c r="G160" s="196" t="s">
        <v>222</v>
      </c>
      <c r="H160" s="197">
        <v>116.25</v>
      </c>
      <c r="I160" s="198"/>
      <c r="J160" s="199">
        <f>ROUND(I160*H160,2)</f>
        <v>0</v>
      </c>
      <c r="K160" s="195" t="s">
        <v>223</v>
      </c>
      <c r="L160" s="56"/>
      <c r="M160" s="200" t="s">
        <v>22</v>
      </c>
      <c r="N160" s="201" t="s">
        <v>46</v>
      </c>
      <c r="O160" s="37"/>
      <c r="P160" s="202">
        <f>O160*H160</f>
        <v>0</v>
      </c>
      <c r="Q160" s="202">
        <v>0.10362</v>
      </c>
      <c r="R160" s="202">
        <f>Q160*H160</f>
        <v>12.045825000000001</v>
      </c>
      <c r="S160" s="202">
        <v>0</v>
      </c>
      <c r="T160" s="203">
        <f>S160*H160</f>
        <v>0</v>
      </c>
      <c r="AR160" s="19" t="s">
        <v>202</v>
      </c>
      <c r="AT160" s="19" t="s">
        <v>198</v>
      </c>
      <c r="AU160" s="19" t="s">
        <v>83</v>
      </c>
      <c r="AY160" s="19" t="s">
        <v>195</v>
      </c>
      <c r="BE160" s="204">
        <f>IF(N160="základní",J160,0)</f>
        <v>0</v>
      </c>
      <c r="BF160" s="204">
        <f>IF(N160="snížená",J160,0)</f>
        <v>0</v>
      </c>
      <c r="BG160" s="204">
        <f>IF(N160="zákl. přenesená",J160,0)</f>
        <v>0</v>
      </c>
      <c r="BH160" s="204">
        <f>IF(N160="sníž. přenesená",J160,0)</f>
        <v>0</v>
      </c>
      <c r="BI160" s="204">
        <f>IF(N160="nulová",J160,0)</f>
        <v>0</v>
      </c>
      <c r="BJ160" s="19" t="s">
        <v>23</v>
      </c>
      <c r="BK160" s="204">
        <f>ROUND(I160*H160,2)</f>
        <v>0</v>
      </c>
      <c r="BL160" s="19" t="s">
        <v>202</v>
      </c>
      <c r="BM160" s="19" t="s">
        <v>4919</v>
      </c>
    </row>
    <row r="161" spans="2:65" s="1" customFormat="1" ht="132">
      <c r="B161" s="36"/>
      <c r="C161" s="58"/>
      <c r="D161" s="205" t="s">
        <v>225</v>
      </c>
      <c r="E161" s="58"/>
      <c r="F161" s="206" t="s">
        <v>4757</v>
      </c>
      <c r="G161" s="58"/>
      <c r="H161" s="58"/>
      <c r="I161" s="163"/>
      <c r="J161" s="58"/>
      <c r="K161" s="58"/>
      <c r="L161" s="56"/>
      <c r="M161" s="73"/>
      <c r="N161" s="37"/>
      <c r="O161" s="37"/>
      <c r="P161" s="37"/>
      <c r="Q161" s="37"/>
      <c r="R161" s="37"/>
      <c r="S161" s="37"/>
      <c r="T161" s="74"/>
      <c r="AT161" s="19" t="s">
        <v>225</v>
      </c>
      <c r="AU161" s="19" t="s">
        <v>83</v>
      </c>
    </row>
    <row r="162" spans="2:65" s="12" customFormat="1">
      <c r="B162" s="207"/>
      <c r="C162" s="208"/>
      <c r="D162" s="205" t="s">
        <v>210</v>
      </c>
      <c r="E162" s="209" t="s">
        <v>22</v>
      </c>
      <c r="F162" s="210" t="s">
        <v>4889</v>
      </c>
      <c r="G162" s="208"/>
      <c r="H162" s="211" t="s">
        <v>22</v>
      </c>
      <c r="I162" s="212"/>
      <c r="J162" s="208"/>
      <c r="K162" s="208"/>
      <c r="L162" s="213"/>
      <c r="M162" s="214"/>
      <c r="N162" s="215"/>
      <c r="O162" s="215"/>
      <c r="P162" s="215"/>
      <c r="Q162" s="215"/>
      <c r="R162" s="215"/>
      <c r="S162" s="215"/>
      <c r="T162" s="216"/>
      <c r="AT162" s="217" t="s">
        <v>210</v>
      </c>
      <c r="AU162" s="217" t="s">
        <v>83</v>
      </c>
      <c r="AV162" s="12" t="s">
        <v>23</v>
      </c>
      <c r="AW162" s="12" t="s">
        <v>38</v>
      </c>
      <c r="AX162" s="12" t="s">
        <v>75</v>
      </c>
      <c r="AY162" s="217" t="s">
        <v>195</v>
      </c>
    </row>
    <row r="163" spans="2:65" s="13" customFormat="1">
      <c r="B163" s="218"/>
      <c r="C163" s="219"/>
      <c r="D163" s="205" t="s">
        <v>210</v>
      </c>
      <c r="E163" s="220" t="s">
        <v>22</v>
      </c>
      <c r="F163" s="221" t="s">
        <v>4906</v>
      </c>
      <c r="G163" s="219"/>
      <c r="H163" s="222">
        <v>116.25</v>
      </c>
      <c r="I163" s="223"/>
      <c r="J163" s="219"/>
      <c r="K163" s="219"/>
      <c r="L163" s="224"/>
      <c r="M163" s="225"/>
      <c r="N163" s="226"/>
      <c r="O163" s="226"/>
      <c r="P163" s="226"/>
      <c r="Q163" s="226"/>
      <c r="R163" s="226"/>
      <c r="S163" s="226"/>
      <c r="T163" s="227"/>
      <c r="AT163" s="228" t="s">
        <v>210</v>
      </c>
      <c r="AU163" s="228" t="s">
        <v>83</v>
      </c>
      <c r="AV163" s="13" t="s">
        <v>83</v>
      </c>
      <c r="AW163" s="13" t="s">
        <v>38</v>
      </c>
      <c r="AX163" s="13" t="s">
        <v>75</v>
      </c>
      <c r="AY163" s="228" t="s">
        <v>195</v>
      </c>
    </row>
    <row r="164" spans="2:65" s="14" customFormat="1">
      <c r="B164" s="229"/>
      <c r="C164" s="230"/>
      <c r="D164" s="205" t="s">
        <v>210</v>
      </c>
      <c r="E164" s="231" t="s">
        <v>22</v>
      </c>
      <c r="F164" s="232" t="s">
        <v>215</v>
      </c>
      <c r="G164" s="230"/>
      <c r="H164" s="233">
        <v>116.25</v>
      </c>
      <c r="I164" s="234"/>
      <c r="J164" s="230"/>
      <c r="K164" s="230"/>
      <c r="L164" s="235"/>
      <c r="M164" s="236"/>
      <c r="N164" s="237"/>
      <c r="O164" s="237"/>
      <c r="P164" s="237"/>
      <c r="Q164" s="237"/>
      <c r="R164" s="237"/>
      <c r="S164" s="237"/>
      <c r="T164" s="238"/>
      <c r="AT164" s="239" t="s">
        <v>210</v>
      </c>
      <c r="AU164" s="239" t="s">
        <v>83</v>
      </c>
      <c r="AV164" s="14" t="s">
        <v>216</v>
      </c>
      <c r="AW164" s="14" t="s">
        <v>38</v>
      </c>
      <c r="AX164" s="14" t="s">
        <v>75</v>
      </c>
      <c r="AY164" s="239" t="s">
        <v>195</v>
      </c>
    </row>
    <row r="165" spans="2:65" s="15" customFormat="1">
      <c r="B165" s="240"/>
      <c r="C165" s="241"/>
      <c r="D165" s="251" t="s">
        <v>210</v>
      </c>
      <c r="E165" s="252" t="s">
        <v>22</v>
      </c>
      <c r="F165" s="253" t="s">
        <v>217</v>
      </c>
      <c r="G165" s="241"/>
      <c r="H165" s="254">
        <v>116.25</v>
      </c>
      <c r="I165" s="245"/>
      <c r="J165" s="241"/>
      <c r="K165" s="241"/>
      <c r="L165" s="246"/>
      <c r="M165" s="247"/>
      <c r="N165" s="248"/>
      <c r="O165" s="248"/>
      <c r="P165" s="248"/>
      <c r="Q165" s="248"/>
      <c r="R165" s="248"/>
      <c r="S165" s="248"/>
      <c r="T165" s="249"/>
      <c r="AT165" s="250" t="s">
        <v>210</v>
      </c>
      <c r="AU165" s="250" t="s">
        <v>83</v>
      </c>
      <c r="AV165" s="15" t="s">
        <v>202</v>
      </c>
      <c r="AW165" s="15" t="s">
        <v>38</v>
      </c>
      <c r="AX165" s="15" t="s">
        <v>23</v>
      </c>
      <c r="AY165" s="250" t="s">
        <v>195</v>
      </c>
    </row>
    <row r="166" spans="2:65" s="1" customFormat="1" ht="20.399999999999999" customHeight="1">
      <c r="B166" s="36"/>
      <c r="C166" s="260" t="s">
        <v>438</v>
      </c>
      <c r="D166" s="260" t="s">
        <v>267</v>
      </c>
      <c r="E166" s="261" t="s">
        <v>4920</v>
      </c>
      <c r="F166" s="262" t="s">
        <v>4921</v>
      </c>
      <c r="G166" s="263" t="s">
        <v>222</v>
      </c>
      <c r="H166" s="264">
        <v>116.25</v>
      </c>
      <c r="I166" s="265"/>
      <c r="J166" s="266">
        <f>ROUND(I166*H166,2)</f>
        <v>0</v>
      </c>
      <c r="K166" s="262" t="s">
        <v>22</v>
      </c>
      <c r="L166" s="267"/>
      <c r="M166" s="268" t="s">
        <v>22</v>
      </c>
      <c r="N166" s="269" t="s">
        <v>46</v>
      </c>
      <c r="O166" s="37"/>
      <c r="P166" s="202">
        <f>O166*H166</f>
        <v>0</v>
      </c>
      <c r="Q166" s="202">
        <v>0.17599999999999999</v>
      </c>
      <c r="R166" s="202">
        <f>Q166*H166</f>
        <v>20.459999999999997</v>
      </c>
      <c r="S166" s="202">
        <v>0</v>
      </c>
      <c r="T166" s="203">
        <f>S166*H166</f>
        <v>0</v>
      </c>
      <c r="AR166" s="19" t="s">
        <v>262</v>
      </c>
      <c r="AT166" s="19" t="s">
        <v>267</v>
      </c>
      <c r="AU166" s="19" t="s">
        <v>83</v>
      </c>
      <c r="AY166" s="19" t="s">
        <v>195</v>
      </c>
      <c r="BE166" s="204">
        <f>IF(N166="základní",J166,0)</f>
        <v>0</v>
      </c>
      <c r="BF166" s="204">
        <f>IF(N166="snížená",J166,0)</f>
        <v>0</v>
      </c>
      <c r="BG166" s="204">
        <f>IF(N166="zákl. přenesená",J166,0)</f>
        <v>0</v>
      </c>
      <c r="BH166" s="204">
        <f>IF(N166="sníž. přenesená",J166,0)</f>
        <v>0</v>
      </c>
      <c r="BI166" s="204">
        <f>IF(N166="nulová",J166,0)</f>
        <v>0</v>
      </c>
      <c r="BJ166" s="19" t="s">
        <v>23</v>
      </c>
      <c r="BK166" s="204">
        <f>ROUND(I166*H166,2)</f>
        <v>0</v>
      </c>
      <c r="BL166" s="19" t="s">
        <v>202</v>
      </c>
      <c r="BM166" s="19" t="s">
        <v>4922</v>
      </c>
    </row>
    <row r="167" spans="2:65" s="1" customFormat="1" ht="28.8" customHeight="1">
      <c r="B167" s="36"/>
      <c r="C167" s="193" t="s">
        <v>447</v>
      </c>
      <c r="D167" s="193" t="s">
        <v>198</v>
      </c>
      <c r="E167" s="194" t="s">
        <v>4923</v>
      </c>
      <c r="F167" s="195" t="s">
        <v>4924</v>
      </c>
      <c r="G167" s="196" t="s">
        <v>222</v>
      </c>
      <c r="H167" s="197">
        <v>742.99</v>
      </c>
      <c r="I167" s="198"/>
      <c r="J167" s="199">
        <f>ROUND(I167*H167,2)</f>
        <v>0</v>
      </c>
      <c r="K167" s="195" t="s">
        <v>223</v>
      </c>
      <c r="L167" s="56"/>
      <c r="M167" s="200" t="s">
        <v>22</v>
      </c>
      <c r="N167" s="201" t="s">
        <v>46</v>
      </c>
      <c r="O167" s="37"/>
      <c r="P167" s="202">
        <f>O167*H167</f>
        <v>0</v>
      </c>
      <c r="Q167" s="202">
        <v>0.10362</v>
      </c>
      <c r="R167" s="202">
        <f>Q167*H167</f>
        <v>76.988623799999999</v>
      </c>
      <c r="S167" s="202">
        <v>0</v>
      </c>
      <c r="T167" s="203">
        <f>S167*H167</f>
        <v>0</v>
      </c>
      <c r="AR167" s="19" t="s">
        <v>202</v>
      </c>
      <c r="AT167" s="19" t="s">
        <v>198</v>
      </c>
      <c r="AU167" s="19" t="s">
        <v>83</v>
      </c>
      <c r="AY167" s="19" t="s">
        <v>195</v>
      </c>
      <c r="BE167" s="204">
        <f>IF(N167="základní",J167,0)</f>
        <v>0</v>
      </c>
      <c r="BF167" s="204">
        <f>IF(N167="snížená",J167,0)</f>
        <v>0</v>
      </c>
      <c r="BG167" s="204">
        <f>IF(N167="zákl. přenesená",J167,0)</f>
        <v>0</v>
      </c>
      <c r="BH167" s="204">
        <f>IF(N167="sníž. přenesená",J167,0)</f>
        <v>0</v>
      </c>
      <c r="BI167" s="204">
        <f>IF(N167="nulová",J167,0)</f>
        <v>0</v>
      </c>
      <c r="BJ167" s="19" t="s">
        <v>23</v>
      </c>
      <c r="BK167" s="204">
        <f>ROUND(I167*H167,2)</f>
        <v>0</v>
      </c>
      <c r="BL167" s="19" t="s">
        <v>202</v>
      </c>
      <c r="BM167" s="19" t="s">
        <v>4925</v>
      </c>
    </row>
    <row r="168" spans="2:65" s="1" customFormat="1" ht="132">
      <c r="B168" s="36"/>
      <c r="C168" s="58"/>
      <c r="D168" s="205" t="s">
        <v>225</v>
      </c>
      <c r="E168" s="58"/>
      <c r="F168" s="206" t="s">
        <v>4757</v>
      </c>
      <c r="G168" s="58"/>
      <c r="H168" s="58"/>
      <c r="I168" s="163"/>
      <c r="J168" s="58"/>
      <c r="K168" s="58"/>
      <c r="L168" s="56"/>
      <c r="M168" s="73"/>
      <c r="N168" s="37"/>
      <c r="O168" s="37"/>
      <c r="P168" s="37"/>
      <c r="Q168" s="37"/>
      <c r="R168" s="37"/>
      <c r="S168" s="37"/>
      <c r="T168" s="74"/>
      <c r="AT168" s="19" t="s">
        <v>225</v>
      </c>
      <c r="AU168" s="19" t="s">
        <v>83</v>
      </c>
    </row>
    <row r="169" spans="2:65" s="12" customFormat="1">
      <c r="B169" s="207"/>
      <c r="C169" s="208"/>
      <c r="D169" s="205" t="s">
        <v>210</v>
      </c>
      <c r="E169" s="209" t="s">
        <v>22</v>
      </c>
      <c r="F169" s="210" t="s">
        <v>4889</v>
      </c>
      <c r="G169" s="208"/>
      <c r="H169" s="211" t="s">
        <v>22</v>
      </c>
      <c r="I169" s="212"/>
      <c r="J169" s="208"/>
      <c r="K169" s="208"/>
      <c r="L169" s="213"/>
      <c r="M169" s="214"/>
      <c r="N169" s="215"/>
      <c r="O169" s="215"/>
      <c r="P169" s="215"/>
      <c r="Q169" s="215"/>
      <c r="R169" s="215"/>
      <c r="S169" s="215"/>
      <c r="T169" s="216"/>
      <c r="AT169" s="217" t="s">
        <v>210</v>
      </c>
      <c r="AU169" s="217" t="s">
        <v>83</v>
      </c>
      <c r="AV169" s="12" t="s">
        <v>23</v>
      </c>
      <c r="AW169" s="12" t="s">
        <v>38</v>
      </c>
      <c r="AX169" s="12" t="s">
        <v>75</v>
      </c>
      <c r="AY169" s="217" t="s">
        <v>195</v>
      </c>
    </row>
    <row r="170" spans="2:65" s="13" customFormat="1">
      <c r="B170" s="218"/>
      <c r="C170" s="219"/>
      <c r="D170" s="205" t="s">
        <v>210</v>
      </c>
      <c r="E170" s="220" t="s">
        <v>22</v>
      </c>
      <c r="F170" s="221" t="s">
        <v>4905</v>
      </c>
      <c r="G170" s="219"/>
      <c r="H170" s="222">
        <v>742.99</v>
      </c>
      <c r="I170" s="223"/>
      <c r="J170" s="219"/>
      <c r="K170" s="219"/>
      <c r="L170" s="224"/>
      <c r="M170" s="225"/>
      <c r="N170" s="226"/>
      <c r="O170" s="226"/>
      <c r="P170" s="226"/>
      <c r="Q170" s="226"/>
      <c r="R170" s="226"/>
      <c r="S170" s="226"/>
      <c r="T170" s="227"/>
      <c r="AT170" s="228" t="s">
        <v>210</v>
      </c>
      <c r="AU170" s="228" t="s">
        <v>83</v>
      </c>
      <c r="AV170" s="13" t="s">
        <v>83</v>
      </c>
      <c r="AW170" s="13" t="s">
        <v>38</v>
      </c>
      <c r="AX170" s="13" t="s">
        <v>75</v>
      </c>
      <c r="AY170" s="228" t="s">
        <v>195</v>
      </c>
    </row>
    <row r="171" spans="2:65" s="14" customFormat="1">
      <c r="B171" s="229"/>
      <c r="C171" s="230"/>
      <c r="D171" s="205" t="s">
        <v>210</v>
      </c>
      <c r="E171" s="231" t="s">
        <v>22</v>
      </c>
      <c r="F171" s="232" t="s">
        <v>215</v>
      </c>
      <c r="G171" s="230"/>
      <c r="H171" s="233">
        <v>742.99</v>
      </c>
      <c r="I171" s="234"/>
      <c r="J171" s="230"/>
      <c r="K171" s="230"/>
      <c r="L171" s="235"/>
      <c r="M171" s="236"/>
      <c r="N171" s="237"/>
      <c r="O171" s="237"/>
      <c r="P171" s="237"/>
      <c r="Q171" s="237"/>
      <c r="R171" s="237"/>
      <c r="S171" s="237"/>
      <c r="T171" s="238"/>
      <c r="AT171" s="239" t="s">
        <v>210</v>
      </c>
      <c r="AU171" s="239" t="s">
        <v>83</v>
      </c>
      <c r="AV171" s="14" t="s">
        <v>216</v>
      </c>
      <c r="AW171" s="14" t="s">
        <v>38</v>
      </c>
      <c r="AX171" s="14" t="s">
        <v>75</v>
      </c>
      <c r="AY171" s="239" t="s">
        <v>195</v>
      </c>
    </row>
    <row r="172" spans="2:65" s="15" customFormat="1">
      <c r="B172" s="240"/>
      <c r="C172" s="241"/>
      <c r="D172" s="251" t="s">
        <v>210</v>
      </c>
      <c r="E172" s="252" t="s">
        <v>22</v>
      </c>
      <c r="F172" s="253" t="s">
        <v>217</v>
      </c>
      <c r="G172" s="241"/>
      <c r="H172" s="254">
        <v>742.99</v>
      </c>
      <c r="I172" s="245"/>
      <c r="J172" s="241"/>
      <c r="K172" s="241"/>
      <c r="L172" s="246"/>
      <c r="M172" s="247"/>
      <c r="N172" s="248"/>
      <c r="O172" s="248"/>
      <c r="P172" s="248"/>
      <c r="Q172" s="248"/>
      <c r="R172" s="248"/>
      <c r="S172" s="248"/>
      <c r="T172" s="249"/>
      <c r="AT172" s="250" t="s">
        <v>210</v>
      </c>
      <c r="AU172" s="250" t="s">
        <v>83</v>
      </c>
      <c r="AV172" s="15" t="s">
        <v>202</v>
      </c>
      <c r="AW172" s="15" t="s">
        <v>38</v>
      </c>
      <c r="AX172" s="15" t="s">
        <v>23</v>
      </c>
      <c r="AY172" s="250" t="s">
        <v>195</v>
      </c>
    </row>
    <row r="173" spans="2:65" s="1" customFormat="1" ht="20.399999999999999" customHeight="1">
      <c r="B173" s="36"/>
      <c r="C173" s="260" t="s">
        <v>7</v>
      </c>
      <c r="D173" s="260" t="s">
        <v>267</v>
      </c>
      <c r="E173" s="261" t="s">
        <v>4926</v>
      </c>
      <c r="F173" s="262" t="s">
        <v>4927</v>
      </c>
      <c r="G173" s="263" t="s">
        <v>222</v>
      </c>
      <c r="H173" s="264">
        <v>742.99</v>
      </c>
      <c r="I173" s="265"/>
      <c r="J173" s="266">
        <f>ROUND(I173*H173,2)</f>
        <v>0</v>
      </c>
      <c r="K173" s="262" t="s">
        <v>22</v>
      </c>
      <c r="L173" s="267"/>
      <c r="M173" s="268" t="s">
        <v>22</v>
      </c>
      <c r="N173" s="269" t="s">
        <v>46</v>
      </c>
      <c r="O173" s="37"/>
      <c r="P173" s="202">
        <f>O173*H173</f>
        <v>0</v>
      </c>
      <c r="Q173" s="202">
        <v>0.17599999999999999</v>
      </c>
      <c r="R173" s="202">
        <f>Q173*H173</f>
        <v>130.76623999999998</v>
      </c>
      <c r="S173" s="202">
        <v>0</v>
      </c>
      <c r="T173" s="203">
        <f>S173*H173</f>
        <v>0</v>
      </c>
      <c r="AR173" s="19" t="s">
        <v>262</v>
      </c>
      <c r="AT173" s="19" t="s">
        <v>267</v>
      </c>
      <c r="AU173" s="19" t="s">
        <v>83</v>
      </c>
      <c r="AY173" s="19" t="s">
        <v>195</v>
      </c>
      <c r="BE173" s="204">
        <f>IF(N173="základní",J173,0)</f>
        <v>0</v>
      </c>
      <c r="BF173" s="204">
        <f>IF(N173="snížená",J173,0)</f>
        <v>0</v>
      </c>
      <c r="BG173" s="204">
        <f>IF(N173="zákl. přenesená",J173,0)</f>
        <v>0</v>
      </c>
      <c r="BH173" s="204">
        <f>IF(N173="sníž. přenesená",J173,0)</f>
        <v>0</v>
      </c>
      <c r="BI173" s="204">
        <f>IF(N173="nulová",J173,0)</f>
        <v>0</v>
      </c>
      <c r="BJ173" s="19" t="s">
        <v>23</v>
      </c>
      <c r="BK173" s="204">
        <f>ROUND(I173*H173,2)</f>
        <v>0</v>
      </c>
      <c r="BL173" s="19" t="s">
        <v>202</v>
      </c>
      <c r="BM173" s="19" t="s">
        <v>4928</v>
      </c>
    </row>
    <row r="174" spans="2:65" s="11" customFormat="1" ht="29.85" customHeight="1">
      <c r="B174" s="176"/>
      <c r="C174" s="177"/>
      <c r="D174" s="190" t="s">
        <v>74</v>
      </c>
      <c r="E174" s="191" t="s">
        <v>218</v>
      </c>
      <c r="F174" s="191" t="s">
        <v>219</v>
      </c>
      <c r="G174" s="177"/>
      <c r="H174" s="177"/>
      <c r="I174" s="180"/>
      <c r="J174" s="192">
        <f>BK174</f>
        <v>0</v>
      </c>
      <c r="K174" s="177"/>
      <c r="L174" s="182"/>
      <c r="M174" s="183"/>
      <c r="N174" s="184"/>
      <c r="O174" s="184"/>
      <c r="P174" s="185">
        <f>SUM(P175:P181)</f>
        <v>0</v>
      </c>
      <c r="Q174" s="184"/>
      <c r="R174" s="185">
        <f>SUM(R175:R181)</f>
        <v>51.345000000000006</v>
      </c>
      <c r="S174" s="184"/>
      <c r="T174" s="186">
        <f>SUM(T175:T181)</f>
        <v>0</v>
      </c>
      <c r="AR174" s="187" t="s">
        <v>23</v>
      </c>
      <c r="AT174" s="188" t="s">
        <v>74</v>
      </c>
      <c r="AU174" s="188" t="s">
        <v>23</v>
      </c>
      <c r="AY174" s="187" t="s">
        <v>195</v>
      </c>
      <c r="BK174" s="189">
        <f>SUM(BK175:BK181)</f>
        <v>0</v>
      </c>
    </row>
    <row r="175" spans="2:65" s="1" customFormat="1" ht="28.8" customHeight="1">
      <c r="B175" s="36"/>
      <c r="C175" s="193" t="s">
        <v>460</v>
      </c>
      <c r="D175" s="193" t="s">
        <v>198</v>
      </c>
      <c r="E175" s="194" t="s">
        <v>4874</v>
      </c>
      <c r="F175" s="195" t="s">
        <v>4875</v>
      </c>
      <c r="G175" s="196" t="s">
        <v>206</v>
      </c>
      <c r="H175" s="197">
        <v>315</v>
      </c>
      <c r="I175" s="198"/>
      <c r="J175" s="199">
        <f>ROUND(I175*H175,2)</f>
        <v>0</v>
      </c>
      <c r="K175" s="195" t="s">
        <v>223</v>
      </c>
      <c r="L175" s="56"/>
      <c r="M175" s="200" t="s">
        <v>22</v>
      </c>
      <c r="N175" s="201" t="s">
        <v>46</v>
      </c>
      <c r="O175" s="37"/>
      <c r="P175" s="202">
        <f>O175*H175</f>
        <v>0</v>
      </c>
      <c r="Q175" s="202">
        <v>0.1295</v>
      </c>
      <c r="R175" s="202">
        <f>Q175*H175</f>
        <v>40.792500000000004</v>
      </c>
      <c r="S175" s="202">
        <v>0</v>
      </c>
      <c r="T175" s="203">
        <f>S175*H175</f>
        <v>0</v>
      </c>
      <c r="AR175" s="19" t="s">
        <v>202</v>
      </c>
      <c r="AT175" s="19" t="s">
        <v>198</v>
      </c>
      <c r="AU175" s="19" t="s">
        <v>83</v>
      </c>
      <c r="AY175" s="19" t="s">
        <v>195</v>
      </c>
      <c r="BE175" s="204">
        <f>IF(N175="základní",J175,0)</f>
        <v>0</v>
      </c>
      <c r="BF175" s="204">
        <f>IF(N175="snížená",J175,0)</f>
        <v>0</v>
      </c>
      <c r="BG175" s="204">
        <f>IF(N175="zákl. přenesená",J175,0)</f>
        <v>0</v>
      </c>
      <c r="BH175" s="204">
        <f>IF(N175="sníž. přenesená",J175,0)</f>
        <v>0</v>
      </c>
      <c r="BI175" s="204">
        <f>IF(N175="nulová",J175,0)</f>
        <v>0</v>
      </c>
      <c r="BJ175" s="19" t="s">
        <v>23</v>
      </c>
      <c r="BK175" s="204">
        <f>ROUND(I175*H175,2)</f>
        <v>0</v>
      </c>
      <c r="BL175" s="19" t="s">
        <v>202</v>
      </c>
      <c r="BM175" s="19" t="s">
        <v>4929</v>
      </c>
    </row>
    <row r="176" spans="2:65" s="1" customFormat="1" ht="108">
      <c r="B176" s="36"/>
      <c r="C176" s="58"/>
      <c r="D176" s="205" t="s">
        <v>225</v>
      </c>
      <c r="E176" s="58"/>
      <c r="F176" s="206" t="s">
        <v>4877</v>
      </c>
      <c r="G176" s="58"/>
      <c r="H176" s="58"/>
      <c r="I176" s="163"/>
      <c r="J176" s="58"/>
      <c r="K176" s="58"/>
      <c r="L176" s="56"/>
      <c r="M176" s="73"/>
      <c r="N176" s="37"/>
      <c r="O176" s="37"/>
      <c r="P176" s="37"/>
      <c r="Q176" s="37"/>
      <c r="R176" s="37"/>
      <c r="S176" s="37"/>
      <c r="T176" s="74"/>
      <c r="AT176" s="19" t="s">
        <v>225</v>
      </c>
      <c r="AU176" s="19" t="s">
        <v>83</v>
      </c>
    </row>
    <row r="177" spans="2:65" s="12" customFormat="1">
      <c r="B177" s="207"/>
      <c r="C177" s="208"/>
      <c r="D177" s="205" t="s">
        <v>210</v>
      </c>
      <c r="E177" s="209" t="s">
        <v>22</v>
      </c>
      <c r="F177" s="210" t="s">
        <v>4889</v>
      </c>
      <c r="G177" s="208"/>
      <c r="H177" s="211" t="s">
        <v>22</v>
      </c>
      <c r="I177" s="212"/>
      <c r="J177" s="208"/>
      <c r="K177" s="208"/>
      <c r="L177" s="213"/>
      <c r="M177" s="214"/>
      <c r="N177" s="215"/>
      <c r="O177" s="215"/>
      <c r="P177" s="215"/>
      <c r="Q177" s="215"/>
      <c r="R177" s="215"/>
      <c r="S177" s="215"/>
      <c r="T177" s="216"/>
      <c r="AT177" s="217" t="s">
        <v>210</v>
      </c>
      <c r="AU177" s="217" t="s">
        <v>83</v>
      </c>
      <c r="AV177" s="12" t="s">
        <v>23</v>
      </c>
      <c r="AW177" s="12" t="s">
        <v>38</v>
      </c>
      <c r="AX177" s="12" t="s">
        <v>75</v>
      </c>
      <c r="AY177" s="217" t="s">
        <v>195</v>
      </c>
    </row>
    <row r="178" spans="2:65" s="13" customFormat="1">
      <c r="B178" s="218"/>
      <c r="C178" s="219"/>
      <c r="D178" s="205" t="s">
        <v>210</v>
      </c>
      <c r="E178" s="220" t="s">
        <v>22</v>
      </c>
      <c r="F178" s="221" t="s">
        <v>4930</v>
      </c>
      <c r="G178" s="219"/>
      <c r="H178" s="222">
        <v>315</v>
      </c>
      <c r="I178" s="223"/>
      <c r="J178" s="219"/>
      <c r="K178" s="219"/>
      <c r="L178" s="224"/>
      <c r="M178" s="225"/>
      <c r="N178" s="226"/>
      <c r="O178" s="226"/>
      <c r="P178" s="226"/>
      <c r="Q178" s="226"/>
      <c r="R178" s="226"/>
      <c r="S178" s="226"/>
      <c r="T178" s="227"/>
      <c r="AT178" s="228" t="s">
        <v>210</v>
      </c>
      <c r="AU178" s="228" t="s">
        <v>83</v>
      </c>
      <c r="AV178" s="13" t="s">
        <v>83</v>
      </c>
      <c r="AW178" s="13" t="s">
        <v>38</v>
      </c>
      <c r="AX178" s="13" t="s">
        <v>75</v>
      </c>
      <c r="AY178" s="228" t="s">
        <v>195</v>
      </c>
    </row>
    <row r="179" spans="2:65" s="14" customFormat="1">
      <c r="B179" s="229"/>
      <c r="C179" s="230"/>
      <c r="D179" s="205" t="s">
        <v>210</v>
      </c>
      <c r="E179" s="231" t="s">
        <v>22</v>
      </c>
      <c r="F179" s="232" t="s">
        <v>215</v>
      </c>
      <c r="G179" s="230"/>
      <c r="H179" s="233">
        <v>315</v>
      </c>
      <c r="I179" s="234"/>
      <c r="J179" s="230"/>
      <c r="K179" s="230"/>
      <c r="L179" s="235"/>
      <c r="M179" s="236"/>
      <c r="N179" s="237"/>
      <c r="O179" s="237"/>
      <c r="P179" s="237"/>
      <c r="Q179" s="237"/>
      <c r="R179" s="237"/>
      <c r="S179" s="237"/>
      <c r="T179" s="238"/>
      <c r="AT179" s="239" t="s">
        <v>210</v>
      </c>
      <c r="AU179" s="239" t="s">
        <v>83</v>
      </c>
      <c r="AV179" s="14" t="s">
        <v>216</v>
      </c>
      <c r="AW179" s="14" t="s">
        <v>38</v>
      </c>
      <c r="AX179" s="14" t="s">
        <v>75</v>
      </c>
      <c r="AY179" s="239" t="s">
        <v>195</v>
      </c>
    </row>
    <row r="180" spans="2:65" s="15" customFormat="1">
      <c r="B180" s="240"/>
      <c r="C180" s="241"/>
      <c r="D180" s="251" t="s">
        <v>210</v>
      </c>
      <c r="E180" s="252" t="s">
        <v>22</v>
      </c>
      <c r="F180" s="253" t="s">
        <v>217</v>
      </c>
      <c r="G180" s="241"/>
      <c r="H180" s="254">
        <v>315</v>
      </c>
      <c r="I180" s="245"/>
      <c r="J180" s="241"/>
      <c r="K180" s="241"/>
      <c r="L180" s="246"/>
      <c r="M180" s="247"/>
      <c r="N180" s="248"/>
      <c r="O180" s="248"/>
      <c r="P180" s="248"/>
      <c r="Q180" s="248"/>
      <c r="R180" s="248"/>
      <c r="S180" s="248"/>
      <c r="T180" s="249"/>
      <c r="AT180" s="250" t="s">
        <v>210</v>
      </c>
      <c r="AU180" s="250" t="s">
        <v>83</v>
      </c>
      <c r="AV180" s="15" t="s">
        <v>202</v>
      </c>
      <c r="AW180" s="15" t="s">
        <v>38</v>
      </c>
      <c r="AX180" s="15" t="s">
        <v>23</v>
      </c>
      <c r="AY180" s="250" t="s">
        <v>195</v>
      </c>
    </row>
    <row r="181" spans="2:65" s="1" customFormat="1" ht="20.399999999999999" customHeight="1">
      <c r="B181" s="36"/>
      <c r="C181" s="260" t="s">
        <v>466</v>
      </c>
      <c r="D181" s="260" t="s">
        <v>267</v>
      </c>
      <c r="E181" s="261" t="s">
        <v>4931</v>
      </c>
      <c r="F181" s="262" t="s">
        <v>4932</v>
      </c>
      <c r="G181" s="263" t="s">
        <v>201</v>
      </c>
      <c r="H181" s="264">
        <v>315</v>
      </c>
      <c r="I181" s="265"/>
      <c r="J181" s="266">
        <f>ROUND(I181*H181,2)</f>
        <v>0</v>
      </c>
      <c r="K181" s="262" t="s">
        <v>22</v>
      </c>
      <c r="L181" s="267"/>
      <c r="M181" s="268" t="s">
        <v>22</v>
      </c>
      <c r="N181" s="269" t="s">
        <v>46</v>
      </c>
      <c r="O181" s="37"/>
      <c r="P181" s="202">
        <f>O181*H181</f>
        <v>0</v>
      </c>
      <c r="Q181" s="202">
        <v>3.3500000000000002E-2</v>
      </c>
      <c r="R181" s="202">
        <f>Q181*H181</f>
        <v>10.5525</v>
      </c>
      <c r="S181" s="202">
        <v>0</v>
      </c>
      <c r="T181" s="203">
        <f>S181*H181</f>
        <v>0</v>
      </c>
      <c r="AR181" s="19" t="s">
        <v>262</v>
      </c>
      <c r="AT181" s="19" t="s">
        <v>267</v>
      </c>
      <c r="AU181" s="19" t="s">
        <v>83</v>
      </c>
      <c r="AY181" s="19" t="s">
        <v>195</v>
      </c>
      <c r="BE181" s="204">
        <f>IF(N181="základní",J181,0)</f>
        <v>0</v>
      </c>
      <c r="BF181" s="204">
        <f>IF(N181="snížená",J181,0)</f>
        <v>0</v>
      </c>
      <c r="BG181" s="204">
        <f>IF(N181="zákl. přenesená",J181,0)</f>
        <v>0</v>
      </c>
      <c r="BH181" s="204">
        <f>IF(N181="sníž. přenesená",J181,0)</f>
        <v>0</v>
      </c>
      <c r="BI181" s="204">
        <f>IF(N181="nulová",J181,0)</f>
        <v>0</v>
      </c>
      <c r="BJ181" s="19" t="s">
        <v>23</v>
      </c>
      <c r="BK181" s="204">
        <f>ROUND(I181*H181,2)</f>
        <v>0</v>
      </c>
      <c r="BL181" s="19" t="s">
        <v>202</v>
      </c>
      <c r="BM181" s="19" t="s">
        <v>4933</v>
      </c>
    </row>
    <row r="182" spans="2:65" s="11" customFormat="1" ht="29.85" customHeight="1">
      <c r="B182" s="176"/>
      <c r="C182" s="177"/>
      <c r="D182" s="190" t="s">
        <v>74</v>
      </c>
      <c r="E182" s="191" t="s">
        <v>237</v>
      </c>
      <c r="F182" s="191" t="s">
        <v>238</v>
      </c>
      <c r="G182" s="177"/>
      <c r="H182" s="177"/>
      <c r="I182" s="180"/>
      <c r="J182" s="192">
        <f>BK182</f>
        <v>0</v>
      </c>
      <c r="K182" s="177"/>
      <c r="L182" s="182"/>
      <c r="M182" s="183"/>
      <c r="N182" s="184"/>
      <c r="O182" s="184"/>
      <c r="P182" s="185">
        <f>SUM(P183:P186)</f>
        <v>0</v>
      </c>
      <c r="Q182" s="184"/>
      <c r="R182" s="185">
        <f>SUM(R183:R186)</f>
        <v>0</v>
      </c>
      <c r="S182" s="184"/>
      <c r="T182" s="186">
        <f>SUM(T183:T186)</f>
        <v>0</v>
      </c>
      <c r="AR182" s="187" t="s">
        <v>23</v>
      </c>
      <c r="AT182" s="188" t="s">
        <v>74</v>
      </c>
      <c r="AU182" s="188" t="s">
        <v>23</v>
      </c>
      <c r="AY182" s="187" t="s">
        <v>195</v>
      </c>
      <c r="BK182" s="189">
        <f>SUM(BK183:BK186)</f>
        <v>0</v>
      </c>
    </row>
    <row r="183" spans="2:65" s="1" customFormat="1" ht="28.8" customHeight="1">
      <c r="B183" s="36"/>
      <c r="C183" s="193" t="s">
        <v>471</v>
      </c>
      <c r="D183" s="193" t="s">
        <v>198</v>
      </c>
      <c r="E183" s="194" t="s">
        <v>4795</v>
      </c>
      <c r="F183" s="195" t="s">
        <v>4796</v>
      </c>
      <c r="G183" s="196" t="s">
        <v>242</v>
      </c>
      <c r="H183" s="197">
        <v>383.78899999999999</v>
      </c>
      <c r="I183" s="198"/>
      <c r="J183" s="199">
        <f>ROUND(I183*H183,2)</f>
        <v>0</v>
      </c>
      <c r="K183" s="195" t="s">
        <v>223</v>
      </c>
      <c r="L183" s="56"/>
      <c r="M183" s="200" t="s">
        <v>22</v>
      </c>
      <c r="N183" s="201" t="s">
        <v>46</v>
      </c>
      <c r="O183" s="37"/>
      <c r="P183" s="202">
        <f>O183*H183</f>
        <v>0</v>
      </c>
      <c r="Q183" s="202">
        <v>0</v>
      </c>
      <c r="R183" s="202">
        <f>Q183*H183</f>
        <v>0</v>
      </c>
      <c r="S183" s="202">
        <v>0</v>
      </c>
      <c r="T183" s="203">
        <f>S183*H183</f>
        <v>0</v>
      </c>
      <c r="AR183" s="19" t="s">
        <v>202</v>
      </c>
      <c r="AT183" s="19" t="s">
        <v>198</v>
      </c>
      <c r="AU183" s="19" t="s">
        <v>83</v>
      </c>
      <c r="AY183" s="19" t="s">
        <v>195</v>
      </c>
      <c r="BE183" s="204">
        <f>IF(N183="základní",J183,0)</f>
        <v>0</v>
      </c>
      <c r="BF183" s="204">
        <f>IF(N183="snížená",J183,0)</f>
        <v>0</v>
      </c>
      <c r="BG183" s="204">
        <f>IF(N183="zákl. přenesená",J183,0)</f>
        <v>0</v>
      </c>
      <c r="BH183" s="204">
        <f>IF(N183="sníž. přenesená",J183,0)</f>
        <v>0</v>
      </c>
      <c r="BI183" s="204">
        <f>IF(N183="nulová",J183,0)</f>
        <v>0</v>
      </c>
      <c r="BJ183" s="19" t="s">
        <v>23</v>
      </c>
      <c r="BK183" s="204">
        <f>ROUND(I183*H183,2)</f>
        <v>0</v>
      </c>
      <c r="BL183" s="19" t="s">
        <v>202</v>
      </c>
      <c r="BM183" s="19" t="s">
        <v>4934</v>
      </c>
    </row>
    <row r="184" spans="2:65" s="1" customFormat="1" ht="108">
      <c r="B184" s="36"/>
      <c r="C184" s="58"/>
      <c r="D184" s="251" t="s">
        <v>225</v>
      </c>
      <c r="E184" s="58"/>
      <c r="F184" s="272" t="s">
        <v>4798</v>
      </c>
      <c r="G184" s="58"/>
      <c r="H184" s="58"/>
      <c r="I184" s="163"/>
      <c r="J184" s="58"/>
      <c r="K184" s="58"/>
      <c r="L184" s="56"/>
      <c r="M184" s="73"/>
      <c r="N184" s="37"/>
      <c r="O184" s="37"/>
      <c r="P184" s="37"/>
      <c r="Q184" s="37"/>
      <c r="R184" s="37"/>
      <c r="S184" s="37"/>
      <c r="T184" s="74"/>
      <c r="AT184" s="19" t="s">
        <v>225</v>
      </c>
      <c r="AU184" s="19" t="s">
        <v>83</v>
      </c>
    </row>
    <row r="185" spans="2:65" s="1" customFormat="1" ht="28.8" customHeight="1">
      <c r="B185" s="36"/>
      <c r="C185" s="193" t="s">
        <v>475</v>
      </c>
      <c r="D185" s="193" t="s">
        <v>198</v>
      </c>
      <c r="E185" s="194" t="s">
        <v>4799</v>
      </c>
      <c r="F185" s="195" t="s">
        <v>4800</v>
      </c>
      <c r="G185" s="196" t="s">
        <v>242</v>
      </c>
      <c r="H185" s="197">
        <v>383.78899999999999</v>
      </c>
      <c r="I185" s="198"/>
      <c r="J185" s="199">
        <f>ROUND(I185*H185,2)</f>
        <v>0</v>
      </c>
      <c r="K185" s="195" t="s">
        <v>223</v>
      </c>
      <c r="L185" s="56"/>
      <c r="M185" s="200" t="s">
        <v>22</v>
      </c>
      <c r="N185" s="201" t="s">
        <v>46</v>
      </c>
      <c r="O185" s="37"/>
      <c r="P185" s="202">
        <f>O185*H185</f>
        <v>0</v>
      </c>
      <c r="Q185" s="202">
        <v>0</v>
      </c>
      <c r="R185" s="202">
        <f>Q185*H185</f>
        <v>0</v>
      </c>
      <c r="S185" s="202">
        <v>0</v>
      </c>
      <c r="T185" s="203">
        <f>S185*H185</f>
        <v>0</v>
      </c>
      <c r="AR185" s="19" t="s">
        <v>202</v>
      </c>
      <c r="AT185" s="19" t="s">
        <v>198</v>
      </c>
      <c r="AU185" s="19" t="s">
        <v>83</v>
      </c>
      <c r="AY185" s="19" t="s">
        <v>195</v>
      </c>
      <c r="BE185" s="204">
        <f>IF(N185="základní",J185,0)</f>
        <v>0</v>
      </c>
      <c r="BF185" s="204">
        <f>IF(N185="snížená",J185,0)</f>
        <v>0</v>
      </c>
      <c r="BG185" s="204">
        <f>IF(N185="zákl. přenesená",J185,0)</f>
        <v>0</v>
      </c>
      <c r="BH185" s="204">
        <f>IF(N185="sníž. přenesená",J185,0)</f>
        <v>0</v>
      </c>
      <c r="BI185" s="204">
        <f>IF(N185="nulová",J185,0)</f>
        <v>0</v>
      </c>
      <c r="BJ185" s="19" t="s">
        <v>23</v>
      </c>
      <c r="BK185" s="204">
        <f>ROUND(I185*H185,2)</f>
        <v>0</v>
      </c>
      <c r="BL185" s="19" t="s">
        <v>202</v>
      </c>
      <c r="BM185" s="19" t="s">
        <v>4935</v>
      </c>
    </row>
    <row r="186" spans="2:65" s="1" customFormat="1" ht="84">
      <c r="B186" s="36"/>
      <c r="C186" s="58"/>
      <c r="D186" s="205" t="s">
        <v>225</v>
      </c>
      <c r="E186" s="58"/>
      <c r="F186" s="206" t="s">
        <v>4802</v>
      </c>
      <c r="G186" s="58"/>
      <c r="H186" s="58"/>
      <c r="I186" s="163"/>
      <c r="J186" s="58"/>
      <c r="K186" s="58"/>
      <c r="L186" s="56"/>
      <c r="M186" s="73"/>
      <c r="N186" s="37"/>
      <c r="O186" s="37"/>
      <c r="P186" s="37"/>
      <c r="Q186" s="37"/>
      <c r="R186" s="37"/>
      <c r="S186" s="37"/>
      <c r="T186" s="74"/>
      <c r="AT186" s="19" t="s">
        <v>225</v>
      </c>
      <c r="AU186" s="19" t="s">
        <v>83</v>
      </c>
    </row>
    <row r="187" spans="2:65" s="11" customFormat="1" ht="29.85" customHeight="1">
      <c r="B187" s="176"/>
      <c r="C187" s="177"/>
      <c r="D187" s="190" t="s">
        <v>74</v>
      </c>
      <c r="E187" s="191" t="s">
        <v>245</v>
      </c>
      <c r="F187" s="191" t="s">
        <v>246</v>
      </c>
      <c r="G187" s="177"/>
      <c r="H187" s="177"/>
      <c r="I187" s="180"/>
      <c r="J187" s="192">
        <f>BK187</f>
        <v>0</v>
      </c>
      <c r="K187" s="177"/>
      <c r="L187" s="182"/>
      <c r="M187" s="183"/>
      <c r="N187" s="184"/>
      <c r="O187" s="184"/>
      <c r="P187" s="185">
        <f>SUM(P188:P189)</f>
        <v>0</v>
      </c>
      <c r="Q187" s="184"/>
      <c r="R187" s="185">
        <f>SUM(R188:R189)</f>
        <v>0</v>
      </c>
      <c r="S187" s="184"/>
      <c r="T187" s="186">
        <f>SUM(T188:T189)</f>
        <v>0</v>
      </c>
      <c r="AR187" s="187" t="s">
        <v>23</v>
      </c>
      <c r="AT187" s="188" t="s">
        <v>74</v>
      </c>
      <c r="AU187" s="188" t="s">
        <v>23</v>
      </c>
      <c r="AY187" s="187" t="s">
        <v>195</v>
      </c>
      <c r="BK187" s="189">
        <f>SUM(BK188:BK189)</f>
        <v>0</v>
      </c>
    </row>
    <row r="188" spans="2:65" s="1" customFormat="1" ht="40.200000000000003" customHeight="1">
      <c r="B188" s="36"/>
      <c r="C188" s="193" t="s">
        <v>479</v>
      </c>
      <c r="D188" s="193" t="s">
        <v>198</v>
      </c>
      <c r="E188" s="194" t="s">
        <v>4803</v>
      </c>
      <c r="F188" s="195" t="s">
        <v>4804</v>
      </c>
      <c r="G188" s="196" t="s">
        <v>242</v>
      </c>
      <c r="H188" s="197">
        <v>299.834</v>
      </c>
      <c r="I188" s="198"/>
      <c r="J188" s="199">
        <f>ROUND(I188*H188,2)</f>
        <v>0</v>
      </c>
      <c r="K188" s="195" t="s">
        <v>223</v>
      </c>
      <c r="L188" s="56"/>
      <c r="M188" s="200" t="s">
        <v>22</v>
      </c>
      <c r="N188" s="201" t="s">
        <v>46</v>
      </c>
      <c r="O188" s="37"/>
      <c r="P188" s="202">
        <f>O188*H188</f>
        <v>0</v>
      </c>
      <c r="Q188" s="202">
        <v>0</v>
      </c>
      <c r="R188" s="202">
        <f>Q188*H188</f>
        <v>0</v>
      </c>
      <c r="S188" s="202">
        <v>0</v>
      </c>
      <c r="T188" s="203">
        <f>S188*H188</f>
        <v>0</v>
      </c>
      <c r="AR188" s="19" t="s">
        <v>202</v>
      </c>
      <c r="AT188" s="19" t="s">
        <v>198</v>
      </c>
      <c r="AU188" s="19" t="s">
        <v>83</v>
      </c>
      <c r="AY188" s="19" t="s">
        <v>195</v>
      </c>
      <c r="BE188" s="204">
        <f>IF(N188="základní",J188,0)</f>
        <v>0</v>
      </c>
      <c r="BF188" s="204">
        <f>IF(N188="snížená",J188,0)</f>
        <v>0</v>
      </c>
      <c r="BG188" s="204">
        <f>IF(N188="zákl. přenesená",J188,0)</f>
        <v>0</v>
      </c>
      <c r="BH188" s="204">
        <f>IF(N188="sníž. přenesená",J188,0)</f>
        <v>0</v>
      </c>
      <c r="BI188" s="204">
        <f>IF(N188="nulová",J188,0)</f>
        <v>0</v>
      </c>
      <c r="BJ188" s="19" t="s">
        <v>23</v>
      </c>
      <c r="BK188" s="204">
        <f>ROUND(I188*H188,2)</f>
        <v>0</v>
      </c>
      <c r="BL188" s="19" t="s">
        <v>202</v>
      </c>
      <c r="BM188" s="19" t="s">
        <v>4936</v>
      </c>
    </row>
    <row r="189" spans="2:65" s="1" customFormat="1" ht="36">
      <c r="B189" s="36"/>
      <c r="C189" s="58"/>
      <c r="D189" s="205" t="s">
        <v>225</v>
      </c>
      <c r="E189" s="58"/>
      <c r="F189" s="206" t="s">
        <v>4806</v>
      </c>
      <c r="G189" s="58"/>
      <c r="H189" s="58"/>
      <c r="I189" s="163"/>
      <c r="J189" s="58"/>
      <c r="K189" s="58"/>
      <c r="L189" s="56"/>
      <c r="M189" s="276"/>
      <c r="N189" s="256"/>
      <c r="O189" s="256"/>
      <c r="P189" s="256"/>
      <c r="Q189" s="256"/>
      <c r="R189" s="256"/>
      <c r="S189" s="256"/>
      <c r="T189" s="277"/>
      <c r="AT189" s="19" t="s">
        <v>225</v>
      </c>
      <c r="AU189" s="19" t="s">
        <v>83</v>
      </c>
    </row>
    <row r="190" spans="2:65" s="1" customFormat="1" ht="6.9" customHeight="1">
      <c r="B190" s="51"/>
      <c r="C190" s="52"/>
      <c r="D190" s="52"/>
      <c r="E190" s="52"/>
      <c r="F190" s="52"/>
      <c r="G190" s="52"/>
      <c r="H190" s="52"/>
      <c r="I190" s="139"/>
      <c r="J190" s="52"/>
      <c r="K190" s="52"/>
      <c r="L190" s="56"/>
    </row>
  </sheetData>
  <sheetProtection password="CC35" sheet="1" objects="1" scenarios="1" formatColumns="0" formatRows="0" sort="0" autoFilter="0"/>
  <autoFilter ref="C81:K81"/>
  <mergeCells count="9">
    <mergeCell ref="E72:H72"/>
    <mergeCell ref="E74:H74"/>
    <mergeCell ref="G1:H1"/>
    <mergeCell ref="L2:V2"/>
    <mergeCell ref="E7:H7"/>
    <mergeCell ref="E9:H9"/>
    <mergeCell ref="E24:H24"/>
    <mergeCell ref="E45:H45"/>
    <mergeCell ref="E47:H47"/>
  </mergeCells>
  <hyperlinks>
    <hyperlink ref="F1:G1" location="C2" tooltip="Krycí list soupisu" display="1) Krycí list soupisu"/>
    <hyperlink ref="G1:H1" location="C54" tooltip="Rekapitulace" display="2) Rekapitulace"/>
    <hyperlink ref="J1" location="C81"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8.xml><?xml version="1.0" encoding="utf-8"?>
<worksheet xmlns="http://schemas.openxmlformats.org/spreadsheetml/2006/main" xmlns:r="http://schemas.openxmlformats.org/officeDocument/2006/relationships">
  <sheetPr>
    <pageSetUpPr fitToPage="1"/>
  </sheetPr>
  <dimension ref="A1:BR175"/>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135</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s="1" customFormat="1" ht="13.2">
      <c r="B8" s="36"/>
      <c r="C8" s="37"/>
      <c r="D8" s="32" t="s">
        <v>162</v>
      </c>
      <c r="E8" s="37"/>
      <c r="F8" s="37"/>
      <c r="G8" s="37"/>
      <c r="H8" s="37"/>
      <c r="I8" s="118"/>
      <c r="J8" s="37"/>
      <c r="K8" s="40"/>
    </row>
    <row r="9" spans="1:70" s="1" customFormat="1" ht="36.9" customHeight="1">
      <c r="B9" s="36"/>
      <c r="C9" s="37"/>
      <c r="D9" s="37"/>
      <c r="E9" s="419" t="s">
        <v>4937</v>
      </c>
      <c r="F9" s="397"/>
      <c r="G9" s="397"/>
      <c r="H9" s="397"/>
      <c r="I9" s="118"/>
      <c r="J9" s="37"/>
      <c r="K9" s="40"/>
    </row>
    <row r="10" spans="1:70" s="1" customFormat="1">
      <c r="B10" s="36"/>
      <c r="C10" s="37"/>
      <c r="D10" s="37"/>
      <c r="E10" s="37"/>
      <c r="F10" s="37"/>
      <c r="G10" s="37"/>
      <c r="H10" s="37"/>
      <c r="I10" s="118"/>
      <c r="J10" s="37"/>
      <c r="K10" s="40"/>
    </row>
    <row r="11" spans="1:70" s="1" customFormat="1" ht="14.4" customHeight="1">
      <c r="B11" s="36"/>
      <c r="C11" s="37"/>
      <c r="D11" s="32" t="s">
        <v>19</v>
      </c>
      <c r="E11" s="37"/>
      <c r="F11" s="30" t="s">
        <v>22</v>
      </c>
      <c r="G11" s="37"/>
      <c r="H11" s="37"/>
      <c r="I11" s="119" t="s">
        <v>21</v>
      </c>
      <c r="J11" s="30" t="s">
        <v>22</v>
      </c>
      <c r="K11" s="40"/>
    </row>
    <row r="12" spans="1:70" s="1" customFormat="1" ht="14.4" customHeight="1">
      <c r="B12" s="36"/>
      <c r="C12" s="37"/>
      <c r="D12" s="32" t="s">
        <v>24</v>
      </c>
      <c r="E12" s="37"/>
      <c r="F12" s="30" t="s">
        <v>25</v>
      </c>
      <c r="G12" s="37"/>
      <c r="H12" s="37"/>
      <c r="I12" s="119" t="s">
        <v>26</v>
      </c>
      <c r="J12" s="120" t="str">
        <f>'Rekapitulace stavby'!AN8</f>
        <v>4.1.2017</v>
      </c>
      <c r="K12" s="40"/>
    </row>
    <row r="13" spans="1:70" s="1" customFormat="1" ht="10.8" customHeight="1">
      <c r="B13" s="36"/>
      <c r="C13" s="37"/>
      <c r="D13" s="37"/>
      <c r="E13" s="37"/>
      <c r="F13" s="37"/>
      <c r="G13" s="37"/>
      <c r="H13" s="37"/>
      <c r="I13" s="118"/>
      <c r="J13" s="37"/>
      <c r="K13" s="40"/>
    </row>
    <row r="14" spans="1:70" s="1" customFormat="1" ht="14.4" customHeight="1">
      <c r="B14" s="36"/>
      <c r="C14" s="37"/>
      <c r="D14" s="32" t="s">
        <v>30</v>
      </c>
      <c r="E14" s="37"/>
      <c r="F14" s="37"/>
      <c r="G14" s="37"/>
      <c r="H14" s="37"/>
      <c r="I14" s="119" t="s">
        <v>31</v>
      </c>
      <c r="J14" s="30" t="s">
        <v>22</v>
      </c>
      <c r="K14" s="40"/>
    </row>
    <row r="15" spans="1:70" s="1" customFormat="1" ht="18" customHeight="1">
      <c r="B15" s="36"/>
      <c r="C15" s="37"/>
      <c r="D15" s="37"/>
      <c r="E15" s="30" t="s">
        <v>32</v>
      </c>
      <c r="F15" s="37"/>
      <c r="G15" s="37"/>
      <c r="H15" s="37"/>
      <c r="I15" s="119" t="s">
        <v>33</v>
      </c>
      <c r="J15" s="30" t="s">
        <v>22</v>
      </c>
      <c r="K15" s="40"/>
    </row>
    <row r="16" spans="1:70" s="1" customFormat="1" ht="6.9" customHeight="1">
      <c r="B16" s="36"/>
      <c r="C16" s="37"/>
      <c r="D16" s="37"/>
      <c r="E16" s="37"/>
      <c r="F16" s="37"/>
      <c r="G16" s="37"/>
      <c r="H16" s="37"/>
      <c r="I16" s="118"/>
      <c r="J16" s="37"/>
      <c r="K16" s="40"/>
    </row>
    <row r="17" spans="2:11" s="1" customFormat="1" ht="14.4" customHeight="1">
      <c r="B17" s="36"/>
      <c r="C17" s="37"/>
      <c r="D17" s="32" t="s">
        <v>34</v>
      </c>
      <c r="E17" s="37"/>
      <c r="F17" s="37"/>
      <c r="G17" s="37"/>
      <c r="H17" s="37"/>
      <c r="I17" s="119" t="s">
        <v>31</v>
      </c>
      <c r="J17" s="30" t="str">
        <f>IF('Rekapitulace stavby'!AN13="Vyplň údaj","",IF('Rekapitulace stavby'!AN13="","",'Rekapitulace stavby'!AN13))</f>
        <v/>
      </c>
      <c r="K17" s="40"/>
    </row>
    <row r="18" spans="2:11" s="1" customFormat="1" ht="18" customHeight="1">
      <c r="B18" s="36"/>
      <c r="C18" s="37"/>
      <c r="D18" s="37"/>
      <c r="E18" s="30" t="str">
        <f>IF('Rekapitulace stavby'!E14="Vyplň údaj","",IF('Rekapitulace stavby'!E14="","",'Rekapitulace stavby'!E14))</f>
        <v/>
      </c>
      <c r="F18" s="37"/>
      <c r="G18" s="37"/>
      <c r="H18" s="37"/>
      <c r="I18" s="119" t="s">
        <v>33</v>
      </c>
      <c r="J18" s="30" t="str">
        <f>IF('Rekapitulace stavby'!AN14="Vyplň údaj","",IF('Rekapitulace stavby'!AN14="","",'Rekapitulace stavby'!AN14))</f>
        <v/>
      </c>
      <c r="K18" s="40"/>
    </row>
    <row r="19" spans="2:11" s="1" customFormat="1" ht="6.9" customHeight="1">
      <c r="B19" s="36"/>
      <c r="C19" s="37"/>
      <c r="D19" s="37"/>
      <c r="E19" s="37"/>
      <c r="F19" s="37"/>
      <c r="G19" s="37"/>
      <c r="H19" s="37"/>
      <c r="I19" s="118"/>
      <c r="J19" s="37"/>
      <c r="K19" s="40"/>
    </row>
    <row r="20" spans="2:11" s="1" customFormat="1" ht="14.4" customHeight="1">
      <c r="B20" s="36"/>
      <c r="C20" s="37"/>
      <c r="D20" s="32" t="s">
        <v>36</v>
      </c>
      <c r="E20" s="37"/>
      <c r="F20" s="37"/>
      <c r="G20" s="37"/>
      <c r="H20" s="37"/>
      <c r="I20" s="119" t="s">
        <v>31</v>
      </c>
      <c r="J20" s="30" t="s">
        <v>22</v>
      </c>
      <c r="K20" s="40"/>
    </row>
    <row r="21" spans="2:11" s="1" customFormat="1" ht="18" customHeight="1">
      <c r="B21" s="36"/>
      <c r="C21" s="37"/>
      <c r="D21" s="37"/>
      <c r="E21" s="30" t="s">
        <v>37</v>
      </c>
      <c r="F21" s="37"/>
      <c r="G21" s="37"/>
      <c r="H21" s="37"/>
      <c r="I21" s="119" t="s">
        <v>33</v>
      </c>
      <c r="J21" s="30" t="s">
        <v>22</v>
      </c>
      <c r="K21" s="40"/>
    </row>
    <row r="22" spans="2:11" s="1" customFormat="1" ht="6.9" customHeight="1">
      <c r="B22" s="36"/>
      <c r="C22" s="37"/>
      <c r="D22" s="37"/>
      <c r="E22" s="37"/>
      <c r="F22" s="37"/>
      <c r="G22" s="37"/>
      <c r="H22" s="37"/>
      <c r="I22" s="118"/>
      <c r="J22" s="37"/>
      <c r="K22" s="40"/>
    </row>
    <row r="23" spans="2:11" s="1" customFormat="1" ht="14.4" customHeight="1">
      <c r="B23" s="36"/>
      <c r="C23" s="37"/>
      <c r="D23" s="32" t="s">
        <v>39</v>
      </c>
      <c r="E23" s="37"/>
      <c r="F23" s="37"/>
      <c r="G23" s="37"/>
      <c r="H23" s="37"/>
      <c r="I23" s="118"/>
      <c r="J23" s="37"/>
      <c r="K23" s="40"/>
    </row>
    <row r="24" spans="2:11" s="7" customFormat="1" ht="20.399999999999999" customHeight="1">
      <c r="B24" s="121"/>
      <c r="C24" s="122"/>
      <c r="D24" s="122"/>
      <c r="E24" s="409" t="s">
        <v>22</v>
      </c>
      <c r="F24" s="420"/>
      <c r="G24" s="420"/>
      <c r="H24" s="420"/>
      <c r="I24" s="123"/>
      <c r="J24" s="122"/>
      <c r="K24" s="124"/>
    </row>
    <row r="25" spans="2:11" s="1" customFormat="1" ht="6.9" customHeight="1">
      <c r="B25" s="36"/>
      <c r="C25" s="37"/>
      <c r="D25" s="37"/>
      <c r="E25" s="37"/>
      <c r="F25" s="37"/>
      <c r="G25" s="37"/>
      <c r="H25" s="37"/>
      <c r="I25" s="118"/>
      <c r="J25" s="37"/>
      <c r="K25" s="40"/>
    </row>
    <row r="26" spans="2:11" s="1" customFormat="1" ht="6.9" customHeight="1">
      <c r="B26" s="36"/>
      <c r="C26" s="37"/>
      <c r="D26" s="81"/>
      <c r="E26" s="81"/>
      <c r="F26" s="81"/>
      <c r="G26" s="81"/>
      <c r="H26" s="81"/>
      <c r="I26" s="125"/>
      <c r="J26" s="81"/>
      <c r="K26" s="126"/>
    </row>
    <row r="27" spans="2:11" s="1" customFormat="1" ht="25.35" customHeight="1">
      <c r="B27" s="36"/>
      <c r="C27" s="37"/>
      <c r="D27" s="127" t="s">
        <v>41</v>
      </c>
      <c r="E27" s="37"/>
      <c r="F27" s="37"/>
      <c r="G27" s="37"/>
      <c r="H27" s="37"/>
      <c r="I27" s="118"/>
      <c r="J27" s="128">
        <f>ROUND(J81,2)</f>
        <v>0</v>
      </c>
      <c r="K27" s="40"/>
    </row>
    <row r="28" spans="2:11" s="1" customFormat="1" ht="6.9" customHeight="1">
      <c r="B28" s="36"/>
      <c r="C28" s="37"/>
      <c r="D28" s="81"/>
      <c r="E28" s="81"/>
      <c r="F28" s="81"/>
      <c r="G28" s="81"/>
      <c r="H28" s="81"/>
      <c r="I28" s="125"/>
      <c r="J28" s="81"/>
      <c r="K28" s="126"/>
    </row>
    <row r="29" spans="2:11" s="1" customFormat="1" ht="14.4" customHeight="1">
      <c r="B29" s="36"/>
      <c r="C29" s="37"/>
      <c r="D29" s="37"/>
      <c r="E29" s="37"/>
      <c r="F29" s="41" t="s">
        <v>43</v>
      </c>
      <c r="G29" s="37"/>
      <c r="H29" s="37"/>
      <c r="I29" s="129" t="s">
        <v>42</v>
      </c>
      <c r="J29" s="41" t="s">
        <v>44</v>
      </c>
      <c r="K29" s="40"/>
    </row>
    <row r="30" spans="2:11" s="1" customFormat="1" ht="14.4" customHeight="1">
      <c r="B30" s="36"/>
      <c r="C30" s="37"/>
      <c r="D30" s="44" t="s">
        <v>45</v>
      </c>
      <c r="E30" s="44" t="s">
        <v>46</v>
      </c>
      <c r="F30" s="130">
        <f>ROUND(SUM(BE81:BE174), 2)</f>
        <v>0</v>
      </c>
      <c r="G30" s="37"/>
      <c r="H30" s="37"/>
      <c r="I30" s="131">
        <v>0.21</v>
      </c>
      <c r="J30" s="130">
        <f>ROUND(ROUND((SUM(BE81:BE174)), 2)*I30, 2)</f>
        <v>0</v>
      </c>
      <c r="K30" s="40"/>
    </row>
    <row r="31" spans="2:11" s="1" customFormat="1" ht="14.4" customHeight="1">
      <c r="B31" s="36"/>
      <c r="C31" s="37"/>
      <c r="D31" s="37"/>
      <c r="E31" s="44" t="s">
        <v>47</v>
      </c>
      <c r="F31" s="130">
        <f>ROUND(SUM(BF81:BF174), 2)</f>
        <v>0</v>
      </c>
      <c r="G31" s="37"/>
      <c r="H31" s="37"/>
      <c r="I31" s="131">
        <v>0.15</v>
      </c>
      <c r="J31" s="130">
        <f>ROUND(ROUND((SUM(BF81:BF174)), 2)*I31, 2)</f>
        <v>0</v>
      </c>
      <c r="K31" s="40"/>
    </row>
    <row r="32" spans="2:11" s="1" customFormat="1" ht="14.4" hidden="1" customHeight="1">
      <c r="B32" s="36"/>
      <c r="C32" s="37"/>
      <c r="D32" s="37"/>
      <c r="E32" s="44" t="s">
        <v>48</v>
      </c>
      <c r="F32" s="130">
        <f>ROUND(SUM(BG81:BG174), 2)</f>
        <v>0</v>
      </c>
      <c r="G32" s="37"/>
      <c r="H32" s="37"/>
      <c r="I32" s="131">
        <v>0.21</v>
      </c>
      <c r="J32" s="130">
        <v>0</v>
      </c>
      <c r="K32" s="40"/>
    </row>
    <row r="33" spans="2:11" s="1" customFormat="1" ht="14.4" hidden="1" customHeight="1">
      <c r="B33" s="36"/>
      <c r="C33" s="37"/>
      <c r="D33" s="37"/>
      <c r="E33" s="44" t="s">
        <v>49</v>
      </c>
      <c r="F33" s="130">
        <f>ROUND(SUM(BH81:BH174), 2)</f>
        <v>0</v>
      </c>
      <c r="G33" s="37"/>
      <c r="H33" s="37"/>
      <c r="I33" s="131">
        <v>0.15</v>
      </c>
      <c r="J33" s="130">
        <v>0</v>
      </c>
      <c r="K33" s="40"/>
    </row>
    <row r="34" spans="2:11" s="1" customFormat="1" ht="14.4" hidden="1" customHeight="1">
      <c r="B34" s="36"/>
      <c r="C34" s="37"/>
      <c r="D34" s="37"/>
      <c r="E34" s="44" t="s">
        <v>50</v>
      </c>
      <c r="F34" s="130">
        <f>ROUND(SUM(BI81:BI174), 2)</f>
        <v>0</v>
      </c>
      <c r="G34" s="37"/>
      <c r="H34" s="37"/>
      <c r="I34" s="131">
        <v>0</v>
      </c>
      <c r="J34" s="130">
        <v>0</v>
      </c>
      <c r="K34" s="40"/>
    </row>
    <row r="35" spans="2:11" s="1" customFormat="1" ht="6.9" customHeight="1">
      <c r="B35" s="36"/>
      <c r="C35" s="37"/>
      <c r="D35" s="37"/>
      <c r="E35" s="37"/>
      <c r="F35" s="37"/>
      <c r="G35" s="37"/>
      <c r="H35" s="37"/>
      <c r="I35" s="118"/>
      <c r="J35" s="37"/>
      <c r="K35" s="40"/>
    </row>
    <row r="36" spans="2:11" s="1" customFormat="1" ht="25.35" customHeight="1">
      <c r="B36" s="36"/>
      <c r="C36" s="132"/>
      <c r="D36" s="133" t="s">
        <v>51</v>
      </c>
      <c r="E36" s="75"/>
      <c r="F36" s="75"/>
      <c r="G36" s="134" t="s">
        <v>52</v>
      </c>
      <c r="H36" s="135" t="s">
        <v>53</v>
      </c>
      <c r="I36" s="136"/>
      <c r="J36" s="137">
        <f>SUM(J27:J34)</f>
        <v>0</v>
      </c>
      <c r="K36" s="138"/>
    </row>
    <row r="37" spans="2:11" s="1" customFormat="1" ht="14.4" customHeight="1">
      <c r="B37" s="51"/>
      <c r="C37" s="52"/>
      <c r="D37" s="52"/>
      <c r="E37" s="52"/>
      <c r="F37" s="52"/>
      <c r="G37" s="52"/>
      <c r="H37" s="52"/>
      <c r="I37" s="139"/>
      <c r="J37" s="52"/>
      <c r="K37" s="53"/>
    </row>
    <row r="41" spans="2:11" s="1" customFormat="1" ht="6.9" customHeight="1">
      <c r="B41" s="140"/>
      <c r="C41" s="141"/>
      <c r="D41" s="141"/>
      <c r="E41" s="141"/>
      <c r="F41" s="141"/>
      <c r="G41" s="141"/>
      <c r="H41" s="141"/>
      <c r="I41" s="142"/>
      <c r="J41" s="141"/>
      <c r="K41" s="143"/>
    </row>
    <row r="42" spans="2:11" s="1" customFormat="1" ht="36.9" customHeight="1">
      <c r="B42" s="36"/>
      <c r="C42" s="25" t="s">
        <v>164</v>
      </c>
      <c r="D42" s="37"/>
      <c r="E42" s="37"/>
      <c r="F42" s="37"/>
      <c r="G42" s="37"/>
      <c r="H42" s="37"/>
      <c r="I42" s="118"/>
      <c r="J42" s="37"/>
      <c r="K42" s="40"/>
    </row>
    <row r="43" spans="2:11" s="1" customFormat="1" ht="6.9" customHeight="1">
      <c r="B43" s="36"/>
      <c r="C43" s="37"/>
      <c r="D43" s="37"/>
      <c r="E43" s="37"/>
      <c r="F43" s="37"/>
      <c r="G43" s="37"/>
      <c r="H43" s="37"/>
      <c r="I43" s="118"/>
      <c r="J43" s="37"/>
      <c r="K43" s="40"/>
    </row>
    <row r="44" spans="2:11" s="1" customFormat="1" ht="14.4" customHeight="1">
      <c r="B44" s="36"/>
      <c r="C44" s="32" t="s">
        <v>16</v>
      </c>
      <c r="D44" s="37"/>
      <c r="E44" s="37"/>
      <c r="F44" s="37"/>
      <c r="G44" s="37"/>
      <c r="H44" s="37"/>
      <c r="I44" s="118"/>
      <c r="J44" s="37"/>
      <c r="K44" s="40"/>
    </row>
    <row r="45" spans="2:11" s="1" customFormat="1" ht="20.399999999999999" customHeight="1">
      <c r="B45" s="36"/>
      <c r="C45" s="37"/>
      <c r="D45" s="37"/>
      <c r="E45" s="418" t="str">
        <f>E7</f>
        <v>Přístavba a tělocvična ZŠ Týnec - II. etapa</v>
      </c>
      <c r="F45" s="397"/>
      <c r="G45" s="397"/>
      <c r="H45" s="397"/>
      <c r="I45" s="118"/>
      <c r="J45" s="37"/>
      <c r="K45" s="40"/>
    </row>
    <row r="46" spans="2:11" s="1" customFormat="1" ht="14.4" customHeight="1">
      <c r="B46" s="36"/>
      <c r="C46" s="32" t="s">
        <v>162</v>
      </c>
      <c r="D46" s="37"/>
      <c r="E46" s="37"/>
      <c r="F46" s="37"/>
      <c r="G46" s="37"/>
      <c r="H46" s="37"/>
      <c r="I46" s="118"/>
      <c r="J46" s="37"/>
      <c r="K46" s="40"/>
    </row>
    <row r="47" spans="2:11" s="1" customFormat="1" ht="22.2" customHeight="1">
      <c r="B47" s="36"/>
      <c r="C47" s="37"/>
      <c r="D47" s="37"/>
      <c r="E47" s="419" t="str">
        <f>E9</f>
        <v>SO-102B - Navazující zpevněné plochy na chodník Komenského</v>
      </c>
      <c r="F47" s="397"/>
      <c r="G47" s="397"/>
      <c r="H47" s="397"/>
      <c r="I47" s="118"/>
      <c r="J47" s="37"/>
      <c r="K47" s="40"/>
    </row>
    <row r="48" spans="2:11" s="1" customFormat="1" ht="6.9" customHeight="1">
      <c r="B48" s="36"/>
      <c r="C48" s="37"/>
      <c r="D48" s="37"/>
      <c r="E48" s="37"/>
      <c r="F48" s="37"/>
      <c r="G48" s="37"/>
      <c r="H48" s="37"/>
      <c r="I48" s="118"/>
      <c r="J48" s="37"/>
      <c r="K48" s="40"/>
    </row>
    <row r="49" spans="2:47" s="1" customFormat="1" ht="18" customHeight="1">
      <c r="B49" s="36"/>
      <c r="C49" s="32" t="s">
        <v>24</v>
      </c>
      <c r="D49" s="37"/>
      <c r="E49" s="37"/>
      <c r="F49" s="30" t="str">
        <f>F12</f>
        <v>K Náklí 404, 257 41 Týnec nad Sázavou</v>
      </c>
      <c r="G49" s="37"/>
      <c r="H49" s="37"/>
      <c r="I49" s="119" t="s">
        <v>26</v>
      </c>
      <c r="J49" s="120" t="str">
        <f>IF(J12="","",J12)</f>
        <v>4.1.2017</v>
      </c>
      <c r="K49" s="40"/>
    </row>
    <row r="50" spans="2:47" s="1" customFormat="1" ht="6.9" customHeight="1">
      <c r="B50" s="36"/>
      <c r="C50" s="37"/>
      <c r="D50" s="37"/>
      <c r="E50" s="37"/>
      <c r="F50" s="37"/>
      <c r="G50" s="37"/>
      <c r="H50" s="37"/>
      <c r="I50" s="118"/>
      <c r="J50" s="37"/>
      <c r="K50" s="40"/>
    </row>
    <row r="51" spans="2:47" s="1" customFormat="1" ht="13.2">
      <c r="B51" s="36"/>
      <c r="C51" s="32" t="s">
        <v>30</v>
      </c>
      <c r="D51" s="37"/>
      <c r="E51" s="37"/>
      <c r="F51" s="30" t="str">
        <f>E15</f>
        <v>Město Týnec nad Sázavou</v>
      </c>
      <c r="G51" s="37"/>
      <c r="H51" s="37"/>
      <c r="I51" s="119" t="s">
        <v>36</v>
      </c>
      <c r="J51" s="30" t="str">
        <f>E21</f>
        <v>Sladký &amp; Partners s.r.o., projektový atelier</v>
      </c>
      <c r="K51" s="40"/>
    </row>
    <row r="52" spans="2:47" s="1" customFormat="1" ht="14.4" customHeight="1">
      <c r="B52" s="36"/>
      <c r="C52" s="32" t="s">
        <v>34</v>
      </c>
      <c r="D52" s="37"/>
      <c r="E52" s="37"/>
      <c r="F52" s="30" t="str">
        <f>IF(E18="","",E18)</f>
        <v/>
      </c>
      <c r="G52" s="37"/>
      <c r="H52" s="37"/>
      <c r="I52" s="118"/>
      <c r="J52" s="37"/>
      <c r="K52" s="40"/>
    </row>
    <row r="53" spans="2:47" s="1" customFormat="1" ht="10.35" customHeight="1">
      <c r="B53" s="36"/>
      <c r="C53" s="37"/>
      <c r="D53" s="37"/>
      <c r="E53" s="37"/>
      <c r="F53" s="37"/>
      <c r="G53" s="37"/>
      <c r="H53" s="37"/>
      <c r="I53" s="118"/>
      <c r="J53" s="37"/>
      <c r="K53" s="40"/>
    </row>
    <row r="54" spans="2:47" s="1" customFormat="1" ht="29.25" customHeight="1">
      <c r="B54" s="36"/>
      <c r="C54" s="144" t="s">
        <v>165</v>
      </c>
      <c r="D54" s="132"/>
      <c r="E54" s="132"/>
      <c r="F54" s="132"/>
      <c r="G54" s="132"/>
      <c r="H54" s="132"/>
      <c r="I54" s="145"/>
      <c r="J54" s="146" t="s">
        <v>166</v>
      </c>
      <c r="K54" s="147"/>
    </row>
    <row r="55" spans="2:47" s="1" customFormat="1" ht="10.35" customHeight="1">
      <c r="B55" s="36"/>
      <c r="C55" s="37"/>
      <c r="D55" s="37"/>
      <c r="E55" s="37"/>
      <c r="F55" s="37"/>
      <c r="G55" s="37"/>
      <c r="H55" s="37"/>
      <c r="I55" s="118"/>
      <c r="J55" s="37"/>
      <c r="K55" s="40"/>
    </row>
    <row r="56" spans="2:47" s="1" customFormat="1" ht="29.25" customHeight="1">
      <c r="B56" s="36"/>
      <c r="C56" s="148" t="s">
        <v>167</v>
      </c>
      <c r="D56" s="37"/>
      <c r="E56" s="37"/>
      <c r="F56" s="37"/>
      <c r="G56" s="37"/>
      <c r="H56" s="37"/>
      <c r="I56" s="118"/>
      <c r="J56" s="128">
        <f>J81</f>
        <v>0</v>
      </c>
      <c r="K56" s="40"/>
      <c r="AU56" s="19" t="s">
        <v>168</v>
      </c>
    </row>
    <row r="57" spans="2:47" s="8" customFormat="1" ht="24.9" customHeight="1">
      <c r="B57" s="149"/>
      <c r="C57" s="150"/>
      <c r="D57" s="151" t="s">
        <v>169</v>
      </c>
      <c r="E57" s="152"/>
      <c r="F57" s="152"/>
      <c r="G57" s="152"/>
      <c r="H57" s="152"/>
      <c r="I57" s="153"/>
      <c r="J57" s="154">
        <f>J82</f>
        <v>0</v>
      </c>
      <c r="K57" s="155"/>
    </row>
    <row r="58" spans="2:47" s="9" customFormat="1" ht="19.95" customHeight="1">
      <c r="B58" s="156"/>
      <c r="C58" s="157"/>
      <c r="D58" s="158" t="s">
        <v>279</v>
      </c>
      <c r="E58" s="159"/>
      <c r="F58" s="159"/>
      <c r="G58" s="159"/>
      <c r="H58" s="159"/>
      <c r="I58" s="160"/>
      <c r="J58" s="161">
        <f>J83</f>
        <v>0</v>
      </c>
      <c r="K58" s="162"/>
    </row>
    <row r="59" spans="2:47" s="9" customFormat="1" ht="19.95" customHeight="1">
      <c r="B59" s="156"/>
      <c r="C59" s="157"/>
      <c r="D59" s="158" t="s">
        <v>4706</v>
      </c>
      <c r="E59" s="159"/>
      <c r="F59" s="159"/>
      <c r="G59" s="159"/>
      <c r="H59" s="159"/>
      <c r="I59" s="160"/>
      <c r="J59" s="161">
        <f>J139</f>
        <v>0</v>
      </c>
      <c r="K59" s="162"/>
    </row>
    <row r="60" spans="2:47" s="9" customFormat="1" ht="19.95" customHeight="1">
      <c r="B60" s="156"/>
      <c r="C60" s="157"/>
      <c r="D60" s="158" t="s">
        <v>171</v>
      </c>
      <c r="E60" s="159"/>
      <c r="F60" s="159"/>
      <c r="G60" s="159"/>
      <c r="H60" s="159"/>
      <c r="I60" s="160"/>
      <c r="J60" s="161">
        <f>J164</f>
        <v>0</v>
      </c>
      <c r="K60" s="162"/>
    </row>
    <row r="61" spans="2:47" s="9" customFormat="1" ht="19.95" customHeight="1">
      <c r="B61" s="156"/>
      <c r="C61" s="157"/>
      <c r="D61" s="158" t="s">
        <v>173</v>
      </c>
      <c r="E61" s="159"/>
      <c r="F61" s="159"/>
      <c r="G61" s="159"/>
      <c r="H61" s="159"/>
      <c r="I61" s="160"/>
      <c r="J61" s="161">
        <f>J172</f>
        <v>0</v>
      </c>
      <c r="K61" s="162"/>
    </row>
    <row r="62" spans="2:47" s="1" customFormat="1" ht="21.75" customHeight="1">
      <c r="B62" s="36"/>
      <c r="C62" s="37"/>
      <c r="D62" s="37"/>
      <c r="E62" s="37"/>
      <c r="F62" s="37"/>
      <c r="G62" s="37"/>
      <c r="H62" s="37"/>
      <c r="I62" s="118"/>
      <c r="J62" s="37"/>
      <c r="K62" s="40"/>
    </row>
    <row r="63" spans="2:47" s="1" customFormat="1" ht="6.9" customHeight="1">
      <c r="B63" s="51"/>
      <c r="C63" s="52"/>
      <c r="D63" s="52"/>
      <c r="E63" s="52"/>
      <c r="F63" s="52"/>
      <c r="G63" s="52"/>
      <c r="H63" s="52"/>
      <c r="I63" s="139"/>
      <c r="J63" s="52"/>
      <c r="K63" s="53"/>
    </row>
    <row r="67" spans="2:20" s="1" customFormat="1" ht="6.9" customHeight="1">
      <c r="B67" s="54"/>
      <c r="C67" s="55"/>
      <c r="D67" s="55"/>
      <c r="E67" s="55"/>
      <c r="F67" s="55"/>
      <c r="G67" s="55"/>
      <c r="H67" s="55"/>
      <c r="I67" s="142"/>
      <c r="J67" s="55"/>
      <c r="K67" s="55"/>
      <c r="L67" s="56"/>
    </row>
    <row r="68" spans="2:20" s="1" customFormat="1" ht="36.9" customHeight="1">
      <c r="B68" s="36"/>
      <c r="C68" s="57" t="s">
        <v>179</v>
      </c>
      <c r="D68" s="58"/>
      <c r="E68" s="58"/>
      <c r="F68" s="58"/>
      <c r="G68" s="58"/>
      <c r="H68" s="58"/>
      <c r="I68" s="163"/>
      <c r="J68" s="58"/>
      <c r="K68" s="58"/>
      <c r="L68" s="56"/>
    </row>
    <row r="69" spans="2:20" s="1" customFormat="1" ht="6.9" customHeight="1">
      <c r="B69" s="36"/>
      <c r="C69" s="58"/>
      <c r="D69" s="58"/>
      <c r="E69" s="58"/>
      <c r="F69" s="58"/>
      <c r="G69" s="58"/>
      <c r="H69" s="58"/>
      <c r="I69" s="163"/>
      <c r="J69" s="58"/>
      <c r="K69" s="58"/>
      <c r="L69" s="56"/>
    </row>
    <row r="70" spans="2:20" s="1" customFormat="1" ht="14.4" customHeight="1">
      <c r="B70" s="36"/>
      <c r="C70" s="60" t="s">
        <v>16</v>
      </c>
      <c r="D70" s="58"/>
      <c r="E70" s="58"/>
      <c r="F70" s="58"/>
      <c r="G70" s="58"/>
      <c r="H70" s="58"/>
      <c r="I70" s="163"/>
      <c r="J70" s="58"/>
      <c r="K70" s="58"/>
      <c r="L70" s="56"/>
    </row>
    <row r="71" spans="2:20" s="1" customFormat="1" ht="20.399999999999999" customHeight="1">
      <c r="B71" s="36"/>
      <c r="C71" s="58"/>
      <c r="D71" s="58"/>
      <c r="E71" s="416" t="str">
        <f>E7</f>
        <v>Přístavba a tělocvična ZŠ Týnec - II. etapa</v>
      </c>
      <c r="F71" s="390"/>
      <c r="G71" s="390"/>
      <c r="H71" s="390"/>
      <c r="I71" s="163"/>
      <c r="J71" s="58"/>
      <c r="K71" s="58"/>
      <c r="L71" s="56"/>
    </row>
    <row r="72" spans="2:20" s="1" customFormat="1" ht="14.4" customHeight="1">
      <c r="B72" s="36"/>
      <c r="C72" s="60" t="s">
        <v>162</v>
      </c>
      <c r="D72" s="58"/>
      <c r="E72" s="58"/>
      <c r="F72" s="58"/>
      <c r="G72" s="58"/>
      <c r="H72" s="58"/>
      <c r="I72" s="163"/>
      <c r="J72" s="58"/>
      <c r="K72" s="58"/>
      <c r="L72" s="56"/>
    </row>
    <row r="73" spans="2:20" s="1" customFormat="1" ht="22.2" customHeight="1">
      <c r="B73" s="36"/>
      <c r="C73" s="58"/>
      <c r="D73" s="58"/>
      <c r="E73" s="387" t="str">
        <f>E9</f>
        <v>SO-102B - Navazující zpevněné plochy na chodník Komenského</v>
      </c>
      <c r="F73" s="390"/>
      <c r="G73" s="390"/>
      <c r="H73" s="390"/>
      <c r="I73" s="163"/>
      <c r="J73" s="58"/>
      <c r="K73" s="58"/>
      <c r="L73" s="56"/>
    </row>
    <row r="74" spans="2:20" s="1" customFormat="1" ht="6.9" customHeight="1">
      <c r="B74" s="36"/>
      <c r="C74" s="58"/>
      <c r="D74" s="58"/>
      <c r="E74" s="58"/>
      <c r="F74" s="58"/>
      <c r="G74" s="58"/>
      <c r="H74" s="58"/>
      <c r="I74" s="163"/>
      <c r="J74" s="58"/>
      <c r="K74" s="58"/>
      <c r="L74" s="56"/>
    </row>
    <row r="75" spans="2:20" s="1" customFormat="1" ht="18" customHeight="1">
      <c r="B75" s="36"/>
      <c r="C75" s="60" t="s">
        <v>24</v>
      </c>
      <c r="D75" s="58"/>
      <c r="E75" s="58"/>
      <c r="F75" s="164" t="str">
        <f>F12</f>
        <v>K Náklí 404, 257 41 Týnec nad Sázavou</v>
      </c>
      <c r="G75" s="58"/>
      <c r="H75" s="58"/>
      <c r="I75" s="165" t="s">
        <v>26</v>
      </c>
      <c r="J75" s="68" t="str">
        <f>IF(J12="","",J12)</f>
        <v>4.1.2017</v>
      </c>
      <c r="K75" s="58"/>
      <c r="L75" s="56"/>
    </row>
    <row r="76" spans="2:20" s="1" customFormat="1" ht="6.9" customHeight="1">
      <c r="B76" s="36"/>
      <c r="C76" s="58"/>
      <c r="D76" s="58"/>
      <c r="E76" s="58"/>
      <c r="F76" s="58"/>
      <c r="G76" s="58"/>
      <c r="H76" s="58"/>
      <c r="I76" s="163"/>
      <c r="J76" s="58"/>
      <c r="K76" s="58"/>
      <c r="L76" s="56"/>
    </row>
    <row r="77" spans="2:20" s="1" customFormat="1" ht="13.2">
      <c r="B77" s="36"/>
      <c r="C77" s="60" t="s">
        <v>30</v>
      </c>
      <c r="D77" s="58"/>
      <c r="E77" s="58"/>
      <c r="F77" s="164" t="str">
        <f>E15</f>
        <v>Město Týnec nad Sázavou</v>
      </c>
      <c r="G77" s="58"/>
      <c r="H77" s="58"/>
      <c r="I77" s="165" t="s">
        <v>36</v>
      </c>
      <c r="J77" s="164" t="str">
        <f>E21</f>
        <v>Sladký &amp; Partners s.r.o., projektový atelier</v>
      </c>
      <c r="K77" s="58"/>
      <c r="L77" s="56"/>
    </row>
    <row r="78" spans="2:20" s="1" customFormat="1" ht="14.4" customHeight="1">
      <c r="B78" s="36"/>
      <c r="C78" s="60" t="s">
        <v>34</v>
      </c>
      <c r="D78" s="58"/>
      <c r="E78" s="58"/>
      <c r="F78" s="164" t="str">
        <f>IF(E18="","",E18)</f>
        <v/>
      </c>
      <c r="G78" s="58"/>
      <c r="H78" s="58"/>
      <c r="I78" s="163"/>
      <c r="J78" s="58"/>
      <c r="K78" s="58"/>
      <c r="L78" s="56"/>
    </row>
    <row r="79" spans="2:20" s="1" customFormat="1" ht="10.35" customHeight="1">
      <c r="B79" s="36"/>
      <c r="C79" s="58"/>
      <c r="D79" s="58"/>
      <c r="E79" s="58"/>
      <c r="F79" s="58"/>
      <c r="G79" s="58"/>
      <c r="H79" s="58"/>
      <c r="I79" s="163"/>
      <c r="J79" s="58"/>
      <c r="K79" s="58"/>
      <c r="L79" s="56"/>
    </row>
    <row r="80" spans="2:20" s="10" customFormat="1" ht="29.25" customHeight="1">
      <c r="B80" s="166"/>
      <c r="C80" s="167" t="s">
        <v>180</v>
      </c>
      <c r="D80" s="168" t="s">
        <v>60</v>
      </c>
      <c r="E80" s="168" t="s">
        <v>56</v>
      </c>
      <c r="F80" s="168" t="s">
        <v>181</v>
      </c>
      <c r="G80" s="168" t="s">
        <v>182</v>
      </c>
      <c r="H80" s="168" t="s">
        <v>183</v>
      </c>
      <c r="I80" s="169" t="s">
        <v>184</v>
      </c>
      <c r="J80" s="168" t="s">
        <v>166</v>
      </c>
      <c r="K80" s="170" t="s">
        <v>185</v>
      </c>
      <c r="L80" s="171"/>
      <c r="M80" s="77" t="s">
        <v>186</v>
      </c>
      <c r="N80" s="78" t="s">
        <v>45</v>
      </c>
      <c r="O80" s="78" t="s">
        <v>187</v>
      </c>
      <c r="P80" s="78" t="s">
        <v>188</v>
      </c>
      <c r="Q80" s="78" t="s">
        <v>189</v>
      </c>
      <c r="R80" s="78" t="s">
        <v>190</v>
      </c>
      <c r="S80" s="78" t="s">
        <v>191</v>
      </c>
      <c r="T80" s="79" t="s">
        <v>192</v>
      </c>
    </row>
    <row r="81" spans="2:65" s="1" customFormat="1" ht="29.25" customHeight="1">
      <c r="B81" s="36"/>
      <c r="C81" s="83" t="s">
        <v>167</v>
      </c>
      <c r="D81" s="58"/>
      <c r="E81" s="58"/>
      <c r="F81" s="58"/>
      <c r="G81" s="58"/>
      <c r="H81" s="58"/>
      <c r="I81" s="163"/>
      <c r="J81" s="172">
        <f>BK81</f>
        <v>0</v>
      </c>
      <c r="K81" s="58"/>
      <c r="L81" s="56"/>
      <c r="M81" s="80"/>
      <c r="N81" s="81"/>
      <c r="O81" s="81"/>
      <c r="P81" s="173">
        <f>P82</f>
        <v>0</v>
      </c>
      <c r="Q81" s="81"/>
      <c r="R81" s="173">
        <f>R82</f>
        <v>62.497402500000007</v>
      </c>
      <c r="S81" s="81"/>
      <c r="T81" s="174">
        <f>T82</f>
        <v>0</v>
      </c>
      <c r="AT81" s="19" t="s">
        <v>74</v>
      </c>
      <c r="AU81" s="19" t="s">
        <v>168</v>
      </c>
      <c r="BK81" s="175">
        <f>BK82</f>
        <v>0</v>
      </c>
    </row>
    <row r="82" spans="2:65" s="11" customFormat="1" ht="37.35" customHeight="1">
      <c r="B82" s="176"/>
      <c r="C82" s="177"/>
      <c r="D82" s="178" t="s">
        <v>74</v>
      </c>
      <c r="E82" s="179" t="s">
        <v>193</v>
      </c>
      <c r="F82" s="179" t="s">
        <v>194</v>
      </c>
      <c r="G82" s="177"/>
      <c r="H82" s="177"/>
      <c r="I82" s="180"/>
      <c r="J82" s="181">
        <f>BK82</f>
        <v>0</v>
      </c>
      <c r="K82" s="177"/>
      <c r="L82" s="182"/>
      <c r="M82" s="183"/>
      <c r="N82" s="184"/>
      <c r="O82" s="184"/>
      <c r="P82" s="185">
        <f>P83+P139+P164+P172</f>
        <v>0</v>
      </c>
      <c r="Q82" s="184"/>
      <c r="R82" s="185">
        <f>R83+R139+R164+R172</f>
        <v>62.497402500000007</v>
      </c>
      <c r="S82" s="184"/>
      <c r="T82" s="186">
        <f>T83+T139+T164+T172</f>
        <v>0</v>
      </c>
      <c r="AR82" s="187" t="s">
        <v>23</v>
      </c>
      <c r="AT82" s="188" t="s">
        <v>74</v>
      </c>
      <c r="AU82" s="188" t="s">
        <v>75</v>
      </c>
      <c r="AY82" s="187" t="s">
        <v>195</v>
      </c>
      <c r="BK82" s="189">
        <f>BK83+BK139+BK164+BK172</f>
        <v>0</v>
      </c>
    </row>
    <row r="83" spans="2:65" s="11" customFormat="1" ht="19.95" customHeight="1">
      <c r="B83" s="176"/>
      <c r="C83" s="177"/>
      <c r="D83" s="190" t="s">
        <v>74</v>
      </c>
      <c r="E83" s="191" t="s">
        <v>23</v>
      </c>
      <c r="F83" s="191" t="s">
        <v>294</v>
      </c>
      <c r="G83" s="177"/>
      <c r="H83" s="177"/>
      <c r="I83" s="180"/>
      <c r="J83" s="192">
        <f>BK83</f>
        <v>0</v>
      </c>
      <c r="K83" s="177"/>
      <c r="L83" s="182"/>
      <c r="M83" s="183"/>
      <c r="N83" s="184"/>
      <c r="O83" s="184"/>
      <c r="P83" s="185">
        <f>SUM(P84:P138)</f>
        <v>0</v>
      </c>
      <c r="Q83" s="184"/>
      <c r="R83" s="185">
        <f>SUM(R84:R138)</f>
        <v>8.1946199999999987</v>
      </c>
      <c r="S83" s="184"/>
      <c r="T83" s="186">
        <f>SUM(T84:T138)</f>
        <v>0</v>
      </c>
      <c r="AR83" s="187" t="s">
        <v>23</v>
      </c>
      <c r="AT83" s="188" t="s">
        <v>74</v>
      </c>
      <c r="AU83" s="188" t="s">
        <v>23</v>
      </c>
      <c r="AY83" s="187" t="s">
        <v>195</v>
      </c>
      <c r="BK83" s="189">
        <f>SUM(BK84:BK138)</f>
        <v>0</v>
      </c>
    </row>
    <row r="84" spans="2:65" s="1" customFormat="1" ht="28.8" customHeight="1">
      <c r="B84" s="36"/>
      <c r="C84" s="193" t="s">
        <v>23</v>
      </c>
      <c r="D84" s="193" t="s">
        <v>198</v>
      </c>
      <c r="E84" s="194" t="s">
        <v>4886</v>
      </c>
      <c r="F84" s="195" t="s">
        <v>4887</v>
      </c>
      <c r="G84" s="196" t="s">
        <v>231</v>
      </c>
      <c r="H84" s="197">
        <v>61.65</v>
      </c>
      <c r="I84" s="198"/>
      <c r="J84" s="199">
        <f>ROUND(I84*H84,2)</f>
        <v>0</v>
      </c>
      <c r="K84" s="195" t="s">
        <v>223</v>
      </c>
      <c r="L84" s="56"/>
      <c r="M84" s="200" t="s">
        <v>22</v>
      </c>
      <c r="N84" s="201" t="s">
        <v>46</v>
      </c>
      <c r="O84" s="37"/>
      <c r="P84" s="202">
        <f>O84*H84</f>
        <v>0</v>
      </c>
      <c r="Q84" s="202">
        <v>0</v>
      </c>
      <c r="R84" s="202">
        <f>Q84*H84</f>
        <v>0</v>
      </c>
      <c r="S84" s="202">
        <v>0</v>
      </c>
      <c r="T84" s="203">
        <f>S84*H84</f>
        <v>0</v>
      </c>
      <c r="AR84" s="19" t="s">
        <v>202</v>
      </c>
      <c r="AT84" s="19" t="s">
        <v>198</v>
      </c>
      <c r="AU84" s="19" t="s">
        <v>83</v>
      </c>
      <c r="AY84" s="19" t="s">
        <v>195</v>
      </c>
      <c r="BE84" s="204">
        <f>IF(N84="základní",J84,0)</f>
        <v>0</v>
      </c>
      <c r="BF84" s="204">
        <f>IF(N84="snížená",J84,0)</f>
        <v>0</v>
      </c>
      <c r="BG84" s="204">
        <f>IF(N84="zákl. přenesená",J84,0)</f>
        <v>0</v>
      </c>
      <c r="BH84" s="204">
        <f>IF(N84="sníž. přenesená",J84,0)</f>
        <v>0</v>
      </c>
      <c r="BI84" s="204">
        <f>IF(N84="nulová",J84,0)</f>
        <v>0</v>
      </c>
      <c r="BJ84" s="19" t="s">
        <v>23</v>
      </c>
      <c r="BK84" s="204">
        <f>ROUND(I84*H84,2)</f>
        <v>0</v>
      </c>
      <c r="BL84" s="19" t="s">
        <v>202</v>
      </c>
      <c r="BM84" s="19" t="s">
        <v>4938</v>
      </c>
    </row>
    <row r="85" spans="2:65" s="1" customFormat="1" ht="108">
      <c r="B85" s="36"/>
      <c r="C85" s="58"/>
      <c r="D85" s="205" t="s">
        <v>225</v>
      </c>
      <c r="E85" s="58"/>
      <c r="F85" s="206" t="s">
        <v>4814</v>
      </c>
      <c r="G85" s="58"/>
      <c r="H85" s="58"/>
      <c r="I85" s="163"/>
      <c r="J85" s="58"/>
      <c r="K85" s="58"/>
      <c r="L85" s="56"/>
      <c r="M85" s="73"/>
      <c r="N85" s="37"/>
      <c r="O85" s="37"/>
      <c r="P85" s="37"/>
      <c r="Q85" s="37"/>
      <c r="R85" s="37"/>
      <c r="S85" s="37"/>
      <c r="T85" s="74"/>
      <c r="AT85" s="19" t="s">
        <v>225</v>
      </c>
      <c r="AU85" s="19" t="s">
        <v>83</v>
      </c>
    </row>
    <row r="86" spans="2:65" s="12" customFormat="1">
      <c r="B86" s="207"/>
      <c r="C86" s="208"/>
      <c r="D86" s="205" t="s">
        <v>210</v>
      </c>
      <c r="E86" s="209" t="s">
        <v>22</v>
      </c>
      <c r="F86" s="210" t="s">
        <v>4889</v>
      </c>
      <c r="G86" s="208"/>
      <c r="H86" s="211" t="s">
        <v>22</v>
      </c>
      <c r="I86" s="212"/>
      <c r="J86" s="208"/>
      <c r="K86" s="208"/>
      <c r="L86" s="213"/>
      <c r="M86" s="214"/>
      <c r="N86" s="215"/>
      <c r="O86" s="215"/>
      <c r="P86" s="215"/>
      <c r="Q86" s="215"/>
      <c r="R86" s="215"/>
      <c r="S86" s="215"/>
      <c r="T86" s="216"/>
      <c r="AT86" s="217" t="s">
        <v>210</v>
      </c>
      <c r="AU86" s="217" t="s">
        <v>83</v>
      </c>
      <c r="AV86" s="12" t="s">
        <v>23</v>
      </c>
      <c r="AW86" s="12" t="s">
        <v>38</v>
      </c>
      <c r="AX86" s="12" t="s">
        <v>75</v>
      </c>
      <c r="AY86" s="217" t="s">
        <v>195</v>
      </c>
    </row>
    <row r="87" spans="2:65" s="13" customFormat="1">
      <c r="B87" s="218"/>
      <c r="C87" s="219"/>
      <c r="D87" s="205" t="s">
        <v>210</v>
      </c>
      <c r="E87" s="220" t="s">
        <v>22</v>
      </c>
      <c r="F87" s="221" t="s">
        <v>4939</v>
      </c>
      <c r="G87" s="219"/>
      <c r="H87" s="222">
        <v>25.466000000000001</v>
      </c>
      <c r="I87" s="223"/>
      <c r="J87" s="219"/>
      <c r="K87" s="219"/>
      <c r="L87" s="224"/>
      <c r="M87" s="225"/>
      <c r="N87" s="226"/>
      <c r="O87" s="226"/>
      <c r="P87" s="226"/>
      <c r="Q87" s="226"/>
      <c r="R87" s="226"/>
      <c r="S87" s="226"/>
      <c r="T87" s="227"/>
      <c r="AT87" s="228" t="s">
        <v>210</v>
      </c>
      <c r="AU87" s="228" t="s">
        <v>83</v>
      </c>
      <c r="AV87" s="13" t="s">
        <v>83</v>
      </c>
      <c r="AW87" s="13" t="s">
        <v>38</v>
      </c>
      <c r="AX87" s="13" t="s">
        <v>75</v>
      </c>
      <c r="AY87" s="228" t="s">
        <v>195</v>
      </c>
    </row>
    <row r="88" spans="2:65" s="13" customFormat="1">
      <c r="B88" s="218"/>
      <c r="C88" s="219"/>
      <c r="D88" s="205" t="s">
        <v>210</v>
      </c>
      <c r="E88" s="220" t="s">
        <v>22</v>
      </c>
      <c r="F88" s="221" t="s">
        <v>4940</v>
      </c>
      <c r="G88" s="219"/>
      <c r="H88" s="222">
        <v>36.183999999999997</v>
      </c>
      <c r="I88" s="223"/>
      <c r="J88" s="219"/>
      <c r="K88" s="219"/>
      <c r="L88" s="224"/>
      <c r="M88" s="225"/>
      <c r="N88" s="226"/>
      <c r="O88" s="226"/>
      <c r="P88" s="226"/>
      <c r="Q88" s="226"/>
      <c r="R88" s="226"/>
      <c r="S88" s="226"/>
      <c r="T88" s="227"/>
      <c r="AT88" s="228" t="s">
        <v>210</v>
      </c>
      <c r="AU88" s="228" t="s">
        <v>83</v>
      </c>
      <c r="AV88" s="13" t="s">
        <v>83</v>
      </c>
      <c r="AW88" s="13" t="s">
        <v>38</v>
      </c>
      <c r="AX88" s="13" t="s">
        <v>75</v>
      </c>
      <c r="AY88" s="228" t="s">
        <v>195</v>
      </c>
    </row>
    <row r="89" spans="2:65" s="14" customFormat="1">
      <c r="B89" s="229"/>
      <c r="C89" s="230"/>
      <c r="D89" s="205" t="s">
        <v>210</v>
      </c>
      <c r="E89" s="231" t="s">
        <v>22</v>
      </c>
      <c r="F89" s="232" t="s">
        <v>215</v>
      </c>
      <c r="G89" s="230"/>
      <c r="H89" s="233">
        <v>61.65</v>
      </c>
      <c r="I89" s="234"/>
      <c r="J89" s="230"/>
      <c r="K89" s="230"/>
      <c r="L89" s="235"/>
      <c r="M89" s="236"/>
      <c r="N89" s="237"/>
      <c r="O89" s="237"/>
      <c r="P89" s="237"/>
      <c r="Q89" s="237"/>
      <c r="R89" s="237"/>
      <c r="S89" s="237"/>
      <c r="T89" s="238"/>
      <c r="AT89" s="239" t="s">
        <v>210</v>
      </c>
      <c r="AU89" s="239" t="s">
        <v>83</v>
      </c>
      <c r="AV89" s="14" t="s">
        <v>216</v>
      </c>
      <c r="AW89" s="14" t="s">
        <v>38</v>
      </c>
      <c r="AX89" s="14" t="s">
        <v>75</v>
      </c>
      <c r="AY89" s="239" t="s">
        <v>195</v>
      </c>
    </row>
    <row r="90" spans="2:65" s="15" customFormat="1">
      <c r="B90" s="240"/>
      <c r="C90" s="241"/>
      <c r="D90" s="251" t="s">
        <v>210</v>
      </c>
      <c r="E90" s="252" t="s">
        <v>22</v>
      </c>
      <c r="F90" s="253" t="s">
        <v>217</v>
      </c>
      <c r="G90" s="241"/>
      <c r="H90" s="254">
        <v>61.65</v>
      </c>
      <c r="I90" s="245"/>
      <c r="J90" s="241"/>
      <c r="K90" s="241"/>
      <c r="L90" s="246"/>
      <c r="M90" s="247"/>
      <c r="N90" s="248"/>
      <c r="O90" s="248"/>
      <c r="P90" s="248"/>
      <c r="Q90" s="248"/>
      <c r="R90" s="248"/>
      <c r="S90" s="248"/>
      <c r="T90" s="249"/>
      <c r="AT90" s="250" t="s">
        <v>210</v>
      </c>
      <c r="AU90" s="250" t="s">
        <v>83</v>
      </c>
      <c r="AV90" s="15" t="s">
        <v>202</v>
      </c>
      <c r="AW90" s="15" t="s">
        <v>38</v>
      </c>
      <c r="AX90" s="15" t="s">
        <v>23</v>
      </c>
      <c r="AY90" s="250" t="s">
        <v>195</v>
      </c>
    </row>
    <row r="91" spans="2:65" s="1" customFormat="1" ht="40.200000000000003" customHeight="1">
      <c r="B91" s="36"/>
      <c r="C91" s="193" t="s">
        <v>83</v>
      </c>
      <c r="D91" s="193" t="s">
        <v>198</v>
      </c>
      <c r="E91" s="194" t="s">
        <v>4820</v>
      </c>
      <c r="F91" s="195" t="s">
        <v>4821</v>
      </c>
      <c r="G91" s="196" t="s">
        <v>231</v>
      </c>
      <c r="H91" s="197">
        <v>61.65</v>
      </c>
      <c r="I91" s="198"/>
      <c r="J91" s="199">
        <f>ROUND(I91*H91,2)</f>
        <v>0</v>
      </c>
      <c r="K91" s="195" t="s">
        <v>223</v>
      </c>
      <c r="L91" s="56"/>
      <c r="M91" s="200" t="s">
        <v>22</v>
      </c>
      <c r="N91" s="201" t="s">
        <v>46</v>
      </c>
      <c r="O91" s="37"/>
      <c r="P91" s="202">
        <f>O91*H91</f>
        <v>0</v>
      </c>
      <c r="Q91" s="202">
        <v>0</v>
      </c>
      <c r="R91" s="202">
        <f>Q91*H91</f>
        <v>0</v>
      </c>
      <c r="S91" s="202">
        <v>0</v>
      </c>
      <c r="T91" s="203">
        <f>S91*H91</f>
        <v>0</v>
      </c>
      <c r="AR91" s="19" t="s">
        <v>202</v>
      </c>
      <c r="AT91" s="19" t="s">
        <v>198</v>
      </c>
      <c r="AU91" s="19" t="s">
        <v>83</v>
      </c>
      <c r="AY91" s="19" t="s">
        <v>195</v>
      </c>
      <c r="BE91" s="204">
        <f>IF(N91="základní",J91,0)</f>
        <v>0</v>
      </c>
      <c r="BF91" s="204">
        <f>IF(N91="snížená",J91,0)</f>
        <v>0</v>
      </c>
      <c r="BG91" s="204">
        <f>IF(N91="zákl. přenesená",J91,0)</f>
        <v>0</v>
      </c>
      <c r="BH91" s="204">
        <f>IF(N91="sníž. přenesená",J91,0)</f>
        <v>0</v>
      </c>
      <c r="BI91" s="204">
        <f>IF(N91="nulová",J91,0)</f>
        <v>0</v>
      </c>
      <c r="BJ91" s="19" t="s">
        <v>23</v>
      </c>
      <c r="BK91" s="204">
        <f>ROUND(I91*H91,2)</f>
        <v>0</v>
      </c>
      <c r="BL91" s="19" t="s">
        <v>202</v>
      </c>
      <c r="BM91" s="19" t="s">
        <v>4941</v>
      </c>
    </row>
    <row r="92" spans="2:65" s="1" customFormat="1" ht="192">
      <c r="B92" s="36"/>
      <c r="C92" s="58"/>
      <c r="D92" s="251" t="s">
        <v>225</v>
      </c>
      <c r="E92" s="58"/>
      <c r="F92" s="272" t="s">
        <v>4823</v>
      </c>
      <c r="G92" s="58"/>
      <c r="H92" s="58"/>
      <c r="I92" s="163"/>
      <c r="J92" s="58"/>
      <c r="K92" s="58"/>
      <c r="L92" s="56"/>
      <c r="M92" s="73"/>
      <c r="N92" s="37"/>
      <c r="O92" s="37"/>
      <c r="P92" s="37"/>
      <c r="Q92" s="37"/>
      <c r="R92" s="37"/>
      <c r="S92" s="37"/>
      <c r="T92" s="74"/>
      <c r="AT92" s="19" t="s">
        <v>225</v>
      </c>
      <c r="AU92" s="19" t="s">
        <v>83</v>
      </c>
    </row>
    <row r="93" spans="2:65" s="1" customFormat="1" ht="20.399999999999999" customHeight="1">
      <c r="B93" s="36"/>
      <c r="C93" s="193" t="s">
        <v>216</v>
      </c>
      <c r="D93" s="193" t="s">
        <v>198</v>
      </c>
      <c r="E93" s="194" t="s">
        <v>4824</v>
      </c>
      <c r="F93" s="195" t="s">
        <v>4825</v>
      </c>
      <c r="G93" s="196" t="s">
        <v>231</v>
      </c>
      <c r="H93" s="197">
        <v>61.65</v>
      </c>
      <c r="I93" s="198"/>
      <c r="J93" s="199">
        <f>ROUND(I93*H93,2)</f>
        <v>0</v>
      </c>
      <c r="K93" s="195" t="s">
        <v>223</v>
      </c>
      <c r="L93" s="56"/>
      <c r="M93" s="200" t="s">
        <v>22</v>
      </c>
      <c r="N93" s="201" t="s">
        <v>46</v>
      </c>
      <c r="O93" s="37"/>
      <c r="P93" s="202">
        <f>O93*H93</f>
        <v>0</v>
      </c>
      <c r="Q93" s="202">
        <v>0</v>
      </c>
      <c r="R93" s="202">
        <f>Q93*H93</f>
        <v>0</v>
      </c>
      <c r="S93" s="202">
        <v>0</v>
      </c>
      <c r="T93" s="203">
        <f>S93*H93</f>
        <v>0</v>
      </c>
      <c r="AR93" s="19" t="s">
        <v>202</v>
      </c>
      <c r="AT93" s="19" t="s">
        <v>198</v>
      </c>
      <c r="AU93" s="19" t="s">
        <v>83</v>
      </c>
      <c r="AY93" s="19" t="s">
        <v>195</v>
      </c>
      <c r="BE93" s="204">
        <f>IF(N93="základní",J93,0)</f>
        <v>0</v>
      </c>
      <c r="BF93" s="204">
        <f>IF(N93="snížená",J93,0)</f>
        <v>0</v>
      </c>
      <c r="BG93" s="204">
        <f>IF(N93="zákl. přenesená",J93,0)</f>
        <v>0</v>
      </c>
      <c r="BH93" s="204">
        <f>IF(N93="sníž. přenesená",J93,0)</f>
        <v>0</v>
      </c>
      <c r="BI93" s="204">
        <f>IF(N93="nulová",J93,0)</f>
        <v>0</v>
      </c>
      <c r="BJ93" s="19" t="s">
        <v>23</v>
      </c>
      <c r="BK93" s="204">
        <f>ROUND(I93*H93,2)</f>
        <v>0</v>
      </c>
      <c r="BL93" s="19" t="s">
        <v>202</v>
      </c>
      <c r="BM93" s="19" t="s">
        <v>4942</v>
      </c>
    </row>
    <row r="94" spans="2:65" s="1" customFormat="1" ht="192">
      <c r="B94" s="36"/>
      <c r="C94" s="58"/>
      <c r="D94" s="251" t="s">
        <v>225</v>
      </c>
      <c r="E94" s="58"/>
      <c r="F94" s="272" t="s">
        <v>4827</v>
      </c>
      <c r="G94" s="58"/>
      <c r="H94" s="58"/>
      <c r="I94" s="163"/>
      <c r="J94" s="58"/>
      <c r="K94" s="58"/>
      <c r="L94" s="56"/>
      <c r="M94" s="73"/>
      <c r="N94" s="37"/>
      <c r="O94" s="37"/>
      <c r="P94" s="37"/>
      <c r="Q94" s="37"/>
      <c r="R94" s="37"/>
      <c r="S94" s="37"/>
      <c r="T94" s="74"/>
      <c r="AT94" s="19" t="s">
        <v>225</v>
      </c>
      <c r="AU94" s="19" t="s">
        <v>83</v>
      </c>
    </row>
    <row r="95" spans="2:65" s="1" customFormat="1" ht="20.399999999999999" customHeight="1">
      <c r="B95" s="36"/>
      <c r="C95" s="193" t="s">
        <v>202</v>
      </c>
      <c r="D95" s="193" t="s">
        <v>198</v>
      </c>
      <c r="E95" s="194" t="s">
        <v>4828</v>
      </c>
      <c r="F95" s="195" t="s">
        <v>4829</v>
      </c>
      <c r="G95" s="196" t="s">
        <v>242</v>
      </c>
      <c r="H95" s="197">
        <v>110.97</v>
      </c>
      <c r="I95" s="198"/>
      <c r="J95" s="199">
        <f>ROUND(I95*H95,2)</f>
        <v>0</v>
      </c>
      <c r="K95" s="195" t="s">
        <v>223</v>
      </c>
      <c r="L95" s="56"/>
      <c r="M95" s="200" t="s">
        <v>22</v>
      </c>
      <c r="N95" s="201" t="s">
        <v>46</v>
      </c>
      <c r="O95" s="37"/>
      <c r="P95" s="202">
        <f>O95*H95</f>
        <v>0</v>
      </c>
      <c r="Q95" s="202">
        <v>0</v>
      </c>
      <c r="R95" s="202">
        <f>Q95*H95</f>
        <v>0</v>
      </c>
      <c r="S95" s="202">
        <v>0</v>
      </c>
      <c r="T95" s="203">
        <f>S95*H95</f>
        <v>0</v>
      </c>
      <c r="AR95" s="19" t="s">
        <v>202</v>
      </c>
      <c r="AT95" s="19" t="s">
        <v>198</v>
      </c>
      <c r="AU95" s="19" t="s">
        <v>83</v>
      </c>
      <c r="AY95" s="19" t="s">
        <v>195</v>
      </c>
      <c r="BE95" s="204">
        <f>IF(N95="základní",J95,0)</f>
        <v>0</v>
      </c>
      <c r="BF95" s="204">
        <f>IF(N95="snížená",J95,0)</f>
        <v>0</v>
      </c>
      <c r="BG95" s="204">
        <f>IF(N95="zákl. přenesená",J95,0)</f>
        <v>0</v>
      </c>
      <c r="BH95" s="204">
        <f>IF(N95="sníž. přenesená",J95,0)</f>
        <v>0</v>
      </c>
      <c r="BI95" s="204">
        <f>IF(N95="nulová",J95,0)</f>
        <v>0</v>
      </c>
      <c r="BJ95" s="19" t="s">
        <v>23</v>
      </c>
      <c r="BK95" s="204">
        <f>ROUND(I95*H95,2)</f>
        <v>0</v>
      </c>
      <c r="BL95" s="19" t="s">
        <v>202</v>
      </c>
      <c r="BM95" s="19" t="s">
        <v>4943</v>
      </c>
    </row>
    <row r="96" spans="2:65" s="1" customFormat="1" ht="192">
      <c r="B96" s="36"/>
      <c r="C96" s="58"/>
      <c r="D96" s="205" t="s">
        <v>225</v>
      </c>
      <c r="E96" s="58"/>
      <c r="F96" s="206" t="s">
        <v>4827</v>
      </c>
      <c r="G96" s="58"/>
      <c r="H96" s="58"/>
      <c r="I96" s="163"/>
      <c r="J96" s="58"/>
      <c r="K96" s="58"/>
      <c r="L96" s="56"/>
      <c r="M96" s="73"/>
      <c r="N96" s="37"/>
      <c r="O96" s="37"/>
      <c r="P96" s="37"/>
      <c r="Q96" s="37"/>
      <c r="R96" s="37"/>
      <c r="S96" s="37"/>
      <c r="T96" s="74"/>
      <c r="AT96" s="19" t="s">
        <v>225</v>
      </c>
      <c r="AU96" s="19" t="s">
        <v>83</v>
      </c>
    </row>
    <row r="97" spans="2:65" s="13" customFormat="1">
      <c r="B97" s="218"/>
      <c r="C97" s="219"/>
      <c r="D97" s="251" t="s">
        <v>210</v>
      </c>
      <c r="E97" s="219"/>
      <c r="F97" s="270" t="s">
        <v>4944</v>
      </c>
      <c r="G97" s="219"/>
      <c r="H97" s="271">
        <v>110.97</v>
      </c>
      <c r="I97" s="223"/>
      <c r="J97" s="219"/>
      <c r="K97" s="219"/>
      <c r="L97" s="224"/>
      <c r="M97" s="225"/>
      <c r="N97" s="226"/>
      <c r="O97" s="226"/>
      <c r="P97" s="226"/>
      <c r="Q97" s="226"/>
      <c r="R97" s="226"/>
      <c r="S97" s="226"/>
      <c r="T97" s="227"/>
      <c r="AT97" s="228" t="s">
        <v>210</v>
      </c>
      <c r="AU97" s="228" t="s">
        <v>83</v>
      </c>
      <c r="AV97" s="13" t="s">
        <v>83</v>
      </c>
      <c r="AW97" s="13" t="s">
        <v>4</v>
      </c>
      <c r="AX97" s="13" t="s">
        <v>23</v>
      </c>
      <c r="AY97" s="228" t="s">
        <v>195</v>
      </c>
    </row>
    <row r="98" spans="2:65" s="1" customFormat="1" ht="40.200000000000003" customHeight="1">
      <c r="B98" s="36"/>
      <c r="C98" s="193" t="s">
        <v>239</v>
      </c>
      <c r="D98" s="193" t="s">
        <v>198</v>
      </c>
      <c r="E98" s="194" t="s">
        <v>4832</v>
      </c>
      <c r="F98" s="195" t="s">
        <v>4833</v>
      </c>
      <c r="G98" s="196" t="s">
        <v>222</v>
      </c>
      <c r="H98" s="197">
        <v>671.97</v>
      </c>
      <c r="I98" s="198"/>
      <c r="J98" s="199">
        <f>ROUND(I98*H98,2)</f>
        <v>0</v>
      </c>
      <c r="K98" s="195" t="s">
        <v>223</v>
      </c>
      <c r="L98" s="56"/>
      <c r="M98" s="200" t="s">
        <v>22</v>
      </c>
      <c r="N98" s="201" t="s">
        <v>46</v>
      </c>
      <c r="O98" s="37"/>
      <c r="P98" s="202">
        <f>O98*H98</f>
        <v>0</v>
      </c>
      <c r="Q98" s="202">
        <v>0</v>
      </c>
      <c r="R98" s="202">
        <f>Q98*H98</f>
        <v>0</v>
      </c>
      <c r="S98" s="202">
        <v>0</v>
      </c>
      <c r="T98" s="203">
        <f>S98*H98</f>
        <v>0</v>
      </c>
      <c r="AR98" s="19" t="s">
        <v>202</v>
      </c>
      <c r="AT98" s="19" t="s">
        <v>198</v>
      </c>
      <c r="AU98" s="19" t="s">
        <v>83</v>
      </c>
      <c r="AY98" s="19" t="s">
        <v>195</v>
      </c>
      <c r="BE98" s="204">
        <f>IF(N98="základní",J98,0)</f>
        <v>0</v>
      </c>
      <c r="BF98" s="204">
        <f>IF(N98="snížená",J98,0)</f>
        <v>0</v>
      </c>
      <c r="BG98" s="204">
        <f>IF(N98="zákl. přenesená",J98,0)</f>
        <v>0</v>
      </c>
      <c r="BH98" s="204">
        <f>IF(N98="sníž. přenesená",J98,0)</f>
        <v>0</v>
      </c>
      <c r="BI98" s="204">
        <f>IF(N98="nulová",J98,0)</f>
        <v>0</v>
      </c>
      <c r="BJ98" s="19" t="s">
        <v>23</v>
      </c>
      <c r="BK98" s="204">
        <f>ROUND(I98*H98,2)</f>
        <v>0</v>
      </c>
      <c r="BL98" s="19" t="s">
        <v>202</v>
      </c>
      <c r="BM98" s="19" t="s">
        <v>4945</v>
      </c>
    </row>
    <row r="99" spans="2:65" s="1" customFormat="1" ht="108">
      <c r="B99" s="36"/>
      <c r="C99" s="58"/>
      <c r="D99" s="205" t="s">
        <v>225</v>
      </c>
      <c r="E99" s="58"/>
      <c r="F99" s="206" t="s">
        <v>4835</v>
      </c>
      <c r="G99" s="58"/>
      <c r="H99" s="58"/>
      <c r="I99" s="163"/>
      <c r="J99" s="58"/>
      <c r="K99" s="58"/>
      <c r="L99" s="56"/>
      <c r="M99" s="73"/>
      <c r="N99" s="37"/>
      <c r="O99" s="37"/>
      <c r="P99" s="37"/>
      <c r="Q99" s="37"/>
      <c r="R99" s="37"/>
      <c r="S99" s="37"/>
      <c r="T99" s="74"/>
      <c r="AT99" s="19" t="s">
        <v>225</v>
      </c>
      <c r="AU99" s="19" t="s">
        <v>83</v>
      </c>
    </row>
    <row r="100" spans="2:65" s="12" customFormat="1">
      <c r="B100" s="207"/>
      <c r="C100" s="208"/>
      <c r="D100" s="205" t="s">
        <v>210</v>
      </c>
      <c r="E100" s="209" t="s">
        <v>22</v>
      </c>
      <c r="F100" s="210" t="s">
        <v>4889</v>
      </c>
      <c r="G100" s="208"/>
      <c r="H100" s="211" t="s">
        <v>22</v>
      </c>
      <c r="I100" s="212"/>
      <c r="J100" s="208"/>
      <c r="K100" s="208"/>
      <c r="L100" s="213"/>
      <c r="M100" s="214"/>
      <c r="N100" s="215"/>
      <c r="O100" s="215"/>
      <c r="P100" s="215"/>
      <c r="Q100" s="215"/>
      <c r="R100" s="215"/>
      <c r="S100" s="215"/>
      <c r="T100" s="216"/>
      <c r="AT100" s="217" t="s">
        <v>210</v>
      </c>
      <c r="AU100" s="217" t="s">
        <v>83</v>
      </c>
      <c r="AV100" s="12" t="s">
        <v>23</v>
      </c>
      <c r="AW100" s="12" t="s">
        <v>38</v>
      </c>
      <c r="AX100" s="12" t="s">
        <v>75</v>
      </c>
      <c r="AY100" s="217" t="s">
        <v>195</v>
      </c>
    </row>
    <row r="101" spans="2:65" s="13" customFormat="1">
      <c r="B101" s="218"/>
      <c r="C101" s="219"/>
      <c r="D101" s="205" t="s">
        <v>210</v>
      </c>
      <c r="E101" s="220" t="s">
        <v>22</v>
      </c>
      <c r="F101" s="221" t="s">
        <v>4946</v>
      </c>
      <c r="G101" s="219"/>
      <c r="H101" s="222">
        <v>671.97</v>
      </c>
      <c r="I101" s="223"/>
      <c r="J101" s="219"/>
      <c r="K101" s="219"/>
      <c r="L101" s="224"/>
      <c r="M101" s="225"/>
      <c r="N101" s="226"/>
      <c r="O101" s="226"/>
      <c r="P101" s="226"/>
      <c r="Q101" s="226"/>
      <c r="R101" s="226"/>
      <c r="S101" s="226"/>
      <c r="T101" s="227"/>
      <c r="AT101" s="228" t="s">
        <v>210</v>
      </c>
      <c r="AU101" s="228" t="s">
        <v>83</v>
      </c>
      <c r="AV101" s="13" t="s">
        <v>83</v>
      </c>
      <c r="AW101" s="13" t="s">
        <v>38</v>
      </c>
      <c r="AX101" s="13" t="s">
        <v>75</v>
      </c>
      <c r="AY101" s="228" t="s">
        <v>195</v>
      </c>
    </row>
    <row r="102" spans="2:65" s="14" customFormat="1">
      <c r="B102" s="229"/>
      <c r="C102" s="230"/>
      <c r="D102" s="205" t="s">
        <v>210</v>
      </c>
      <c r="E102" s="231" t="s">
        <v>22</v>
      </c>
      <c r="F102" s="232" t="s">
        <v>215</v>
      </c>
      <c r="G102" s="230"/>
      <c r="H102" s="233">
        <v>671.97</v>
      </c>
      <c r="I102" s="234"/>
      <c r="J102" s="230"/>
      <c r="K102" s="230"/>
      <c r="L102" s="235"/>
      <c r="M102" s="236"/>
      <c r="N102" s="237"/>
      <c r="O102" s="237"/>
      <c r="P102" s="237"/>
      <c r="Q102" s="237"/>
      <c r="R102" s="237"/>
      <c r="S102" s="237"/>
      <c r="T102" s="238"/>
      <c r="AT102" s="239" t="s">
        <v>210</v>
      </c>
      <c r="AU102" s="239" t="s">
        <v>83</v>
      </c>
      <c r="AV102" s="14" t="s">
        <v>216</v>
      </c>
      <c r="AW102" s="14" t="s">
        <v>38</v>
      </c>
      <c r="AX102" s="14" t="s">
        <v>75</v>
      </c>
      <c r="AY102" s="239" t="s">
        <v>195</v>
      </c>
    </row>
    <row r="103" spans="2:65" s="15" customFormat="1">
      <c r="B103" s="240"/>
      <c r="C103" s="241"/>
      <c r="D103" s="251" t="s">
        <v>210</v>
      </c>
      <c r="E103" s="252" t="s">
        <v>22</v>
      </c>
      <c r="F103" s="253" t="s">
        <v>217</v>
      </c>
      <c r="G103" s="241"/>
      <c r="H103" s="254">
        <v>671.97</v>
      </c>
      <c r="I103" s="245"/>
      <c r="J103" s="241"/>
      <c r="K103" s="241"/>
      <c r="L103" s="246"/>
      <c r="M103" s="247"/>
      <c r="N103" s="248"/>
      <c r="O103" s="248"/>
      <c r="P103" s="248"/>
      <c r="Q103" s="248"/>
      <c r="R103" s="248"/>
      <c r="S103" s="248"/>
      <c r="T103" s="249"/>
      <c r="AT103" s="250" t="s">
        <v>210</v>
      </c>
      <c r="AU103" s="250" t="s">
        <v>83</v>
      </c>
      <c r="AV103" s="15" t="s">
        <v>202</v>
      </c>
      <c r="AW103" s="15" t="s">
        <v>38</v>
      </c>
      <c r="AX103" s="15" t="s">
        <v>23</v>
      </c>
      <c r="AY103" s="250" t="s">
        <v>195</v>
      </c>
    </row>
    <row r="104" spans="2:65" s="1" customFormat="1" ht="28.8" customHeight="1">
      <c r="B104" s="36"/>
      <c r="C104" s="193" t="s">
        <v>196</v>
      </c>
      <c r="D104" s="193" t="s">
        <v>198</v>
      </c>
      <c r="E104" s="194" t="s">
        <v>4837</v>
      </c>
      <c r="F104" s="195" t="s">
        <v>4838</v>
      </c>
      <c r="G104" s="196" t="s">
        <v>222</v>
      </c>
      <c r="H104" s="197">
        <v>671.97</v>
      </c>
      <c r="I104" s="198"/>
      <c r="J104" s="199">
        <f>ROUND(I104*H104,2)</f>
        <v>0</v>
      </c>
      <c r="K104" s="195" t="s">
        <v>223</v>
      </c>
      <c r="L104" s="56"/>
      <c r="M104" s="200" t="s">
        <v>22</v>
      </c>
      <c r="N104" s="201" t="s">
        <v>46</v>
      </c>
      <c r="O104" s="37"/>
      <c r="P104" s="202">
        <f>O104*H104</f>
        <v>0</v>
      </c>
      <c r="Q104" s="202">
        <v>0</v>
      </c>
      <c r="R104" s="202">
        <f>Q104*H104</f>
        <v>0</v>
      </c>
      <c r="S104" s="202">
        <v>0</v>
      </c>
      <c r="T104" s="203">
        <f>S104*H104</f>
        <v>0</v>
      </c>
      <c r="AR104" s="19" t="s">
        <v>202</v>
      </c>
      <c r="AT104" s="19" t="s">
        <v>198</v>
      </c>
      <c r="AU104" s="19" t="s">
        <v>83</v>
      </c>
      <c r="AY104" s="19" t="s">
        <v>195</v>
      </c>
      <c r="BE104" s="204">
        <f>IF(N104="základní",J104,0)</f>
        <v>0</v>
      </c>
      <c r="BF104" s="204">
        <f>IF(N104="snížená",J104,0)</f>
        <v>0</v>
      </c>
      <c r="BG104" s="204">
        <f>IF(N104="zákl. přenesená",J104,0)</f>
        <v>0</v>
      </c>
      <c r="BH104" s="204">
        <f>IF(N104="sníž. přenesená",J104,0)</f>
        <v>0</v>
      </c>
      <c r="BI104" s="204">
        <f>IF(N104="nulová",J104,0)</f>
        <v>0</v>
      </c>
      <c r="BJ104" s="19" t="s">
        <v>23</v>
      </c>
      <c r="BK104" s="204">
        <f>ROUND(I104*H104,2)</f>
        <v>0</v>
      </c>
      <c r="BL104" s="19" t="s">
        <v>202</v>
      </c>
      <c r="BM104" s="19" t="s">
        <v>4947</v>
      </c>
    </row>
    <row r="105" spans="2:65" s="1" customFormat="1" ht="132">
      <c r="B105" s="36"/>
      <c r="C105" s="58"/>
      <c r="D105" s="205" t="s">
        <v>225</v>
      </c>
      <c r="E105" s="58"/>
      <c r="F105" s="206" t="s">
        <v>4840</v>
      </c>
      <c r="G105" s="58"/>
      <c r="H105" s="58"/>
      <c r="I105" s="163"/>
      <c r="J105" s="58"/>
      <c r="K105" s="58"/>
      <c r="L105" s="56"/>
      <c r="M105" s="73"/>
      <c r="N105" s="37"/>
      <c r="O105" s="37"/>
      <c r="P105" s="37"/>
      <c r="Q105" s="37"/>
      <c r="R105" s="37"/>
      <c r="S105" s="37"/>
      <c r="T105" s="74"/>
      <c r="AT105" s="19" t="s">
        <v>225</v>
      </c>
      <c r="AU105" s="19" t="s">
        <v>83</v>
      </c>
    </row>
    <row r="106" spans="2:65" s="12" customFormat="1">
      <c r="B106" s="207"/>
      <c r="C106" s="208"/>
      <c r="D106" s="205" t="s">
        <v>210</v>
      </c>
      <c r="E106" s="209" t="s">
        <v>22</v>
      </c>
      <c r="F106" s="210" t="s">
        <v>4889</v>
      </c>
      <c r="G106" s="208"/>
      <c r="H106" s="211" t="s">
        <v>22</v>
      </c>
      <c r="I106" s="212"/>
      <c r="J106" s="208"/>
      <c r="K106" s="208"/>
      <c r="L106" s="213"/>
      <c r="M106" s="214"/>
      <c r="N106" s="215"/>
      <c r="O106" s="215"/>
      <c r="P106" s="215"/>
      <c r="Q106" s="215"/>
      <c r="R106" s="215"/>
      <c r="S106" s="215"/>
      <c r="T106" s="216"/>
      <c r="AT106" s="217" t="s">
        <v>210</v>
      </c>
      <c r="AU106" s="217" t="s">
        <v>83</v>
      </c>
      <c r="AV106" s="12" t="s">
        <v>23</v>
      </c>
      <c r="AW106" s="12" t="s">
        <v>38</v>
      </c>
      <c r="AX106" s="12" t="s">
        <v>75</v>
      </c>
      <c r="AY106" s="217" t="s">
        <v>195</v>
      </c>
    </row>
    <row r="107" spans="2:65" s="13" customFormat="1">
      <c r="B107" s="218"/>
      <c r="C107" s="219"/>
      <c r="D107" s="205" t="s">
        <v>210</v>
      </c>
      <c r="E107" s="220" t="s">
        <v>22</v>
      </c>
      <c r="F107" s="221" t="s">
        <v>4946</v>
      </c>
      <c r="G107" s="219"/>
      <c r="H107" s="222">
        <v>671.97</v>
      </c>
      <c r="I107" s="223"/>
      <c r="J107" s="219"/>
      <c r="K107" s="219"/>
      <c r="L107" s="224"/>
      <c r="M107" s="225"/>
      <c r="N107" s="226"/>
      <c r="O107" s="226"/>
      <c r="P107" s="226"/>
      <c r="Q107" s="226"/>
      <c r="R107" s="226"/>
      <c r="S107" s="226"/>
      <c r="T107" s="227"/>
      <c r="AT107" s="228" t="s">
        <v>210</v>
      </c>
      <c r="AU107" s="228" t="s">
        <v>83</v>
      </c>
      <c r="AV107" s="13" t="s">
        <v>83</v>
      </c>
      <c r="AW107" s="13" t="s">
        <v>38</v>
      </c>
      <c r="AX107" s="13" t="s">
        <v>75</v>
      </c>
      <c r="AY107" s="228" t="s">
        <v>195</v>
      </c>
    </row>
    <row r="108" spans="2:65" s="14" customFormat="1">
      <c r="B108" s="229"/>
      <c r="C108" s="230"/>
      <c r="D108" s="205" t="s">
        <v>210</v>
      </c>
      <c r="E108" s="231" t="s">
        <v>22</v>
      </c>
      <c r="F108" s="232" t="s">
        <v>215</v>
      </c>
      <c r="G108" s="230"/>
      <c r="H108" s="233">
        <v>671.97</v>
      </c>
      <c r="I108" s="234"/>
      <c r="J108" s="230"/>
      <c r="K108" s="230"/>
      <c r="L108" s="235"/>
      <c r="M108" s="236"/>
      <c r="N108" s="237"/>
      <c r="O108" s="237"/>
      <c r="P108" s="237"/>
      <c r="Q108" s="237"/>
      <c r="R108" s="237"/>
      <c r="S108" s="237"/>
      <c r="T108" s="238"/>
      <c r="AT108" s="239" t="s">
        <v>210</v>
      </c>
      <c r="AU108" s="239" t="s">
        <v>83</v>
      </c>
      <c r="AV108" s="14" t="s">
        <v>216</v>
      </c>
      <c r="AW108" s="14" t="s">
        <v>38</v>
      </c>
      <c r="AX108" s="14" t="s">
        <v>75</v>
      </c>
      <c r="AY108" s="239" t="s">
        <v>195</v>
      </c>
    </row>
    <row r="109" spans="2:65" s="15" customFormat="1">
      <c r="B109" s="240"/>
      <c r="C109" s="241"/>
      <c r="D109" s="251" t="s">
        <v>210</v>
      </c>
      <c r="E109" s="252" t="s">
        <v>22</v>
      </c>
      <c r="F109" s="253" t="s">
        <v>217</v>
      </c>
      <c r="G109" s="241"/>
      <c r="H109" s="254">
        <v>671.97</v>
      </c>
      <c r="I109" s="245"/>
      <c r="J109" s="241"/>
      <c r="K109" s="241"/>
      <c r="L109" s="246"/>
      <c r="M109" s="247"/>
      <c r="N109" s="248"/>
      <c r="O109" s="248"/>
      <c r="P109" s="248"/>
      <c r="Q109" s="248"/>
      <c r="R109" s="248"/>
      <c r="S109" s="248"/>
      <c r="T109" s="249"/>
      <c r="AT109" s="250" t="s">
        <v>210</v>
      </c>
      <c r="AU109" s="250" t="s">
        <v>83</v>
      </c>
      <c r="AV109" s="15" t="s">
        <v>202</v>
      </c>
      <c r="AW109" s="15" t="s">
        <v>38</v>
      </c>
      <c r="AX109" s="15" t="s">
        <v>23</v>
      </c>
      <c r="AY109" s="250" t="s">
        <v>195</v>
      </c>
    </row>
    <row r="110" spans="2:65" s="1" customFormat="1" ht="20.399999999999999" customHeight="1">
      <c r="B110" s="36"/>
      <c r="C110" s="260" t="s">
        <v>255</v>
      </c>
      <c r="D110" s="260" t="s">
        <v>267</v>
      </c>
      <c r="E110" s="261" t="s">
        <v>4841</v>
      </c>
      <c r="F110" s="262" t="s">
        <v>4842</v>
      </c>
      <c r="G110" s="263" t="s">
        <v>745</v>
      </c>
      <c r="H110" s="264">
        <v>10.08</v>
      </c>
      <c r="I110" s="265"/>
      <c r="J110" s="266">
        <f>ROUND(I110*H110,2)</f>
        <v>0</v>
      </c>
      <c r="K110" s="262" t="s">
        <v>223</v>
      </c>
      <c r="L110" s="267"/>
      <c r="M110" s="268" t="s">
        <v>22</v>
      </c>
      <c r="N110" s="269" t="s">
        <v>46</v>
      </c>
      <c r="O110" s="37"/>
      <c r="P110" s="202">
        <f>O110*H110</f>
        <v>0</v>
      </c>
      <c r="Q110" s="202">
        <v>1E-3</v>
      </c>
      <c r="R110" s="202">
        <f>Q110*H110</f>
        <v>1.008E-2</v>
      </c>
      <c r="S110" s="202">
        <v>0</v>
      </c>
      <c r="T110" s="203">
        <f>S110*H110</f>
        <v>0</v>
      </c>
      <c r="AR110" s="19" t="s">
        <v>262</v>
      </c>
      <c r="AT110" s="19" t="s">
        <v>267</v>
      </c>
      <c r="AU110" s="19" t="s">
        <v>83</v>
      </c>
      <c r="AY110" s="19" t="s">
        <v>195</v>
      </c>
      <c r="BE110" s="204">
        <f>IF(N110="základní",J110,0)</f>
        <v>0</v>
      </c>
      <c r="BF110" s="204">
        <f>IF(N110="snížená",J110,0)</f>
        <v>0</v>
      </c>
      <c r="BG110" s="204">
        <f>IF(N110="zákl. přenesená",J110,0)</f>
        <v>0</v>
      </c>
      <c r="BH110" s="204">
        <f>IF(N110="sníž. přenesená",J110,0)</f>
        <v>0</v>
      </c>
      <c r="BI110" s="204">
        <f>IF(N110="nulová",J110,0)</f>
        <v>0</v>
      </c>
      <c r="BJ110" s="19" t="s">
        <v>23</v>
      </c>
      <c r="BK110" s="204">
        <f>ROUND(I110*H110,2)</f>
        <v>0</v>
      </c>
      <c r="BL110" s="19" t="s">
        <v>202</v>
      </c>
      <c r="BM110" s="19" t="s">
        <v>4948</v>
      </c>
    </row>
    <row r="111" spans="2:65" s="13" customFormat="1">
      <c r="B111" s="218"/>
      <c r="C111" s="219"/>
      <c r="D111" s="251" t="s">
        <v>210</v>
      </c>
      <c r="E111" s="219"/>
      <c r="F111" s="270" t="s">
        <v>4949</v>
      </c>
      <c r="G111" s="219"/>
      <c r="H111" s="271">
        <v>10.08</v>
      </c>
      <c r="I111" s="223"/>
      <c r="J111" s="219"/>
      <c r="K111" s="219"/>
      <c r="L111" s="224"/>
      <c r="M111" s="225"/>
      <c r="N111" s="226"/>
      <c r="O111" s="226"/>
      <c r="P111" s="226"/>
      <c r="Q111" s="226"/>
      <c r="R111" s="226"/>
      <c r="S111" s="226"/>
      <c r="T111" s="227"/>
      <c r="AT111" s="228" t="s">
        <v>210</v>
      </c>
      <c r="AU111" s="228" t="s">
        <v>83</v>
      </c>
      <c r="AV111" s="13" t="s">
        <v>83</v>
      </c>
      <c r="AW111" s="13" t="s">
        <v>4</v>
      </c>
      <c r="AX111" s="13" t="s">
        <v>23</v>
      </c>
      <c r="AY111" s="228" t="s">
        <v>195</v>
      </c>
    </row>
    <row r="112" spans="2:65" s="1" customFormat="1" ht="28.8" customHeight="1">
      <c r="B112" s="36"/>
      <c r="C112" s="193" t="s">
        <v>262</v>
      </c>
      <c r="D112" s="193" t="s">
        <v>198</v>
      </c>
      <c r="E112" s="194" t="s">
        <v>4845</v>
      </c>
      <c r="F112" s="195" t="s">
        <v>4846</v>
      </c>
      <c r="G112" s="196" t="s">
        <v>222</v>
      </c>
      <c r="H112" s="197">
        <v>671.97</v>
      </c>
      <c r="I112" s="198"/>
      <c r="J112" s="199">
        <f>ROUND(I112*H112,2)</f>
        <v>0</v>
      </c>
      <c r="K112" s="195" t="s">
        <v>223</v>
      </c>
      <c r="L112" s="56"/>
      <c r="M112" s="200" t="s">
        <v>22</v>
      </c>
      <c r="N112" s="201" t="s">
        <v>46</v>
      </c>
      <c r="O112" s="37"/>
      <c r="P112" s="202">
        <f>O112*H112</f>
        <v>0</v>
      </c>
      <c r="Q112" s="202">
        <v>0</v>
      </c>
      <c r="R112" s="202">
        <f>Q112*H112</f>
        <v>0</v>
      </c>
      <c r="S112" s="202">
        <v>0</v>
      </c>
      <c r="T112" s="203">
        <f>S112*H112</f>
        <v>0</v>
      </c>
      <c r="AR112" s="19" t="s">
        <v>202</v>
      </c>
      <c r="AT112" s="19" t="s">
        <v>198</v>
      </c>
      <c r="AU112" s="19" t="s">
        <v>83</v>
      </c>
      <c r="AY112" s="19" t="s">
        <v>195</v>
      </c>
      <c r="BE112" s="204">
        <f>IF(N112="základní",J112,0)</f>
        <v>0</v>
      </c>
      <c r="BF112" s="204">
        <f>IF(N112="snížená",J112,0)</f>
        <v>0</v>
      </c>
      <c r="BG112" s="204">
        <f>IF(N112="zákl. přenesená",J112,0)</f>
        <v>0</v>
      </c>
      <c r="BH112" s="204">
        <f>IF(N112="sníž. přenesená",J112,0)</f>
        <v>0</v>
      </c>
      <c r="BI112" s="204">
        <f>IF(N112="nulová",J112,0)</f>
        <v>0</v>
      </c>
      <c r="BJ112" s="19" t="s">
        <v>23</v>
      </c>
      <c r="BK112" s="204">
        <f>ROUND(I112*H112,2)</f>
        <v>0</v>
      </c>
      <c r="BL112" s="19" t="s">
        <v>202</v>
      </c>
      <c r="BM112" s="19" t="s">
        <v>4950</v>
      </c>
    </row>
    <row r="113" spans="2:65" s="1" customFormat="1" ht="180">
      <c r="B113" s="36"/>
      <c r="C113" s="58"/>
      <c r="D113" s="205" t="s">
        <v>225</v>
      </c>
      <c r="E113" s="58"/>
      <c r="F113" s="206" t="s">
        <v>4848</v>
      </c>
      <c r="G113" s="58"/>
      <c r="H113" s="58"/>
      <c r="I113" s="163"/>
      <c r="J113" s="58"/>
      <c r="K113" s="58"/>
      <c r="L113" s="56"/>
      <c r="M113" s="73"/>
      <c r="N113" s="37"/>
      <c r="O113" s="37"/>
      <c r="P113" s="37"/>
      <c r="Q113" s="37"/>
      <c r="R113" s="37"/>
      <c r="S113" s="37"/>
      <c r="T113" s="74"/>
      <c r="AT113" s="19" t="s">
        <v>225</v>
      </c>
      <c r="AU113" s="19" t="s">
        <v>83</v>
      </c>
    </row>
    <row r="114" spans="2:65" s="12" customFormat="1">
      <c r="B114" s="207"/>
      <c r="C114" s="208"/>
      <c r="D114" s="205" t="s">
        <v>210</v>
      </c>
      <c r="E114" s="209" t="s">
        <v>22</v>
      </c>
      <c r="F114" s="210" t="s">
        <v>4889</v>
      </c>
      <c r="G114" s="208"/>
      <c r="H114" s="211" t="s">
        <v>22</v>
      </c>
      <c r="I114" s="212"/>
      <c r="J114" s="208"/>
      <c r="K114" s="208"/>
      <c r="L114" s="213"/>
      <c r="M114" s="214"/>
      <c r="N114" s="215"/>
      <c r="O114" s="215"/>
      <c r="P114" s="215"/>
      <c r="Q114" s="215"/>
      <c r="R114" s="215"/>
      <c r="S114" s="215"/>
      <c r="T114" s="216"/>
      <c r="AT114" s="217" t="s">
        <v>210</v>
      </c>
      <c r="AU114" s="217" t="s">
        <v>83</v>
      </c>
      <c r="AV114" s="12" t="s">
        <v>23</v>
      </c>
      <c r="AW114" s="12" t="s">
        <v>38</v>
      </c>
      <c r="AX114" s="12" t="s">
        <v>75</v>
      </c>
      <c r="AY114" s="217" t="s">
        <v>195</v>
      </c>
    </row>
    <row r="115" spans="2:65" s="13" customFormat="1">
      <c r="B115" s="218"/>
      <c r="C115" s="219"/>
      <c r="D115" s="205" t="s">
        <v>210</v>
      </c>
      <c r="E115" s="220" t="s">
        <v>22</v>
      </c>
      <c r="F115" s="221" t="s">
        <v>4946</v>
      </c>
      <c r="G115" s="219"/>
      <c r="H115" s="222">
        <v>671.97</v>
      </c>
      <c r="I115" s="223"/>
      <c r="J115" s="219"/>
      <c r="K115" s="219"/>
      <c r="L115" s="224"/>
      <c r="M115" s="225"/>
      <c r="N115" s="226"/>
      <c r="O115" s="226"/>
      <c r="P115" s="226"/>
      <c r="Q115" s="226"/>
      <c r="R115" s="226"/>
      <c r="S115" s="226"/>
      <c r="T115" s="227"/>
      <c r="AT115" s="228" t="s">
        <v>210</v>
      </c>
      <c r="AU115" s="228" t="s">
        <v>83</v>
      </c>
      <c r="AV115" s="13" t="s">
        <v>83</v>
      </c>
      <c r="AW115" s="13" t="s">
        <v>38</v>
      </c>
      <c r="AX115" s="13" t="s">
        <v>75</v>
      </c>
      <c r="AY115" s="228" t="s">
        <v>195</v>
      </c>
    </row>
    <row r="116" spans="2:65" s="14" customFormat="1">
      <c r="B116" s="229"/>
      <c r="C116" s="230"/>
      <c r="D116" s="205" t="s">
        <v>210</v>
      </c>
      <c r="E116" s="231" t="s">
        <v>22</v>
      </c>
      <c r="F116" s="232" t="s">
        <v>215</v>
      </c>
      <c r="G116" s="230"/>
      <c r="H116" s="233">
        <v>671.97</v>
      </c>
      <c r="I116" s="234"/>
      <c r="J116" s="230"/>
      <c r="K116" s="230"/>
      <c r="L116" s="235"/>
      <c r="M116" s="236"/>
      <c r="N116" s="237"/>
      <c r="O116" s="237"/>
      <c r="P116" s="237"/>
      <c r="Q116" s="237"/>
      <c r="R116" s="237"/>
      <c r="S116" s="237"/>
      <c r="T116" s="238"/>
      <c r="AT116" s="239" t="s">
        <v>210</v>
      </c>
      <c r="AU116" s="239" t="s">
        <v>83</v>
      </c>
      <c r="AV116" s="14" t="s">
        <v>216</v>
      </c>
      <c r="AW116" s="14" t="s">
        <v>38</v>
      </c>
      <c r="AX116" s="14" t="s">
        <v>75</v>
      </c>
      <c r="AY116" s="239" t="s">
        <v>195</v>
      </c>
    </row>
    <row r="117" spans="2:65" s="15" customFormat="1">
      <c r="B117" s="240"/>
      <c r="C117" s="241"/>
      <c r="D117" s="251" t="s">
        <v>210</v>
      </c>
      <c r="E117" s="252" t="s">
        <v>22</v>
      </c>
      <c r="F117" s="253" t="s">
        <v>217</v>
      </c>
      <c r="G117" s="241"/>
      <c r="H117" s="254">
        <v>671.97</v>
      </c>
      <c r="I117" s="245"/>
      <c r="J117" s="241"/>
      <c r="K117" s="241"/>
      <c r="L117" s="246"/>
      <c r="M117" s="247"/>
      <c r="N117" s="248"/>
      <c r="O117" s="248"/>
      <c r="P117" s="248"/>
      <c r="Q117" s="248"/>
      <c r="R117" s="248"/>
      <c r="S117" s="248"/>
      <c r="T117" s="249"/>
      <c r="AT117" s="250" t="s">
        <v>210</v>
      </c>
      <c r="AU117" s="250" t="s">
        <v>83</v>
      </c>
      <c r="AV117" s="15" t="s">
        <v>202</v>
      </c>
      <c r="AW117" s="15" t="s">
        <v>38</v>
      </c>
      <c r="AX117" s="15" t="s">
        <v>23</v>
      </c>
      <c r="AY117" s="250" t="s">
        <v>195</v>
      </c>
    </row>
    <row r="118" spans="2:65" s="1" customFormat="1" ht="28.8" customHeight="1">
      <c r="B118" s="36"/>
      <c r="C118" s="193" t="s">
        <v>218</v>
      </c>
      <c r="D118" s="193" t="s">
        <v>198</v>
      </c>
      <c r="E118" s="194" t="s">
        <v>4849</v>
      </c>
      <c r="F118" s="195" t="s">
        <v>4850</v>
      </c>
      <c r="G118" s="196" t="s">
        <v>222</v>
      </c>
      <c r="H118" s="197">
        <v>308.25</v>
      </c>
      <c r="I118" s="198"/>
      <c r="J118" s="199">
        <f>ROUND(I118*H118,2)</f>
        <v>0</v>
      </c>
      <c r="K118" s="195" t="s">
        <v>223</v>
      </c>
      <c r="L118" s="56"/>
      <c r="M118" s="200" t="s">
        <v>22</v>
      </c>
      <c r="N118" s="201" t="s">
        <v>46</v>
      </c>
      <c r="O118" s="37"/>
      <c r="P118" s="202">
        <f>O118*H118</f>
        <v>0</v>
      </c>
      <c r="Q118" s="202">
        <v>0</v>
      </c>
      <c r="R118" s="202">
        <f>Q118*H118</f>
        <v>0</v>
      </c>
      <c r="S118" s="202">
        <v>0</v>
      </c>
      <c r="T118" s="203">
        <f>S118*H118</f>
        <v>0</v>
      </c>
      <c r="AR118" s="19" t="s">
        <v>202</v>
      </c>
      <c r="AT118" s="19" t="s">
        <v>198</v>
      </c>
      <c r="AU118" s="19" t="s">
        <v>83</v>
      </c>
      <c r="AY118" s="19" t="s">
        <v>195</v>
      </c>
      <c r="BE118" s="204">
        <f>IF(N118="základní",J118,0)</f>
        <v>0</v>
      </c>
      <c r="BF118" s="204">
        <f>IF(N118="snížená",J118,0)</f>
        <v>0</v>
      </c>
      <c r="BG118" s="204">
        <f>IF(N118="zákl. přenesená",J118,0)</f>
        <v>0</v>
      </c>
      <c r="BH118" s="204">
        <f>IF(N118="sníž. přenesená",J118,0)</f>
        <v>0</v>
      </c>
      <c r="BI118" s="204">
        <f>IF(N118="nulová",J118,0)</f>
        <v>0</v>
      </c>
      <c r="BJ118" s="19" t="s">
        <v>23</v>
      </c>
      <c r="BK118" s="204">
        <f>ROUND(I118*H118,2)</f>
        <v>0</v>
      </c>
      <c r="BL118" s="19" t="s">
        <v>202</v>
      </c>
      <c r="BM118" s="19" t="s">
        <v>4951</v>
      </c>
    </row>
    <row r="119" spans="2:65" s="1" customFormat="1" ht="180">
      <c r="B119" s="36"/>
      <c r="C119" s="58"/>
      <c r="D119" s="205" t="s">
        <v>225</v>
      </c>
      <c r="E119" s="58"/>
      <c r="F119" s="206" t="s">
        <v>4848</v>
      </c>
      <c r="G119" s="58"/>
      <c r="H119" s="58"/>
      <c r="I119" s="163"/>
      <c r="J119" s="58"/>
      <c r="K119" s="58"/>
      <c r="L119" s="56"/>
      <c r="M119" s="73"/>
      <c r="N119" s="37"/>
      <c r="O119" s="37"/>
      <c r="P119" s="37"/>
      <c r="Q119" s="37"/>
      <c r="R119" s="37"/>
      <c r="S119" s="37"/>
      <c r="T119" s="74"/>
      <c r="AT119" s="19" t="s">
        <v>225</v>
      </c>
      <c r="AU119" s="19" t="s">
        <v>83</v>
      </c>
    </row>
    <row r="120" spans="2:65" s="12" customFormat="1">
      <c r="B120" s="207"/>
      <c r="C120" s="208"/>
      <c r="D120" s="205" t="s">
        <v>210</v>
      </c>
      <c r="E120" s="209" t="s">
        <v>22</v>
      </c>
      <c r="F120" s="210" t="s">
        <v>4889</v>
      </c>
      <c r="G120" s="208"/>
      <c r="H120" s="211" t="s">
        <v>22</v>
      </c>
      <c r="I120" s="212"/>
      <c r="J120" s="208"/>
      <c r="K120" s="208"/>
      <c r="L120" s="213"/>
      <c r="M120" s="214"/>
      <c r="N120" s="215"/>
      <c r="O120" s="215"/>
      <c r="P120" s="215"/>
      <c r="Q120" s="215"/>
      <c r="R120" s="215"/>
      <c r="S120" s="215"/>
      <c r="T120" s="216"/>
      <c r="AT120" s="217" t="s">
        <v>210</v>
      </c>
      <c r="AU120" s="217" t="s">
        <v>83</v>
      </c>
      <c r="AV120" s="12" t="s">
        <v>23</v>
      </c>
      <c r="AW120" s="12" t="s">
        <v>38</v>
      </c>
      <c r="AX120" s="12" t="s">
        <v>75</v>
      </c>
      <c r="AY120" s="217" t="s">
        <v>195</v>
      </c>
    </row>
    <row r="121" spans="2:65" s="13" customFormat="1">
      <c r="B121" s="218"/>
      <c r="C121" s="219"/>
      <c r="D121" s="205" t="s">
        <v>210</v>
      </c>
      <c r="E121" s="220" t="s">
        <v>22</v>
      </c>
      <c r="F121" s="221" t="s">
        <v>4952</v>
      </c>
      <c r="G121" s="219"/>
      <c r="H121" s="222">
        <v>180.92</v>
      </c>
      <c r="I121" s="223"/>
      <c r="J121" s="219"/>
      <c r="K121" s="219"/>
      <c r="L121" s="224"/>
      <c r="M121" s="225"/>
      <c r="N121" s="226"/>
      <c r="O121" s="226"/>
      <c r="P121" s="226"/>
      <c r="Q121" s="226"/>
      <c r="R121" s="226"/>
      <c r="S121" s="226"/>
      <c r="T121" s="227"/>
      <c r="AT121" s="228" t="s">
        <v>210</v>
      </c>
      <c r="AU121" s="228" t="s">
        <v>83</v>
      </c>
      <c r="AV121" s="13" t="s">
        <v>83</v>
      </c>
      <c r="AW121" s="13" t="s">
        <v>38</v>
      </c>
      <c r="AX121" s="13" t="s">
        <v>75</v>
      </c>
      <c r="AY121" s="228" t="s">
        <v>195</v>
      </c>
    </row>
    <row r="122" spans="2:65" s="13" customFormat="1">
      <c r="B122" s="218"/>
      <c r="C122" s="219"/>
      <c r="D122" s="205" t="s">
        <v>210</v>
      </c>
      <c r="E122" s="220" t="s">
        <v>22</v>
      </c>
      <c r="F122" s="221" t="s">
        <v>4953</v>
      </c>
      <c r="G122" s="219"/>
      <c r="H122" s="222">
        <v>127.33</v>
      </c>
      <c r="I122" s="223"/>
      <c r="J122" s="219"/>
      <c r="K122" s="219"/>
      <c r="L122" s="224"/>
      <c r="M122" s="225"/>
      <c r="N122" s="226"/>
      <c r="O122" s="226"/>
      <c r="P122" s="226"/>
      <c r="Q122" s="226"/>
      <c r="R122" s="226"/>
      <c r="S122" s="226"/>
      <c r="T122" s="227"/>
      <c r="AT122" s="228" t="s">
        <v>210</v>
      </c>
      <c r="AU122" s="228" t="s">
        <v>83</v>
      </c>
      <c r="AV122" s="13" t="s">
        <v>83</v>
      </c>
      <c r="AW122" s="13" t="s">
        <v>38</v>
      </c>
      <c r="AX122" s="13" t="s">
        <v>75</v>
      </c>
      <c r="AY122" s="228" t="s">
        <v>195</v>
      </c>
    </row>
    <row r="123" spans="2:65" s="14" customFormat="1">
      <c r="B123" s="229"/>
      <c r="C123" s="230"/>
      <c r="D123" s="205" t="s">
        <v>210</v>
      </c>
      <c r="E123" s="231" t="s">
        <v>22</v>
      </c>
      <c r="F123" s="232" t="s">
        <v>215</v>
      </c>
      <c r="G123" s="230"/>
      <c r="H123" s="233">
        <v>308.25</v>
      </c>
      <c r="I123" s="234"/>
      <c r="J123" s="230"/>
      <c r="K123" s="230"/>
      <c r="L123" s="235"/>
      <c r="M123" s="236"/>
      <c r="N123" s="237"/>
      <c r="O123" s="237"/>
      <c r="P123" s="237"/>
      <c r="Q123" s="237"/>
      <c r="R123" s="237"/>
      <c r="S123" s="237"/>
      <c r="T123" s="238"/>
      <c r="AT123" s="239" t="s">
        <v>210</v>
      </c>
      <c r="AU123" s="239" t="s">
        <v>83</v>
      </c>
      <c r="AV123" s="14" t="s">
        <v>216</v>
      </c>
      <c r="AW123" s="14" t="s">
        <v>38</v>
      </c>
      <c r="AX123" s="14" t="s">
        <v>75</v>
      </c>
      <c r="AY123" s="239" t="s">
        <v>195</v>
      </c>
    </row>
    <row r="124" spans="2:65" s="15" customFormat="1">
      <c r="B124" s="240"/>
      <c r="C124" s="241"/>
      <c r="D124" s="251" t="s">
        <v>210</v>
      </c>
      <c r="E124" s="252" t="s">
        <v>22</v>
      </c>
      <c r="F124" s="253" t="s">
        <v>217</v>
      </c>
      <c r="G124" s="241"/>
      <c r="H124" s="254">
        <v>308.25</v>
      </c>
      <c r="I124" s="245"/>
      <c r="J124" s="241"/>
      <c r="K124" s="241"/>
      <c r="L124" s="246"/>
      <c r="M124" s="247"/>
      <c r="N124" s="248"/>
      <c r="O124" s="248"/>
      <c r="P124" s="248"/>
      <c r="Q124" s="248"/>
      <c r="R124" s="248"/>
      <c r="S124" s="248"/>
      <c r="T124" s="249"/>
      <c r="AT124" s="250" t="s">
        <v>210</v>
      </c>
      <c r="AU124" s="250" t="s">
        <v>83</v>
      </c>
      <c r="AV124" s="15" t="s">
        <v>202</v>
      </c>
      <c r="AW124" s="15" t="s">
        <v>38</v>
      </c>
      <c r="AX124" s="15" t="s">
        <v>23</v>
      </c>
      <c r="AY124" s="250" t="s">
        <v>195</v>
      </c>
    </row>
    <row r="125" spans="2:65" s="1" customFormat="1" ht="28.8" customHeight="1">
      <c r="B125" s="36"/>
      <c r="C125" s="193" t="s">
        <v>28</v>
      </c>
      <c r="D125" s="193" t="s">
        <v>198</v>
      </c>
      <c r="E125" s="194" t="s">
        <v>4855</v>
      </c>
      <c r="F125" s="195" t="s">
        <v>4856</v>
      </c>
      <c r="G125" s="196" t="s">
        <v>222</v>
      </c>
      <c r="H125" s="197">
        <v>671.97</v>
      </c>
      <c r="I125" s="198"/>
      <c r="J125" s="199">
        <f>ROUND(I125*H125,2)</f>
        <v>0</v>
      </c>
      <c r="K125" s="195" t="s">
        <v>223</v>
      </c>
      <c r="L125" s="56"/>
      <c r="M125" s="200" t="s">
        <v>22</v>
      </c>
      <c r="N125" s="201" t="s">
        <v>46</v>
      </c>
      <c r="O125" s="37"/>
      <c r="P125" s="202">
        <f>O125*H125</f>
        <v>0</v>
      </c>
      <c r="Q125" s="202">
        <v>0</v>
      </c>
      <c r="R125" s="202">
        <f>Q125*H125</f>
        <v>0</v>
      </c>
      <c r="S125" s="202">
        <v>0</v>
      </c>
      <c r="T125" s="203">
        <f>S125*H125</f>
        <v>0</v>
      </c>
      <c r="AR125" s="19" t="s">
        <v>202</v>
      </c>
      <c r="AT125" s="19" t="s">
        <v>198</v>
      </c>
      <c r="AU125" s="19" t="s">
        <v>83</v>
      </c>
      <c r="AY125" s="19" t="s">
        <v>195</v>
      </c>
      <c r="BE125" s="204">
        <f>IF(N125="základní",J125,0)</f>
        <v>0</v>
      </c>
      <c r="BF125" s="204">
        <f>IF(N125="snížená",J125,0)</f>
        <v>0</v>
      </c>
      <c r="BG125" s="204">
        <f>IF(N125="zákl. přenesená",J125,0)</f>
        <v>0</v>
      </c>
      <c r="BH125" s="204">
        <f>IF(N125="sníž. přenesená",J125,0)</f>
        <v>0</v>
      </c>
      <c r="BI125" s="204">
        <f>IF(N125="nulová",J125,0)</f>
        <v>0</v>
      </c>
      <c r="BJ125" s="19" t="s">
        <v>23</v>
      </c>
      <c r="BK125" s="204">
        <f>ROUND(I125*H125,2)</f>
        <v>0</v>
      </c>
      <c r="BL125" s="19" t="s">
        <v>202</v>
      </c>
      <c r="BM125" s="19" t="s">
        <v>4954</v>
      </c>
    </row>
    <row r="126" spans="2:65" s="1" customFormat="1" ht="36">
      <c r="B126" s="36"/>
      <c r="C126" s="58"/>
      <c r="D126" s="205" t="s">
        <v>225</v>
      </c>
      <c r="E126" s="58"/>
      <c r="F126" s="206" t="s">
        <v>4858</v>
      </c>
      <c r="G126" s="58"/>
      <c r="H126" s="58"/>
      <c r="I126" s="163"/>
      <c r="J126" s="58"/>
      <c r="K126" s="58"/>
      <c r="L126" s="56"/>
      <c r="M126" s="73"/>
      <c r="N126" s="37"/>
      <c r="O126" s="37"/>
      <c r="P126" s="37"/>
      <c r="Q126" s="37"/>
      <c r="R126" s="37"/>
      <c r="S126" s="37"/>
      <c r="T126" s="74"/>
      <c r="AT126" s="19" t="s">
        <v>225</v>
      </c>
      <c r="AU126" s="19" t="s">
        <v>83</v>
      </c>
    </row>
    <row r="127" spans="2:65" s="12" customFormat="1">
      <c r="B127" s="207"/>
      <c r="C127" s="208"/>
      <c r="D127" s="205" t="s">
        <v>210</v>
      </c>
      <c r="E127" s="209" t="s">
        <v>22</v>
      </c>
      <c r="F127" s="210" t="s">
        <v>4889</v>
      </c>
      <c r="G127" s="208"/>
      <c r="H127" s="211" t="s">
        <v>22</v>
      </c>
      <c r="I127" s="212"/>
      <c r="J127" s="208"/>
      <c r="K127" s="208"/>
      <c r="L127" s="213"/>
      <c r="M127" s="214"/>
      <c r="N127" s="215"/>
      <c r="O127" s="215"/>
      <c r="P127" s="215"/>
      <c r="Q127" s="215"/>
      <c r="R127" s="215"/>
      <c r="S127" s="215"/>
      <c r="T127" s="216"/>
      <c r="AT127" s="217" t="s">
        <v>210</v>
      </c>
      <c r="AU127" s="217" t="s">
        <v>83</v>
      </c>
      <c r="AV127" s="12" t="s">
        <v>23</v>
      </c>
      <c r="AW127" s="12" t="s">
        <v>38</v>
      </c>
      <c r="AX127" s="12" t="s">
        <v>75</v>
      </c>
      <c r="AY127" s="217" t="s">
        <v>195</v>
      </c>
    </row>
    <row r="128" spans="2:65" s="13" customFormat="1">
      <c r="B128" s="218"/>
      <c r="C128" s="219"/>
      <c r="D128" s="205" t="s">
        <v>210</v>
      </c>
      <c r="E128" s="220" t="s">
        <v>22</v>
      </c>
      <c r="F128" s="221" t="s">
        <v>4946</v>
      </c>
      <c r="G128" s="219"/>
      <c r="H128" s="222">
        <v>671.97</v>
      </c>
      <c r="I128" s="223"/>
      <c r="J128" s="219"/>
      <c r="K128" s="219"/>
      <c r="L128" s="224"/>
      <c r="M128" s="225"/>
      <c r="N128" s="226"/>
      <c r="O128" s="226"/>
      <c r="P128" s="226"/>
      <c r="Q128" s="226"/>
      <c r="R128" s="226"/>
      <c r="S128" s="226"/>
      <c r="T128" s="227"/>
      <c r="AT128" s="228" t="s">
        <v>210</v>
      </c>
      <c r="AU128" s="228" t="s">
        <v>83</v>
      </c>
      <c r="AV128" s="13" t="s">
        <v>83</v>
      </c>
      <c r="AW128" s="13" t="s">
        <v>38</v>
      </c>
      <c r="AX128" s="13" t="s">
        <v>75</v>
      </c>
      <c r="AY128" s="228" t="s">
        <v>195</v>
      </c>
    </row>
    <row r="129" spans="2:65" s="14" customFormat="1">
      <c r="B129" s="229"/>
      <c r="C129" s="230"/>
      <c r="D129" s="205" t="s">
        <v>210</v>
      </c>
      <c r="E129" s="231" t="s">
        <v>22</v>
      </c>
      <c r="F129" s="232" t="s">
        <v>215</v>
      </c>
      <c r="G129" s="230"/>
      <c r="H129" s="233">
        <v>671.97</v>
      </c>
      <c r="I129" s="234"/>
      <c r="J129" s="230"/>
      <c r="K129" s="230"/>
      <c r="L129" s="235"/>
      <c r="M129" s="236"/>
      <c r="N129" s="237"/>
      <c r="O129" s="237"/>
      <c r="P129" s="237"/>
      <c r="Q129" s="237"/>
      <c r="R129" s="237"/>
      <c r="S129" s="237"/>
      <c r="T129" s="238"/>
      <c r="AT129" s="239" t="s">
        <v>210</v>
      </c>
      <c r="AU129" s="239" t="s">
        <v>83</v>
      </c>
      <c r="AV129" s="14" t="s">
        <v>216</v>
      </c>
      <c r="AW129" s="14" t="s">
        <v>38</v>
      </c>
      <c r="AX129" s="14" t="s">
        <v>75</v>
      </c>
      <c r="AY129" s="239" t="s">
        <v>195</v>
      </c>
    </row>
    <row r="130" spans="2:65" s="15" customFormat="1">
      <c r="B130" s="240"/>
      <c r="C130" s="241"/>
      <c r="D130" s="251" t="s">
        <v>210</v>
      </c>
      <c r="E130" s="252" t="s">
        <v>22</v>
      </c>
      <c r="F130" s="253" t="s">
        <v>217</v>
      </c>
      <c r="G130" s="241"/>
      <c r="H130" s="254">
        <v>671.97</v>
      </c>
      <c r="I130" s="245"/>
      <c r="J130" s="241"/>
      <c r="K130" s="241"/>
      <c r="L130" s="246"/>
      <c r="M130" s="247"/>
      <c r="N130" s="248"/>
      <c r="O130" s="248"/>
      <c r="P130" s="248"/>
      <c r="Q130" s="248"/>
      <c r="R130" s="248"/>
      <c r="S130" s="248"/>
      <c r="T130" s="249"/>
      <c r="AT130" s="250" t="s">
        <v>210</v>
      </c>
      <c r="AU130" s="250" t="s">
        <v>83</v>
      </c>
      <c r="AV130" s="15" t="s">
        <v>202</v>
      </c>
      <c r="AW130" s="15" t="s">
        <v>38</v>
      </c>
      <c r="AX130" s="15" t="s">
        <v>23</v>
      </c>
      <c r="AY130" s="250" t="s">
        <v>195</v>
      </c>
    </row>
    <row r="131" spans="2:65" s="1" customFormat="1" ht="20.399999999999999" customHeight="1">
      <c r="B131" s="36"/>
      <c r="C131" s="260" t="s">
        <v>363</v>
      </c>
      <c r="D131" s="260" t="s">
        <v>267</v>
      </c>
      <c r="E131" s="261" t="s">
        <v>4859</v>
      </c>
      <c r="F131" s="262" t="s">
        <v>4860</v>
      </c>
      <c r="G131" s="263" t="s">
        <v>231</v>
      </c>
      <c r="H131" s="264">
        <v>38.973999999999997</v>
      </c>
      <c r="I131" s="265"/>
      <c r="J131" s="266">
        <f>ROUND(I131*H131,2)</f>
        <v>0</v>
      </c>
      <c r="K131" s="262" t="s">
        <v>223</v>
      </c>
      <c r="L131" s="267"/>
      <c r="M131" s="268" t="s">
        <v>22</v>
      </c>
      <c r="N131" s="269" t="s">
        <v>46</v>
      </c>
      <c r="O131" s="37"/>
      <c r="P131" s="202">
        <f>O131*H131</f>
        <v>0</v>
      </c>
      <c r="Q131" s="202">
        <v>0.21</v>
      </c>
      <c r="R131" s="202">
        <f>Q131*H131</f>
        <v>8.1845399999999984</v>
      </c>
      <c r="S131" s="202">
        <v>0</v>
      </c>
      <c r="T131" s="203">
        <f>S131*H131</f>
        <v>0</v>
      </c>
      <c r="AR131" s="19" t="s">
        <v>262</v>
      </c>
      <c r="AT131" s="19" t="s">
        <v>267</v>
      </c>
      <c r="AU131" s="19" t="s">
        <v>83</v>
      </c>
      <c r="AY131" s="19" t="s">
        <v>195</v>
      </c>
      <c r="BE131" s="204">
        <f>IF(N131="základní",J131,0)</f>
        <v>0</v>
      </c>
      <c r="BF131" s="204">
        <f>IF(N131="snížená",J131,0)</f>
        <v>0</v>
      </c>
      <c r="BG131" s="204">
        <f>IF(N131="zákl. přenesená",J131,0)</f>
        <v>0</v>
      </c>
      <c r="BH131" s="204">
        <f>IF(N131="sníž. přenesená",J131,0)</f>
        <v>0</v>
      </c>
      <c r="BI131" s="204">
        <f>IF(N131="nulová",J131,0)</f>
        <v>0</v>
      </c>
      <c r="BJ131" s="19" t="s">
        <v>23</v>
      </c>
      <c r="BK131" s="204">
        <f>ROUND(I131*H131,2)</f>
        <v>0</v>
      </c>
      <c r="BL131" s="19" t="s">
        <v>202</v>
      </c>
      <c r="BM131" s="19" t="s">
        <v>4955</v>
      </c>
    </row>
    <row r="132" spans="2:65" s="13" customFormat="1">
      <c r="B132" s="218"/>
      <c r="C132" s="219"/>
      <c r="D132" s="251" t="s">
        <v>210</v>
      </c>
      <c r="E132" s="219"/>
      <c r="F132" s="270" t="s">
        <v>4956</v>
      </c>
      <c r="G132" s="219"/>
      <c r="H132" s="271">
        <v>38.973999999999997</v>
      </c>
      <c r="I132" s="223"/>
      <c r="J132" s="219"/>
      <c r="K132" s="219"/>
      <c r="L132" s="224"/>
      <c r="M132" s="225"/>
      <c r="N132" s="226"/>
      <c r="O132" s="226"/>
      <c r="P132" s="226"/>
      <c r="Q132" s="226"/>
      <c r="R132" s="226"/>
      <c r="S132" s="226"/>
      <c r="T132" s="227"/>
      <c r="AT132" s="228" t="s">
        <v>210</v>
      </c>
      <c r="AU132" s="228" t="s">
        <v>83</v>
      </c>
      <c r="AV132" s="13" t="s">
        <v>83</v>
      </c>
      <c r="AW132" s="13" t="s">
        <v>4</v>
      </c>
      <c r="AX132" s="13" t="s">
        <v>23</v>
      </c>
      <c r="AY132" s="228" t="s">
        <v>195</v>
      </c>
    </row>
    <row r="133" spans="2:65" s="1" customFormat="1" ht="20.399999999999999" customHeight="1">
      <c r="B133" s="36"/>
      <c r="C133" s="193" t="s">
        <v>371</v>
      </c>
      <c r="D133" s="193" t="s">
        <v>198</v>
      </c>
      <c r="E133" s="194" t="s">
        <v>4957</v>
      </c>
      <c r="F133" s="195" t="s">
        <v>4958</v>
      </c>
      <c r="G133" s="196" t="s">
        <v>222</v>
      </c>
      <c r="H133" s="197">
        <v>671.97</v>
      </c>
      <c r="I133" s="198"/>
      <c r="J133" s="199">
        <f>ROUND(I133*H133,2)</f>
        <v>0</v>
      </c>
      <c r="K133" s="195" t="s">
        <v>223</v>
      </c>
      <c r="L133" s="56"/>
      <c r="M133" s="200" t="s">
        <v>22</v>
      </c>
      <c r="N133" s="201" t="s">
        <v>46</v>
      </c>
      <c r="O133" s="37"/>
      <c r="P133" s="202">
        <f>O133*H133</f>
        <v>0</v>
      </c>
      <c r="Q133" s="202">
        <v>0</v>
      </c>
      <c r="R133" s="202">
        <f>Q133*H133</f>
        <v>0</v>
      </c>
      <c r="S133" s="202">
        <v>0</v>
      </c>
      <c r="T133" s="203">
        <f>S133*H133</f>
        <v>0</v>
      </c>
      <c r="AR133" s="19" t="s">
        <v>202</v>
      </c>
      <c r="AT133" s="19" t="s">
        <v>198</v>
      </c>
      <c r="AU133" s="19" t="s">
        <v>83</v>
      </c>
      <c r="AY133" s="19" t="s">
        <v>195</v>
      </c>
      <c r="BE133" s="204">
        <f>IF(N133="základní",J133,0)</f>
        <v>0</v>
      </c>
      <c r="BF133" s="204">
        <f>IF(N133="snížená",J133,0)</f>
        <v>0</v>
      </c>
      <c r="BG133" s="204">
        <f>IF(N133="zákl. přenesená",J133,0)</f>
        <v>0</v>
      </c>
      <c r="BH133" s="204">
        <f>IF(N133="sníž. přenesená",J133,0)</f>
        <v>0</v>
      </c>
      <c r="BI133" s="204">
        <f>IF(N133="nulová",J133,0)</f>
        <v>0</v>
      </c>
      <c r="BJ133" s="19" t="s">
        <v>23</v>
      </c>
      <c r="BK133" s="204">
        <f>ROUND(I133*H133,2)</f>
        <v>0</v>
      </c>
      <c r="BL133" s="19" t="s">
        <v>202</v>
      </c>
      <c r="BM133" s="19" t="s">
        <v>4959</v>
      </c>
    </row>
    <row r="134" spans="2:65" s="1" customFormat="1" ht="156">
      <c r="B134" s="36"/>
      <c r="C134" s="58"/>
      <c r="D134" s="205" t="s">
        <v>225</v>
      </c>
      <c r="E134" s="58"/>
      <c r="F134" s="206" t="s">
        <v>4960</v>
      </c>
      <c r="G134" s="58"/>
      <c r="H134" s="58"/>
      <c r="I134" s="163"/>
      <c r="J134" s="58"/>
      <c r="K134" s="58"/>
      <c r="L134" s="56"/>
      <c r="M134" s="73"/>
      <c r="N134" s="37"/>
      <c r="O134" s="37"/>
      <c r="P134" s="37"/>
      <c r="Q134" s="37"/>
      <c r="R134" s="37"/>
      <c r="S134" s="37"/>
      <c r="T134" s="74"/>
      <c r="AT134" s="19" t="s">
        <v>225</v>
      </c>
      <c r="AU134" s="19" t="s">
        <v>83</v>
      </c>
    </row>
    <row r="135" spans="2:65" s="12" customFormat="1">
      <c r="B135" s="207"/>
      <c r="C135" s="208"/>
      <c r="D135" s="205" t="s">
        <v>210</v>
      </c>
      <c r="E135" s="209" t="s">
        <v>22</v>
      </c>
      <c r="F135" s="210" t="s">
        <v>4889</v>
      </c>
      <c r="G135" s="208"/>
      <c r="H135" s="211" t="s">
        <v>22</v>
      </c>
      <c r="I135" s="212"/>
      <c r="J135" s="208"/>
      <c r="K135" s="208"/>
      <c r="L135" s="213"/>
      <c r="M135" s="214"/>
      <c r="N135" s="215"/>
      <c r="O135" s="215"/>
      <c r="P135" s="215"/>
      <c r="Q135" s="215"/>
      <c r="R135" s="215"/>
      <c r="S135" s="215"/>
      <c r="T135" s="216"/>
      <c r="AT135" s="217" t="s">
        <v>210</v>
      </c>
      <c r="AU135" s="217" t="s">
        <v>83</v>
      </c>
      <c r="AV135" s="12" t="s">
        <v>23</v>
      </c>
      <c r="AW135" s="12" t="s">
        <v>38</v>
      </c>
      <c r="AX135" s="12" t="s">
        <v>75</v>
      </c>
      <c r="AY135" s="217" t="s">
        <v>195</v>
      </c>
    </row>
    <row r="136" spans="2:65" s="13" customFormat="1">
      <c r="B136" s="218"/>
      <c r="C136" s="219"/>
      <c r="D136" s="205" t="s">
        <v>210</v>
      </c>
      <c r="E136" s="220" t="s">
        <v>22</v>
      </c>
      <c r="F136" s="221" t="s">
        <v>4946</v>
      </c>
      <c r="G136" s="219"/>
      <c r="H136" s="222">
        <v>671.97</v>
      </c>
      <c r="I136" s="223"/>
      <c r="J136" s="219"/>
      <c r="K136" s="219"/>
      <c r="L136" s="224"/>
      <c r="M136" s="225"/>
      <c r="N136" s="226"/>
      <c r="O136" s="226"/>
      <c r="P136" s="226"/>
      <c r="Q136" s="226"/>
      <c r="R136" s="226"/>
      <c r="S136" s="226"/>
      <c r="T136" s="227"/>
      <c r="AT136" s="228" t="s">
        <v>210</v>
      </c>
      <c r="AU136" s="228" t="s">
        <v>83</v>
      </c>
      <c r="AV136" s="13" t="s">
        <v>83</v>
      </c>
      <c r="AW136" s="13" t="s">
        <v>38</v>
      </c>
      <c r="AX136" s="13" t="s">
        <v>75</v>
      </c>
      <c r="AY136" s="228" t="s">
        <v>195</v>
      </c>
    </row>
    <row r="137" spans="2:65" s="14" customFormat="1">
      <c r="B137" s="229"/>
      <c r="C137" s="230"/>
      <c r="D137" s="205" t="s">
        <v>210</v>
      </c>
      <c r="E137" s="231" t="s">
        <v>22</v>
      </c>
      <c r="F137" s="232" t="s">
        <v>215</v>
      </c>
      <c r="G137" s="230"/>
      <c r="H137" s="233">
        <v>671.97</v>
      </c>
      <c r="I137" s="234"/>
      <c r="J137" s="230"/>
      <c r="K137" s="230"/>
      <c r="L137" s="235"/>
      <c r="M137" s="236"/>
      <c r="N137" s="237"/>
      <c r="O137" s="237"/>
      <c r="P137" s="237"/>
      <c r="Q137" s="237"/>
      <c r="R137" s="237"/>
      <c r="S137" s="237"/>
      <c r="T137" s="238"/>
      <c r="AT137" s="239" t="s">
        <v>210</v>
      </c>
      <c r="AU137" s="239" t="s">
        <v>83</v>
      </c>
      <c r="AV137" s="14" t="s">
        <v>216</v>
      </c>
      <c r="AW137" s="14" t="s">
        <v>38</v>
      </c>
      <c r="AX137" s="14" t="s">
        <v>75</v>
      </c>
      <c r="AY137" s="239" t="s">
        <v>195</v>
      </c>
    </row>
    <row r="138" spans="2:65" s="15" customFormat="1">
      <c r="B138" s="240"/>
      <c r="C138" s="241"/>
      <c r="D138" s="205" t="s">
        <v>210</v>
      </c>
      <c r="E138" s="242" t="s">
        <v>22</v>
      </c>
      <c r="F138" s="243" t="s">
        <v>217</v>
      </c>
      <c r="G138" s="241"/>
      <c r="H138" s="244">
        <v>671.97</v>
      </c>
      <c r="I138" s="245"/>
      <c r="J138" s="241"/>
      <c r="K138" s="241"/>
      <c r="L138" s="246"/>
      <c r="M138" s="247"/>
      <c r="N138" s="248"/>
      <c r="O138" s="248"/>
      <c r="P138" s="248"/>
      <c r="Q138" s="248"/>
      <c r="R138" s="248"/>
      <c r="S138" s="248"/>
      <c r="T138" s="249"/>
      <c r="AT138" s="250" t="s">
        <v>210</v>
      </c>
      <c r="AU138" s="250" t="s">
        <v>83</v>
      </c>
      <c r="AV138" s="15" t="s">
        <v>202</v>
      </c>
      <c r="AW138" s="15" t="s">
        <v>38</v>
      </c>
      <c r="AX138" s="15" t="s">
        <v>23</v>
      </c>
      <c r="AY138" s="250" t="s">
        <v>195</v>
      </c>
    </row>
    <row r="139" spans="2:65" s="11" customFormat="1" ht="29.85" customHeight="1">
      <c r="B139" s="176"/>
      <c r="C139" s="177"/>
      <c r="D139" s="190" t="s">
        <v>74</v>
      </c>
      <c r="E139" s="191" t="s">
        <v>239</v>
      </c>
      <c r="F139" s="191" t="s">
        <v>4733</v>
      </c>
      <c r="G139" s="177"/>
      <c r="H139" s="177"/>
      <c r="I139" s="180"/>
      <c r="J139" s="192">
        <f>BK139</f>
        <v>0</v>
      </c>
      <c r="K139" s="177"/>
      <c r="L139" s="182"/>
      <c r="M139" s="183"/>
      <c r="N139" s="184"/>
      <c r="O139" s="184"/>
      <c r="P139" s="185">
        <f>SUM(P140:P163)</f>
        <v>0</v>
      </c>
      <c r="Q139" s="184"/>
      <c r="R139" s="185">
        <f>SUM(R140:R163)</f>
        <v>27.407782500000003</v>
      </c>
      <c r="S139" s="184"/>
      <c r="T139" s="186">
        <f>SUM(T140:T163)</f>
        <v>0</v>
      </c>
      <c r="AR139" s="187" t="s">
        <v>23</v>
      </c>
      <c r="AT139" s="188" t="s">
        <v>74</v>
      </c>
      <c r="AU139" s="188" t="s">
        <v>23</v>
      </c>
      <c r="AY139" s="187" t="s">
        <v>195</v>
      </c>
      <c r="BK139" s="189">
        <f>SUM(BK140:BK163)</f>
        <v>0</v>
      </c>
    </row>
    <row r="140" spans="2:65" s="1" customFormat="1" ht="20.399999999999999" customHeight="1">
      <c r="B140" s="36"/>
      <c r="C140" s="193" t="s">
        <v>379</v>
      </c>
      <c r="D140" s="193" t="s">
        <v>198</v>
      </c>
      <c r="E140" s="194" t="s">
        <v>4961</v>
      </c>
      <c r="F140" s="195" t="s">
        <v>4962</v>
      </c>
      <c r="G140" s="196" t="s">
        <v>222</v>
      </c>
      <c r="H140" s="197">
        <v>180.92</v>
      </c>
      <c r="I140" s="198"/>
      <c r="J140" s="199">
        <f>ROUND(I140*H140,2)</f>
        <v>0</v>
      </c>
      <c r="K140" s="195" t="s">
        <v>223</v>
      </c>
      <c r="L140" s="56"/>
      <c r="M140" s="200" t="s">
        <v>22</v>
      </c>
      <c r="N140" s="201" t="s">
        <v>46</v>
      </c>
      <c r="O140" s="37"/>
      <c r="P140" s="202">
        <f>O140*H140</f>
        <v>0</v>
      </c>
      <c r="Q140" s="202">
        <v>0</v>
      </c>
      <c r="R140" s="202">
        <f>Q140*H140</f>
        <v>0</v>
      </c>
      <c r="S140" s="202">
        <v>0</v>
      </c>
      <c r="T140" s="203">
        <f>S140*H140</f>
        <v>0</v>
      </c>
      <c r="AR140" s="19" t="s">
        <v>202</v>
      </c>
      <c r="AT140" s="19" t="s">
        <v>198</v>
      </c>
      <c r="AU140" s="19" t="s">
        <v>83</v>
      </c>
      <c r="AY140" s="19" t="s">
        <v>195</v>
      </c>
      <c r="BE140" s="204">
        <f>IF(N140="základní",J140,0)</f>
        <v>0</v>
      </c>
      <c r="BF140" s="204">
        <f>IF(N140="snížená",J140,0)</f>
        <v>0</v>
      </c>
      <c r="BG140" s="204">
        <f>IF(N140="zákl. přenesená",J140,0)</f>
        <v>0</v>
      </c>
      <c r="BH140" s="204">
        <f>IF(N140="sníž. přenesená",J140,0)</f>
        <v>0</v>
      </c>
      <c r="BI140" s="204">
        <f>IF(N140="nulová",J140,0)</f>
        <v>0</v>
      </c>
      <c r="BJ140" s="19" t="s">
        <v>23</v>
      </c>
      <c r="BK140" s="204">
        <f>ROUND(I140*H140,2)</f>
        <v>0</v>
      </c>
      <c r="BL140" s="19" t="s">
        <v>202</v>
      </c>
      <c r="BM140" s="19" t="s">
        <v>4963</v>
      </c>
    </row>
    <row r="141" spans="2:65" s="12" customFormat="1">
      <c r="B141" s="207"/>
      <c r="C141" s="208"/>
      <c r="D141" s="205" t="s">
        <v>210</v>
      </c>
      <c r="E141" s="209" t="s">
        <v>22</v>
      </c>
      <c r="F141" s="210" t="s">
        <v>4889</v>
      </c>
      <c r="G141" s="208"/>
      <c r="H141" s="211" t="s">
        <v>22</v>
      </c>
      <c r="I141" s="212"/>
      <c r="J141" s="208"/>
      <c r="K141" s="208"/>
      <c r="L141" s="213"/>
      <c r="M141" s="214"/>
      <c r="N141" s="215"/>
      <c r="O141" s="215"/>
      <c r="P141" s="215"/>
      <c r="Q141" s="215"/>
      <c r="R141" s="215"/>
      <c r="S141" s="215"/>
      <c r="T141" s="216"/>
      <c r="AT141" s="217" t="s">
        <v>210</v>
      </c>
      <c r="AU141" s="217" t="s">
        <v>83</v>
      </c>
      <c r="AV141" s="12" t="s">
        <v>23</v>
      </c>
      <c r="AW141" s="12" t="s">
        <v>38</v>
      </c>
      <c r="AX141" s="12" t="s">
        <v>75</v>
      </c>
      <c r="AY141" s="217" t="s">
        <v>195</v>
      </c>
    </row>
    <row r="142" spans="2:65" s="13" customFormat="1">
      <c r="B142" s="218"/>
      <c r="C142" s="219"/>
      <c r="D142" s="205" t="s">
        <v>210</v>
      </c>
      <c r="E142" s="220" t="s">
        <v>22</v>
      </c>
      <c r="F142" s="221" t="s">
        <v>4964</v>
      </c>
      <c r="G142" s="219"/>
      <c r="H142" s="222">
        <v>180.92</v>
      </c>
      <c r="I142" s="223"/>
      <c r="J142" s="219"/>
      <c r="K142" s="219"/>
      <c r="L142" s="224"/>
      <c r="M142" s="225"/>
      <c r="N142" s="226"/>
      <c r="O142" s="226"/>
      <c r="P142" s="226"/>
      <c r="Q142" s="226"/>
      <c r="R142" s="226"/>
      <c r="S142" s="226"/>
      <c r="T142" s="227"/>
      <c r="AT142" s="228" t="s">
        <v>210</v>
      </c>
      <c r="AU142" s="228" t="s">
        <v>83</v>
      </c>
      <c r="AV142" s="13" t="s">
        <v>83</v>
      </c>
      <c r="AW142" s="13" t="s">
        <v>38</v>
      </c>
      <c r="AX142" s="13" t="s">
        <v>75</v>
      </c>
      <c r="AY142" s="228" t="s">
        <v>195</v>
      </c>
    </row>
    <row r="143" spans="2:65" s="14" customFormat="1">
      <c r="B143" s="229"/>
      <c r="C143" s="230"/>
      <c r="D143" s="205" t="s">
        <v>210</v>
      </c>
      <c r="E143" s="231" t="s">
        <v>22</v>
      </c>
      <c r="F143" s="232" t="s">
        <v>215</v>
      </c>
      <c r="G143" s="230"/>
      <c r="H143" s="233">
        <v>180.92</v>
      </c>
      <c r="I143" s="234"/>
      <c r="J143" s="230"/>
      <c r="K143" s="230"/>
      <c r="L143" s="235"/>
      <c r="M143" s="236"/>
      <c r="N143" s="237"/>
      <c r="O143" s="237"/>
      <c r="P143" s="237"/>
      <c r="Q143" s="237"/>
      <c r="R143" s="237"/>
      <c r="S143" s="237"/>
      <c r="T143" s="238"/>
      <c r="AT143" s="239" t="s">
        <v>210</v>
      </c>
      <c r="AU143" s="239" t="s">
        <v>83</v>
      </c>
      <c r="AV143" s="14" t="s">
        <v>216</v>
      </c>
      <c r="AW143" s="14" t="s">
        <v>38</v>
      </c>
      <c r="AX143" s="14" t="s">
        <v>75</v>
      </c>
      <c r="AY143" s="239" t="s">
        <v>195</v>
      </c>
    </row>
    <row r="144" spans="2:65" s="15" customFormat="1">
      <c r="B144" s="240"/>
      <c r="C144" s="241"/>
      <c r="D144" s="251" t="s">
        <v>210</v>
      </c>
      <c r="E144" s="252" t="s">
        <v>22</v>
      </c>
      <c r="F144" s="253" t="s">
        <v>217</v>
      </c>
      <c r="G144" s="241"/>
      <c r="H144" s="254">
        <v>180.92</v>
      </c>
      <c r="I144" s="245"/>
      <c r="J144" s="241"/>
      <c r="K144" s="241"/>
      <c r="L144" s="246"/>
      <c r="M144" s="247"/>
      <c r="N144" s="248"/>
      <c r="O144" s="248"/>
      <c r="P144" s="248"/>
      <c r="Q144" s="248"/>
      <c r="R144" s="248"/>
      <c r="S144" s="248"/>
      <c r="T144" s="249"/>
      <c r="AT144" s="250" t="s">
        <v>210</v>
      </c>
      <c r="AU144" s="250" t="s">
        <v>83</v>
      </c>
      <c r="AV144" s="15" t="s">
        <v>202</v>
      </c>
      <c r="AW144" s="15" t="s">
        <v>38</v>
      </c>
      <c r="AX144" s="15" t="s">
        <v>23</v>
      </c>
      <c r="AY144" s="250" t="s">
        <v>195</v>
      </c>
    </row>
    <row r="145" spans="2:65" s="1" customFormat="1" ht="28.8" customHeight="1">
      <c r="B145" s="36"/>
      <c r="C145" s="193" t="s">
        <v>386</v>
      </c>
      <c r="D145" s="193" t="s">
        <v>198</v>
      </c>
      <c r="E145" s="194" t="s">
        <v>4734</v>
      </c>
      <c r="F145" s="195" t="s">
        <v>4735</v>
      </c>
      <c r="G145" s="196" t="s">
        <v>222</v>
      </c>
      <c r="H145" s="197">
        <v>127.33</v>
      </c>
      <c r="I145" s="198"/>
      <c r="J145" s="199">
        <f>ROUND(I145*H145,2)</f>
        <v>0</v>
      </c>
      <c r="K145" s="195" t="s">
        <v>223</v>
      </c>
      <c r="L145" s="56"/>
      <c r="M145" s="200" t="s">
        <v>22</v>
      </c>
      <c r="N145" s="201" t="s">
        <v>46</v>
      </c>
      <c r="O145" s="37"/>
      <c r="P145" s="202">
        <f>O145*H145</f>
        <v>0</v>
      </c>
      <c r="Q145" s="202">
        <v>0</v>
      </c>
      <c r="R145" s="202">
        <f>Q145*H145</f>
        <v>0</v>
      </c>
      <c r="S145" s="202">
        <v>0</v>
      </c>
      <c r="T145" s="203">
        <f>S145*H145</f>
        <v>0</v>
      </c>
      <c r="AR145" s="19" t="s">
        <v>202</v>
      </c>
      <c r="AT145" s="19" t="s">
        <v>198</v>
      </c>
      <c r="AU145" s="19" t="s">
        <v>83</v>
      </c>
      <c r="AY145" s="19" t="s">
        <v>195</v>
      </c>
      <c r="BE145" s="204">
        <f>IF(N145="základní",J145,0)</f>
        <v>0</v>
      </c>
      <c r="BF145" s="204">
        <f>IF(N145="snížená",J145,0)</f>
        <v>0</v>
      </c>
      <c r="BG145" s="204">
        <f>IF(N145="zákl. přenesená",J145,0)</f>
        <v>0</v>
      </c>
      <c r="BH145" s="204">
        <f>IF(N145="sníž. přenesená",J145,0)</f>
        <v>0</v>
      </c>
      <c r="BI145" s="204">
        <f>IF(N145="nulová",J145,0)</f>
        <v>0</v>
      </c>
      <c r="BJ145" s="19" t="s">
        <v>23</v>
      </c>
      <c r="BK145" s="204">
        <f>ROUND(I145*H145,2)</f>
        <v>0</v>
      </c>
      <c r="BL145" s="19" t="s">
        <v>202</v>
      </c>
      <c r="BM145" s="19" t="s">
        <v>4965</v>
      </c>
    </row>
    <row r="146" spans="2:65" s="12" customFormat="1">
      <c r="B146" s="207"/>
      <c r="C146" s="208"/>
      <c r="D146" s="205" t="s">
        <v>210</v>
      </c>
      <c r="E146" s="209" t="s">
        <v>22</v>
      </c>
      <c r="F146" s="210" t="s">
        <v>4889</v>
      </c>
      <c r="G146" s="208"/>
      <c r="H146" s="211" t="s">
        <v>22</v>
      </c>
      <c r="I146" s="212"/>
      <c r="J146" s="208"/>
      <c r="K146" s="208"/>
      <c r="L146" s="213"/>
      <c r="M146" s="214"/>
      <c r="N146" s="215"/>
      <c r="O146" s="215"/>
      <c r="P146" s="215"/>
      <c r="Q146" s="215"/>
      <c r="R146" s="215"/>
      <c r="S146" s="215"/>
      <c r="T146" s="216"/>
      <c r="AT146" s="217" t="s">
        <v>210</v>
      </c>
      <c r="AU146" s="217" t="s">
        <v>83</v>
      </c>
      <c r="AV146" s="12" t="s">
        <v>23</v>
      </c>
      <c r="AW146" s="12" t="s">
        <v>38</v>
      </c>
      <c r="AX146" s="12" t="s">
        <v>75</v>
      </c>
      <c r="AY146" s="217" t="s">
        <v>195</v>
      </c>
    </row>
    <row r="147" spans="2:65" s="13" customFormat="1">
      <c r="B147" s="218"/>
      <c r="C147" s="219"/>
      <c r="D147" s="205" t="s">
        <v>210</v>
      </c>
      <c r="E147" s="220" t="s">
        <v>22</v>
      </c>
      <c r="F147" s="221" t="s">
        <v>4966</v>
      </c>
      <c r="G147" s="219"/>
      <c r="H147" s="222">
        <v>127.33</v>
      </c>
      <c r="I147" s="223"/>
      <c r="J147" s="219"/>
      <c r="K147" s="219"/>
      <c r="L147" s="224"/>
      <c r="M147" s="225"/>
      <c r="N147" s="226"/>
      <c r="O147" s="226"/>
      <c r="P147" s="226"/>
      <c r="Q147" s="226"/>
      <c r="R147" s="226"/>
      <c r="S147" s="226"/>
      <c r="T147" s="227"/>
      <c r="AT147" s="228" t="s">
        <v>210</v>
      </c>
      <c r="AU147" s="228" t="s">
        <v>83</v>
      </c>
      <c r="AV147" s="13" t="s">
        <v>83</v>
      </c>
      <c r="AW147" s="13" t="s">
        <v>38</v>
      </c>
      <c r="AX147" s="13" t="s">
        <v>75</v>
      </c>
      <c r="AY147" s="228" t="s">
        <v>195</v>
      </c>
    </row>
    <row r="148" spans="2:65" s="14" customFormat="1">
      <c r="B148" s="229"/>
      <c r="C148" s="230"/>
      <c r="D148" s="205" t="s">
        <v>210</v>
      </c>
      <c r="E148" s="231" t="s">
        <v>22</v>
      </c>
      <c r="F148" s="232" t="s">
        <v>215</v>
      </c>
      <c r="G148" s="230"/>
      <c r="H148" s="233">
        <v>127.33</v>
      </c>
      <c r="I148" s="234"/>
      <c r="J148" s="230"/>
      <c r="K148" s="230"/>
      <c r="L148" s="235"/>
      <c r="M148" s="236"/>
      <c r="N148" s="237"/>
      <c r="O148" s="237"/>
      <c r="P148" s="237"/>
      <c r="Q148" s="237"/>
      <c r="R148" s="237"/>
      <c r="S148" s="237"/>
      <c r="T148" s="238"/>
      <c r="AT148" s="239" t="s">
        <v>210</v>
      </c>
      <c r="AU148" s="239" t="s">
        <v>83</v>
      </c>
      <c r="AV148" s="14" t="s">
        <v>216</v>
      </c>
      <c r="AW148" s="14" t="s">
        <v>38</v>
      </c>
      <c r="AX148" s="14" t="s">
        <v>75</v>
      </c>
      <c r="AY148" s="239" t="s">
        <v>195</v>
      </c>
    </row>
    <row r="149" spans="2:65" s="15" customFormat="1">
      <c r="B149" s="240"/>
      <c r="C149" s="241"/>
      <c r="D149" s="251" t="s">
        <v>210</v>
      </c>
      <c r="E149" s="252" t="s">
        <v>22</v>
      </c>
      <c r="F149" s="253" t="s">
        <v>217</v>
      </c>
      <c r="G149" s="241"/>
      <c r="H149" s="254">
        <v>127.33</v>
      </c>
      <c r="I149" s="245"/>
      <c r="J149" s="241"/>
      <c r="K149" s="241"/>
      <c r="L149" s="246"/>
      <c r="M149" s="247"/>
      <c r="N149" s="248"/>
      <c r="O149" s="248"/>
      <c r="P149" s="248"/>
      <c r="Q149" s="248"/>
      <c r="R149" s="248"/>
      <c r="S149" s="248"/>
      <c r="T149" s="249"/>
      <c r="AT149" s="250" t="s">
        <v>210</v>
      </c>
      <c r="AU149" s="250" t="s">
        <v>83</v>
      </c>
      <c r="AV149" s="15" t="s">
        <v>202</v>
      </c>
      <c r="AW149" s="15" t="s">
        <v>38</v>
      </c>
      <c r="AX149" s="15" t="s">
        <v>23</v>
      </c>
      <c r="AY149" s="250" t="s">
        <v>195</v>
      </c>
    </row>
    <row r="150" spans="2:65" s="1" customFormat="1" ht="20.399999999999999" customHeight="1">
      <c r="B150" s="36"/>
      <c r="C150" s="193" t="s">
        <v>8</v>
      </c>
      <c r="D150" s="193" t="s">
        <v>198</v>
      </c>
      <c r="E150" s="194" t="s">
        <v>4967</v>
      </c>
      <c r="F150" s="195" t="s">
        <v>4968</v>
      </c>
      <c r="G150" s="196" t="s">
        <v>222</v>
      </c>
      <c r="H150" s="197">
        <v>180.92</v>
      </c>
      <c r="I150" s="198"/>
      <c r="J150" s="199">
        <f>ROUND(I150*H150,2)</f>
        <v>0</v>
      </c>
      <c r="K150" s="195" t="s">
        <v>223</v>
      </c>
      <c r="L150" s="56"/>
      <c r="M150" s="200" t="s">
        <v>22</v>
      </c>
      <c r="N150" s="201" t="s">
        <v>46</v>
      </c>
      <c r="O150" s="37"/>
      <c r="P150" s="202">
        <f>O150*H150</f>
        <v>0</v>
      </c>
      <c r="Q150" s="202">
        <v>0</v>
      </c>
      <c r="R150" s="202">
        <f>Q150*H150</f>
        <v>0</v>
      </c>
      <c r="S150" s="202">
        <v>0</v>
      </c>
      <c r="T150" s="203">
        <f>S150*H150</f>
        <v>0</v>
      </c>
      <c r="AR150" s="19" t="s">
        <v>202</v>
      </c>
      <c r="AT150" s="19" t="s">
        <v>198</v>
      </c>
      <c r="AU150" s="19" t="s">
        <v>83</v>
      </c>
      <c r="AY150" s="19" t="s">
        <v>195</v>
      </c>
      <c r="BE150" s="204">
        <f>IF(N150="základní",J150,0)</f>
        <v>0</v>
      </c>
      <c r="BF150" s="204">
        <f>IF(N150="snížená",J150,0)</f>
        <v>0</v>
      </c>
      <c r="BG150" s="204">
        <f>IF(N150="zákl. přenesená",J150,0)</f>
        <v>0</v>
      </c>
      <c r="BH150" s="204">
        <f>IF(N150="sníž. přenesená",J150,0)</f>
        <v>0</v>
      </c>
      <c r="BI150" s="204">
        <f>IF(N150="nulová",J150,0)</f>
        <v>0</v>
      </c>
      <c r="BJ150" s="19" t="s">
        <v>23</v>
      </c>
      <c r="BK150" s="204">
        <f>ROUND(I150*H150,2)</f>
        <v>0</v>
      </c>
      <c r="BL150" s="19" t="s">
        <v>202</v>
      </c>
      <c r="BM150" s="19" t="s">
        <v>4969</v>
      </c>
    </row>
    <row r="151" spans="2:65" s="1" customFormat="1" ht="60">
      <c r="B151" s="36"/>
      <c r="C151" s="58"/>
      <c r="D151" s="205" t="s">
        <v>225</v>
      </c>
      <c r="E151" s="58"/>
      <c r="F151" s="206" t="s">
        <v>4970</v>
      </c>
      <c r="G151" s="58"/>
      <c r="H151" s="58"/>
      <c r="I151" s="163"/>
      <c r="J151" s="58"/>
      <c r="K151" s="58"/>
      <c r="L151" s="56"/>
      <c r="M151" s="73"/>
      <c r="N151" s="37"/>
      <c r="O151" s="37"/>
      <c r="P151" s="37"/>
      <c r="Q151" s="37"/>
      <c r="R151" s="37"/>
      <c r="S151" s="37"/>
      <c r="T151" s="74"/>
      <c r="AT151" s="19" t="s">
        <v>225</v>
      </c>
      <c r="AU151" s="19" t="s">
        <v>83</v>
      </c>
    </row>
    <row r="152" spans="2:65" s="12" customFormat="1">
      <c r="B152" s="207"/>
      <c r="C152" s="208"/>
      <c r="D152" s="205" t="s">
        <v>210</v>
      </c>
      <c r="E152" s="209" t="s">
        <v>22</v>
      </c>
      <c r="F152" s="210" t="s">
        <v>4889</v>
      </c>
      <c r="G152" s="208"/>
      <c r="H152" s="211" t="s">
        <v>22</v>
      </c>
      <c r="I152" s="212"/>
      <c r="J152" s="208"/>
      <c r="K152" s="208"/>
      <c r="L152" s="213"/>
      <c r="M152" s="214"/>
      <c r="N152" s="215"/>
      <c r="O152" s="215"/>
      <c r="P152" s="215"/>
      <c r="Q152" s="215"/>
      <c r="R152" s="215"/>
      <c r="S152" s="215"/>
      <c r="T152" s="216"/>
      <c r="AT152" s="217" t="s">
        <v>210</v>
      </c>
      <c r="AU152" s="217" t="s">
        <v>83</v>
      </c>
      <c r="AV152" s="12" t="s">
        <v>23</v>
      </c>
      <c r="AW152" s="12" t="s">
        <v>38</v>
      </c>
      <c r="AX152" s="12" t="s">
        <v>75</v>
      </c>
      <c r="AY152" s="217" t="s">
        <v>195</v>
      </c>
    </row>
    <row r="153" spans="2:65" s="13" customFormat="1">
      <c r="B153" s="218"/>
      <c r="C153" s="219"/>
      <c r="D153" s="205" t="s">
        <v>210</v>
      </c>
      <c r="E153" s="220" t="s">
        <v>22</v>
      </c>
      <c r="F153" s="221" t="s">
        <v>4964</v>
      </c>
      <c r="G153" s="219"/>
      <c r="H153" s="222">
        <v>180.92</v>
      </c>
      <c r="I153" s="223"/>
      <c r="J153" s="219"/>
      <c r="K153" s="219"/>
      <c r="L153" s="224"/>
      <c r="M153" s="225"/>
      <c r="N153" s="226"/>
      <c r="O153" s="226"/>
      <c r="P153" s="226"/>
      <c r="Q153" s="226"/>
      <c r="R153" s="226"/>
      <c r="S153" s="226"/>
      <c r="T153" s="227"/>
      <c r="AT153" s="228" t="s">
        <v>210</v>
      </c>
      <c r="AU153" s="228" t="s">
        <v>83</v>
      </c>
      <c r="AV153" s="13" t="s">
        <v>83</v>
      </c>
      <c r="AW153" s="13" t="s">
        <v>38</v>
      </c>
      <c r="AX153" s="13" t="s">
        <v>75</v>
      </c>
      <c r="AY153" s="228" t="s">
        <v>195</v>
      </c>
    </row>
    <row r="154" spans="2:65" s="14" customFormat="1">
      <c r="B154" s="229"/>
      <c r="C154" s="230"/>
      <c r="D154" s="205" t="s">
        <v>210</v>
      </c>
      <c r="E154" s="231" t="s">
        <v>22</v>
      </c>
      <c r="F154" s="232" t="s">
        <v>215</v>
      </c>
      <c r="G154" s="230"/>
      <c r="H154" s="233">
        <v>180.92</v>
      </c>
      <c r="I154" s="234"/>
      <c r="J154" s="230"/>
      <c r="K154" s="230"/>
      <c r="L154" s="235"/>
      <c r="M154" s="236"/>
      <c r="N154" s="237"/>
      <c r="O154" s="237"/>
      <c r="P154" s="237"/>
      <c r="Q154" s="237"/>
      <c r="R154" s="237"/>
      <c r="S154" s="237"/>
      <c r="T154" s="238"/>
      <c r="AT154" s="239" t="s">
        <v>210</v>
      </c>
      <c r="AU154" s="239" t="s">
        <v>83</v>
      </c>
      <c r="AV154" s="14" t="s">
        <v>216</v>
      </c>
      <c r="AW154" s="14" t="s">
        <v>38</v>
      </c>
      <c r="AX154" s="14" t="s">
        <v>75</v>
      </c>
      <c r="AY154" s="239" t="s">
        <v>195</v>
      </c>
    </row>
    <row r="155" spans="2:65" s="15" customFormat="1">
      <c r="B155" s="240"/>
      <c r="C155" s="241"/>
      <c r="D155" s="251" t="s">
        <v>210</v>
      </c>
      <c r="E155" s="252" t="s">
        <v>22</v>
      </c>
      <c r="F155" s="253" t="s">
        <v>217</v>
      </c>
      <c r="G155" s="241"/>
      <c r="H155" s="254">
        <v>180.92</v>
      </c>
      <c r="I155" s="245"/>
      <c r="J155" s="241"/>
      <c r="K155" s="241"/>
      <c r="L155" s="246"/>
      <c r="M155" s="247"/>
      <c r="N155" s="248"/>
      <c r="O155" s="248"/>
      <c r="P155" s="248"/>
      <c r="Q155" s="248"/>
      <c r="R155" s="248"/>
      <c r="S155" s="248"/>
      <c r="T155" s="249"/>
      <c r="AT155" s="250" t="s">
        <v>210</v>
      </c>
      <c r="AU155" s="250" t="s">
        <v>83</v>
      </c>
      <c r="AV155" s="15" t="s">
        <v>202</v>
      </c>
      <c r="AW155" s="15" t="s">
        <v>38</v>
      </c>
      <c r="AX155" s="15" t="s">
        <v>23</v>
      </c>
      <c r="AY155" s="250" t="s">
        <v>195</v>
      </c>
    </row>
    <row r="156" spans="2:65" s="1" customFormat="1" ht="28.8" customHeight="1">
      <c r="B156" s="36"/>
      <c r="C156" s="193" t="s">
        <v>258</v>
      </c>
      <c r="D156" s="193" t="s">
        <v>198</v>
      </c>
      <c r="E156" s="194" t="s">
        <v>4907</v>
      </c>
      <c r="F156" s="195" t="s">
        <v>4908</v>
      </c>
      <c r="G156" s="196" t="s">
        <v>222</v>
      </c>
      <c r="H156" s="197">
        <v>127.33</v>
      </c>
      <c r="I156" s="198"/>
      <c r="J156" s="199">
        <f>ROUND(I156*H156,2)</f>
        <v>0</v>
      </c>
      <c r="K156" s="195" t="s">
        <v>223</v>
      </c>
      <c r="L156" s="56"/>
      <c r="M156" s="200" t="s">
        <v>22</v>
      </c>
      <c r="N156" s="201" t="s">
        <v>46</v>
      </c>
      <c r="O156" s="37"/>
      <c r="P156" s="202">
        <f>O156*H156</f>
        <v>0</v>
      </c>
      <c r="Q156" s="202">
        <v>8.4250000000000005E-2</v>
      </c>
      <c r="R156" s="202">
        <f>Q156*H156</f>
        <v>10.7275525</v>
      </c>
      <c r="S156" s="202">
        <v>0</v>
      </c>
      <c r="T156" s="203">
        <f>S156*H156</f>
        <v>0</v>
      </c>
      <c r="AR156" s="19" t="s">
        <v>202</v>
      </c>
      <c r="AT156" s="19" t="s">
        <v>198</v>
      </c>
      <c r="AU156" s="19" t="s">
        <v>83</v>
      </c>
      <c r="AY156" s="19" t="s">
        <v>195</v>
      </c>
      <c r="BE156" s="204">
        <f>IF(N156="základní",J156,0)</f>
        <v>0</v>
      </c>
      <c r="BF156" s="204">
        <f>IF(N156="snížená",J156,0)</f>
        <v>0</v>
      </c>
      <c r="BG156" s="204">
        <f>IF(N156="zákl. přenesená",J156,0)</f>
        <v>0</v>
      </c>
      <c r="BH156" s="204">
        <f>IF(N156="sníž. přenesená",J156,0)</f>
        <v>0</v>
      </c>
      <c r="BI156" s="204">
        <f>IF(N156="nulová",J156,0)</f>
        <v>0</v>
      </c>
      <c r="BJ156" s="19" t="s">
        <v>23</v>
      </c>
      <c r="BK156" s="204">
        <f>ROUND(I156*H156,2)</f>
        <v>0</v>
      </c>
      <c r="BL156" s="19" t="s">
        <v>202</v>
      </c>
      <c r="BM156" s="19" t="s">
        <v>4971</v>
      </c>
    </row>
    <row r="157" spans="2:65" s="1" customFormat="1" ht="132">
      <c r="B157" s="36"/>
      <c r="C157" s="58"/>
      <c r="D157" s="205" t="s">
        <v>225</v>
      </c>
      <c r="E157" s="58"/>
      <c r="F157" s="206" t="s">
        <v>4748</v>
      </c>
      <c r="G157" s="58"/>
      <c r="H157" s="58"/>
      <c r="I157" s="163"/>
      <c r="J157" s="58"/>
      <c r="K157" s="58"/>
      <c r="L157" s="56"/>
      <c r="M157" s="73"/>
      <c r="N157" s="37"/>
      <c r="O157" s="37"/>
      <c r="P157" s="37"/>
      <c r="Q157" s="37"/>
      <c r="R157" s="37"/>
      <c r="S157" s="37"/>
      <c r="T157" s="74"/>
      <c r="AT157" s="19" t="s">
        <v>225</v>
      </c>
      <c r="AU157" s="19" t="s">
        <v>83</v>
      </c>
    </row>
    <row r="158" spans="2:65" s="1" customFormat="1" ht="24">
      <c r="B158" s="36"/>
      <c r="C158" s="58"/>
      <c r="D158" s="205" t="s">
        <v>208</v>
      </c>
      <c r="E158" s="58"/>
      <c r="F158" s="206" t="s">
        <v>4749</v>
      </c>
      <c r="G158" s="58"/>
      <c r="H158" s="58"/>
      <c r="I158" s="163"/>
      <c r="J158" s="58"/>
      <c r="K158" s="58"/>
      <c r="L158" s="56"/>
      <c r="M158" s="73"/>
      <c r="N158" s="37"/>
      <c r="O158" s="37"/>
      <c r="P158" s="37"/>
      <c r="Q158" s="37"/>
      <c r="R158" s="37"/>
      <c r="S158" s="37"/>
      <c r="T158" s="74"/>
      <c r="AT158" s="19" t="s">
        <v>208</v>
      </c>
      <c r="AU158" s="19" t="s">
        <v>83</v>
      </c>
    </row>
    <row r="159" spans="2:65" s="12" customFormat="1">
      <c r="B159" s="207"/>
      <c r="C159" s="208"/>
      <c r="D159" s="205" t="s">
        <v>210</v>
      </c>
      <c r="E159" s="209" t="s">
        <v>22</v>
      </c>
      <c r="F159" s="210" t="s">
        <v>4889</v>
      </c>
      <c r="G159" s="208"/>
      <c r="H159" s="211" t="s">
        <v>22</v>
      </c>
      <c r="I159" s="212"/>
      <c r="J159" s="208"/>
      <c r="K159" s="208"/>
      <c r="L159" s="213"/>
      <c r="M159" s="214"/>
      <c r="N159" s="215"/>
      <c r="O159" s="215"/>
      <c r="P159" s="215"/>
      <c r="Q159" s="215"/>
      <c r="R159" s="215"/>
      <c r="S159" s="215"/>
      <c r="T159" s="216"/>
      <c r="AT159" s="217" t="s">
        <v>210</v>
      </c>
      <c r="AU159" s="217" t="s">
        <v>83</v>
      </c>
      <c r="AV159" s="12" t="s">
        <v>23</v>
      </c>
      <c r="AW159" s="12" t="s">
        <v>38</v>
      </c>
      <c r="AX159" s="12" t="s">
        <v>75</v>
      </c>
      <c r="AY159" s="217" t="s">
        <v>195</v>
      </c>
    </row>
    <row r="160" spans="2:65" s="13" customFormat="1">
      <c r="B160" s="218"/>
      <c r="C160" s="219"/>
      <c r="D160" s="205" t="s">
        <v>210</v>
      </c>
      <c r="E160" s="220" t="s">
        <v>22</v>
      </c>
      <c r="F160" s="221" t="s">
        <v>4966</v>
      </c>
      <c r="G160" s="219"/>
      <c r="H160" s="222">
        <v>127.33</v>
      </c>
      <c r="I160" s="223"/>
      <c r="J160" s="219"/>
      <c r="K160" s="219"/>
      <c r="L160" s="224"/>
      <c r="M160" s="225"/>
      <c r="N160" s="226"/>
      <c r="O160" s="226"/>
      <c r="P160" s="226"/>
      <c r="Q160" s="226"/>
      <c r="R160" s="226"/>
      <c r="S160" s="226"/>
      <c r="T160" s="227"/>
      <c r="AT160" s="228" t="s">
        <v>210</v>
      </c>
      <c r="AU160" s="228" t="s">
        <v>83</v>
      </c>
      <c r="AV160" s="13" t="s">
        <v>83</v>
      </c>
      <c r="AW160" s="13" t="s">
        <v>38</v>
      </c>
      <c r="AX160" s="13" t="s">
        <v>75</v>
      </c>
      <c r="AY160" s="228" t="s">
        <v>195</v>
      </c>
    </row>
    <row r="161" spans="2:65" s="14" customFormat="1">
      <c r="B161" s="229"/>
      <c r="C161" s="230"/>
      <c r="D161" s="205" t="s">
        <v>210</v>
      </c>
      <c r="E161" s="231" t="s">
        <v>22</v>
      </c>
      <c r="F161" s="232" t="s">
        <v>215</v>
      </c>
      <c r="G161" s="230"/>
      <c r="H161" s="233">
        <v>127.33</v>
      </c>
      <c r="I161" s="234"/>
      <c r="J161" s="230"/>
      <c r="K161" s="230"/>
      <c r="L161" s="235"/>
      <c r="M161" s="236"/>
      <c r="N161" s="237"/>
      <c r="O161" s="237"/>
      <c r="P161" s="237"/>
      <c r="Q161" s="237"/>
      <c r="R161" s="237"/>
      <c r="S161" s="237"/>
      <c r="T161" s="238"/>
      <c r="AT161" s="239" t="s">
        <v>210</v>
      </c>
      <c r="AU161" s="239" t="s">
        <v>83</v>
      </c>
      <c r="AV161" s="14" t="s">
        <v>216</v>
      </c>
      <c r="AW161" s="14" t="s">
        <v>38</v>
      </c>
      <c r="AX161" s="14" t="s">
        <v>75</v>
      </c>
      <c r="AY161" s="239" t="s">
        <v>195</v>
      </c>
    </row>
    <row r="162" spans="2:65" s="15" customFormat="1">
      <c r="B162" s="240"/>
      <c r="C162" s="241"/>
      <c r="D162" s="251" t="s">
        <v>210</v>
      </c>
      <c r="E162" s="252" t="s">
        <v>22</v>
      </c>
      <c r="F162" s="253" t="s">
        <v>217</v>
      </c>
      <c r="G162" s="241"/>
      <c r="H162" s="254">
        <v>127.33</v>
      </c>
      <c r="I162" s="245"/>
      <c r="J162" s="241"/>
      <c r="K162" s="241"/>
      <c r="L162" s="246"/>
      <c r="M162" s="247"/>
      <c r="N162" s="248"/>
      <c r="O162" s="248"/>
      <c r="P162" s="248"/>
      <c r="Q162" s="248"/>
      <c r="R162" s="248"/>
      <c r="S162" s="248"/>
      <c r="T162" s="249"/>
      <c r="AT162" s="250" t="s">
        <v>210</v>
      </c>
      <c r="AU162" s="250" t="s">
        <v>83</v>
      </c>
      <c r="AV162" s="15" t="s">
        <v>202</v>
      </c>
      <c r="AW162" s="15" t="s">
        <v>38</v>
      </c>
      <c r="AX162" s="15" t="s">
        <v>23</v>
      </c>
      <c r="AY162" s="250" t="s">
        <v>195</v>
      </c>
    </row>
    <row r="163" spans="2:65" s="1" customFormat="1" ht="20.399999999999999" customHeight="1">
      <c r="B163" s="36"/>
      <c r="C163" s="260" t="s">
        <v>417</v>
      </c>
      <c r="D163" s="260" t="s">
        <v>267</v>
      </c>
      <c r="E163" s="261" t="s">
        <v>4911</v>
      </c>
      <c r="F163" s="262" t="s">
        <v>4912</v>
      </c>
      <c r="G163" s="263" t="s">
        <v>222</v>
      </c>
      <c r="H163" s="264">
        <v>127.33</v>
      </c>
      <c r="I163" s="265"/>
      <c r="J163" s="266">
        <f>ROUND(I163*H163,2)</f>
        <v>0</v>
      </c>
      <c r="K163" s="262" t="s">
        <v>22</v>
      </c>
      <c r="L163" s="267"/>
      <c r="M163" s="268" t="s">
        <v>22</v>
      </c>
      <c r="N163" s="269" t="s">
        <v>46</v>
      </c>
      <c r="O163" s="37"/>
      <c r="P163" s="202">
        <f>O163*H163</f>
        <v>0</v>
      </c>
      <c r="Q163" s="202">
        <v>0.13100000000000001</v>
      </c>
      <c r="R163" s="202">
        <f>Q163*H163</f>
        <v>16.680230000000002</v>
      </c>
      <c r="S163" s="202">
        <v>0</v>
      </c>
      <c r="T163" s="203">
        <f>S163*H163</f>
        <v>0</v>
      </c>
      <c r="AR163" s="19" t="s">
        <v>262</v>
      </c>
      <c r="AT163" s="19" t="s">
        <v>267</v>
      </c>
      <c r="AU163" s="19" t="s">
        <v>83</v>
      </c>
      <c r="AY163" s="19" t="s">
        <v>195</v>
      </c>
      <c r="BE163" s="204">
        <f>IF(N163="základní",J163,0)</f>
        <v>0</v>
      </c>
      <c r="BF163" s="204">
        <f>IF(N163="snížená",J163,0)</f>
        <v>0</v>
      </c>
      <c r="BG163" s="204">
        <f>IF(N163="zákl. přenesená",J163,0)</f>
        <v>0</v>
      </c>
      <c r="BH163" s="204">
        <f>IF(N163="sníž. přenesená",J163,0)</f>
        <v>0</v>
      </c>
      <c r="BI163" s="204">
        <f>IF(N163="nulová",J163,0)</f>
        <v>0</v>
      </c>
      <c r="BJ163" s="19" t="s">
        <v>23</v>
      </c>
      <c r="BK163" s="204">
        <f>ROUND(I163*H163,2)</f>
        <v>0</v>
      </c>
      <c r="BL163" s="19" t="s">
        <v>202</v>
      </c>
      <c r="BM163" s="19" t="s">
        <v>4972</v>
      </c>
    </row>
    <row r="164" spans="2:65" s="11" customFormat="1" ht="29.85" customHeight="1">
      <c r="B164" s="176"/>
      <c r="C164" s="177"/>
      <c r="D164" s="190" t="s">
        <v>74</v>
      </c>
      <c r="E164" s="191" t="s">
        <v>218</v>
      </c>
      <c r="F164" s="191" t="s">
        <v>219</v>
      </c>
      <c r="G164" s="177"/>
      <c r="H164" s="177"/>
      <c r="I164" s="180"/>
      <c r="J164" s="192">
        <f>BK164</f>
        <v>0</v>
      </c>
      <c r="K164" s="177"/>
      <c r="L164" s="182"/>
      <c r="M164" s="183"/>
      <c r="N164" s="184"/>
      <c r="O164" s="184"/>
      <c r="P164" s="185">
        <f>SUM(P165:P171)</f>
        <v>0</v>
      </c>
      <c r="Q164" s="184"/>
      <c r="R164" s="185">
        <f>SUM(R165:R171)</f>
        <v>26.895</v>
      </c>
      <c r="S164" s="184"/>
      <c r="T164" s="186">
        <f>SUM(T165:T171)</f>
        <v>0</v>
      </c>
      <c r="AR164" s="187" t="s">
        <v>23</v>
      </c>
      <c r="AT164" s="188" t="s">
        <v>74</v>
      </c>
      <c r="AU164" s="188" t="s">
        <v>23</v>
      </c>
      <c r="AY164" s="187" t="s">
        <v>195</v>
      </c>
      <c r="BK164" s="189">
        <f>SUM(BK165:BK171)</f>
        <v>0</v>
      </c>
    </row>
    <row r="165" spans="2:65" s="1" customFormat="1" ht="28.8" customHeight="1">
      <c r="B165" s="36"/>
      <c r="C165" s="193" t="s">
        <v>423</v>
      </c>
      <c r="D165" s="193" t="s">
        <v>198</v>
      </c>
      <c r="E165" s="194" t="s">
        <v>4874</v>
      </c>
      <c r="F165" s="195" t="s">
        <v>4875</v>
      </c>
      <c r="G165" s="196" t="s">
        <v>206</v>
      </c>
      <c r="H165" s="197">
        <v>165</v>
      </c>
      <c r="I165" s="198"/>
      <c r="J165" s="199">
        <f>ROUND(I165*H165,2)</f>
        <v>0</v>
      </c>
      <c r="K165" s="195" t="s">
        <v>223</v>
      </c>
      <c r="L165" s="56"/>
      <c r="M165" s="200" t="s">
        <v>22</v>
      </c>
      <c r="N165" s="201" t="s">
        <v>46</v>
      </c>
      <c r="O165" s="37"/>
      <c r="P165" s="202">
        <f>O165*H165</f>
        <v>0</v>
      </c>
      <c r="Q165" s="202">
        <v>0.1295</v>
      </c>
      <c r="R165" s="202">
        <f>Q165*H165</f>
        <v>21.3675</v>
      </c>
      <c r="S165" s="202">
        <v>0</v>
      </c>
      <c r="T165" s="203">
        <f>S165*H165</f>
        <v>0</v>
      </c>
      <c r="AR165" s="19" t="s">
        <v>202</v>
      </c>
      <c r="AT165" s="19" t="s">
        <v>198</v>
      </c>
      <c r="AU165" s="19" t="s">
        <v>83</v>
      </c>
      <c r="AY165" s="19" t="s">
        <v>195</v>
      </c>
      <c r="BE165" s="204">
        <f>IF(N165="základní",J165,0)</f>
        <v>0</v>
      </c>
      <c r="BF165" s="204">
        <f>IF(N165="snížená",J165,0)</f>
        <v>0</v>
      </c>
      <c r="BG165" s="204">
        <f>IF(N165="zákl. přenesená",J165,0)</f>
        <v>0</v>
      </c>
      <c r="BH165" s="204">
        <f>IF(N165="sníž. přenesená",J165,0)</f>
        <v>0</v>
      </c>
      <c r="BI165" s="204">
        <f>IF(N165="nulová",J165,0)</f>
        <v>0</v>
      </c>
      <c r="BJ165" s="19" t="s">
        <v>23</v>
      </c>
      <c r="BK165" s="204">
        <f>ROUND(I165*H165,2)</f>
        <v>0</v>
      </c>
      <c r="BL165" s="19" t="s">
        <v>202</v>
      </c>
      <c r="BM165" s="19" t="s">
        <v>4973</v>
      </c>
    </row>
    <row r="166" spans="2:65" s="1" customFormat="1" ht="108">
      <c r="B166" s="36"/>
      <c r="C166" s="58"/>
      <c r="D166" s="205" t="s">
        <v>225</v>
      </c>
      <c r="E166" s="58"/>
      <c r="F166" s="206" t="s">
        <v>4877</v>
      </c>
      <c r="G166" s="58"/>
      <c r="H166" s="58"/>
      <c r="I166" s="163"/>
      <c r="J166" s="58"/>
      <c r="K166" s="58"/>
      <c r="L166" s="56"/>
      <c r="M166" s="73"/>
      <c r="N166" s="37"/>
      <c r="O166" s="37"/>
      <c r="P166" s="37"/>
      <c r="Q166" s="37"/>
      <c r="R166" s="37"/>
      <c r="S166" s="37"/>
      <c r="T166" s="74"/>
      <c r="AT166" s="19" t="s">
        <v>225</v>
      </c>
      <c r="AU166" s="19" t="s">
        <v>83</v>
      </c>
    </row>
    <row r="167" spans="2:65" s="12" customFormat="1">
      <c r="B167" s="207"/>
      <c r="C167" s="208"/>
      <c r="D167" s="205" t="s">
        <v>210</v>
      </c>
      <c r="E167" s="209" t="s">
        <v>22</v>
      </c>
      <c r="F167" s="210" t="s">
        <v>4889</v>
      </c>
      <c r="G167" s="208"/>
      <c r="H167" s="211" t="s">
        <v>22</v>
      </c>
      <c r="I167" s="212"/>
      <c r="J167" s="208"/>
      <c r="K167" s="208"/>
      <c r="L167" s="213"/>
      <c r="M167" s="214"/>
      <c r="N167" s="215"/>
      <c r="O167" s="215"/>
      <c r="P167" s="215"/>
      <c r="Q167" s="215"/>
      <c r="R167" s="215"/>
      <c r="S167" s="215"/>
      <c r="T167" s="216"/>
      <c r="AT167" s="217" t="s">
        <v>210</v>
      </c>
      <c r="AU167" s="217" t="s">
        <v>83</v>
      </c>
      <c r="AV167" s="12" t="s">
        <v>23</v>
      </c>
      <c r="AW167" s="12" t="s">
        <v>38</v>
      </c>
      <c r="AX167" s="12" t="s">
        <v>75</v>
      </c>
      <c r="AY167" s="217" t="s">
        <v>195</v>
      </c>
    </row>
    <row r="168" spans="2:65" s="13" customFormat="1">
      <c r="B168" s="218"/>
      <c r="C168" s="219"/>
      <c r="D168" s="205" t="s">
        <v>210</v>
      </c>
      <c r="E168" s="220" t="s">
        <v>22</v>
      </c>
      <c r="F168" s="221" t="s">
        <v>4974</v>
      </c>
      <c r="G168" s="219"/>
      <c r="H168" s="222">
        <v>165</v>
      </c>
      <c r="I168" s="223"/>
      <c r="J168" s="219"/>
      <c r="K168" s="219"/>
      <c r="L168" s="224"/>
      <c r="M168" s="225"/>
      <c r="N168" s="226"/>
      <c r="O168" s="226"/>
      <c r="P168" s="226"/>
      <c r="Q168" s="226"/>
      <c r="R168" s="226"/>
      <c r="S168" s="226"/>
      <c r="T168" s="227"/>
      <c r="AT168" s="228" t="s">
        <v>210</v>
      </c>
      <c r="AU168" s="228" t="s">
        <v>83</v>
      </c>
      <c r="AV168" s="13" t="s">
        <v>83</v>
      </c>
      <c r="AW168" s="13" t="s">
        <v>38</v>
      </c>
      <c r="AX168" s="13" t="s">
        <v>75</v>
      </c>
      <c r="AY168" s="228" t="s">
        <v>195</v>
      </c>
    </row>
    <row r="169" spans="2:65" s="14" customFormat="1">
      <c r="B169" s="229"/>
      <c r="C169" s="230"/>
      <c r="D169" s="205" t="s">
        <v>210</v>
      </c>
      <c r="E169" s="231" t="s">
        <v>22</v>
      </c>
      <c r="F169" s="232" t="s">
        <v>215</v>
      </c>
      <c r="G169" s="230"/>
      <c r="H169" s="233">
        <v>165</v>
      </c>
      <c r="I169" s="234"/>
      <c r="J169" s="230"/>
      <c r="K169" s="230"/>
      <c r="L169" s="235"/>
      <c r="M169" s="236"/>
      <c r="N169" s="237"/>
      <c r="O169" s="237"/>
      <c r="P169" s="237"/>
      <c r="Q169" s="237"/>
      <c r="R169" s="237"/>
      <c r="S169" s="237"/>
      <c r="T169" s="238"/>
      <c r="AT169" s="239" t="s">
        <v>210</v>
      </c>
      <c r="AU169" s="239" t="s">
        <v>83</v>
      </c>
      <c r="AV169" s="14" t="s">
        <v>216</v>
      </c>
      <c r="AW169" s="14" t="s">
        <v>38</v>
      </c>
      <c r="AX169" s="14" t="s">
        <v>75</v>
      </c>
      <c r="AY169" s="239" t="s">
        <v>195</v>
      </c>
    </row>
    <row r="170" spans="2:65" s="15" customFormat="1">
      <c r="B170" s="240"/>
      <c r="C170" s="241"/>
      <c r="D170" s="251" t="s">
        <v>210</v>
      </c>
      <c r="E170" s="252" t="s">
        <v>22</v>
      </c>
      <c r="F170" s="253" t="s">
        <v>217</v>
      </c>
      <c r="G170" s="241"/>
      <c r="H170" s="254">
        <v>165</v>
      </c>
      <c r="I170" s="245"/>
      <c r="J170" s="241"/>
      <c r="K170" s="241"/>
      <c r="L170" s="246"/>
      <c r="M170" s="247"/>
      <c r="N170" s="248"/>
      <c r="O170" s="248"/>
      <c r="P170" s="248"/>
      <c r="Q170" s="248"/>
      <c r="R170" s="248"/>
      <c r="S170" s="248"/>
      <c r="T170" s="249"/>
      <c r="AT170" s="250" t="s">
        <v>210</v>
      </c>
      <c r="AU170" s="250" t="s">
        <v>83</v>
      </c>
      <c r="AV170" s="15" t="s">
        <v>202</v>
      </c>
      <c r="AW170" s="15" t="s">
        <v>38</v>
      </c>
      <c r="AX170" s="15" t="s">
        <v>23</v>
      </c>
      <c r="AY170" s="250" t="s">
        <v>195</v>
      </c>
    </row>
    <row r="171" spans="2:65" s="1" customFormat="1" ht="20.399999999999999" customHeight="1">
      <c r="B171" s="36"/>
      <c r="C171" s="260" t="s">
        <v>438</v>
      </c>
      <c r="D171" s="260" t="s">
        <v>267</v>
      </c>
      <c r="E171" s="261" t="s">
        <v>4931</v>
      </c>
      <c r="F171" s="262" t="s">
        <v>4932</v>
      </c>
      <c r="G171" s="263" t="s">
        <v>201</v>
      </c>
      <c r="H171" s="264">
        <v>165</v>
      </c>
      <c r="I171" s="265"/>
      <c r="J171" s="266">
        <f>ROUND(I171*H171,2)</f>
        <v>0</v>
      </c>
      <c r="K171" s="262" t="s">
        <v>22</v>
      </c>
      <c r="L171" s="267"/>
      <c r="M171" s="268" t="s">
        <v>22</v>
      </c>
      <c r="N171" s="269" t="s">
        <v>46</v>
      </c>
      <c r="O171" s="37"/>
      <c r="P171" s="202">
        <f>O171*H171</f>
        <v>0</v>
      </c>
      <c r="Q171" s="202">
        <v>3.3500000000000002E-2</v>
      </c>
      <c r="R171" s="202">
        <f>Q171*H171</f>
        <v>5.5275000000000007</v>
      </c>
      <c r="S171" s="202">
        <v>0</v>
      </c>
      <c r="T171" s="203">
        <f>S171*H171</f>
        <v>0</v>
      </c>
      <c r="AR171" s="19" t="s">
        <v>262</v>
      </c>
      <c r="AT171" s="19" t="s">
        <v>267</v>
      </c>
      <c r="AU171" s="19" t="s">
        <v>83</v>
      </c>
      <c r="AY171" s="19" t="s">
        <v>195</v>
      </c>
      <c r="BE171" s="204">
        <f>IF(N171="základní",J171,0)</f>
        <v>0</v>
      </c>
      <c r="BF171" s="204">
        <f>IF(N171="snížená",J171,0)</f>
        <v>0</v>
      </c>
      <c r="BG171" s="204">
        <f>IF(N171="zákl. přenesená",J171,0)</f>
        <v>0</v>
      </c>
      <c r="BH171" s="204">
        <f>IF(N171="sníž. přenesená",J171,0)</f>
        <v>0</v>
      </c>
      <c r="BI171" s="204">
        <f>IF(N171="nulová",J171,0)</f>
        <v>0</v>
      </c>
      <c r="BJ171" s="19" t="s">
        <v>23</v>
      </c>
      <c r="BK171" s="204">
        <f>ROUND(I171*H171,2)</f>
        <v>0</v>
      </c>
      <c r="BL171" s="19" t="s">
        <v>202</v>
      </c>
      <c r="BM171" s="19" t="s">
        <v>4975</v>
      </c>
    </row>
    <row r="172" spans="2:65" s="11" customFormat="1" ht="29.85" customHeight="1">
      <c r="B172" s="176"/>
      <c r="C172" s="177"/>
      <c r="D172" s="190" t="s">
        <v>74</v>
      </c>
      <c r="E172" s="191" t="s">
        <v>245</v>
      </c>
      <c r="F172" s="191" t="s">
        <v>246</v>
      </c>
      <c r="G172" s="177"/>
      <c r="H172" s="177"/>
      <c r="I172" s="180"/>
      <c r="J172" s="192">
        <f>BK172</f>
        <v>0</v>
      </c>
      <c r="K172" s="177"/>
      <c r="L172" s="182"/>
      <c r="M172" s="183"/>
      <c r="N172" s="184"/>
      <c r="O172" s="184"/>
      <c r="P172" s="185">
        <f>SUM(P173:P174)</f>
        <v>0</v>
      </c>
      <c r="Q172" s="184"/>
      <c r="R172" s="185">
        <f>SUM(R173:R174)</f>
        <v>0</v>
      </c>
      <c r="S172" s="184"/>
      <c r="T172" s="186">
        <f>SUM(T173:T174)</f>
        <v>0</v>
      </c>
      <c r="AR172" s="187" t="s">
        <v>23</v>
      </c>
      <c r="AT172" s="188" t="s">
        <v>74</v>
      </c>
      <c r="AU172" s="188" t="s">
        <v>23</v>
      </c>
      <c r="AY172" s="187" t="s">
        <v>195</v>
      </c>
      <c r="BK172" s="189">
        <f>SUM(BK173:BK174)</f>
        <v>0</v>
      </c>
    </row>
    <row r="173" spans="2:65" s="1" customFormat="1" ht="40.200000000000003" customHeight="1">
      <c r="B173" s="36"/>
      <c r="C173" s="193" t="s">
        <v>447</v>
      </c>
      <c r="D173" s="193" t="s">
        <v>198</v>
      </c>
      <c r="E173" s="194" t="s">
        <v>4803</v>
      </c>
      <c r="F173" s="195" t="s">
        <v>4804</v>
      </c>
      <c r="G173" s="196" t="s">
        <v>242</v>
      </c>
      <c r="H173" s="197">
        <v>62.497</v>
      </c>
      <c r="I173" s="198"/>
      <c r="J173" s="199">
        <f>ROUND(I173*H173,2)</f>
        <v>0</v>
      </c>
      <c r="K173" s="195" t="s">
        <v>223</v>
      </c>
      <c r="L173" s="56"/>
      <c r="M173" s="200" t="s">
        <v>22</v>
      </c>
      <c r="N173" s="201" t="s">
        <v>46</v>
      </c>
      <c r="O173" s="37"/>
      <c r="P173" s="202">
        <f>O173*H173</f>
        <v>0</v>
      </c>
      <c r="Q173" s="202">
        <v>0</v>
      </c>
      <c r="R173" s="202">
        <f>Q173*H173</f>
        <v>0</v>
      </c>
      <c r="S173" s="202">
        <v>0</v>
      </c>
      <c r="T173" s="203">
        <f>S173*H173</f>
        <v>0</v>
      </c>
      <c r="AR173" s="19" t="s">
        <v>202</v>
      </c>
      <c r="AT173" s="19" t="s">
        <v>198</v>
      </c>
      <c r="AU173" s="19" t="s">
        <v>83</v>
      </c>
      <c r="AY173" s="19" t="s">
        <v>195</v>
      </c>
      <c r="BE173" s="204">
        <f>IF(N173="základní",J173,0)</f>
        <v>0</v>
      </c>
      <c r="BF173" s="204">
        <f>IF(N173="snížená",J173,0)</f>
        <v>0</v>
      </c>
      <c r="BG173" s="204">
        <f>IF(N173="zákl. přenesená",J173,0)</f>
        <v>0</v>
      </c>
      <c r="BH173" s="204">
        <f>IF(N173="sníž. přenesená",J173,0)</f>
        <v>0</v>
      </c>
      <c r="BI173" s="204">
        <f>IF(N173="nulová",J173,0)</f>
        <v>0</v>
      </c>
      <c r="BJ173" s="19" t="s">
        <v>23</v>
      </c>
      <c r="BK173" s="204">
        <f>ROUND(I173*H173,2)</f>
        <v>0</v>
      </c>
      <c r="BL173" s="19" t="s">
        <v>202</v>
      </c>
      <c r="BM173" s="19" t="s">
        <v>4976</v>
      </c>
    </row>
    <row r="174" spans="2:65" s="1" customFormat="1" ht="36">
      <c r="B174" s="36"/>
      <c r="C174" s="58"/>
      <c r="D174" s="205" t="s">
        <v>225</v>
      </c>
      <c r="E174" s="58"/>
      <c r="F174" s="206" t="s">
        <v>4806</v>
      </c>
      <c r="G174" s="58"/>
      <c r="H174" s="58"/>
      <c r="I174" s="163"/>
      <c r="J174" s="58"/>
      <c r="K174" s="58"/>
      <c r="L174" s="56"/>
      <c r="M174" s="276"/>
      <c r="N174" s="256"/>
      <c r="O174" s="256"/>
      <c r="P174" s="256"/>
      <c r="Q174" s="256"/>
      <c r="R174" s="256"/>
      <c r="S174" s="256"/>
      <c r="T174" s="277"/>
      <c r="AT174" s="19" t="s">
        <v>225</v>
      </c>
      <c r="AU174" s="19" t="s">
        <v>83</v>
      </c>
    </row>
    <row r="175" spans="2:65" s="1" customFormat="1" ht="6.9" customHeight="1">
      <c r="B175" s="51"/>
      <c r="C175" s="52"/>
      <c r="D175" s="52"/>
      <c r="E175" s="52"/>
      <c r="F175" s="52"/>
      <c r="G175" s="52"/>
      <c r="H175" s="52"/>
      <c r="I175" s="139"/>
      <c r="J175" s="52"/>
      <c r="K175" s="52"/>
      <c r="L175" s="56"/>
    </row>
  </sheetData>
  <sheetProtection password="CC35" sheet="1" objects="1" scenarios="1" formatColumns="0" formatRows="0" sort="0" autoFilter="0"/>
  <autoFilter ref="C80:K80"/>
  <mergeCells count="9">
    <mergeCell ref="E71:H71"/>
    <mergeCell ref="E73:H73"/>
    <mergeCell ref="G1:H1"/>
    <mergeCell ref="L2:V2"/>
    <mergeCell ref="E7:H7"/>
    <mergeCell ref="E9:H9"/>
    <mergeCell ref="E24:H24"/>
    <mergeCell ref="E45:H45"/>
    <mergeCell ref="E47:H47"/>
  </mergeCells>
  <hyperlinks>
    <hyperlink ref="F1:G1" location="C2" tooltip="Krycí list soupisu" display="1) Krycí list soupisu"/>
    <hyperlink ref="G1:H1" location="C54" tooltip="Rekapitulace" display="2) Rekapitulace"/>
    <hyperlink ref="J1" location="C80"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19.xml><?xml version="1.0" encoding="utf-8"?>
<worksheet xmlns="http://schemas.openxmlformats.org/spreadsheetml/2006/main" xmlns:r="http://schemas.openxmlformats.org/officeDocument/2006/relationships">
  <sheetPr>
    <pageSetUpPr fitToPage="1"/>
  </sheetPr>
  <dimension ref="A1:BR234"/>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138</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s="1" customFormat="1" ht="13.2">
      <c r="B8" s="36"/>
      <c r="C8" s="37"/>
      <c r="D8" s="32" t="s">
        <v>162</v>
      </c>
      <c r="E8" s="37"/>
      <c r="F8" s="37"/>
      <c r="G8" s="37"/>
      <c r="H8" s="37"/>
      <c r="I8" s="118"/>
      <c r="J8" s="37"/>
      <c r="K8" s="40"/>
    </row>
    <row r="9" spans="1:70" s="1" customFormat="1" ht="36.9" customHeight="1">
      <c r="B9" s="36"/>
      <c r="C9" s="37"/>
      <c r="D9" s="37"/>
      <c r="E9" s="419" t="s">
        <v>4977</v>
      </c>
      <c r="F9" s="397"/>
      <c r="G9" s="397"/>
      <c r="H9" s="397"/>
      <c r="I9" s="118"/>
      <c r="J9" s="37"/>
      <c r="K9" s="40"/>
    </row>
    <row r="10" spans="1:70" s="1" customFormat="1">
      <c r="B10" s="36"/>
      <c r="C10" s="37"/>
      <c r="D10" s="37"/>
      <c r="E10" s="37"/>
      <c r="F10" s="37"/>
      <c r="G10" s="37"/>
      <c r="H10" s="37"/>
      <c r="I10" s="118"/>
      <c r="J10" s="37"/>
      <c r="K10" s="40"/>
    </row>
    <row r="11" spans="1:70" s="1" customFormat="1" ht="14.4" customHeight="1">
      <c r="B11" s="36"/>
      <c r="C11" s="37"/>
      <c r="D11" s="32" t="s">
        <v>19</v>
      </c>
      <c r="E11" s="37"/>
      <c r="F11" s="30" t="s">
        <v>22</v>
      </c>
      <c r="G11" s="37"/>
      <c r="H11" s="37"/>
      <c r="I11" s="119" t="s">
        <v>21</v>
      </c>
      <c r="J11" s="30" t="s">
        <v>22</v>
      </c>
      <c r="K11" s="40"/>
    </row>
    <row r="12" spans="1:70" s="1" customFormat="1" ht="14.4" customHeight="1">
      <c r="B12" s="36"/>
      <c r="C12" s="37"/>
      <c r="D12" s="32" t="s">
        <v>24</v>
      </c>
      <c r="E12" s="37"/>
      <c r="F12" s="30" t="s">
        <v>25</v>
      </c>
      <c r="G12" s="37"/>
      <c r="H12" s="37"/>
      <c r="I12" s="119" t="s">
        <v>26</v>
      </c>
      <c r="J12" s="120" t="str">
        <f>'Rekapitulace stavby'!AN8</f>
        <v>4.1.2017</v>
      </c>
      <c r="K12" s="40"/>
    </row>
    <row r="13" spans="1:70" s="1" customFormat="1" ht="10.8" customHeight="1">
      <c r="B13" s="36"/>
      <c r="C13" s="37"/>
      <c r="D13" s="37"/>
      <c r="E13" s="37"/>
      <c r="F13" s="37"/>
      <c r="G13" s="37"/>
      <c r="H13" s="37"/>
      <c r="I13" s="118"/>
      <c r="J13" s="37"/>
      <c r="K13" s="40"/>
    </row>
    <row r="14" spans="1:70" s="1" customFormat="1" ht="14.4" customHeight="1">
      <c r="B14" s="36"/>
      <c r="C14" s="37"/>
      <c r="D14" s="32" t="s">
        <v>30</v>
      </c>
      <c r="E14" s="37"/>
      <c r="F14" s="37"/>
      <c r="G14" s="37"/>
      <c r="H14" s="37"/>
      <c r="I14" s="119" t="s">
        <v>31</v>
      </c>
      <c r="J14" s="30" t="s">
        <v>22</v>
      </c>
      <c r="K14" s="40"/>
    </row>
    <row r="15" spans="1:70" s="1" customFormat="1" ht="18" customHeight="1">
      <c r="B15" s="36"/>
      <c r="C15" s="37"/>
      <c r="D15" s="37"/>
      <c r="E15" s="30" t="s">
        <v>32</v>
      </c>
      <c r="F15" s="37"/>
      <c r="G15" s="37"/>
      <c r="H15" s="37"/>
      <c r="I15" s="119" t="s">
        <v>33</v>
      </c>
      <c r="J15" s="30" t="s">
        <v>22</v>
      </c>
      <c r="K15" s="40"/>
    </row>
    <row r="16" spans="1:70" s="1" customFormat="1" ht="6.9" customHeight="1">
      <c r="B16" s="36"/>
      <c r="C16" s="37"/>
      <c r="D16" s="37"/>
      <c r="E16" s="37"/>
      <c r="F16" s="37"/>
      <c r="G16" s="37"/>
      <c r="H16" s="37"/>
      <c r="I16" s="118"/>
      <c r="J16" s="37"/>
      <c r="K16" s="40"/>
    </row>
    <row r="17" spans="2:11" s="1" customFormat="1" ht="14.4" customHeight="1">
      <c r="B17" s="36"/>
      <c r="C17" s="37"/>
      <c r="D17" s="32" t="s">
        <v>34</v>
      </c>
      <c r="E17" s="37"/>
      <c r="F17" s="37"/>
      <c r="G17" s="37"/>
      <c r="H17" s="37"/>
      <c r="I17" s="119" t="s">
        <v>31</v>
      </c>
      <c r="J17" s="30" t="str">
        <f>IF('Rekapitulace stavby'!AN13="Vyplň údaj","",IF('Rekapitulace stavby'!AN13="","",'Rekapitulace stavby'!AN13))</f>
        <v/>
      </c>
      <c r="K17" s="40"/>
    </row>
    <row r="18" spans="2:11" s="1" customFormat="1" ht="18" customHeight="1">
      <c r="B18" s="36"/>
      <c r="C18" s="37"/>
      <c r="D18" s="37"/>
      <c r="E18" s="30" t="str">
        <f>IF('Rekapitulace stavby'!E14="Vyplň údaj","",IF('Rekapitulace stavby'!E14="","",'Rekapitulace stavby'!E14))</f>
        <v/>
      </c>
      <c r="F18" s="37"/>
      <c r="G18" s="37"/>
      <c r="H18" s="37"/>
      <c r="I18" s="119" t="s">
        <v>33</v>
      </c>
      <c r="J18" s="30" t="str">
        <f>IF('Rekapitulace stavby'!AN14="Vyplň údaj","",IF('Rekapitulace stavby'!AN14="","",'Rekapitulace stavby'!AN14))</f>
        <v/>
      </c>
      <c r="K18" s="40"/>
    </row>
    <row r="19" spans="2:11" s="1" customFormat="1" ht="6.9" customHeight="1">
      <c r="B19" s="36"/>
      <c r="C19" s="37"/>
      <c r="D19" s="37"/>
      <c r="E19" s="37"/>
      <c r="F19" s="37"/>
      <c r="G19" s="37"/>
      <c r="H19" s="37"/>
      <c r="I19" s="118"/>
      <c r="J19" s="37"/>
      <c r="K19" s="40"/>
    </row>
    <row r="20" spans="2:11" s="1" customFormat="1" ht="14.4" customHeight="1">
      <c r="B20" s="36"/>
      <c r="C20" s="37"/>
      <c r="D20" s="32" t="s">
        <v>36</v>
      </c>
      <c r="E20" s="37"/>
      <c r="F20" s="37"/>
      <c r="G20" s="37"/>
      <c r="H20" s="37"/>
      <c r="I20" s="119" t="s">
        <v>31</v>
      </c>
      <c r="J20" s="30" t="s">
        <v>22</v>
      </c>
      <c r="K20" s="40"/>
    </row>
    <row r="21" spans="2:11" s="1" customFormat="1" ht="18" customHeight="1">
      <c r="B21" s="36"/>
      <c r="C21" s="37"/>
      <c r="D21" s="37"/>
      <c r="E21" s="30" t="s">
        <v>37</v>
      </c>
      <c r="F21" s="37"/>
      <c r="G21" s="37"/>
      <c r="H21" s="37"/>
      <c r="I21" s="119" t="s">
        <v>33</v>
      </c>
      <c r="J21" s="30" t="s">
        <v>22</v>
      </c>
      <c r="K21" s="40"/>
    </row>
    <row r="22" spans="2:11" s="1" customFormat="1" ht="6.9" customHeight="1">
      <c r="B22" s="36"/>
      <c r="C22" s="37"/>
      <c r="D22" s="37"/>
      <c r="E22" s="37"/>
      <c r="F22" s="37"/>
      <c r="G22" s="37"/>
      <c r="H22" s="37"/>
      <c r="I22" s="118"/>
      <c r="J22" s="37"/>
      <c r="K22" s="40"/>
    </row>
    <row r="23" spans="2:11" s="1" customFormat="1" ht="14.4" customHeight="1">
      <c r="B23" s="36"/>
      <c r="C23" s="37"/>
      <c r="D23" s="32" t="s">
        <v>39</v>
      </c>
      <c r="E23" s="37"/>
      <c r="F23" s="37"/>
      <c r="G23" s="37"/>
      <c r="H23" s="37"/>
      <c r="I23" s="118"/>
      <c r="J23" s="37"/>
      <c r="K23" s="40"/>
    </row>
    <row r="24" spans="2:11" s="7" customFormat="1" ht="20.399999999999999" customHeight="1">
      <c r="B24" s="121"/>
      <c r="C24" s="122"/>
      <c r="D24" s="122"/>
      <c r="E24" s="409" t="s">
        <v>22</v>
      </c>
      <c r="F24" s="420"/>
      <c r="G24" s="420"/>
      <c r="H24" s="420"/>
      <c r="I24" s="123"/>
      <c r="J24" s="122"/>
      <c r="K24" s="124"/>
    </row>
    <row r="25" spans="2:11" s="1" customFormat="1" ht="6.9" customHeight="1">
      <c r="B25" s="36"/>
      <c r="C25" s="37"/>
      <c r="D25" s="37"/>
      <c r="E25" s="37"/>
      <c r="F25" s="37"/>
      <c r="G25" s="37"/>
      <c r="H25" s="37"/>
      <c r="I25" s="118"/>
      <c r="J25" s="37"/>
      <c r="K25" s="40"/>
    </row>
    <row r="26" spans="2:11" s="1" customFormat="1" ht="6.9" customHeight="1">
      <c r="B26" s="36"/>
      <c r="C26" s="37"/>
      <c r="D26" s="81"/>
      <c r="E26" s="81"/>
      <c r="F26" s="81"/>
      <c r="G26" s="81"/>
      <c r="H26" s="81"/>
      <c r="I26" s="125"/>
      <c r="J26" s="81"/>
      <c r="K26" s="126"/>
    </row>
    <row r="27" spans="2:11" s="1" customFormat="1" ht="25.35" customHeight="1">
      <c r="B27" s="36"/>
      <c r="C27" s="37"/>
      <c r="D27" s="127" t="s">
        <v>41</v>
      </c>
      <c r="E27" s="37"/>
      <c r="F27" s="37"/>
      <c r="G27" s="37"/>
      <c r="H27" s="37"/>
      <c r="I27" s="118"/>
      <c r="J27" s="128">
        <f>ROUND(J83,2)</f>
        <v>0</v>
      </c>
      <c r="K27" s="40"/>
    </row>
    <row r="28" spans="2:11" s="1" customFormat="1" ht="6.9" customHeight="1">
      <c r="B28" s="36"/>
      <c r="C28" s="37"/>
      <c r="D28" s="81"/>
      <c r="E28" s="81"/>
      <c r="F28" s="81"/>
      <c r="G28" s="81"/>
      <c r="H28" s="81"/>
      <c r="I28" s="125"/>
      <c r="J28" s="81"/>
      <c r="K28" s="126"/>
    </row>
    <row r="29" spans="2:11" s="1" customFormat="1" ht="14.4" customHeight="1">
      <c r="B29" s="36"/>
      <c r="C29" s="37"/>
      <c r="D29" s="37"/>
      <c r="E29" s="37"/>
      <c r="F29" s="41" t="s">
        <v>43</v>
      </c>
      <c r="G29" s="37"/>
      <c r="H29" s="37"/>
      <c r="I29" s="129" t="s">
        <v>42</v>
      </c>
      <c r="J29" s="41" t="s">
        <v>44</v>
      </c>
      <c r="K29" s="40"/>
    </row>
    <row r="30" spans="2:11" s="1" customFormat="1" ht="14.4" customHeight="1">
      <c r="B30" s="36"/>
      <c r="C30" s="37"/>
      <c r="D30" s="44" t="s">
        <v>45</v>
      </c>
      <c r="E30" s="44" t="s">
        <v>46</v>
      </c>
      <c r="F30" s="130">
        <f>ROUND(SUM(BE83:BE233), 2)</f>
        <v>0</v>
      </c>
      <c r="G30" s="37"/>
      <c r="H30" s="37"/>
      <c r="I30" s="131">
        <v>0.21</v>
      </c>
      <c r="J30" s="130">
        <f>ROUND(ROUND((SUM(BE83:BE233)), 2)*I30, 2)</f>
        <v>0</v>
      </c>
      <c r="K30" s="40"/>
    </row>
    <row r="31" spans="2:11" s="1" customFormat="1" ht="14.4" customHeight="1">
      <c r="B31" s="36"/>
      <c r="C31" s="37"/>
      <c r="D31" s="37"/>
      <c r="E31" s="44" t="s">
        <v>47</v>
      </c>
      <c r="F31" s="130">
        <f>ROUND(SUM(BF83:BF233), 2)</f>
        <v>0</v>
      </c>
      <c r="G31" s="37"/>
      <c r="H31" s="37"/>
      <c r="I31" s="131">
        <v>0.15</v>
      </c>
      <c r="J31" s="130">
        <f>ROUND(ROUND((SUM(BF83:BF233)), 2)*I31, 2)</f>
        <v>0</v>
      </c>
      <c r="K31" s="40"/>
    </row>
    <row r="32" spans="2:11" s="1" customFormat="1" ht="14.4" hidden="1" customHeight="1">
      <c r="B32" s="36"/>
      <c r="C32" s="37"/>
      <c r="D32" s="37"/>
      <c r="E32" s="44" t="s">
        <v>48</v>
      </c>
      <c r="F32" s="130">
        <f>ROUND(SUM(BG83:BG233), 2)</f>
        <v>0</v>
      </c>
      <c r="G32" s="37"/>
      <c r="H32" s="37"/>
      <c r="I32" s="131">
        <v>0.21</v>
      </c>
      <c r="J32" s="130">
        <v>0</v>
      </c>
      <c r="K32" s="40"/>
    </row>
    <row r="33" spans="2:11" s="1" customFormat="1" ht="14.4" hidden="1" customHeight="1">
      <c r="B33" s="36"/>
      <c r="C33" s="37"/>
      <c r="D33" s="37"/>
      <c r="E33" s="44" t="s">
        <v>49</v>
      </c>
      <c r="F33" s="130">
        <f>ROUND(SUM(BH83:BH233), 2)</f>
        <v>0</v>
      </c>
      <c r="G33" s="37"/>
      <c r="H33" s="37"/>
      <c r="I33" s="131">
        <v>0.15</v>
      </c>
      <c r="J33" s="130">
        <v>0</v>
      </c>
      <c r="K33" s="40"/>
    </row>
    <row r="34" spans="2:11" s="1" customFormat="1" ht="14.4" hidden="1" customHeight="1">
      <c r="B34" s="36"/>
      <c r="C34" s="37"/>
      <c r="D34" s="37"/>
      <c r="E34" s="44" t="s">
        <v>50</v>
      </c>
      <c r="F34" s="130">
        <f>ROUND(SUM(BI83:BI233), 2)</f>
        <v>0</v>
      </c>
      <c r="G34" s="37"/>
      <c r="H34" s="37"/>
      <c r="I34" s="131">
        <v>0</v>
      </c>
      <c r="J34" s="130">
        <v>0</v>
      </c>
      <c r="K34" s="40"/>
    </row>
    <row r="35" spans="2:11" s="1" customFormat="1" ht="6.9" customHeight="1">
      <c r="B35" s="36"/>
      <c r="C35" s="37"/>
      <c r="D35" s="37"/>
      <c r="E35" s="37"/>
      <c r="F35" s="37"/>
      <c r="G35" s="37"/>
      <c r="H35" s="37"/>
      <c r="I35" s="118"/>
      <c r="J35" s="37"/>
      <c r="K35" s="40"/>
    </row>
    <row r="36" spans="2:11" s="1" customFormat="1" ht="25.35" customHeight="1">
      <c r="B36" s="36"/>
      <c r="C36" s="132"/>
      <c r="D36" s="133" t="s">
        <v>51</v>
      </c>
      <c r="E36" s="75"/>
      <c r="F36" s="75"/>
      <c r="G36" s="134" t="s">
        <v>52</v>
      </c>
      <c r="H36" s="135" t="s">
        <v>53</v>
      </c>
      <c r="I36" s="136"/>
      <c r="J36" s="137">
        <f>SUM(J27:J34)</f>
        <v>0</v>
      </c>
      <c r="K36" s="138"/>
    </row>
    <row r="37" spans="2:11" s="1" customFormat="1" ht="14.4" customHeight="1">
      <c r="B37" s="51"/>
      <c r="C37" s="52"/>
      <c r="D37" s="52"/>
      <c r="E37" s="52"/>
      <c r="F37" s="52"/>
      <c r="G37" s="52"/>
      <c r="H37" s="52"/>
      <c r="I37" s="139"/>
      <c r="J37" s="52"/>
      <c r="K37" s="53"/>
    </row>
    <row r="41" spans="2:11" s="1" customFormat="1" ht="6.9" customHeight="1">
      <c r="B41" s="140"/>
      <c r="C41" s="141"/>
      <c r="D41" s="141"/>
      <c r="E41" s="141"/>
      <c r="F41" s="141"/>
      <c r="G41" s="141"/>
      <c r="H41" s="141"/>
      <c r="I41" s="142"/>
      <c r="J41" s="141"/>
      <c r="K41" s="143"/>
    </row>
    <row r="42" spans="2:11" s="1" customFormat="1" ht="36.9" customHeight="1">
      <c r="B42" s="36"/>
      <c r="C42" s="25" t="s">
        <v>164</v>
      </c>
      <c r="D42" s="37"/>
      <c r="E42" s="37"/>
      <c r="F42" s="37"/>
      <c r="G42" s="37"/>
      <c r="H42" s="37"/>
      <c r="I42" s="118"/>
      <c r="J42" s="37"/>
      <c r="K42" s="40"/>
    </row>
    <row r="43" spans="2:11" s="1" customFormat="1" ht="6.9" customHeight="1">
      <c r="B43" s="36"/>
      <c r="C43" s="37"/>
      <c r="D43" s="37"/>
      <c r="E43" s="37"/>
      <c r="F43" s="37"/>
      <c r="G43" s="37"/>
      <c r="H43" s="37"/>
      <c r="I43" s="118"/>
      <c r="J43" s="37"/>
      <c r="K43" s="40"/>
    </row>
    <row r="44" spans="2:11" s="1" customFormat="1" ht="14.4" customHeight="1">
      <c r="B44" s="36"/>
      <c r="C44" s="32" t="s">
        <v>16</v>
      </c>
      <c r="D44" s="37"/>
      <c r="E44" s="37"/>
      <c r="F44" s="37"/>
      <c r="G44" s="37"/>
      <c r="H44" s="37"/>
      <c r="I44" s="118"/>
      <c r="J44" s="37"/>
      <c r="K44" s="40"/>
    </row>
    <row r="45" spans="2:11" s="1" customFormat="1" ht="20.399999999999999" customHeight="1">
      <c r="B45" s="36"/>
      <c r="C45" s="37"/>
      <c r="D45" s="37"/>
      <c r="E45" s="418" t="str">
        <f>E7</f>
        <v>Přístavba a tělocvična ZŠ Týnec - II. etapa</v>
      </c>
      <c r="F45" s="397"/>
      <c r="G45" s="397"/>
      <c r="H45" s="397"/>
      <c r="I45" s="118"/>
      <c r="J45" s="37"/>
      <c r="K45" s="40"/>
    </row>
    <row r="46" spans="2:11" s="1" customFormat="1" ht="14.4" customHeight="1">
      <c r="B46" s="36"/>
      <c r="C46" s="32" t="s">
        <v>162</v>
      </c>
      <c r="D46" s="37"/>
      <c r="E46" s="37"/>
      <c r="F46" s="37"/>
      <c r="G46" s="37"/>
      <c r="H46" s="37"/>
      <c r="I46" s="118"/>
      <c r="J46" s="37"/>
      <c r="K46" s="40"/>
    </row>
    <row r="47" spans="2:11" s="1" customFormat="1" ht="22.2" customHeight="1">
      <c r="B47" s="36"/>
      <c r="C47" s="37"/>
      <c r="D47" s="37"/>
      <c r="E47" s="419" t="str">
        <f>E9</f>
        <v>SO-103 - Zpevněné plochy vnitroareálové</v>
      </c>
      <c r="F47" s="397"/>
      <c r="G47" s="397"/>
      <c r="H47" s="397"/>
      <c r="I47" s="118"/>
      <c r="J47" s="37"/>
      <c r="K47" s="40"/>
    </row>
    <row r="48" spans="2:11" s="1" customFormat="1" ht="6.9" customHeight="1">
      <c r="B48" s="36"/>
      <c r="C48" s="37"/>
      <c r="D48" s="37"/>
      <c r="E48" s="37"/>
      <c r="F48" s="37"/>
      <c r="G48" s="37"/>
      <c r="H48" s="37"/>
      <c r="I48" s="118"/>
      <c r="J48" s="37"/>
      <c r="K48" s="40"/>
    </row>
    <row r="49" spans="2:47" s="1" customFormat="1" ht="18" customHeight="1">
      <c r="B49" s="36"/>
      <c r="C49" s="32" t="s">
        <v>24</v>
      </c>
      <c r="D49" s="37"/>
      <c r="E49" s="37"/>
      <c r="F49" s="30" t="str">
        <f>F12</f>
        <v>K Náklí 404, 257 41 Týnec nad Sázavou</v>
      </c>
      <c r="G49" s="37"/>
      <c r="H49" s="37"/>
      <c r="I49" s="119" t="s">
        <v>26</v>
      </c>
      <c r="J49" s="120" t="str">
        <f>IF(J12="","",J12)</f>
        <v>4.1.2017</v>
      </c>
      <c r="K49" s="40"/>
    </row>
    <row r="50" spans="2:47" s="1" customFormat="1" ht="6.9" customHeight="1">
      <c r="B50" s="36"/>
      <c r="C50" s="37"/>
      <c r="D50" s="37"/>
      <c r="E50" s="37"/>
      <c r="F50" s="37"/>
      <c r="G50" s="37"/>
      <c r="H50" s="37"/>
      <c r="I50" s="118"/>
      <c r="J50" s="37"/>
      <c r="K50" s="40"/>
    </row>
    <row r="51" spans="2:47" s="1" customFormat="1" ht="13.2">
      <c r="B51" s="36"/>
      <c r="C51" s="32" t="s">
        <v>30</v>
      </c>
      <c r="D51" s="37"/>
      <c r="E51" s="37"/>
      <c r="F51" s="30" t="str">
        <f>E15</f>
        <v>Město Týnec nad Sázavou</v>
      </c>
      <c r="G51" s="37"/>
      <c r="H51" s="37"/>
      <c r="I51" s="119" t="s">
        <v>36</v>
      </c>
      <c r="J51" s="30" t="str">
        <f>E21</f>
        <v>Sladký &amp; Partners s.r.o., projektový atelier</v>
      </c>
      <c r="K51" s="40"/>
    </row>
    <row r="52" spans="2:47" s="1" customFormat="1" ht="14.4" customHeight="1">
      <c r="B52" s="36"/>
      <c r="C52" s="32" t="s">
        <v>34</v>
      </c>
      <c r="D52" s="37"/>
      <c r="E52" s="37"/>
      <c r="F52" s="30" t="str">
        <f>IF(E18="","",E18)</f>
        <v/>
      </c>
      <c r="G52" s="37"/>
      <c r="H52" s="37"/>
      <c r="I52" s="118"/>
      <c r="J52" s="37"/>
      <c r="K52" s="40"/>
    </row>
    <row r="53" spans="2:47" s="1" customFormat="1" ht="10.35" customHeight="1">
      <c r="B53" s="36"/>
      <c r="C53" s="37"/>
      <c r="D53" s="37"/>
      <c r="E53" s="37"/>
      <c r="F53" s="37"/>
      <c r="G53" s="37"/>
      <c r="H53" s="37"/>
      <c r="I53" s="118"/>
      <c r="J53" s="37"/>
      <c r="K53" s="40"/>
    </row>
    <row r="54" spans="2:47" s="1" customFormat="1" ht="29.25" customHeight="1">
      <c r="B54" s="36"/>
      <c r="C54" s="144" t="s">
        <v>165</v>
      </c>
      <c r="D54" s="132"/>
      <c r="E54" s="132"/>
      <c r="F54" s="132"/>
      <c r="G54" s="132"/>
      <c r="H54" s="132"/>
      <c r="I54" s="145"/>
      <c r="J54" s="146" t="s">
        <v>166</v>
      </c>
      <c r="K54" s="147"/>
    </row>
    <row r="55" spans="2:47" s="1" customFormat="1" ht="10.35" customHeight="1">
      <c r="B55" s="36"/>
      <c r="C55" s="37"/>
      <c r="D55" s="37"/>
      <c r="E55" s="37"/>
      <c r="F55" s="37"/>
      <c r="G55" s="37"/>
      <c r="H55" s="37"/>
      <c r="I55" s="118"/>
      <c r="J55" s="37"/>
      <c r="K55" s="40"/>
    </row>
    <row r="56" spans="2:47" s="1" customFormat="1" ht="29.25" customHeight="1">
      <c r="B56" s="36"/>
      <c r="C56" s="148" t="s">
        <v>167</v>
      </c>
      <c r="D56" s="37"/>
      <c r="E56" s="37"/>
      <c r="F56" s="37"/>
      <c r="G56" s="37"/>
      <c r="H56" s="37"/>
      <c r="I56" s="118"/>
      <c r="J56" s="128">
        <f>J83</f>
        <v>0</v>
      </c>
      <c r="K56" s="40"/>
      <c r="AU56" s="19" t="s">
        <v>168</v>
      </c>
    </row>
    <row r="57" spans="2:47" s="8" customFormat="1" ht="24.9" customHeight="1">
      <c r="B57" s="149"/>
      <c r="C57" s="150"/>
      <c r="D57" s="151" t="s">
        <v>169</v>
      </c>
      <c r="E57" s="152"/>
      <c r="F57" s="152"/>
      <c r="G57" s="152"/>
      <c r="H57" s="152"/>
      <c r="I57" s="153"/>
      <c r="J57" s="154">
        <f>J84</f>
        <v>0</v>
      </c>
      <c r="K57" s="155"/>
    </row>
    <row r="58" spans="2:47" s="9" customFormat="1" ht="19.95" customHeight="1">
      <c r="B58" s="156"/>
      <c r="C58" s="157"/>
      <c r="D58" s="158" t="s">
        <v>279</v>
      </c>
      <c r="E58" s="159"/>
      <c r="F58" s="159"/>
      <c r="G58" s="159"/>
      <c r="H58" s="159"/>
      <c r="I58" s="160"/>
      <c r="J58" s="161">
        <f>J85</f>
        <v>0</v>
      </c>
      <c r="K58" s="162"/>
    </row>
    <row r="59" spans="2:47" s="9" customFormat="1" ht="19.95" customHeight="1">
      <c r="B59" s="156"/>
      <c r="C59" s="157"/>
      <c r="D59" s="158" t="s">
        <v>4706</v>
      </c>
      <c r="E59" s="159"/>
      <c r="F59" s="159"/>
      <c r="G59" s="159"/>
      <c r="H59" s="159"/>
      <c r="I59" s="160"/>
      <c r="J59" s="161">
        <f>J165</f>
        <v>0</v>
      </c>
      <c r="K59" s="162"/>
    </row>
    <row r="60" spans="2:47" s="9" customFormat="1" ht="19.95" customHeight="1">
      <c r="B60" s="156"/>
      <c r="C60" s="157"/>
      <c r="D60" s="158" t="s">
        <v>171</v>
      </c>
      <c r="E60" s="159"/>
      <c r="F60" s="159"/>
      <c r="G60" s="159"/>
      <c r="H60" s="159"/>
      <c r="I60" s="160"/>
      <c r="J60" s="161">
        <f>J215</f>
        <v>0</v>
      </c>
      <c r="K60" s="162"/>
    </row>
    <row r="61" spans="2:47" s="9" customFormat="1" ht="19.95" customHeight="1">
      <c r="B61" s="156"/>
      <c r="C61" s="157"/>
      <c r="D61" s="158" t="s">
        <v>173</v>
      </c>
      <c r="E61" s="159"/>
      <c r="F61" s="159"/>
      <c r="G61" s="159"/>
      <c r="H61" s="159"/>
      <c r="I61" s="160"/>
      <c r="J61" s="161">
        <f>J223</f>
        <v>0</v>
      </c>
      <c r="K61" s="162"/>
    </row>
    <row r="62" spans="2:47" s="8" customFormat="1" ht="24.9" customHeight="1">
      <c r="B62" s="149"/>
      <c r="C62" s="150"/>
      <c r="D62" s="151" t="s">
        <v>174</v>
      </c>
      <c r="E62" s="152"/>
      <c r="F62" s="152"/>
      <c r="G62" s="152"/>
      <c r="H62" s="152"/>
      <c r="I62" s="153"/>
      <c r="J62" s="154">
        <f>J226</f>
        <v>0</v>
      </c>
      <c r="K62" s="155"/>
    </row>
    <row r="63" spans="2:47" s="9" customFormat="1" ht="19.95" customHeight="1">
      <c r="B63" s="156"/>
      <c r="C63" s="157"/>
      <c r="D63" s="158" t="s">
        <v>289</v>
      </c>
      <c r="E63" s="159"/>
      <c r="F63" s="159"/>
      <c r="G63" s="159"/>
      <c r="H63" s="159"/>
      <c r="I63" s="160"/>
      <c r="J63" s="161">
        <f>J227</f>
        <v>0</v>
      </c>
      <c r="K63" s="162"/>
    </row>
    <row r="64" spans="2:47" s="1" customFormat="1" ht="21.75" customHeight="1">
      <c r="B64" s="36"/>
      <c r="C64" s="37"/>
      <c r="D64" s="37"/>
      <c r="E64" s="37"/>
      <c r="F64" s="37"/>
      <c r="G64" s="37"/>
      <c r="H64" s="37"/>
      <c r="I64" s="118"/>
      <c r="J64" s="37"/>
      <c r="K64" s="40"/>
    </row>
    <row r="65" spans="2:12" s="1" customFormat="1" ht="6.9" customHeight="1">
      <c r="B65" s="51"/>
      <c r="C65" s="52"/>
      <c r="D65" s="52"/>
      <c r="E65" s="52"/>
      <c r="F65" s="52"/>
      <c r="G65" s="52"/>
      <c r="H65" s="52"/>
      <c r="I65" s="139"/>
      <c r="J65" s="52"/>
      <c r="K65" s="53"/>
    </row>
    <row r="69" spans="2:12" s="1" customFormat="1" ht="6.9" customHeight="1">
      <c r="B69" s="54"/>
      <c r="C69" s="55"/>
      <c r="D69" s="55"/>
      <c r="E69" s="55"/>
      <c r="F69" s="55"/>
      <c r="G69" s="55"/>
      <c r="H69" s="55"/>
      <c r="I69" s="142"/>
      <c r="J69" s="55"/>
      <c r="K69" s="55"/>
      <c r="L69" s="56"/>
    </row>
    <row r="70" spans="2:12" s="1" customFormat="1" ht="36.9" customHeight="1">
      <c r="B70" s="36"/>
      <c r="C70" s="57" t="s">
        <v>179</v>
      </c>
      <c r="D70" s="58"/>
      <c r="E70" s="58"/>
      <c r="F70" s="58"/>
      <c r="G70" s="58"/>
      <c r="H70" s="58"/>
      <c r="I70" s="163"/>
      <c r="J70" s="58"/>
      <c r="K70" s="58"/>
      <c r="L70" s="56"/>
    </row>
    <row r="71" spans="2:12" s="1" customFormat="1" ht="6.9" customHeight="1">
      <c r="B71" s="36"/>
      <c r="C71" s="58"/>
      <c r="D71" s="58"/>
      <c r="E71" s="58"/>
      <c r="F71" s="58"/>
      <c r="G71" s="58"/>
      <c r="H71" s="58"/>
      <c r="I71" s="163"/>
      <c r="J71" s="58"/>
      <c r="K71" s="58"/>
      <c r="L71" s="56"/>
    </row>
    <row r="72" spans="2:12" s="1" customFormat="1" ht="14.4" customHeight="1">
      <c r="B72" s="36"/>
      <c r="C72" s="60" t="s">
        <v>16</v>
      </c>
      <c r="D72" s="58"/>
      <c r="E72" s="58"/>
      <c r="F72" s="58"/>
      <c r="G72" s="58"/>
      <c r="H72" s="58"/>
      <c r="I72" s="163"/>
      <c r="J72" s="58"/>
      <c r="K72" s="58"/>
      <c r="L72" s="56"/>
    </row>
    <row r="73" spans="2:12" s="1" customFormat="1" ht="20.399999999999999" customHeight="1">
      <c r="B73" s="36"/>
      <c r="C73" s="58"/>
      <c r="D73" s="58"/>
      <c r="E73" s="416" t="str">
        <f>E7</f>
        <v>Přístavba a tělocvična ZŠ Týnec - II. etapa</v>
      </c>
      <c r="F73" s="390"/>
      <c r="G73" s="390"/>
      <c r="H73" s="390"/>
      <c r="I73" s="163"/>
      <c r="J73" s="58"/>
      <c r="K73" s="58"/>
      <c r="L73" s="56"/>
    </row>
    <row r="74" spans="2:12" s="1" customFormat="1" ht="14.4" customHeight="1">
      <c r="B74" s="36"/>
      <c r="C74" s="60" t="s">
        <v>162</v>
      </c>
      <c r="D74" s="58"/>
      <c r="E74" s="58"/>
      <c r="F74" s="58"/>
      <c r="G74" s="58"/>
      <c r="H74" s="58"/>
      <c r="I74" s="163"/>
      <c r="J74" s="58"/>
      <c r="K74" s="58"/>
      <c r="L74" s="56"/>
    </row>
    <row r="75" spans="2:12" s="1" customFormat="1" ht="22.2" customHeight="1">
      <c r="B75" s="36"/>
      <c r="C75" s="58"/>
      <c r="D75" s="58"/>
      <c r="E75" s="387" t="str">
        <f>E9</f>
        <v>SO-103 - Zpevněné plochy vnitroareálové</v>
      </c>
      <c r="F75" s="390"/>
      <c r="G75" s="390"/>
      <c r="H75" s="390"/>
      <c r="I75" s="163"/>
      <c r="J75" s="58"/>
      <c r="K75" s="58"/>
      <c r="L75" s="56"/>
    </row>
    <row r="76" spans="2:12" s="1" customFormat="1" ht="6.9" customHeight="1">
      <c r="B76" s="36"/>
      <c r="C76" s="58"/>
      <c r="D76" s="58"/>
      <c r="E76" s="58"/>
      <c r="F76" s="58"/>
      <c r="G76" s="58"/>
      <c r="H76" s="58"/>
      <c r="I76" s="163"/>
      <c r="J76" s="58"/>
      <c r="K76" s="58"/>
      <c r="L76" s="56"/>
    </row>
    <row r="77" spans="2:12" s="1" customFormat="1" ht="18" customHeight="1">
      <c r="B77" s="36"/>
      <c r="C77" s="60" t="s">
        <v>24</v>
      </c>
      <c r="D77" s="58"/>
      <c r="E77" s="58"/>
      <c r="F77" s="164" t="str">
        <f>F12</f>
        <v>K Náklí 404, 257 41 Týnec nad Sázavou</v>
      </c>
      <c r="G77" s="58"/>
      <c r="H77" s="58"/>
      <c r="I77" s="165" t="s">
        <v>26</v>
      </c>
      <c r="J77" s="68" t="str">
        <f>IF(J12="","",J12)</f>
        <v>4.1.2017</v>
      </c>
      <c r="K77" s="58"/>
      <c r="L77" s="56"/>
    </row>
    <row r="78" spans="2:12" s="1" customFormat="1" ht="6.9" customHeight="1">
      <c r="B78" s="36"/>
      <c r="C78" s="58"/>
      <c r="D78" s="58"/>
      <c r="E78" s="58"/>
      <c r="F78" s="58"/>
      <c r="G78" s="58"/>
      <c r="H78" s="58"/>
      <c r="I78" s="163"/>
      <c r="J78" s="58"/>
      <c r="K78" s="58"/>
      <c r="L78" s="56"/>
    </row>
    <row r="79" spans="2:12" s="1" customFormat="1" ht="13.2">
      <c r="B79" s="36"/>
      <c r="C79" s="60" t="s">
        <v>30</v>
      </c>
      <c r="D79" s="58"/>
      <c r="E79" s="58"/>
      <c r="F79" s="164" t="str">
        <f>E15</f>
        <v>Město Týnec nad Sázavou</v>
      </c>
      <c r="G79" s="58"/>
      <c r="H79" s="58"/>
      <c r="I79" s="165" t="s">
        <v>36</v>
      </c>
      <c r="J79" s="164" t="str">
        <f>E21</f>
        <v>Sladký &amp; Partners s.r.o., projektový atelier</v>
      </c>
      <c r="K79" s="58"/>
      <c r="L79" s="56"/>
    </row>
    <row r="80" spans="2:12" s="1" customFormat="1" ht="14.4" customHeight="1">
      <c r="B80" s="36"/>
      <c r="C80" s="60" t="s">
        <v>34</v>
      </c>
      <c r="D80" s="58"/>
      <c r="E80" s="58"/>
      <c r="F80" s="164" t="str">
        <f>IF(E18="","",E18)</f>
        <v/>
      </c>
      <c r="G80" s="58"/>
      <c r="H80" s="58"/>
      <c r="I80" s="163"/>
      <c r="J80" s="58"/>
      <c r="K80" s="58"/>
      <c r="L80" s="56"/>
    </row>
    <row r="81" spans="2:65" s="1" customFormat="1" ht="10.35" customHeight="1">
      <c r="B81" s="36"/>
      <c r="C81" s="58"/>
      <c r="D81" s="58"/>
      <c r="E81" s="58"/>
      <c r="F81" s="58"/>
      <c r="G81" s="58"/>
      <c r="H81" s="58"/>
      <c r="I81" s="163"/>
      <c r="J81" s="58"/>
      <c r="K81" s="58"/>
      <c r="L81" s="56"/>
    </row>
    <row r="82" spans="2:65" s="10" customFormat="1" ht="29.25" customHeight="1">
      <c r="B82" s="166"/>
      <c r="C82" s="167" t="s">
        <v>180</v>
      </c>
      <c r="D82" s="168" t="s">
        <v>60</v>
      </c>
      <c r="E82" s="168" t="s">
        <v>56</v>
      </c>
      <c r="F82" s="168" t="s">
        <v>181</v>
      </c>
      <c r="G82" s="168" t="s">
        <v>182</v>
      </c>
      <c r="H82" s="168" t="s">
        <v>183</v>
      </c>
      <c r="I82" s="169" t="s">
        <v>184</v>
      </c>
      <c r="J82" s="168" t="s">
        <v>166</v>
      </c>
      <c r="K82" s="170" t="s">
        <v>185</v>
      </c>
      <c r="L82" s="171"/>
      <c r="M82" s="77" t="s">
        <v>186</v>
      </c>
      <c r="N82" s="78" t="s">
        <v>45</v>
      </c>
      <c r="O82" s="78" t="s">
        <v>187</v>
      </c>
      <c r="P82" s="78" t="s">
        <v>188</v>
      </c>
      <c r="Q82" s="78" t="s">
        <v>189</v>
      </c>
      <c r="R82" s="78" t="s">
        <v>190</v>
      </c>
      <c r="S82" s="78" t="s">
        <v>191</v>
      </c>
      <c r="T82" s="79" t="s">
        <v>192</v>
      </c>
    </row>
    <row r="83" spans="2:65" s="1" customFormat="1" ht="29.25" customHeight="1">
      <c r="B83" s="36"/>
      <c r="C83" s="83" t="s">
        <v>167</v>
      </c>
      <c r="D83" s="58"/>
      <c r="E83" s="58"/>
      <c r="F83" s="58"/>
      <c r="G83" s="58"/>
      <c r="H83" s="58"/>
      <c r="I83" s="163"/>
      <c r="J83" s="172">
        <f>BK83</f>
        <v>0</v>
      </c>
      <c r="K83" s="58"/>
      <c r="L83" s="56"/>
      <c r="M83" s="80"/>
      <c r="N83" s="81"/>
      <c r="O83" s="81"/>
      <c r="P83" s="173">
        <f>P84+P226</f>
        <v>0</v>
      </c>
      <c r="Q83" s="81"/>
      <c r="R83" s="173">
        <f>R84+R226</f>
        <v>483.78271270000005</v>
      </c>
      <c r="S83" s="81"/>
      <c r="T83" s="174">
        <f>T84+T226</f>
        <v>372.44063999999997</v>
      </c>
      <c r="AT83" s="19" t="s">
        <v>74</v>
      </c>
      <c r="AU83" s="19" t="s">
        <v>168</v>
      </c>
      <c r="BK83" s="175">
        <f>BK84+BK226</f>
        <v>0</v>
      </c>
    </row>
    <row r="84" spans="2:65" s="11" customFormat="1" ht="37.35" customHeight="1">
      <c r="B84" s="176"/>
      <c r="C84" s="177"/>
      <c r="D84" s="178" t="s">
        <v>74</v>
      </c>
      <c r="E84" s="179" t="s">
        <v>193</v>
      </c>
      <c r="F84" s="179" t="s">
        <v>194</v>
      </c>
      <c r="G84" s="177"/>
      <c r="H84" s="177"/>
      <c r="I84" s="180"/>
      <c r="J84" s="181">
        <f>BK84</f>
        <v>0</v>
      </c>
      <c r="K84" s="177"/>
      <c r="L84" s="182"/>
      <c r="M84" s="183"/>
      <c r="N84" s="184"/>
      <c r="O84" s="184"/>
      <c r="P84" s="185">
        <f>P85+P165+P215+P223</f>
        <v>0</v>
      </c>
      <c r="Q84" s="184"/>
      <c r="R84" s="185">
        <f>R85+R165+R215+R223</f>
        <v>483.71071270000004</v>
      </c>
      <c r="S84" s="184"/>
      <c r="T84" s="186">
        <f>T85+T165+T215+T223</f>
        <v>372.44063999999997</v>
      </c>
      <c r="AR84" s="187" t="s">
        <v>23</v>
      </c>
      <c r="AT84" s="188" t="s">
        <v>74</v>
      </c>
      <c r="AU84" s="188" t="s">
        <v>75</v>
      </c>
      <c r="AY84" s="187" t="s">
        <v>195</v>
      </c>
      <c r="BK84" s="189">
        <f>BK85+BK165+BK215+BK223</f>
        <v>0</v>
      </c>
    </row>
    <row r="85" spans="2:65" s="11" customFormat="1" ht="19.95" customHeight="1">
      <c r="B85" s="176"/>
      <c r="C85" s="177"/>
      <c r="D85" s="190" t="s">
        <v>74</v>
      </c>
      <c r="E85" s="191" t="s">
        <v>23</v>
      </c>
      <c r="F85" s="191" t="s">
        <v>294</v>
      </c>
      <c r="G85" s="177"/>
      <c r="H85" s="177"/>
      <c r="I85" s="180"/>
      <c r="J85" s="192">
        <f>BK85</f>
        <v>0</v>
      </c>
      <c r="K85" s="177"/>
      <c r="L85" s="182"/>
      <c r="M85" s="183"/>
      <c r="N85" s="184"/>
      <c r="O85" s="184"/>
      <c r="P85" s="185">
        <f>SUM(P86:P164)</f>
        <v>0</v>
      </c>
      <c r="Q85" s="184"/>
      <c r="R85" s="185">
        <f>SUM(R86:R164)</f>
        <v>16.683129999999998</v>
      </c>
      <c r="S85" s="184"/>
      <c r="T85" s="186">
        <f>SUM(T86:T164)</f>
        <v>372.44063999999997</v>
      </c>
      <c r="AR85" s="187" t="s">
        <v>23</v>
      </c>
      <c r="AT85" s="188" t="s">
        <v>74</v>
      </c>
      <c r="AU85" s="188" t="s">
        <v>23</v>
      </c>
      <c r="AY85" s="187" t="s">
        <v>195</v>
      </c>
      <c r="BK85" s="189">
        <f>SUM(BK86:BK164)</f>
        <v>0</v>
      </c>
    </row>
    <row r="86" spans="2:65" s="1" customFormat="1" ht="20.399999999999999" customHeight="1">
      <c r="B86" s="36"/>
      <c r="C86" s="193" t="s">
        <v>23</v>
      </c>
      <c r="D86" s="193" t="s">
        <v>198</v>
      </c>
      <c r="E86" s="194" t="s">
        <v>4713</v>
      </c>
      <c r="F86" s="195" t="s">
        <v>4714</v>
      </c>
      <c r="G86" s="196" t="s">
        <v>222</v>
      </c>
      <c r="H86" s="197">
        <v>895.29</v>
      </c>
      <c r="I86" s="198"/>
      <c r="J86" s="199">
        <f>ROUND(I86*H86,2)</f>
        <v>0</v>
      </c>
      <c r="K86" s="195" t="s">
        <v>223</v>
      </c>
      <c r="L86" s="56"/>
      <c r="M86" s="200" t="s">
        <v>22</v>
      </c>
      <c r="N86" s="201" t="s">
        <v>46</v>
      </c>
      <c r="O86" s="37"/>
      <c r="P86" s="202">
        <f>O86*H86</f>
        <v>0</v>
      </c>
      <c r="Q86" s="202">
        <v>0</v>
      </c>
      <c r="R86" s="202">
        <f>Q86*H86</f>
        <v>0</v>
      </c>
      <c r="S86" s="202">
        <v>0.23499999999999999</v>
      </c>
      <c r="T86" s="203">
        <f>S86*H86</f>
        <v>210.39314999999999</v>
      </c>
      <c r="AR86" s="19" t="s">
        <v>202</v>
      </c>
      <c r="AT86" s="19" t="s">
        <v>198</v>
      </c>
      <c r="AU86" s="19" t="s">
        <v>83</v>
      </c>
      <c r="AY86" s="19" t="s">
        <v>195</v>
      </c>
      <c r="BE86" s="204">
        <f>IF(N86="základní",J86,0)</f>
        <v>0</v>
      </c>
      <c r="BF86" s="204">
        <f>IF(N86="snížená",J86,0)</f>
        <v>0</v>
      </c>
      <c r="BG86" s="204">
        <f>IF(N86="zákl. přenesená",J86,0)</f>
        <v>0</v>
      </c>
      <c r="BH86" s="204">
        <f>IF(N86="sníž. přenesená",J86,0)</f>
        <v>0</v>
      </c>
      <c r="BI86" s="204">
        <f>IF(N86="nulová",J86,0)</f>
        <v>0</v>
      </c>
      <c r="BJ86" s="19" t="s">
        <v>23</v>
      </c>
      <c r="BK86" s="204">
        <f>ROUND(I86*H86,2)</f>
        <v>0</v>
      </c>
      <c r="BL86" s="19" t="s">
        <v>202</v>
      </c>
      <c r="BM86" s="19" t="s">
        <v>4978</v>
      </c>
    </row>
    <row r="87" spans="2:65" s="1" customFormat="1" ht="192">
      <c r="B87" s="36"/>
      <c r="C87" s="58"/>
      <c r="D87" s="205" t="s">
        <v>225</v>
      </c>
      <c r="E87" s="58"/>
      <c r="F87" s="206" t="s">
        <v>4716</v>
      </c>
      <c r="G87" s="58"/>
      <c r="H87" s="58"/>
      <c r="I87" s="163"/>
      <c r="J87" s="58"/>
      <c r="K87" s="58"/>
      <c r="L87" s="56"/>
      <c r="M87" s="73"/>
      <c r="N87" s="37"/>
      <c r="O87" s="37"/>
      <c r="P87" s="37"/>
      <c r="Q87" s="37"/>
      <c r="R87" s="37"/>
      <c r="S87" s="37"/>
      <c r="T87" s="74"/>
      <c r="AT87" s="19" t="s">
        <v>225</v>
      </c>
      <c r="AU87" s="19" t="s">
        <v>83</v>
      </c>
    </row>
    <row r="88" spans="2:65" s="12" customFormat="1">
      <c r="B88" s="207"/>
      <c r="C88" s="208"/>
      <c r="D88" s="205" t="s">
        <v>210</v>
      </c>
      <c r="E88" s="209" t="s">
        <v>22</v>
      </c>
      <c r="F88" s="210" t="s">
        <v>1257</v>
      </c>
      <c r="G88" s="208"/>
      <c r="H88" s="211" t="s">
        <v>22</v>
      </c>
      <c r="I88" s="212"/>
      <c r="J88" s="208"/>
      <c r="K88" s="208"/>
      <c r="L88" s="213"/>
      <c r="M88" s="214"/>
      <c r="N88" s="215"/>
      <c r="O88" s="215"/>
      <c r="P88" s="215"/>
      <c r="Q88" s="215"/>
      <c r="R88" s="215"/>
      <c r="S88" s="215"/>
      <c r="T88" s="216"/>
      <c r="AT88" s="217" t="s">
        <v>210</v>
      </c>
      <c r="AU88" s="217" t="s">
        <v>83</v>
      </c>
      <c r="AV88" s="12" t="s">
        <v>23</v>
      </c>
      <c r="AW88" s="12" t="s">
        <v>38</v>
      </c>
      <c r="AX88" s="12" t="s">
        <v>75</v>
      </c>
      <c r="AY88" s="217" t="s">
        <v>195</v>
      </c>
    </row>
    <row r="89" spans="2:65" s="13" customFormat="1">
      <c r="B89" s="218"/>
      <c r="C89" s="219"/>
      <c r="D89" s="205" t="s">
        <v>210</v>
      </c>
      <c r="E89" s="220" t="s">
        <v>22</v>
      </c>
      <c r="F89" s="221" t="s">
        <v>4979</v>
      </c>
      <c r="G89" s="219"/>
      <c r="H89" s="222">
        <v>895.29</v>
      </c>
      <c r="I89" s="223"/>
      <c r="J89" s="219"/>
      <c r="K89" s="219"/>
      <c r="L89" s="224"/>
      <c r="M89" s="225"/>
      <c r="N89" s="226"/>
      <c r="O89" s="226"/>
      <c r="P89" s="226"/>
      <c r="Q89" s="226"/>
      <c r="R89" s="226"/>
      <c r="S89" s="226"/>
      <c r="T89" s="227"/>
      <c r="AT89" s="228" t="s">
        <v>210</v>
      </c>
      <c r="AU89" s="228" t="s">
        <v>83</v>
      </c>
      <c r="AV89" s="13" t="s">
        <v>83</v>
      </c>
      <c r="AW89" s="13" t="s">
        <v>38</v>
      </c>
      <c r="AX89" s="13" t="s">
        <v>75</v>
      </c>
      <c r="AY89" s="228" t="s">
        <v>195</v>
      </c>
    </row>
    <row r="90" spans="2:65" s="14" customFormat="1">
      <c r="B90" s="229"/>
      <c r="C90" s="230"/>
      <c r="D90" s="205" t="s">
        <v>210</v>
      </c>
      <c r="E90" s="231" t="s">
        <v>22</v>
      </c>
      <c r="F90" s="232" t="s">
        <v>215</v>
      </c>
      <c r="G90" s="230"/>
      <c r="H90" s="233">
        <v>895.29</v>
      </c>
      <c r="I90" s="234"/>
      <c r="J90" s="230"/>
      <c r="K90" s="230"/>
      <c r="L90" s="235"/>
      <c r="M90" s="236"/>
      <c r="N90" s="237"/>
      <c r="O90" s="237"/>
      <c r="P90" s="237"/>
      <c r="Q90" s="237"/>
      <c r="R90" s="237"/>
      <c r="S90" s="237"/>
      <c r="T90" s="238"/>
      <c r="AT90" s="239" t="s">
        <v>210</v>
      </c>
      <c r="AU90" s="239" t="s">
        <v>83</v>
      </c>
      <c r="AV90" s="14" t="s">
        <v>216</v>
      </c>
      <c r="AW90" s="14" t="s">
        <v>38</v>
      </c>
      <c r="AX90" s="14" t="s">
        <v>75</v>
      </c>
      <c r="AY90" s="239" t="s">
        <v>195</v>
      </c>
    </row>
    <row r="91" spans="2:65" s="15" customFormat="1">
      <c r="B91" s="240"/>
      <c r="C91" s="241"/>
      <c r="D91" s="251" t="s">
        <v>210</v>
      </c>
      <c r="E91" s="252" t="s">
        <v>22</v>
      </c>
      <c r="F91" s="253" t="s">
        <v>217</v>
      </c>
      <c r="G91" s="241"/>
      <c r="H91" s="254">
        <v>895.29</v>
      </c>
      <c r="I91" s="245"/>
      <c r="J91" s="241"/>
      <c r="K91" s="241"/>
      <c r="L91" s="246"/>
      <c r="M91" s="247"/>
      <c r="N91" s="248"/>
      <c r="O91" s="248"/>
      <c r="P91" s="248"/>
      <c r="Q91" s="248"/>
      <c r="R91" s="248"/>
      <c r="S91" s="248"/>
      <c r="T91" s="249"/>
      <c r="AT91" s="250" t="s">
        <v>210</v>
      </c>
      <c r="AU91" s="250" t="s">
        <v>83</v>
      </c>
      <c r="AV91" s="15" t="s">
        <v>202</v>
      </c>
      <c r="AW91" s="15" t="s">
        <v>38</v>
      </c>
      <c r="AX91" s="15" t="s">
        <v>23</v>
      </c>
      <c r="AY91" s="250" t="s">
        <v>195</v>
      </c>
    </row>
    <row r="92" spans="2:65" s="1" customFormat="1" ht="20.399999999999999" customHeight="1">
      <c r="B92" s="36"/>
      <c r="C92" s="193" t="s">
        <v>83</v>
      </c>
      <c r="D92" s="193" t="s">
        <v>198</v>
      </c>
      <c r="E92" s="194" t="s">
        <v>4719</v>
      </c>
      <c r="F92" s="195" t="s">
        <v>4720</v>
      </c>
      <c r="G92" s="196" t="s">
        <v>222</v>
      </c>
      <c r="H92" s="197">
        <v>895.29</v>
      </c>
      <c r="I92" s="198"/>
      <c r="J92" s="199">
        <f>ROUND(I92*H92,2)</f>
        <v>0</v>
      </c>
      <c r="K92" s="195" t="s">
        <v>223</v>
      </c>
      <c r="L92" s="56"/>
      <c r="M92" s="200" t="s">
        <v>22</v>
      </c>
      <c r="N92" s="201" t="s">
        <v>46</v>
      </c>
      <c r="O92" s="37"/>
      <c r="P92" s="202">
        <f>O92*H92</f>
        <v>0</v>
      </c>
      <c r="Q92" s="202">
        <v>0</v>
      </c>
      <c r="R92" s="202">
        <f>Q92*H92</f>
        <v>0</v>
      </c>
      <c r="S92" s="202">
        <v>0.18099999999999999</v>
      </c>
      <c r="T92" s="203">
        <f>S92*H92</f>
        <v>162.04748999999998</v>
      </c>
      <c r="AR92" s="19" t="s">
        <v>202</v>
      </c>
      <c r="AT92" s="19" t="s">
        <v>198</v>
      </c>
      <c r="AU92" s="19" t="s">
        <v>83</v>
      </c>
      <c r="AY92" s="19" t="s">
        <v>195</v>
      </c>
      <c r="BE92" s="204">
        <f>IF(N92="základní",J92,0)</f>
        <v>0</v>
      </c>
      <c r="BF92" s="204">
        <f>IF(N92="snížená",J92,0)</f>
        <v>0</v>
      </c>
      <c r="BG92" s="204">
        <f>IF(N92="zákl. přenesená",J92,0)</f>
        <v>0</v>
      </c>
      <c r="BH92" s="204">
        <f>IF(N92="sníž. přenesená",J92,0)</f>
        <v>0</v>
      </c>
      <c r="BI92" s="204">
        <f>IF(N92="nulová",J92,0)</f>
        <v>0</v>
      </c>
      <c r="BJ92" s="19" t="s">
        <v>23</v>
      </c>
      <c r="BK92" s="204">
        <f>ROUND(I92*H92,2)</f>
        <v>0</v>
      </c>
      <c r="BL92" s="19" t="s">
        <v>202</v>
      </c>
      <c r="BM92" s="19" t="s">
        <v>4980</v>
      </c>
    </row>
    <row r="93" spans="2:65" s="1" customFormat="1" ht="192">
      <c r="B93" s="36"/>
      <c r="C93" s="58"/>
      <c r="D93" s="205" t="s">
        <v>225</v>
      </c>
      <c r="E93" s="58"/>
      <c r="F93" s="206" t="s">
        <v>4716</v>
      </c>
      <c r="G93" s="58"/>
      <c r="H93" s="58"/>
      <c r="I93" s="163"/>
      <c r="J93" s="58"/>
      <c r="K93" s="58"/>
      <c r="L93" s="56"/>
      <c r="M93" s="73"/>
      <c r="N93" s="37"/>
      <c r="O93" s="37"/>
      <c r="P93" s="37"/>
      <c r="Q93" s="37"/>
      <c r="R93" s="37"/>
      <c r="S93" s="37"/>
      <c r="T93" s="74"/>
      <c r="AT93" s="19" t="s">
        <v>225</v>
      </c>
      <c r="AU93" s="19" t="s">
        <v>83</v>
      </c>
    </row>
    <row r="94" spans="2:65" s="12" customFormat="1">
      <c r="B94" s="207"/>
      <c r="C94" s="208"/>
      <c r="D94" s="205" t="s">
        <v>210</v>
      </c>
      <c r="E94" s="209" t="s">
        <v>22</v>
      </c>
      <c r="F94" s="210" t="s">
        <v>1257</v>
      </c>
      <c r="G94" s="208"/>
      <c r="H94" s="211" t="s">
        <v>22</v>
      </c>
      <c r="I94" s="212"/>
      <c r="J94" s="208"/>
      <c r="K94" s="208"/>
      <c r="L94" s="213"/>
      <c r="M94" s="214"/>
      <c r="N94" s="215"/>
      <c r="O94" s="215"/>
      <c r="P94" s="215"/>
      <c r="Q94" s="215"/>
      <c r="R94" s="215"/>
      <c r="S94" s="215"/>
      <c r="T94" s="216"/>
      <c r="AT94" s="217" t="s">
        <v>210</v>
      </c>
      <c r="AU94" s="217" t="s">
        <v>83</v>
      </c>
      <c r="AV94" s="12" t="s">
        <v>23</v>
      </c>
      <c r="AW94" s="12" t="s">
        <v>38</v>
      </c>
      <c r="AX94" s="12" t="s">
        <v>75</v>
      </c>
      <c r="AY94" s="217" t="s">
        <v>195</v>
      </c>
    </row>
    <row r="95" spans="2:65" s="13" customFormat="1">
      <c r="B95" s="218"/>
      <c r="C95" s="219"/>
      <c r="D95" s="205" t="s">
        <v>210</v>
      </c>
      <c r="E95" s="220" t="s">
        <v>22</v>
      </c>
      <c r="F95" s="221" t="s">
        <v>4979</v>
      </c>
      <c r="G95" s="219"/>
      <c r="H95" s="222">
        <v>895.29</v>
      </c>
      <c r="I95" s="223"/>
      <c r="J95" s="219"/>
      <c r="K95" s="219"/>
      <c r="L95" s="224"/>
      <c r="M95" s="225"/>
      <c r="N95" s="226"/>
      <c r="O95" s="226"/>
      <c r="P95" s="226"/>
      <c r="Q95" s="226"/>
      <c r="R95" s="226"/>
      <c r="S95" s="226"/>
      <c r="T95" s="227"/>
      <c r="AT95" s="228" t="s">
        <v>210</v>
      </c>
      <c r="AU95" s="228" t="s">
        <v>83</v>
      </c>
      <c r="AV95" s="13" t="s">
        <v>83</v>
      </c>
      <c r="AW95" s="13" t="s">
        <v>38</v>
      </c>
      <c r="AX95" s="13" t="s">
        <v>75</v>
      </c>
      <c r="AY95" s="228" t="s">
        <v>195</v>
      </c>
    </row>
    <row r="96" spans="2:65" s="14" customFormat="1">
      <c r="B96" s="229"/>
      <c r="C96" s="230"/>
      <c r="D96" s="205" t="s">
        <v>210</v>
      </c>
      <c r="E96" s="231" t="s">
        <v>22</v>
      </c>
      <c r="F96" s="232" t="s">
        <v>215</v>
      </c>
      <c r="G96" s="230"/>
      <c r="H96" s="233">
        <v>895.29</v>
      </c>
      <c r="I96" s="234"/>
      <c r="J96" s="230"/>
      <c r="K96" s="230"/>
      <c r="L96" s="235"/>
      <c r="M96" s="236"/>
      <c r="N96" s="237"/>
      <c r="O96" s="237"/>
      <c r="P96" s="237"/>
      <c r="Q96" s="237"/>
      <c r="R96" s="237"/>
      <c r="S96" s="237"/>
      <c r="T96" s="238"/>
      <c r="AT96" s="239" t="s">
        <v>210</v>
      </c>
      <c r="AU96" s="239" t="s">
        <v>83</v>
      </c>
      <c r="AV96" s="14" t="s">
        <v>216</v>
      </c>
      <c r="AW96" s="14" t="s">
        <v>38</v>
      </c>
      <c r="AX96" s="14" t="s">
        <v>75</v>
      </c>
      <c r="AY96" s="239" t="s">
        <v>195</v>
      </c>
    </row>
    <row r="97" spans="2:65" s="15" customFormat="1">
      <c r="B97" s="240"/>
      <c r="C97" s="241"/>
      <c r="D97" s="251" t="s">
        <v>210</v>
      </c>
      <c r="E97" s="252" t="s">
        <v>22</v>
      </c>
      <c r="F97" s="253" t="s">
        <v>217</v>
      </c>
      <c r="G97" s="241"/>
      <c r="H97" s="254">
        <v>895.29</v>
      </c>
      <c r="I97" s="245"/>
      <c r="J97" s="241"/>
      <c r="K97" s="241"/>
      <c r="L97" s="246"/>
      <c r="M97" s="247"/>
      <c r="N97" s="248"/>
      <c r="O97" s="248"/>
      <c r="P97" s="248"/>
      <c r="Q97" s="248"/>
      <c r="R97" s="248"/>
      <c r="S97" s="248"/>
      <c r="T97" s="249"/>
      <c r="AT97" s="250" t="s">
        <v>210</v>
      </c>
      <c r="AU97" s="250" t="s">
        <v>83</v>
      </c>
      <c r="AV97" s="15" t="s">
        <v>202</v>
      </c>
      <c r="AW97" s="15" t="s">
        <v>38</v>
      </c>
      <c r="AX97" s="15" t="s">
        <v>23</v>
      </c>
      <c r="AY97" s="250" t="s">
        <v>195</v>
      </c>
    </row>
    <row r="98" spans="2:65" s="1" customFormat="1" ht="20.399999999999999" customHeight="1">
      <c r="B98" s="36"/>
      <c r="C98" s="193" t="s">
        <v>216</v>
      </c>
      <c r="D98" s="193" t="s">
        <v>198</v>
      </c>
      <c r="E98" s="194" t="s">
        <v>4811</v>
      </c>
      <c r="F98" s="195" t="s">
        <v>4812</v>
      </c>
      <c r="G98" s="196" t="s">
        <v>231</v>
      </c>
      <c r="H98" s="197">
        <v>230.38800000000001</v>
      </c>
      <c r="I98" s="198"/>
      <c r="J98" s="199">
        <f>ROUND(I98*H98,2)</f>
        <v>0</v>
      </c>
      <c r="K98" s="195" t="s">
        <v>223</v>
      </c>
      <c r="L98" s="56"/>
      <c r="M98" s="200" t="s">
        <v>22</v>
      </c>
      <c r="N98" s="201" t="s">
        <v>46</v>
      </c>
      <c r="O98" s="37"/>
      <c r="P98" s="202">
        <f>O98*H98</f>
        <v>0</v>
      </c>
      <c r="Q98" s="202">
        <v>0</v>
      </c>
      <c r="R98" s="202">
        <f>Q98*H98</f>
        <v>0</v>
      </c>
      <c r="S98" s="202">
        <v>0</v>
      </c>
      <c r="T98" s="203">
        <f>S98*H98</f>
        <v>0</v>
      </c>
      <c r="AR98" s="19" t="s">
        <v>202</v>
      </c>
      <c r="AT98" s="19" t="s">
        <v>198</v>
      </c>
      <c r="AU98" s="19" t="s">
        <v>83</v>
      </c>
      <c r="AY98" s="19" t="s">
        <v>195</v>
      </c>
      <c r="BE98" s="204">
        <f>IF(N98="základní",J98,0)</f>
        <v>0</v>
      </c>
      <c r="BF98" s="204">
        <f>IF(N98="snížená",J98,0)</f>
        <v>0</v>
      </c>
      <c r="BG98" s="204">
        <f>IF(N98="zákl. přenesená",J98,0)</f>
        <v>0</v>
      </c>
      <c r="BH98" s="204">
        <f>IF(N98="sníž. přenesená",J98,0)</f>
        <v>0</v>
      </c>
      <c r="BI98" s="204">
        <f>IF(N98="nulová",J98,0)</f>
        <v>0</v>
      </c>
      <c r="BJ98" s="19" t="s">
        <v>23</v>
      </c>
      <c r="BK98" s="204">
        <f>ROUND(I98*H98,2)</f>
        <v>0</v>
      </c>
      <c r="BL98" s="19" t="s">
        <v>202</v>
      </c>
      <c r="BM98" s="19" t="s">
        <v>4981</v>
      </c>
    </row>
    <row r="99" spans="2:65" s="1" customFormat="1" ht="108">
      <c r="B99" s="36"/>
      <c r="C99" s="58"/>
      <c r="D99" s="205" t="s">
        <v>225</v>
      </c>
      <c r="E99" s="58"/>
      <c r="F99" s="206" t="s">
        <v>4814</v>
      </c>
      <c r="G99" s="58"/>
      <c r="H99" s="58"/>
      <c r="I99" s="163"/>
      <c r="J99" s="58"/>
      <c r="K99" s="58"/>
      <c r="L99" s="56"/>
      <c r="M99" s="73"/>
      <c r="N99" s="37"/>
      <c r="O99" s="37"/>
      <c r="P99" s="37"/>
      <c r="Q99" s="37"/>
      <c r="R99" s="37"/>
      <c r="S99" s="37"/>
      <c r="T99" s="74"/>
      <c r="AT99" s="19" t="s">
        <v>225</v>
      </c>
      <c r="AU99" s="19" t="s">
        <v>83</v>
      </c>
    </row>
    <row r="100" spans="2:65" s="12" customFormat="1">
      <c r="B100" s="207"/>
      <c r="C100" s="208"/>
      <c r="D100" s="205" t="s">
        <v>210</v>
      </c>
      <c r="E100" s="209" t="s">
        <v>22</v>
      </c>
      <c r="F100" s="210" t="s">
        <v>4982</v>
      </c>
      <c r="G100" s="208"/>
      <c r="H100" s="211" t="s">
        <v>22</v>
      </c>
      <c r="I100" s="212"/>
      <c r="J100" s="208"/>
      <c r="K100" s="208"/>
      <c r="L100" s="213"/>
      <c r="M100" s="214"/>
      <c r="N100" s="215"/>
      <c r="O100" s="215"/>
      <c r="P100" s="215"/>
      <c r="Q100" s="215"/>
      <c r="R100" s="215"/>
      <c r="S100" s="215"/>
      <c r="T100" s="216"/>
      <c r="AT100" s="217" t="s">
        <v>210</v>
      </c>
      <c r="AU100" s="217" t="s">
        <v>83</v>
      </c>
      <c r="AV100" s="12" t="s">
        <v>23</v>
      </c>
      <c r="AW100" s="12" t="s">
        <v>38</v>
      </c>
      <c r="AX100" s="12" t="s">
        <v>75</v>
      </c>
      <c r="AY100" s="217" t="s">
        <v>195</v>
      </c>
    </row>
    <row r="101" spans="2:65" s="13" customFormat="1">
      <c r="B101" s="218"/>
      <c r="C101" s="219"/>
      <c r="D101" s="205" t="s">
        <v>210</v>
      </c>
      <c r="E101" s="220" t="s">
        <v>22</v>
      </c>
      <c r="F101" s="221" t="s">
        <v>4983</v>
      </c>
      <c r="G101" s="219"/>
      <c r="H101" s="222">
        <v>183.24199999999999</v>
      </c>
      <c r="I101" s="223"/>
      <c r="J101" s="219"/>
      <c r="K101" s="219"/>
      <c r="L101" s="224"/>
      <c r="M101" s="225"/>
      <c r="N101" s="226"/>
      <c r="O101" s="226"/>
      <c r="P101" s="226"/>
      <c r="Q101" s="226"/>
      <c r="R101" s="226"/>
      <c r="S101" s="226"/>
      <c r="T101" s="227"/>
      <c r="AT101" s="228" t="s">
        <v>210</v>
      </c>
      <c r="AU101" s="228" t="s">
        <v>83</v>
      </c>
      <c r="AV101" s="13" t="s">
        <v>83</v>
      </c>
      <c r="AW101" s="13" t="s">
        <v>38</v>
      </c>
      <c r="AX101" s="13" t="s">
        <v>75</v>
      </c>
      <c r="AY101" s="228" t="s">
        <v>195</v>
      </c>
    </row>
    <row r="102" spans="2:65" s="13" customFormat="1">
      <c r="B102" s="218"/>
      <c r="C102" s="219"/>
      <c r="D102" s="205" t="s">
        <v>210</v>
      </c>
      <c r="E102" s="220" t="s">
        <v>22</v>
      </c>
      <c r="F102" s="221" t="s">
        <v>4984</v>
      </c>
      <c r="G102" s="219"/>
      <c r="H102" s="222">
        <v>104.748</v>
      </c>
      <c r="I102" s="223"/>
      <c r="J102" s="219"/>
      <c r="K102" s="219"/>
      <c r="L102" s="224"/>
      <c r="M102" s="225"/>
      <c r="N102" s="226"/>
      <c r="O102" s="226"/>
      <c r="P102" s="226"/>
      <c r="Q102" s="226"/>
      <c r="R102" s="226"/>
      <c r="S102" s="226"/>
      <c r="T102" s="227"/>
      <c r="AT102" s="228" t="s">
        <v>210</v>
      </c>
      <c r="AU102" s="228" t="s">
        <v>83</v>
      </c>
      <c r="AV102" s="13" t="s">
        <v>83</v>
      </c>
      <c r="AW102" s="13" t="s">
        <v>38</v>
      </c>
      <c r="AX102" s="13" t="s">
        <v>75</v>
      </c>
      <c r="AY102" s="228" t="s">
        <v>195</v>
      </c>
    </row>
    <row r="103" spans="2:65" s="13" customFormat="1">
      <c r="B103" s="218"/>
      <c r="C103" s="219"/>
      <c r="D103" s="205" t="s">
        <v>210</v>
      </c>
      <c r="E103" s="220" t="s">
        <v>22</v>
      </c>
      <c r="F103" s="221" t="s">
        <v>4985</v>
      </c>
      <c r="G103" s="219"/>
      <c r="H103" s="222">
        <v>42.37</v>
      </c>
      <c r="I103" s="223"/>
      <c r="J103" s="219"/>
      <c r="K103" s="219"/>
      <c r="L103" s="224"/>
      <c r="M103" s="225"/>
      <c r="N103" s="226"/>
      <c r="O103" s="226"/>
      <c r="P103" s="226"/>
      <c r="Q103" s="226"/>
      <c r="R103" s="226"/>
      <c r="S103" s="226"/>
      <c r="T103" s="227"/>
      <c r="AT103" s="228" t="s">
        <v>210</v>
      </c>
      <c r="AU103" s="228" t="s">
        <v>83</v>
      </c>
      <c r="AV103" s="13" t="s">
        <v>83</v>
      </c>
      <c r="AW103" s="13" t="s">
        <v>38</v>
      </c>
      <c r="AX103" s="13" t="s">
        <v>75</v>
      </c>
      <c r="AY103" s="228" t="s">
        <v>195</v>
      </c>
    </row>
    <row r="104" spans="2:65" s="13" customFormat="1">
      <c r="B104" s="218"/>
      <c r="C104" s="219"/>
      <c r="D104" s="205" t="s">
        <v>210</v>
      </c>
      <c r="E104" s="220" t="s">
        <v>22</v>
      </c>
      <c r="F104" s="221" t="s">
        <v>4986</v>
      </c>
      <c r="G104" s="219"/>
      <c r="H104" s="222">
        <v>79.085999999999999</v>
      </c>
      <c r="I104" s="223"/>
      <c r="J104" s="219"/>
      <c r="K104" s="219"/>
      <c r="L104" s="224"/>
      <c r="M104" s="225"/>
      <c r="N104" s="226"/>
      <c r="O104" s="226"/>
      <c r="P104" s="226"/>
      <c r="Q104" s="226"/>
      <c r="R104" s="226"/>
      <c r="S104" s="226"/>
      <c r="T104" s="227"/>
      <c r="AT104" s="228" t="s">
        <v>210</v>
      </c>
      <c r="AU104" s="228" t="s">
        <v>83</v>
      </c>
      <c r="AV104" s="13" t="s">
        <v>83</v>
      </c>
      <c r="AW104" s="13" t="s">
        <v>38</v>
      </c>
      <c r="AX104" s="13" t="s">
        <v>75</v>
      </c>
      <c r="AY104" s="228" t="s">
        <v>195</v>
      </c>
    </row>
    <row r="105" spans="2:65" s="13" customFormat="1">
      <c r="B105" s="218"/>
      <c r="C105" s="219"/>
      <c r="D105" s="205" t="s">
        <v>210</v>
      </c>
      <c r="E105" s="220" t="s">
        <v>22</v>
      </c>
      <c r="F105" s="221" t="s">
        <v>4987</v>
      </c>
      <c r="G105" s="219"/>
      <c r="H105" s="222">
        <v>-179.05799999999999</v>
      </c>
      <c r="I105" s="223"/>
      <c r="J105" s="219"/>
      <c r="K105" s="219"/>
      <c r="L105" s="224"/>
      <c r="M105" s="225"/>
      <c r="N105" s="226"/>
      <c r="O105" s="226"/>
      <c r="P105" s="226"/>
      <c r="Q105" s="226"/>
      <c r="R105" s="226"/>
      <c r="S105" s="226"/>
      <c r="T105" s="227"/>
      <c r="AT105" s="228" t="s">
        <v>210</v>
      </c>
      <c r="AU105" s="228" t="s">
        <v>83</v>
      </c>
      <c r="AV105" s="13" t="s">
        <v>83</v>
      </c>
      <c r="AW105" s="13" t="s">
        <v>38</v>
      </c>
      <c r="AX105" s="13" t="s">
        <v>75</v>
      </c>
      <c r="AY105" s="228" t="s">
        <v>195</v>
      </c>
    </row>
    <row r="106" spans="2:65" s="14" customFormat="1">
      <c r="B106" s="229"/>
      <c r="C106" s="230"/>
      <c r="D106" s="205" t="s">
        <v>210</v>
      </c>
      <c r="E106" s="231" t="s">
        <v>22</v>
      </c>
      <c r="F106" s="232" t="s">
        <v>215</v>
      </c>
      <c r="G106" s="230"/>
      <c r="H106" s="233">
        <v>230.38800000000001</v>
      </c>
      <c r="I106" s="234"/>
      <c r="J106" s="230"/>
      <c r="K106" s="230"/>
      <c r="L106" s="235"/>
      <c r="M106" s="236"/>
      <c r="N106" s="237"/>
      <c r="O106" s="237"/>
      <c r="P106" s="237"/>
      <c r="Q106" s="237"/>
      <c r="R106" s="237"/>
      <c r="S106" s="237"/>
      <c r="T106" s="238"/>
      <c r="AT106" s="239" t="s">
        <v>210</v>
      </c>
      <c r="AU106" s="239" t="s">
        <v>83</v>
      </c>
      <c r="AV106" s="14" t="s">
        <v>216</v>
      </c>
      <c r="AW106" s="14" t="s">
        <v>38</v>
      </c>
      <c r="AX106" s="14" t="s">
        <v>75</v>
      </c>
      <c r="AY106" s="239" t="s">
        <v>195</v>
      </c>
    </row>
    <row r="107" spans="2:65" s="15" customFormat="1">
      <c r="B107" s="240"/>
      <c r="C107" s="241"/>
      <c r="D107" s="251" t="s">
        <v>210</v>
      </c>
      <c r="E107" s="252" t="s">
        <v>22</v>
      </c>
      <c r="F107" s="253" t="s">
        <v>217</v>
      </c>
      <c r="G107" s="241"/>
      <c r="H107" s="254">
        <v>230.38800000000001</v>
      </c>
      <c r="I107" s="245"/>
      <c r="J107" s="241"/>
      <c r="K107" s="241"/>
      <c r="L107" s="246"/>
      <c r="M107" s="247"/>
      <c r="N107" s="248"/>
      <c r="O107" s="248"/>
      <c r="P107" s="248"/>
      <c r="Q107" s="248"/>
      <c r="R107" s="248"/>
      <c r="S107" s="248"/>
      <c r="T107" s="249"/>
      <c r="AT107" s="250" t="s">
        <v>210</v>
      </c>
      <c r="AU107" s="250" t="s">
        <v>83</v>
      </c>
      <c r="AV107" s="15" t="s">
        <v>202</v>
      </c>
      <c r="AW107" s="15" t="s">
        <v>38</v>
      </c>
      <c r="AX107" s="15" t="s">
        <v>23</v>
      </c>
      <c r="AY107" s="250" t="s">
        <v>195</v>
      </c>
    </row>
    <row r="108" spans="2:65" s="1" customFormat="1" ht="40.200000000000003" customHeight="1">
      <c r="B108" s="36"/>
      <c r="C108" s="193" t="s">
        <v>202</v>
      </c>
      <c r="D108" s="193" t="s">
        <v>198</v>
      </c>
      <c r="E108" s="194" t="s">
        <v>4820</v>
      </c>
      <c r="F108" s="195" t="s">
        <v>4821</v>
      </c>
      <c r="G108" s="196" t="s">
        <v>231</v>
      </c>
      <c r="H108" s="197">
        <v>230.38800000000001</v>
      </c>
      <c r="I108" s="198"/>
      <c r="J108" s="199">
        <f>ROUND(I108*H108,2)</f>
        <v>0</v>
      </c>
      <c r="K108" s="195" t="s">
        <v>223</v>
      </c>
      <c r="L108" s="56"/>
      <c r="M108" s="200" t="s">
        <v>22</v>
      </c>
      <c r="N108" s="201" t="s">
        <v>46</v>
      </c>
      <c r="O108" s="37"/>
      <c r="P108" s="202">
        <f>O108*H108</f>
        <v>0</v>
      </c>
      <c r="Q108" s="202">
        <v>0</v>
      </c>
      <c r="R108" s="202">
        <f>Q108*H108</f>
        <v>0</v>
      </c>
      <c r="S108" s="202">
        <v>0</v>
      </c>
      <c r="T108" s="203">
        <f>S108*H108</f>
        <v>0</v>
      </c>
      <c r="AR108" s="19" t="s">
        <v>202</v>
      </c>
      <c r="AT108" s="19" t="s">
        <v>198</v>
      </c>
      <c r="AU108" s="19" t="s">
        <v>83</v>
      </c>
      <c r="AY108" s="19" t="s">
        <v>195</v>
      </c>
      <c r="BE108" s="204">
        <f>IF(N108="základní",J108,0)</f>
        <v>0</v>
      </c>
      <c r="BF108" s="204">
        <f>IF(N108="snížená",J108,0)</f>
        <v>0</v>
      </c>
      <c r="BG108" s="204">
        <f>IF(N108="zákl. přenesená",J108,0)</f>
        <v>0</v>
      </c>
      <c r="BH108" s="204">
        <f>IF(N108="sníž. přenesená",J108,0)</f>
        <v>0</v>
      </c>
      <c r="BI108" s="204">
        <f>IF(N108="nulová",J108,0)</f>
        <v>0</v>
      </c>
      <c r="BJ108" s="19" t="s">
        <v>23</v>
      </c>
      <c r="BK108" s="204">
        <f>ROUND(I108*H108,2)</f>
        <v>0</v>
      </c>
      <c r="BL108" s="19" t="s">
        <v>202</v>
      </c>
      <c r="BM108" s="19" t="s">
        <v>4988</v>
      </c>
    </row>
    <row r="109" spans="2:65" s="1" customFormat="1" ht="192">
      <c r="B109" s="36"/>
      <c r="C109" s="58"/>
      <c r="D109" s="251" t="s">
        <v>225</v>
      </c>
      <c r="E109" s="58"/>
      <c r="F109" s="272" t="s">
        <v>4823</v>
      </c>
      <c r="G109" s="58"/>
      <c r="H109" s="58"/>
      <c r="I109" s="163"/>
      <c r="J109" s="58"/>
      <c r="K109" s="58"/>
      <c r="L109" s="56"/>
      <c r="M109" s="73"/>
      <c r="N109" s="37"/>
      <c r="O109" s="37"/>
      <c r="P109" s="37"/>
      <c r="Q109" s="37"/>
      <c r="R109" s="37"/>
      <c r="S109" s="37"/>
      <c r="T109" s="74"/>
      <c r="AT109" s="19" t="s">
        <v>225</v>
      </c>
      <c r="AU109" s="19" t="s">
        <v>83</v>
      </c>
    </row>
    <row r="110" spans="2:65" s="1" customFormat="1" ht="20.399999999999999" customHeight="1">
      <c r="B110" s="36"/>
      <c r="C110" s="193" t="s">
        <v>239</v>
      </c>
      <c r="D110" s="193" t="s">
        <v>198</v>
      </c>
      <c r="E110" s="194" t="s">
        <v>4824</v>
      </c>
      <c r="F110" s="195" t="s">
        <v>4825</v>
      </c>
      <c r="G110" s="196" t="s">
        <v>231</v>
      </c>
      <c r="H110" s="197">
        <v>230.38800000000001</v>
      </c>
      <c r="I110" s="198"/>
      <c r="J110" s="199">
        <f>ROUND(I110*H110,2)</f>
        <v>0</v>
      </c>
      <c r="K110" s="195" t="s">
        <v>223</v>
      </c>
      <c r="L110" s="56"/>
      <c r="M110" s="200" t="s">
        <v>22</v>
      </c>
      <c r="N110" s="201" t="s">
        <v>46</v>
      </c>
      <c r="O110" s="37"/>
      <c r="P110" s="202">
        <f>O110*H110</f>
        <v>0</v>
      </c>
      <c r="Q110" s="202">
        <v>0</v>
      </c>
      <c r="R110" s="202">
        <f>Q110*H110</f>
        <v>0</v>
      </c>
      <c r="S110" s="202">
        <v>0</v>
      </c>
      <c r="T110" s="203">
        <f>S110*H110</f>
        <v>0</v>
      </c>
      <c r="AR110" s="19" t="s">
        <v>202</v>
      </c>
      <c r="AT110" s="19" t="s">
        <v>198</v>
      </c>
      <c r="AU110" s="19" t="s">
        <v>83</v>
      </c>
      <c r="AY110" s="19" t="s">
        <v>195</v>
      </c>
      <c r="BE110" s="204">
        <f>IF(N110="základní",J110,0)</f>
        <v>0</v>
      </c>
      <c r="BF110" s="204">
        <f>IF(N110="snížená",J110,0)</f>
        <v>0</v>
      </c>
      <c r="BG110" s="204">
        <f>IF(N110="zákl. přenesená",J110,0)</f>
        <v>0</v>
      </c>
      <c r="BH110" s="204">
        <f>IF(N110="sníž. přenesená",J110,0)</f>
        <v>0</v>
      </c>
      <c r="BI110" s="204">
        <f>IF(N110="nulová",J110,0)</f>
        <v>0</v>
      </c>
      <c r="BJ110" s="19" t="s">
        <v>23</v>
      </c>
      <c r="BK110" s="204">
        <f>ROUND(I110*H110,2)</f>
        <v>0</v>
      </c>
      <c r="BL110" s="19" t="s">
        <v>202</v>
      </c>
      <c r="BM110" s="19" t="s">
        <v>4989</v>
      </c>
    </row>
    <row r="111" spans="2:65" s="1" customFormat="1" ht="192">
      <c r="B111" s="36"/>
      <c r="C111" s="58"/>
      <c r="D111" s="251" t="s">
        <v>225</v>
      </c>
      <c r="E111" s="58"/>
      <c r="F111" s="272" t="s">
        <v>4827</v>
      </c>
      <c r="G111" s="58"/>
      <c r="H111" s="58"/>
      <c r="I111" s="163"/>
      <c r="J111" s="58"/>
      <c r="K111" s="58"/>
      <c r="L111" s="56"/>
      <c r="M111" s="73"/>
      <c r="N111" s="37"/>
      <c r="O111" s="37"/>
      <c r="P111" s="37"/>
      <c r="Q111" s="37"/>
      <c r="R111" s="37"/>
      <c r="S111" s="37"/>
      <c r="T111" s="74"/>
      <c r="AT111" s="19" t="s">
        <v>225</v>
      </c>
      <c r="AU111" s="19" t="s">
        <v>83</v>
      </c>
    </row>
    <row r="112" spans="2:65" s="1" customFormat="1" ht="20.399999999999999" customHeight="1">
      <c r="B112" s="36"/>
      <c r="C112" s="193" t="s">
        <v>196</v>
      </c>
      <c r="D112" s="193" t="s">
        <v>198</v>
      </c>
      <c r="E112" s="194" t="s">
        <v>4828</v>
      </c>
      <c r="F112" s="195" t="s">
        <v>4829</v>
      </c>
      <c r="G112" s="196" t="s">
        <v>242</v>
      </c>
      <c r="H112" s="197">
        <v>414.69799999999998</v>
      </c>
      <c r="I112" s="198"/>
      <c r="J112" s="199">
        <f>ROUND(I112*H112,2)</f>
        <v>0</v>
      </c>
      <c r="K112" s="195" t="s">
        <v>223</v>
      </c>
      <c r="L112" s="56"/>
      <c r="M112" s="200" t="s">
        <v>22</v>
      </c>
      <c r="N112" s="201" t="s">
        <v>46</v>
      </c>
      <c r="O112" s="37"/>
      <c r="P112" s="202">
        <f>O112*H112</f>
        <v>0</v>
      </c>
      <c r="Q112" s="202">
        <v>0</v>
      </c>
      <c r="R112" s="202">
        <f>Q112*H112</f>
        <v>0</v>
      </c>
      <c r="S112" s="202">
        <v>0</v>
      </c>
      <c r="T112" s="203">
        <f>S112*H112</f>
        <v>0</v>
      </c>
      <c r="AR112" s="19" t="s">
        <v>202</v>
      </c>
      <c r="AT112" s="19" t="s">
        <v>198</v>
      </c>
      <c r="AU112" s="19" t="s">
        <v>83</v>
      </c>
      <c r="AY112" s="19" t="s">
        <v>195</v>
      </c>
      <c r="BE112" s="204">
        <f>IF(N112="základní",J112,0)</f>
        <v>0</v>
      </c>
      <c r="BF112" s="204">
        <f>IF(N112="snížená",J112,0)</f>
        <v>0</v>
      </c>
      <c r="BG112" s="204">
        <f>IF(N112="zákl. přenesená",J112,0)</f>
        <v>0</v>
      </c>
      <c r="BH112" s="204">
        <f>IF(N112="sníž. přenesená",J112,0)</f>
        <v>0</v>
      </c>
      <c r="BI112" s="204">
        <f>IF(N112="nulová",J112,0)</f>
        <v>0</v>
      </c>
      <c r="BJ112" s="19" t="s">
        <v>23</v>
      </c>
      <c r="BK112" s="204">
        <f>ROUND(I112*H112,2)</f>
        <v>0</v>
      </c>
      <c r="BL112" s="19" t="s">
        <v>202</v>
      </c>
      <c r="BM112" s="19" t="s">
        <v>4990</v>
      </c>
    </row>
    <row r="113" spans="2:65" s="1" customFormat="1" ht="192">
      <c r="B113" s="36"/>
      <c r="C113" s="58"/>
      <c r="D113" s="205" t="s">
        <v>225</v>
      </c>
      <c r="E113" s="58"/>
      <c r="F113" s="206" t="s">
        <v>4827</v>
      </c>
      <c r="G113" s="58"/>
      <c r="H113" s="58"/>
      <c r="I113" s="163"/>
      <c r="J113" s="58"/>
      <c r="K113" s="58"/>
      <c r="L113" s="56"/>
      <c r="M113" s="73"/>
      <c r="N113" s="37"/>
      <c r="O113" s="37"/>
      <c r="P113" s="37"/>
      <c r="Q113" s="37"/>
      <c r="R113" s="37"/>
      <c r="S113" s="37"/>
      <c r="T113" s="74"/>
      <c r="AT113" s="19" t="s">
        <v>225</v>
      </c>
      <c r="AU113" s="19" t="s">
        <v>83</v>
      </c>
    </row>
    <row r="114" spans="2:65" s="13" customFormat="1">
      <c r="B114" s="218"/>
      <c r="C114" s="219"/>
      <c r="D114" s="251" t="s">
        <v>210</v>
      </c>
      <c r="E114" s="219"/>
      <c r="F114" s="270" t="s">
        <v>4991</v>
      </c>
      <c r="G114" s="219"/>
      <c r="H114" s="271">
        <v>414.69799999999998</v>
      </c>
      <c r="I114" s="223"/>
      <c r="J114" s="219"/>
      <c r="K114" s="219"/>
      <c r="L114" s="224"/>
      <c r="M114" s="225"/>
      <c r="N114" s="226"/>
      <c r="O114" s="226"/>
      <c r="P114" s="226"/>
      <c r="Q114" s="226"/>
      <c r="R114" s="226"/>
      <c r="S114" s="226"/>
      <c r="T114" s="227"/>
      <c r="AT114" s="228" t="s">
        <v>210</v>
      </c>
      <c r="AU114" s="228" t="s">
        <v>83</v>
      </c>
      <c r="AV114" s="13" t="s">
        <v>83</v>
      </c>
      <c r="AW114" s="13" t="s">
        <v>4</v>
      </c>
      <c r="AX114" s="13" t="s">
        <v>23</v>
      </c>
      <c r="AY114" s="228" t="s">
        <v>195</v>
      </c>
    </row>
    <row r="115" spans="2:65" s="1" customFormat="1" ht="40.200000000000003" customHeight="1">
      <c r="B115" s="36"/>
      <c r="C115" s="193" t="s">
        <v>255</v>
      </c>
      <c r="D115" s="193" t="s">
        <v>198</v>
      </c>
      <c r="E115" s="194" t="s">
        <v>4832</v>
      </c>
      <c r="F115" s="195" t="s">
        <v>4833</v>
      </c>
      <c r="G115" s="196" t="s">
        <v>222</v>
      </c>
      <c r="H115" s="197">
        <v>1762.98</v>
      </c>
      <c r="I115" s="198"/>
      <c r="J115" s="199">
        <f>ROUND(I115*H115,2)</f>
        <v>0</v>
      </c>
      <c r="K115" s="195" t="s">
        <v>223</v>
      </c>
      <c r="L115" s="56"/>
      <c r="M115" s="200" t="s">
        <v>22</v>
      </c>
      <c r="N115" s="201" t="s">
        <v>46</v>
      </c>
      <c r="O115" s="37"/>
      <c r="P115" s="202">
        <f>O115*H115</f>
        <v>0</v>
      </c>
      <c r="Q115" s="202">
        <v>0</v>
      </c>
      <c r="R115" s="202">
        <f>Q115*H115</f>
        <v>0</v>
      </c>
      <c r="S115" s="202">
        <v>0</v>
      </c>
      <c r="T115" s="203">
        <f>S115*H115</f>
        <v>0</v>
      </c>
      <c r="AR115" s="19" t="s">
        <v>202</v>
      </c>
      <c r="AT115" s="19" t="s">
        <v>198</v>
      </c>
      <c r="AU115" s="19" t="s">
        <v>83</v>
      </c>
      <c r="AY115" s="19" t="s">
        <v>195</v>
      </c>
      <c r="BE115" s="204">
        <f>IF(N115="základní",J115,0)</f>
        <v>0</v>
      </c>
      <c r="BF115" s="204">
        <f>IF(N115="snížená",J115,0)</f>
        <v>0</v>
      </c>
      <c r="BG115" s="204">
        <f>IF(N115="zákl. přenesená",J115,0)</f>
        <v>0</v>
      </c>
      <c r="BH115" s="204">
        <f>IF(N115="sníž. přenesená",J115,0)</f>
        <v>0</v>
      </c>
      <c r="BI115" s="204">
        <f>IF(N115="nulová",J115,0)</f>
        <v>0</v>
      </c>
      <c r="BJ115" s="19" t="s">
        <v>23</v>
      </c>
      <c r="BK115" s="204">
        <f>ROUND(I115*H115,2)</f>
        <v>0</v>
      </c>
      <c r="BL115" s="19" t="s">
        <v>202</v>
      </c>
      <c r="BM115" s="19" t="s">
        <v>4992</v>
      </c>
    </row>
    <row r="116" spans="2:65" s="1" customFormat="1" ht="108">
      <c r="B116" s="36"/>
      <c r="C116" s="58"/>
      <c r="D116" s="205" t="s">
        <v>225</v>
      </c>
      <c r="E116" s="58"/>
      <c r="F116" s="206" t="s">
        <v>4835</v>
      </c>
      <c r="G116" s="58"/>
      <c r="H116" s="58"/>
      <c r="I116" s="163"/>
      <c r="J116" s="58"/>
      <c r="K116" s="58"/>
      <c r="L116" s="56"/>
      <c r="M116" s="73"/>
      <c r="N116" s="37"/>
      <c r="O116" s="37"/>
      <c r="P116" s="37"/>
      <c r="Q116" s="37"/>
      <c r="R116" s="37"/>
      <c r="S116" s="37"/>
      <c r="T116" s="74"/>
      <c r="AT116" s="19" t="s">
        <v>225</v>
      </c>
      <c r="AU116" s="19" t="s">
        <v>83</v>
      </c>
    </row>
    <row r="117" spans="2:65" s="12" customFormat="1">
      <c r="B117" s="207"/>
      <c r="C117" s="208"/>
      <c r="D117" s="205" t="s">
        <v>210</v>
      </c>
      <c r="E117" s="209" t="s">
        <v>22</v>
      </c>
      <c r="F117" s="210" t="s">
        <v>4982</v>
      </c>
      <c r="G117" s="208"/>
      <c r="H117" s="211" t="s">
        <v>22</v>
      </c>
      <c r="I117" s="212"/>
      <c r="J117" s="208"/>
      <c r="K117" s="208"/>
      <c r="L117" s="213"/>
      <c r="M117" s="214"/>
      <c r="N117" s="215"/>
      <c r="O117" s="215"/>
      <c r="P117" s="215"/>
      <c r="Q117" s="215"/>
      <c r="R117" s="215"/>
      <c r="S117" s="215"/>
      <c r="T117" s="216"/>
      <c r="AT117" s="217" t="s">
        <v>210</v>
      </c>
      <c r="AU117" s="217" t="s">
        <v>83</v>
      </c>
      <c r="AV117" s="12" t="s">
        <v>23</v>
      </c>
      <c r="AW117" s="12" t="s">
        <v>38</v>
      </c>
      <c r="AX117" s="12" t="s">
        <v>75</v>
      </c>
      <c r="AY117" s="217" t="s">
        <v>195</v>
      </c>
    </row>
    <row r="118" spans="2:65" s="13" customFormat="1">
      <c r="B118" s="218"/>
      <c r="C118" s="219"/>
      <c r="D118" s="205" t="s">
        <v>210</v>
      </c>
      <c r="E118" s="220" t="s">
        <v>22</v>
      </c>
      <c r="F118" s="221" t="s">
        <v>4993</v>
      </c>
      <c r="G118" s="219"/>
      <c r="H118" s="222">
        <v>815.91</v>
      </c>
      <c r="I118" s="223"/>
      <c r="J118" s="219"/>
      <c r="K118" s="219"/>
      <c r="L118" s="224"/>
      <c r="M118" s="225"/>
      <c r="N118" s="226"/>
      <c r="O118" s="226"/>
      <c r="P118" s="226"/>
      <c r="Q118" s="226"/>
      <c r="R118" s="226"/>
      <c r="S118" s="226"/>
      <c r="T118" s="227"/>
      <c r="AT118" s="228" t="s">
        <v>210</v>
      </c>
      <c r="AU118" s="228" t="s">
        <v>83</v>
      </c>
      <c r="AV118" s="13" t="s">
        <v>83</v>
      </c>
      <c r="AW118" s="13" t="s">
        <v>38</v>
      </c>
      <c r="AX118" s="13" t="s">
        <v>75</v>
      </c>
      <c r="AY118" s="228" t="s">
        <v>195</v>
      </c>
    </row>
    <row r="119" spans="2:65" s="13" customFormat="1">
      <c r="B119" s="218"/>
      <c r="C119" s="219"/>
      <c r="D119" s="205" t="s">
        <v>210</v>
      </c>
      <c r="E119" s="220" t="s">
        <v>22</v>
      </c>
      <c r="F119" s="221" t="s">
        <v>4994</v>
      </c>
      <c r="G119" s="219"/>
      <c r="H119" s="222">
        <v>551.64</v>
      </c>
      <c r="I119" s="223"/>
      <c r="J119" s="219"/>
      <c r="K119" s="219"/>
      <c r="L119" s="224"/>
      <c r="M119" s="225"/>
      <c r="N119" s="226"/>
      <c r="O119" s="226"/>
      <c r="P119" s="226"/>
      <c r="Q119" s="226"/>
      <c r="R119" s="226"/>
      <c r="S119" s="226"/>
      <c r="T119" s="227"/>
      <c r="AT119" s="228" t="s">
        <v>210</v>
      </c>
      <c r="AU119" s="228" t="s">
        <v>83</v>
      </c>
      <c r="AV119" s="13" t="s">
        <v>83</v>
      </c>
      <c r="AW119" s="13" t="s">
        <v>38</v>
      </c>
      <c r="AX119" s="13" t="s">
        <v>75</v>
      </c>
      <c r="AY119" s="228" t="s">
        <v>195</v>
      </c>
    </row>
    <row r="120" spans="2:65" s="13" customFormat="1">
      <c r="B120" s="218"/>
      <c r="C120" s="219"/>
      <c r="D120" s="205" t="s">
        <v>210</v>
      </c>
      <c r="E120" s="220" t="s">
        <v>22</v>
      </c>
      <c r="F120" s="221" t="s">
        <v>4995</v>
      </c>
      <c r="G120" s="219"/>
      <c r="H120" s="222">
        <v>395.43</v>
      </c>
      <c r="I120" s="223"/>
      <c r="J120" s="219"/>
      <c r="K120" s="219"/>
      <c r="L120" s="224"/>
      <c r="M120" s="225"/>
      <c r="N120" s="226"/>
      <c r="O120" s="226"/>
      <c r="P120" s="226"/>
      <c r="Q120" s="226"/>
      <c r="R120" s="226"/>
      <c r="S120" s="226"/>
      <c r="T120" s="227"/>
      <c r="AT120" s="228" t="s">
        <v>210</v>
      </c>
      <c r="AU120" s="228" t="s">
        <v>83</v>
      </c>
      <c r="AV120" s="13" t="s">
        <v>83</v>
      </c>
      <c r="AW120" s="13" t="s">
        <v>38</v>
      </c>
      <c r="AX120" s="13" t="s">
        <v>75</v>
      </c>
      <c r="AY120" s="228" t="s">
        <v>195</v>
      </c>
    </row>
    <row r="121" spans="2:65" s="14" customFormat="1">
      <c r="B121" s="229"/>
      <c r="C121" s="230"/>
      <c r="D121" s="205" t="s">
        <v>210</v>
      </c>
      <c r="E121" s="231" t="s">
        <v>22</v>
      </c>
      <c r="F121" s="232" t="s">
        <v>215</v>
      </c>
      <c r="G121" s="230"/>
      <c r="H121" s="233">
        <v>1762.98</v>
      </c>
      <c r="I121" s="234"/>
      <c r="J121" s="230"/>
      <c r="K121" s="230"/>
      <c r="L121" s="235"/>
      <c r="M121" s="236"/>
      <c r="N121" s="237"/>
      <c r="O121" s="237"/>
      <c r="P121" s="237"/>
      <c r="Q121" s="237"/>
      <c r="R121" s="237"/>
      <c r="S121" s="237"/>
      <c r="T121" s="238"/>
      <c r="AT121" s="239" t="s">
        <v>210</v>
      </c>
      <c r="AU121" s="239" t="s">
        <v>83</v>
      </c>
      <c r="AV121" s="14" t="s">
        <v>216</v>
      </c>
      <c r="AW121" s="14" t="s">
        <v>38</v>
      </c>
      <c r="AX121" s="14" t="s">
        <v>75</v>
      </c>
      <c r="AY121" s="239" t="s">
        <v>195</v>
      </c>
    </row>
    <row r="122" spans="2:65" s="15" customFormat="1">
      <c r="B122" s="240"/>
      <c r="C122" s="241"/>
      <c r="D122" s="251" t="s">
        <v>210</v>
      </c>
      <c r="E122" s="252" t="s">
        <v>22</v>
      </c>
      <c r="F122" s="253" t="s">
        <v>217</v>
      </c>
      <c r="G122" s="241"/>
      <c r="H122" s="254">
        <v>1762.98</v>
      </c>
      <c r="I122" s="245"/>
      <c r="J122" s="241"/>
      <c r="K122" s="241"/>
      <c r="L122" s="246"/>
      <c r="M122" s="247"/>
      <c r="N122" s="248"/>
      <c r="O122" s="248"/>
      <c r="P122" s="248"/>
      <c r="Q122" s="248"/>
      <c r="R122" s="248"/>
      <c r="S122" s="248"/>
      <c r="T122" s="249"/>
      <c r="AT122" s="250" t="s">
        <v>210</v>
      </c>
      <c r="AU122" s="250" t="s">
        <v>83</v>
      </c>
      <c r="AV122" s="15" t="s">
        <v>202</v>
      </c>
      <c r="AW122" s="15" t="s">
        <v>38</v>
      </c>
      <c r="AX122" s="15" t="s">
        <v>23</v>
      </c>
      <c r="AY122" s="250" t="s">
        <v>195</v>
      </c>
    </row>
    <row r="123" spans="2:65" s="1" customFormat="1" ht="28.8" customHeight="1">
      <c r="B123" s="36"/>
      <c r="C123" s="193" t="s">
        <v>262</v>
      </c>
      <c r="D123" s="193" t="s">
        <v>198</v>
      </c>
      <c r="E123" s="194" t="s">
        <v>4996</v>
      </c>
      <c r="F123" s="195" t="s">
        <v>4997</v>
      </c>
      <c r="G123" s="196" t="s">
        <v>222</v>
      </c>
      <c r="H123" s="197">
        <v>395.43</v>
      </c>
      <c r="I123" s="198"/>
      <c r="J123" s="199">
        <f>ROUND(I123*H123,2)</f>
        <v>0</v>
      </c>
      <c r="K123" s="195" t="s">
        <v>223</v>
      </c>
      <c r="L123" s="56"/>
      <c r="M123" s="200" t="s">
        <v>22</v>
      </c>
      <c r="N123" s="201" t="s">
        <v>46</v>
      </c>
      <c r="O123" s="37"/>
      <c r="P123" s="202">
        <f>O123*H123</f>
        <v>0</v>
      </c>
      <c r="Q123" s="202">
        <v>0</v>
      </c>
      <c r="R123" s="202">
        <f>Q123*H123</f>
        <v>0</v>
      </c>
      <c r="S123" s="202">
        <v>0</v>
      </c>
      <c r="T123" s="203">
        <f>S123*H123</f>
        <v>0</v>
      </c>
      <c r="AR123" s="19" t="s">
        <v>202</v>
      </c>
      <c r="AT123" s="19" t="s">
        <v>198</v>
      </c>
      <c r="AU123" s="19" t="s">
        <v>83</v>
      </c>
      <c r="AY123" s="19" t="s">
        <v>195</v>
      </c>
      <c r="BE123" s="204">
        <f>IF(N123="základní",J123,0)</f>
        <v>0</v>
      </c>
      <c r="BF123" s="204">
        <f>IF(N123="snížená",J123,0)</f>
        <v>0</v>
      </c>
      <c r="BG123" s="204">
        <f>IF(N123="zákl. přenesená",J123,0)</f>
        <v>0</v>
      </c>
      <c r="BH123" s="204">
        <f>IF(N123="sníž. přenesená",J123,0)</f>
        <v>0</v>
      </c>
      <c r="BI123" s="204">
        <f>IF(N123="nulová",J123,0)</f>
        <v>0</v>
      </c>
      <c r="BJ123" s="19" t="s">
        <v>23</v>
      </c>
      <c r="BK123" s="204">
        <f>ROUND(I123*H123,2)</f>
        <v>0</v>
      </c>
      <c r="BL123" s="19" t="s">
        <v>202</v>
      </c>
      <c r="BM123" s="19" t="s">
        <v>4998</v>
      </c>
    </row>
    <row r="124" spans="2:65" s="1" customFormat="1" ht="132">
      <c r="B124" s="36"/>
      <c r="C124" s="58"/>
      <c r="D124" s="205" t="s">
        <v>225</v>
      </c>
      <c r="E124" s="58"/>
      <c r="F124" s="206" t="s">
        <v>4840</v>
      </c>
      <c r="G124" s="58"/>
      <c r="H124" s="58"/>
      <c r="I124" s="163"/>
      <c r="J124" s="58"/>
      <c r="K124" s="58"/>
      <c r="L124" s="56"/>
      <c r="M124" s="73"/>
      <c r="N124" s="37"/>
      <c r="O124" s="37"/>
      <c r="P124" s="37"/>
      <c r="Q124" s="37"/>
      <c r="R124" s="37"/>
      <c r="S124" s="37"/>
      <c r="T124" s="74"/>
      <c r="AT124" s="19" t="s">
        <v>225</v>
      </c>
      <c r="AU124" s="19" t="s">
        <v>83</v>
      </c>
    </row>
    <row r="125" spans="2:65" s="12" customFormat="1">
      <c r="B125" s="207"/>
      <c r="C125" s="208"/>
      <c r="D125" s="205" t="s">
        <v>210</v>
      </c>
      <c r="E125" s="209" t="s">
        <v>22</v>
      </c>
      <c r="F125" s="210" t="s">
        <v>4982</v>
      </c>
      <c r="G125" s="208"/>
      <c r="H125" s="211" t="s">
        <v>22</v>
      </c>
      <c r="I125" s="212"/>
      <c r="J125" s="208"/>
      <c r="K125" s="208"/>
      <c r="L125" s="213"/>
      <c r="M125" s="214"/>
      <c r="N125" s="215"/>
      <c r="O125" s="215"/>
      <c r="P125" s="215"/>
      <c r="Q125" s="215"/>
      <c r="R125" s="215"/>
      <c r="S125" s="215"/>
      <c r="T125" s="216"/>
      <c r="AT125" s="217" t="s">
        <v>210</v>
      </c>
      <c r="AU125" s="217" t="s">
        <v>83</v>
      </c>
      <c r="AV125" s="12" t="s">
        <v>23</v>
      </c>
      <c r="AW125" s="12" t="s">
        <v>38</v>
      </c>
      <c r="AX125" s="12" t="s">
        <v>75</v>
      </c>
      <c r="AY125" s="217" t="s">
        <v>195</v>
      </c>
    </row>
    <row r="126" spans="2:65" s="13" customFormat="1">
      <c r="B126" s="218"/>
      <c r="C126" s="219"/>
      <c r="D126" s="205" t="s">
        <v>210</v>
      </c>
      <c r="E126" s="220" t="s">
        <v>22</v>
      </c>
      <c r="F126" s="221" t="s">
        <v>4995</v>
      </c>
      <c r="G126" s="219"/>
      <c r="H126" s="222">
        <v>395.43</v>
      </c>
      <c r="I126" s="223"/>
      <c r="J126" s="219"/>
      <c r="K126" s="219"/>
      <c r="L126" s="224"/>
      <c r="M126" s="225"/>
      <c r="N126" s="226"/>
      <c r="O126" s="226"/>
      <c r="P126" s="226"/>
      <c r="Q126" s="226"/>
      <c r="R126" s="226"/>
      <c r="S126" s="226"/>
      <c r="T126" s="227"/>
      <c r="AT126" s="228" t="s">
        <v>210</v>
      </c>
      <c r="AU126" s="228" t="s">
        <v>83</v>
      </c>
      <c r="AV126" s="13" t="s">
        <v>83</v>
      </c>
      <c r="AW126" s="13" t="s">
        <v>38</v>
      </c>
      <c r="AX126" s="13" t="s">
        <v>75</v>
      </c>
      <c r="AY126" s="228" t="s">
        <v>195</v>
      </c>
    </row>
    <row r="127" spans="2:65" s="14" customFormat="1">
      <c r="B127" s="229"/>
      <c r="C127" s="230"/>
      <c r="D127" s="205" t="s">
        <v>210</v>
      </c>
      <c r="E127" s="231" t="s">
        <v>22</v>
      </c>
      <c r="F127" s="232" t="s">
        <v>215</v>
      </c>
      <c r="G127" s="230"/>
      <c r="H127" s="233">
        <v>395.43</v>
      </c>
      <c r="I127" s="234"/>
      <c r="J127" s="230"/>
      <c r="K127" s="230"/>
      <c r="L127" s="235"/>
      <c r="M127" s="236"/>
      <c r="N127" s="237"/>
      <c r="O127" s="237"/>
      <c r="P127" s="237"/>
      <c r="Q127" s="237"/>
      <c r="R127" s="237"/>
      <c r="S127" s="237"/>
      <c r="T127" s="238"/>
      <c r="AT127" s="239" t="s">
        <v>210</v>
      </c>
      <c r="AU127" s="239" t="s">
        <v>83</v>
      </c>
      <c r="AV127" s="14" t="s">
        <v>216</v>
      </c>
      <c r="AW127" s="14" t="s">
        <v>38</v>
      </c>
      <c r="AX127" s="14" t="s">
        <v>75</v>
      </c>
      <c r="AY127" s="239" t="s">
        <v>195</v>
      </c>
    </row>
    <row r="128" spans="2:65" s="15" customFormat="1">
      <c r="B128" s="240"/>
      <c r="C128" s="241"/>
      <c r="D128" s="251" t="s">
        <v>210</v>
      </c>
      <c r="E128" s="252" t="s">
        <v>22</v>
      </c>
      <c r="F128" s="253" t="s">
        <v>217</v>
      </c>
      <c r="G128" s="241"/>
      <c r="H128" s="254">
        <v>395.43</v>
      </c>
      <c r="I128" s="245"/>
      <c r="J128" s="241"/>
      <c r="K128" s="241"/>
      <c r="L128" s="246"/>
      <c r="M128" s="247"/>
      <c r="N128" s="248"/>
      <c r="O128" s="248"/>
      <c r="P128" s="248"/>
      <c r="Q128" s="248"/>
      <c r="R128" s="248"/>
      <c r="S128" s="248"/>
      <c r="T128" s="249"/>
      <c r="AT128" s="250" t="s">
        <v>210</v>
      </c>
      <c r="AU128" s="250" t="s">
        <v>83</v>
      </c>
      <c r="AV128" s="15" t="s">
        <v>202</v>
      </c>
      <c r="AW128" s="15" t="s">
        <v>38</v>
      </c>
      <c r="AX128" s="15" t="s">
        <v>23</v>
      </c>
      <c r="AY128" s="250" t="s">
        <v>195</v>
      </c>
    </row>
    <row r="129" spans="2:65" s="1" customFormat="1" ht="20.399999999999999" customHeight="1">
      <c r="B129" s="36"/>
      <c r="C129" s="260" t="s">
        <v>218</v>
      </c>
      <c r="D129" s="260" t="s">
        <v>267</v>
      </c>
      <c r="E129" s="261" t="s">
        <v>4999</v>
      </c>
      <c r="F129" s="262" t="s">
        <v>5000</v>
      </c>
      <c r="G129" s="263" t="s">
        <v>745</v>
      </c>
      <c r="H129" s="264">
        <v>5.8369999999999997</v>
      </c>
      <c r="I129" s="265"/>
      <c r="J129" s="266">
        <f>ROUND(I129*H129,2)</f>
        <v>0</v>
      </c>
      <c r="K129" s="262" t="s">
        <v>22</v>
      </c>
      <c r="L129" s="267"/>
      <c r="M129" s="268" t="s">
        <v>22</v>
      </c>
      <c r="N129" s="269" t="s">
        <v>46</v>
      </c>
      <c r="O129" s="37"/>
      <c r="P129" s="202">
        <f>O129*H129</f>
        <v>0</v>
      </c>
      <c r="Q129" s="202">
        <v>1E-3</v>
      </c>
      <c r="R129" s="202">
        <f>Q129*H129</f>
        <v>5.8370000000000002E-3</v>
      </c>
      <c r="S129" s="202">
        <v>0</v>
      </c>
      <c r="T129" s="203">
        <f>S129*H129</f>
        <v>0</v>
      </c>
      <c r="AR129" s="19" t="s">
        <v>262</v>
      </c>
      <c r="AT129" s="19" t="s">
        <v>267</v>
      </c>
      <c r="AU129" s="19" t="s">
        <v>83</v>
      </c>
      <c r="AY129" s="19" t="s">
        <v>195</v>
      </c>
      <c r="BE129" s="204">
        <f>IF(N129="základní",J129,0)</f>
        <v>0</v>
      </c>
      <c r="BF129" s="204">
        <f>IF(N129="snížená",J129,0)</f>
        <v>0</v>
      </c>
      <c r="BG129" s="204">
        <f>IF(N129="zákl. přenesená",J129,0)</f>
        <v>0</v>
      </c>
      <c r="BH129" s="204">
        <f>IF(N129="sníž. přenesená",J129,0)</f>
        <v>0</v>
      </c>
      <c r="BI129" s="204">
        <f>IF(N129="nulová",J129,0)</f>
        <v>0</v>
      </c>
      <c r="BJ129" s="19" t="s">
        <v>23</v>
      </c>
      <c r="BK129" s="204">
        <f>ROUND(I129*H129,2)</f>
        <v>0</v>
      </c>
      <c r="BL129" s="19" t="s">
        <v>202</v>
      </c>
      <c r="BM129" s="19" t="s">
        <v>5001</v>
      </c>
    </row>
    <row r="130" spans="2:65" s="13" customFormat="1">
      <c r="B130" s="218"/>
      <c r="C130" s="219"/>
      <c r="D130" s="251" t="s">
        <v>210</v>
      </c>
      <c r="E130" s="219"/>
      <c r="F130" s="270" t="s">
        <v>5002</v>
      </c>
      <c r="G130" s="219"/>
      <c r="H130" s="271">
        <v>5.8369999999999997</v>
      </c>
      <c r="I130" s="223"/>
      <c r="J130" s="219"/>
      <c r="K130" s="219"/>
      <c r="L130" s="224"/>
      <c r="M130" s="225"/>
      <c r="N130" s="226"/>
      <c r="O130" s="226"/>
      <c r="P130" s="226"/>
      <c r="Q130" s="226"/>
      <c r="R130" s="226"/>
      <c r="S130" s="226"/>
      <c r="T130" s="227"/>
      <c r="AT130" s="228" t="s">
        <v>210</v>
      </c>
      <c r="AU130" s="228" t="s">
        <v>83</v>
      </c>
      <c r="AV130" s="13" t="s">
        <v>83</v>
      </c>
      <c r="AW130" s="13" t="s">
        <v>4</v>
      </c>
      <c r="AX130" s="13" t="s">
        <v>23</v>
      </c>
      <c r="AY130" s="228" t="s">
        <v>195</v>
      </c>
    </row>
    <row r="131" spans="2:65" s="1" customFormat="1" ht="28.8" customHeight="1">
      <c r="B131" s="36"/>
      <c r="C131" s="193" t="s">
        <v>28</v>
      </c>
      <c r="D131" s="193" t="s">
        <v>198</v>
      </c>
      <c r="E131" s="194" t="s">
        <v>4837</v>
      </c>
      <c r="F131" s="195" t="s">
        <v>4838</v>
      </c>
      <c r="G131" s="196" t="s">
        <v>222</v>
      </c>
      <c r="H131" s="197">
        <v>1367.55</v>
      </c>
      <c r="I131" s="198"/>
      <c r="J131" s="199">
        <f>ROUND(I131*H131,2)</f>
        <v>0</v>
      </c>
      <c r="K131" s="195" t="s">
        <v>223</v>
      </c>
      <c r="L131" s="56"/>
      <c r="M131" s="200" t="s">
        <v>22</v>
      </c>
      <c r="N131" s="201" t="s">
        <v>46</v>
      </c>
      <c r="O131" s="37"/>
      <c r="P131" s="202">
        <f>O131*H131</f>
        <v>0</v>
      </c>
      <c r="Q131" s="202">
        <v>0</v>
      </c>
      <c r="R131" s="202">
        <f>Q131*H131</f>
        <v>0</v>
      </c>
      <c r="S131" s="202">
        <v>0</v>
      </c>
      <c r="T131" s="203">
        <f>S131*H131</f>
        <v>0</v>
      </c>
      <c r="AR131" s="19" t="s">
        <v>202</v>
      </c>
      <c r="AT131" s="19" t="s">
        <v>198</v>
      </c>
      <c r="AU131" s="19" t="s">
        <v>83</v>
      </c>
      <c r="AY131" s="19" t="s">
        <v>195</v>
      </c>
      <c r="BE131" s="204">
        <f>IF(N131="základní",J131,0)</f>
        <v>0</v>
      </c>
      <c r="BF131" s="204">
        <f>IF(N131="snížená",J131,0)</f>
        <v>0</v>
      </c>
      <c r="BG131" s="204">
        <f>IF(N131="zákl. přenesená",J131,0)</f>
        <v>0</v>
      </c>
      <c r="BH131" s="204">
        <f>IF(N131="sníž. přenesená",J131,0)</f>
        <v>0</v>
      </c>
      <c r="BI131" s="204">
        <f>IF(N131="nulová",J131,0)</f>
        <v>0</v>
      </c>
      <c r="BJ131" s="19" t="s">
        <v>23</v>
      </c>
      <c r="BK131" s="204">
        <f>ROUND(I131*H131,2)</f>
        <v>0</v>
      </c>
      <c r="BL131" s="19" t="s">
        <v>202</v>
      </c>
      <c r="BM131" s="19" t="s">
        <v>5003</v>
      </c>
    </row>
    <row r="132" spans="2:65" s="1" customFormat="1" ht="132">
      <c r="B132" s="36"/>
      <c r="C132" s="58"/>
      <c r="D132" s="205" t="s">
        <v>225</v>
      </c>
      <c r="E132" s="58"/>
      <c r="F132" s="206" t="s">
        <v>4840</v>
      </c>
      <c r="G132" s="58"/>
      <c r="H132" s="58"/>
      <c r="I132" s="163"/>
      <c r="J132" s="58"/>
      <c r="K132" s="58"/>
      <c r="L132" s="56"/>
      <c r="M132" s="73"/>
      <c r="N132" s="37"/>
      <c r="O132" s="37"/>
      <c r="P132" s="37"/>
      <c r="Q132" s="37"/>
      <c r="R132" s="37"/>
      <c r="S132" s="37"/>
      <c r="T132" s="74"/>
      <c r="AT132" s="19" t="s">
        <v>225</v>
      </c>
      <c r="AU132" s="19" t="s">
        <v>83</v>
      </c>
    </row>
    <row r="133" spans="2:65" s="12" customFormat="1">
      <c r="B133" s="207"/>
      <c r="C133" s="208"/>
      <c r="D133" s="205" t="s">
        <v>210</v>
      </c>
      <c r="E133" s="209" t="s">
        <v>22</v>
      </c>
      <c r="F133" s="210" t="s">
        <v>4982</v>
      </c>
      <c r="G133" s="208"/>
      <c r="H133" s="211" t="s">
        <v>22</v>
      </c>
      <c r="I133" s="212"/>
      <c r="J133" s="208"/>
      <c r="K133" s="208"/>
      <c r="L133" s="213"/>
      <c r="M133" s="214"/>
      <c r="N133" s="215"/>
      <c r="O133" s="215"/>
      <c r="P133" s="215"/>
      <c r="Q133" s="215"/>
      <c r="R133" s="215"/>
      <c r="S133" s="215"/>
      <c r="T133" s="216"/>
      <c r="AT133" s="217" t="s">
        <v>210</v>
      </c>
      <c r="AU133" s="217" t="s">
        <v>83</v>
      </c>
      <c r="AV133" s="12" t="s">
        <v>23</v>
      </c>
      <c r="AW133" s="12" t="s">
        <v>38</v>
      </c>
      <c r="AX133" s="12" t="s">
        <v>75</v>
      </c>
      <c r="AY133" s="217" t="s">
        <v>195</v>
      </c>
    </row>
    <row r="134" spans="2:65" s="13" customFormat="1">
      <c r="B134" s="218"/>
      <c r="C134" s="219"/>
      <c r="D134" s="205" t="s">
        <v>210</v>
      </c>
      <c r="E134" s="220" t="s">
        <v>22</v>
      </c>
      <c r="F134" s="221" t="s">
        <v>4993</v>
      </c>
      <c r="G134" s="219"/>
      <c r="H134" s="222">
        <v>815.91</v>
      </c>
      <c r="I134" s="223"/>
      <c r="J134" s="219"/>
      <c r="K134" s="219"/>
      <c r="L134" s="224"/>
      <c r="M134" s="225"/>
      <c r="N134" s="226"/>
      <c r="O134" s="226"/>
      <c r="P134" s="226"/>
      <c r="Q134" s="226"/>
      <c r="R134" s="226"/>
      <c r="S134" s="226"/>
      <c r="T134" s="227"/>
      <c r="AT134" s="228" t="s">
        <v>210</v>
      </c>
      <c r="AU134" s="228" t="s">
        <v>83</v>
      </c>
      <c r="AV134" s="13" t="s">
        <v>83</v>
      </c>
      <c r="AW134" s="13" t="s">
        <v>38</v>
      </c>
      <c r="AX134" s="13" t="s">
        <v>75</v>
      </c>
      <c r="AY134" s="228" t="s">
        <v>195</v>
      </c>
    </row>
    <row r="135" spans="2:65" s="13" customFormat="1">
      <c r="B135" s="218"/>
      <c r="C135" s="219"/>
      <c r="D135" s="205" t="s">
        <v>210</v>
      </c>
      <c r="E135" s="220" t="s">
        <v>22</v>
      </c>
      <c r="F135" s="221" t="s">
        <v>4994</v>
      </c>
      <c r="G135" s="219"/>
      <c r="H135" s="222">
        <v>551.64</v>
      </c>
      <c r="I135" s="223"/>
      <c r="J135" s="219"/>
      <c r="K135" s="219"/>
      <c r="L135" s="224"/>
      <c r="M135" s="225"/>
      <c r="N135" s="226"/>
      <c r="O135" s="226"/>
      <c r="P135" s="226"/>
      <c r="Q135" s="226"/>
      <c r="R135" s="226"/>
      <c r="S135" s="226"/>
      <c r="T135" s="227"/>
      <c r="AT135" s="228" t="s">
        <v>210</v>
      </c>
      <c r="AU135" s="228" t="s">
        <v>83</v>
      </c>
      <c r="AV135" s="13" t="s">
        <v>83</v>
      </c>
      <c r="AW135" s="13" t="s">
        <v>38</v>
      </c>
      <c r="AX135" s="13" t="s">
        <v>75</v>
      </c>
      <c r="AY135" s="228" t="s">
        <v>195</v>
      </c>
    </row>
    <row r="136" spans="2:65" s="14" customFormat="1">
      <c r="B136" s="229"/>
      <c r="C136" s="230"/>
      <c r="D136" s="205" t="s">
        <v>210</v>
      </c>
      <c r="E136" s="231" t="s">
        <v>22</v>
      </c>
      <c r="F136" s="232" t="s">
        <v>215</v>
      </c>
      <c r="G136" s="230"/>
      <c r="H136" s="233">
        <v>1367.55</v>
      </c>
      <c r="I136" s="234"/>
      <c r="J136" s="230"/>
      <c r="K136" s="230"/>
      <c r="L136" s="235"/>
      <c r="M136" s="236"/>
      <c r="N136" s="237"/>
      <c r="O136" s="237"/>
      <c r="P136" s="237"/>
      <c r="Q136" s="237"/>
      <c r="R136" s="237"/>
      <c r="S136" s="237"/>
      <c r="T136" s="238"/>
      <c r="AT136" s="239" t="s">
        <v>210</v>
      </c>
      <c r="AU136" s="239" t="s">
        <v>83</v>
      </c>
      <c r="AV136" s="14" t="s">
        <v>216</v>
      </c>
      <c r="AW136" s="14" t="s">
        <v>38</v>
      </c>
      <c r="AX136" s="14" t="s">
        <v>75</v>
      </c>
      <c r="AY136" s="239" t="s">
        <v>195</v>
      </c>
    </row>
    <row r="137" spans="2:65" s="15" customFormat="1">
      <c r="B137" s="240"/>
      <c r="C137" s="241"/>
      <c r="D137" s="251" t="s">
        <v>210</v>
      </c>
      <c r="E137" s="252" t="s">
        <v>22</v>
      </c>
      <c r="F137" s="253" t="s">
        <v>217</v>
      </c>
      <c r="G137" s="241"/>
      <c r="H137" s="254">
        <v>1367.55</v>
      </c>
      <c r="I137" s="245"/>
      <c r="J137" s="241"/>
      <c r="K137" s="241"/>
      <c r="L137" s="246"/>
      <c r="M137" s="247"/>
      <c r="N137" s="248"/>
      <c r="O137" s="248"/>
      <c r="P137" s="248"/>
      <c r="Q137" s="248"/>
      <c r="R137" s="248"/>
      <c r="S137" s="248"/>
      <c r="T137" s="249"/>
      <c r="AT137" s="250" t="s">
        <v>210</v>
      </c>
      <c r="AU137" s="250" t="s">
        <v>83</v>
      </c>
      <c r="AV137" s="15" t="s">
        <v>202</v>
      </c>
      <c r="AW137" s="15" t="s">
        <v>38</v>
      </c>
      <c r="AX137" s="15" t="s">
        <v>23</v>
      </c>
      <c r="AY137" s="250" t="s">
        <v>195</v>
      </c>
    </row>
    <row r="138" spans="2:65" s="1" customFormat="1" ht="20.399999999999999" customHeight="1">
      <c r="B138" s="36"/>
      <c r="C138" s="260" t="s">
        <v>363</v>
      </c>
      <c r="D138" s="260" t="s">
        <v>267</v>
      </c>
      <c r="E138" s="261" t="s">
        <v>4841</v>
      </c>
      <c r="F138" s="262" t="s">
        <v>4842</v>
      </c>
      <c r="G138" s="263" t="s">
        <v>745</v>
      </c>
      <c r="H138" s="264">
        <v>20.513000000000002</v>
      </c>
      <c r="I138" s="265"/>
      <c r="J138" s="266">
        <f>ROUND(I138*H138,2)</f>
        <v>0</v>
      </c>
      <c r="K138" s="262" t="s">
        <v>223</v>
      </c>
      <c r="L138" s="267"/>
      <c r="M138" s="268" t="s">
        <v>22</v>
      </c>
      <c r="N138" s="269" t="s">
        <v>46</v>
      </c>
      <c r="O138" s="37"/>
      <c r="P138" s="202">
        <f>O138*H138</f>
        <v>0</v>
      </c>
      <c r="Q138" s="202">
        <v>1E-3</v>
      </c>
      <c r="R138" s="202">
        <f>Q138*H138</f>
        <v>2.0513000000000003E-2</v>
      </c>
      <c r="S138" s="202">
        <v>0</v>
      </c>
      <c r="T138" s="203">
        <f>S138*H138</f>
        <v>0</v>
      </c>
      <c r="AR138" s="19" t="s">
        <v>262</v>
      </c>
      <c r="AT138" s="19" t="s">
        <v>267</v>
      </c>
      <c r="AU138" s="19" t="s">
        <v>83</v>
      </c>
      <c r="AY138" s="19" t="s">
        <v>195</v>
      </c>
      <c r="BE138" s="204">
        <f>IF(N138="základní",J138,0)</f>
        <v>0</v>
      </c>
      <c r="BF138" s="204">
        <f>IF(N138="snížená",J138,0)</f>
        <v>0</v>
      </c>
      <c r="BG138" s="204">
        <f>IF(N138="zákl. přenesená",J138,0)</f>
        <v>0</v>
      </c>
      <c r="BH138" s="204">
        <f>IF(N138="sníž. přenesená",J138,0)</f>
        <v>0</v>
      </c>
      <c r="BI138" s="204">
        <f>IF(N138="nulová",J138,0)</f>
        <v>0</v>
      </c>
      <c r="BJ138" s="19" t="s">
        <v>23</v>
      </c>
      <c r="BK138" s="204">
        <f>ROUND(I138*H138,2)</f>
        <v>0</v>
      </c>
      <c r="BL138" s="19" t="s">
        <v>202</v>
      </c>
      <c r="BM138" s="19" t="s">
        <v>5004</v>
      </c>
    </row>
    <row r="139" spans="2:65" s="13" customFormat="1">
      <c r="B139" s="218"/>
      <c r="C139" s="219"/>
      <c r="D139" s="251" t="s">
        <v>210</v>
      </c>
      <c r="E139" s="219"/>
      <c r="F139" s="270" t="s">
        <v>5005</v>
      </c>
      <c r="G139" s="219"/>
      <c r="H139" s="271">
        <v>20.513000000000002</v>
      </c>
      <c r="I139" s="223"/>
      <c r="J139" s="219"/>
      <c r="K139" s="219"/>
      <c r="L139" s="224"/>
      <c r="M139" s="225"/>
      <c r="N139" s="226"/>
      <c r="O139" s="226"/>
      <c r="P139" s="226"/>
      <c r="Q139" s="226"/>
      <c r="R139" s="226"/>
      <c r="S139" s="226"/>
      <c r="T139" s="227"/>
      <c r="AT139" s="228" t="s">
        <v>210</v>
      </c>
      <c r="AU139" s="228" t="s">
        <v>83</v>
      </c>
      <c r="AV139" s="13" t="s">
        <v>83</v>
      </c>
      <c r="AW139" s="13" t="s">
        <v>4</v>
      </c>
      <c r="AX139" s="13" t="s">
        <v>23</v>
      </c>
      <c r="AY139" s="228" t="s">
        <v>195</v>
      </c>
    </row>
    <row r="140" spans="2:65" s="1" customFormat="1" ht="28.8" customHeight="1">
      <c r="B140" s="36"/>
      <c r="C140" s="193" t="s">
        <v>371</v>
      </c>
      <c r="D140" s="193" t="s">
        <v>198</v>
      </c>
      <c r="E140" s="194" t="s">
        <v>4845</v>
      </c>
      <c r="F140" s="195" t="s">
        <v>4846</v>
      </c>
      <c r="G140" s="196" t="s">
        <v>222</v>
      </c>
      <c r="H140" s="197">
        <v>1367.55</v>
      </c>
      <c r="I140" s="198"/>
      <c r="J140" s="199">
        <f>ROUND(I140*H140,2)</f>
        <v>0</v>
      </c>
      <c r="K140" s="195" t="s">
        <v>223</v>
      </c>
      <c r="L140" s="56"/>
      <c r="M140" s="200" t="s">
        <v>22</v>
      </c>
      <c r="N140" s="201" t="s">
        <v>46</v>
      </c>
      <c r="O140" s="37"/>
      <c r="P140" s="202">
        <f>O140*H140</f>
        <v>0</v>
      </c>
      <c r="Q140" s="202">
        <v>0</v>
      </c>
      <c r="R140" s="202">
        <f>Q140*H140</f>
        <v>0</v>
      </c>
      <c r="S140" s="202">
        <v>0</v>
      </c>
      <c r="T140" s="203">
        <f>S140*H140</f>
        <v>0</v>
      </c>
      <c r="AR140" s="19" t="s">
        <v>202</v>
      </c>
      <c r="AT140" s="19" t="s">
        <v>198</v>
      </c>
      <c r="AU140" s="19" t="s">
        <v>83</v>
      </c>
      <c r="AY140" s="19" t="s">
        <v>195</v>
      </c>
      <c r="BE140" s="204">
        <f>IF(N140="základní",J140,0)</f>
        <v>0</v>
      </c>
      <c r="BF140" s="204">
        <f>IF(N140="snížená",J140,0)</f>
        <v>0</v>
      </c>
      <c r="BG140" s="204">
        <f>IF(N140="zákl. přenesená",J140,0)</f>
        <v>0</v>
      </c>
      <c r="BH140" s="204">
        <f>IF(N140="sníž. přenesená",J140,0)</f>
        <v>0</v>
      </c>
      <c r="BI140" s="204">
        <f>IF(N140="nulová",J140,0)</f>
        <v>0</v>
      </c>
      <c r="BJ140" s="19" t="s">
        <v>23</v>
      </c>
      <c r="BK140" s="204">
        <f>ROUND(I140*H140,2)</f>
        <v>0</v>
      </c>
      <c r="BL140" s="19" t="s">
        <v>202</v>
      </c>
      <c r="BM140" s="19" t="s">
        <v>5006</v>
      </c>
    </row>
    <row r="141" spans="2:65" s="1" customFormat="1" ht="180">
      <c r="B141" s="36"/>
      <c r="C141" s="58"/>
      <c r="D141" s="205" t="s">
        <v>225</v>
      </c>
      <c r="E141" s="58"/>
      <c r="F141" s="206" t="s">
        <v>4848</v>
      </c>
      <c r="G141" s="58"/>
      <c r="H141" s="58"/>
      <c r="I141" s="163"/>
      <c r="J141" s="58"/>
      <c r="K141" s="58"/>
      <c r="L141" s="56"/>
      <c r="M141" s="73"/>
      <c r="N141" s="37"/>
      <c r="O141" s="37"/>
      <c r="P141" s="37"/>
      <c r="Q141" s="37"/>
      <c r="R141" s="37"/>
      <c r="S141" s="37"/>
      <c r="T141" s="74"/>
      <c r="AT141" s="19" t="s">
        <v>225</v>
      </c>
      <c r="AU141" s="19" t="s">
        <v>83</v>
      </c>
    </row>
    <row r="142" spans="2:65" s="12" customFormat="1">
      <c r="B142" s="207"/>
      <c r="C142" s="208"/>
      <c r="D142" s="205" t="s">
        <v>210</v>
      </c>
      <c r="E142" s="209" t="s">
        <v>22</v>
      </c>
      <c r="F142" s="210" t="s">
        <v>4982</v>
      </c>
      <c r="G142" s="208"/>
      <c r="H142" s="211" t="s">
        <v>22</v>
      </c>
      <c r="I142" s="212"/>
      <c r="J142" s="208"/>
      <c r="K142" s="208"/>
      <c r="L142" s="213"/>
      <c r="M142" s="214"/>
      <c r="N142" s="215"/>
      <c r="O142" s="215"/>
      <c r="P142" s="215"/>
      <c r="Q142" s="215"/>
      <c r="R142" s="215"/>
      <c r="S142" s="215"/>
      <c r="T142" s="216"/>
      <c r="AT142" s="217" t="s">
        <v>210</v>
      </c>
      <c r="AU142" s="217" t="s">
        <v>83</v>
      </c>
      <c r="AV142" s="12" t="s">
        <v>23</v>
      </c>
      <c r="AW142" s="12" t="s">
        <v>38</v>
      </c>
      <c r="AX142" s="12" t="s">
        <v>75</v>
      </c>
      <c r="AY142" s="217" t="s">
        <v>195</v>
      </c>
    </row>
    <row r="143" spans="2:65" s="13" customFormat="1">
      <c r="B143" s="218"/>
      <c r="C143" s="219"/>
      <c r="D143" s="205" t="s">
        <v>210</v>
      </c>
      <c r="E143" s="220" t="s">
        <v>22</v>
      </c>
      <c r="F143" s="221" t="s">
        <v>4993</v>
      </c>
      <c r="G143" s="219"/>
      <c r="H143" s="222">
        <v>815.91</v>
      </c>
      <c r="I143" s="223"/>
      <c r="J143" s="219"/>
      <c r="K143" s="219"/>
      <c r="L143" s="224"/>
      <c r="M143" s="225"/>
      <c r="N143" s="226"/>
      <c r="O143" s="226"/>
      <c r="P143" s="226"/>
      <c r="Q143" s="226"/>
      <c r="R143" s="226"/>
      <c r="S143" s="226"/>
      <c r="T143" s="227"/>
      <c r="AT143" s="228" t="s">
        <v>210</v>
      </c>
      <c r="AU143" s="228" t="s">
        <v>83</v>
      </c>
      <c r="AV143" s="13" t="s">
        <v>83</v>
      </c>
      <c r="AW143" s="13" t="s">
        <v>38</v>
      </c>
      <c r="AX143" s="13" t="s">
        <v>75</v>
      </c>
      <c r="AY143" s="228" t="s">
        <v>195</v>
      </c>
    </row>
    <row r="144" spans="2:65" s="13" customFormat="1">
      <c r="B144" s="218"/>
      <c r="C144" s="219"/>
      <c r="D144" s="205" t="s">
        <v>210</v>
      </c>
      <c r="E144" s="220" t="s">
        <v>22</v>
      </c>
      <c r="F144" s="221" t="s">
        <v>4994</v>
      </c>
      <c r="G144" s="219"/>
      <c r="H144" s="222">
        <v>551.64</v>
      </c>
      <c r="I144" s="223"/>
      <c r="J144" s="219"/>
      <c r="K144" s="219"/>
      <c r="L144" s="224"/>
      <c r="M144" s="225"/>
      <c r="N144" s="226"/>
      <c r="O144" s="226"/>
      <c r="P144" s="226"/>
      <c r="Q144" s="226"/>
      <c r="R144" s="226"/>
      <c r="S144" s="226"/>
      <c r="T144" s="227"/>
      <c r="AT144" s="228" t="s">
        <v>210</v>
      </c>
      <c r="AU144" s="228" t="s">
        <v>83</v>
      </c>
      <c r="AV144" s="13" t="s">
        <v>83</v>
      </c>
      <c r="AW144" s="13" t="s">
        <v>38</v>
      </c>
      <c r="AX144" s="13" t="s">
        <v>75</v>
      </c>
      <c r="AY144" s="228" t="s">
        <v>195</v>
      </c>
    </row>
    <row r="145" spans="2:65" s="14" customFormat="1">
      <c r="B145" s="229"/>
      <c r="C145" s="230"/>
      <c r="D145" s="205" t="s">
        <v>210</v>
      </c>
      <c r="E145" s="231" t="s">
        <v>22</v>
      </c>
      <c r="F145" s="232" t="s">
        <v>215</v>
      </c>
      <c r="G145" s="230"/>
      <c r="H145" s="233">
        <v>1367.55</v>
      </c>
      <c r="I145" s="234"/>
      <c r="J145" s="230"/>
      <c r="K145" s="230"/>
      <c r="L145" s="235"/>
      <c r="M145" s="236"/>
      <c r="N145" s="237"/>
      <c r="O145" s="237"/>
      <c r="P145" s="237"/>
      <c r="Q145" s="237"/>
      <c r="R145" s="237"/>
      <c r="S145" s="237"/>
      <c r="T145" s="238"/>
      <c r="AT145" s="239" t="s">
        <v>210</v>
      </c>
      <c r="AU145" s="239" t="s">
        <v>83</v>
      </c>
      <c r="AV145" s="14" t="s">
        <v>216</v>
      </c>
      <c r="AW145" s="14" t="s">
        <v>38</v>
      </c>
      <c r="AX145" s="14" t="s">
        <v>75</v>
      </c>
      <c r="AY145" s="239" t="s">
        <v>195</v>
      </c>
    </row>
    <row r="146" spans="2:65" s="15" customFormat="1">
      <c r="B146" s="240"/>
      <c r="C146" s="241"/>
      <c r="D146" s="251" t="s">
        <v>210</v>
      </c>
      <c r="E146" s="252" t="s">
        <v>22</v>
      </c>
      <c r="F146" s="253" t="s">
        <v>217</v>
      </c>
      <c r="G146" s="241"/>
      <c r="H146" s="254">
        <v>1367.55</v>
      </c>
      <c r="I146" s="245"/>
      <c r="J146" s="241"/>
      <c r="K146" s="241"/>
      <c r="L146" s="246"/>
      <c r="M146" s="247"/>
      <c r="N146" s="248"/>
      <c r="O146" s="248"/>
      <c r="P146" s="248"/>
      <c r="Q146" s="248"/>
      <c r="R146" s="248"/>
      <c r="S146" s="248"/>
      <c r="T146" s="249"/>
      <c r="AT146" s="250" t="s">
        <v>210</v>
      </c>
      <c r="AU146" s="250" t="s">
        <v>83</v>
      </c>
      <c r="AV146" s="15" t="s">
        <v>202</v>
      </c>
      <c r="AW146" s="15" t="s">
        <v>38</v>
      </c>
      <c r="AX146" s="15" t="s">
        <v>23</v>
      </c>
      <c r="AY146" s="250" t="s">
        <v>195</v>
      </c>
    </row>
    <row r="147" spans="2:65" s="1" customFormat="1" ht="28.8" customHeight="1">
      <c r="B147" s="36"/>
      <c r="C147" s="193" t="s">
        <v>379</v>
      </c>
      <c r="D147" s="193" t="s">
        <v>198</v>
      </c>
      <c r="E147" s="194" t="s">
        <v>4849</v>
      </c>
      <c r="F147" s="195" t="s">
        <v>4850</v>
      </c>
      <c r="G147" s="196" t="s">
        <v>222</v>
      </c>
      <c r="H147" s="197">
        <v>1882.3</v>
      </c>
      <c r="I147" s="198"/>
      <c r="J147" s="199">
        <f>ROUND(I147*H147,2)</f>
        <v>0</v>
      </c>
      <c r="K147" s="195" t="s">
        <v>223</v>
      </c>
      <c r="L147" s="56"/>
      <c r="M147" s="200" t="s">
        <v>22</v>
      </c>
      <c r="N147" s="201" t="s">
        <v>46</v>
      </c>
      <c r="O147" s="37"/>
      <c r="P147" s="202">
        <f>O147*H147</f>
        <v>0</v>
      </c>
      <c r="Q147" s="202">
        <v>0</v>
      </c>
      <c r="R147" s="202">
        <f>Q147*H147</f>
        <v>0</v>
      </c>
      <c r="S147" s="202">
        <v>0</v>
      </c>
      <c r="T147" s="203">
        <f>S147*H147</f>
        <v>0</v>
      </c>
      <c r="AR147" s="19" t="s">
        <v>202</v>
      </c>
      <c r="AT147" s="19" t="s">
        <v>198</v>
      </c>
      <c r="AU147" s="19" t="s">
        <v>83</v>
      </c>
      <c r="AY147" s="19" t="s">
        <v>195</v>
      </c>
      <c r="BE147" s="204">
        <f>IF(N147="základní",J147,0)</f>
        <v>0</v>
      </c>
      <c r="BF147" s="204">
        <f>IF(N147="snížená",J147,0)</f>
        <v>0</v>
      </c>
      <c r="BG147" s="204">
        <f>IF(N147="zákl. přenesená",J147,0)</f>
        <v>0</v>
      </c>
      <c r="BH147" s="204">
        <f>IF(N147="sníž. přenesená",J147,0)</f>
        <v>0</v>
      </c>
      <c r="BI147" s="204">
        <f>IF(N147="nulová",J147,0)</f>
        <v>0</v>
      </c>
      <c r="BJ147" s="19" t="s">
        <v>23</v>
      </c>
      <c r="BK147" s="204">
        <f>ROUND(I147*H147,2)</f>
        <v>0</v>
      </c>
      <c r="BL147" s="19" t="s">
        <v>202</v>
      </c>
      <c r="BM147" s="19" t="s">
        <v>5007</v>
      </c>
    </row>
    <row r="148" spans="2:65" s="1" customFormat="1" ht="180">
      <c r="B148" s="36"/>
      <c r="C148" s="58"/>
      <c r="D148" s="205" t="s">
        <v>225</v>
      </c>
      <c r="E148" s="58"/>
      <c r="F148" s="206" t="s">
        <v>4848</v>
      </c>
      <c r="G148" s="58"/>
      <c r="H148" s="58"/>
      <c r="I148" s="163"/>
      <c r="J148" s="58"/>
      <c r="K148" s="58"/>
      <c r="L148" s="56"/>
      <c r="M148" s="73"/>
      <c r="N148" s="37"/>
      <c r="O148" s="37"/>
      <c r="P148" s="37"/>
      <c r="Q148" s="37"/>
      <c r="R148" s="37"/>
      <c r="S148" s="37"/>
      <c r="T148" s="74"/>
      <c r="AT148" s="19" t="s">
        <v>225</v>
      </c>
      <c r="AU148" s="19" t="s">
        <v>83</v>
      </c>
    </row>
    <row r="149" spans="2:65" s="12" customFormat="1">
      <c r="B149" s="207"/>
      <c r="C149" s="208"/>
      <c r="D149" s="205" t="s">
        <v>210</v>
      </c>
      <c r="E149" s="209" t="s">
        <v>22</v>
      </c>
      <c r="F149" s="210" t="s">
        <v>4982</v>
      </c>
      <c r="G149" s="208"/>
      <c r="H149" s="211" t="s">
        <v>22</v>
      </c>
      <c r="I149" s="212"/>
      <c r="J149" s="208"/>
      <c r="K149" s="208"/>
      <c r="L149" s="213"/>
      <c r="M149" s="214"/>
      <c r="N149" s="215"/>
      <c r="O149" s="215"/>
      <c r="P149" s="215"/>
      <c r="Q149" s="215"/>
      <c r="R149" s="215"/>
      <c r="S149" s="215"/>
      <c r="T149" s="216"/>
      <c r="AT149" s="217" t="s">
        <v>210</v>
      </c>
      <c r="AU149" s="217" t="s">
        <v>83</v>
      </c>
      <c r="AV149" s="12" t="s">
        <v>23</v>
      </c>
      <c r="AW149" s="12" t="s">
        <v>38</v>
      </c>
      <c r="AX149" s="12" t="s">
        <v>75</v>
      </c>
      <c r="AY149" s="217" t="s">
        <v>195</v>
      </c>
    </row>
    <row r="150" spans="2:65" s="13" customFormat="1">
      <c r="B150" s="218"/>
      <c r="C150" s="219"/>
      <c r="D150" s="205" t="s">
        <v>210</v>
      </c>
      <c r="E150" s="220" t="s">
        <v>22</v>
      </c>
      <c r="F150" s="221" t="s">
        <v>5008</v>
      </c>
      <c r="G150" s="219"/>
      <c r="H150" s="222">
        <v>916.21</v>
      </c>
      <c r="I150" s="223"/>
      <c r="J150" s="219"/>
      <c r="K150" s="219"/>
      <c r="L150" s="224"/>
      <c r="M150" s="225"/>
      <c r="N150" s="226"/>
      <c r="O150" s="226"/>
      <c r="P150" s="226"/>
      <c r="Q150" s="226"/>
      <c r="R150" s="226"/>
      <c r="S150" s="226"/>
      <c r="T150" s="227"/>
      <c r="AT150" s="228" t="s">
        <v>210</v>
      </c>
      <c r="AU150" s="228" t="s">
        <v>83</v>
      </c>
      <c r="AV150" s="13" t="s">
        <v>83</v>
      </c>
      <c r="AW150" s="13" t="s">
        <v>38</v>
      </c>
      <c r="AX150" s="13" t="s">
        <v>75</v>
      </c>
      <c r="AY150" s="228" t="s">
        <v>195</v>
      </c>
    </row>
    <row r="151" spans="2:65" s="13" customFormat="1">
      <c r="B151" s="218"/>
      <c r="C151" s="219"/>
      <c r="D151" s="205" t="s">
        <v>210</v>
      </c>
      <c r="E151" s="220" t="s">
        <v>22</v>
      </c>
      <c r="F151" s="221" t="s">
        <v>5009</v>
      </c>
      <c r="G151" s="219"/>
      <c r="H151" s="222">
        <v>358.81</v>
      </c>
      <c r="I151" s="223"/>
      <c r="J151" s="219"/>
      <c r="K151" s="219"/>
      <c r="L151" s="224"/>
      <c r="M151" s="225"/>
      <c r="N151" s="226"/>
      <c r="O151" s="226"/>
      <c r="P151" s="226"/>
      <c r="Q151" s="226"/>
      <c r="R151" s="226"/>
      <c r="S151" s="226"/>
      <c r="T151" s="227"/>
      <c r="AT151" s="228" t="s">
        <v>210</v>
      </c>
      <c r="AU151" s="228" t="s">
        <v>83</v>
      </c>
      <c r="AV151" s="13" t="s">
        <v>83</v>
      </c>
      <c r="AW151" s="13" t="s">
        <v>38</v>
      </c>
      <c r="AX151" s="13" t="s">
        <v>75</v>
      </c>
      <c r="AY151" s="228" t="s">
        <v>195</v>
      </c>
    </row>
    <row r="152" spans="2:65" s="13" customFormat="1">
      <c r="B152" s="218"/>
      <c r="C152" s="219"/>
      <c r="D152" s="205" t="s">
        <v>210</v>
      </c>
      <c r="E152" s="220" t="s">
        <v>22</v>
      </c>
      <c r="F152" s="221" t="s">
        <v>5010</v>
      </c>
      <c r="G152" s="219"/>
      <c r="H152" s="222">
        <v>211.85</v>
      </c>
      <c r="I152" s="223"/>
      <c r="J152" s="219"/>
      <c r="K152" s="219"/>
      <c r="L152" s="224"/>
      <c r="M152" s="225"/>
      <c r="N152" s="226"/>
      <c r="O152" s="226"/>
      <c r="P152" s="226"/>
      <c r="Q152" s="226"/>
      <c r="R152" s="226"/>
      <c r="S152" s="226"/>
      <c r="T152" s="227"/>
      <c r="AT152" s="228" t="s">
        <v>210</v>
      </c>
      <c r="AU152" s="228" t="s">
        <v>83</v>
      </c>
      <c r="AV152" s="13" t="s">
        <v>83</v>
      </c>
      <c r="AW152" s="13" t="s">
        <v>38</v>
      </c>
      <c r="AX152" s="13" t="s">
        <v>75</v>
      </c>
      <c r="AY152" s="228" t="s">
        <v>195</v>
      </c>
    </row>
    <row r="153" spans="2:65" s="13" customFormat="1">
      <c r="B153" s="218"/>
      <c r="C153" s="219"/>
      <c r="D153" s="205" t="s">
        <v>210</v>
      </c>
      <c r="E153" s="220" t="s">
        <v>22</v>
      </c>
      <c r="F153" s="221" t="s">
        <v>4995</v>
      </c>
      <c r="G153" s="219"/>
      <c r="H153" s="222">
        <v>395.43</v>
      </c>
      <c r="I153" s="223"/>
      <c r="J153" s="219"/>
      <c r="K153" s="219"/>
      <c r="L153" s="224"/>
      <c r="M153" s="225"/>
      <c r="N153" s="226"/>
      <c r="O153" s="226"/>
      <c r="P153" s="226"/>
      <c r="Q153" s="226"/>
      <c r="R153" s="226"/>
      <c r="S153" s="226"/>
      <c r="T153" s="227"/>
      <c r="AT153" s="228" t="s">
        <v>210</v>
      </c>
      <c r="AU153" s="228" t="s">
        <v>83</v>
      </c>
      <c r="AV153" s="13" t="s">
        <v>83</v>
      </c>
      <c r="AW153" s="13" t="s">
        <v>38</v>
      </c>
      <c r="AX153" s="13" t="s">
        <v>75</v>
      </c>
      <c r="AY153" s="228" t="s">
        <v>195</v>
      </c>
    </row>
    <row r="154" spans="2:65" s="14" customFormat="1">
      <c r="B154" s="229"/>
      <c r="C154" s="230"/>
      <c r="D154" s="205" t="s">
        <v>210</v>
      </c>
      <c r="E154" s="231" t="s">
        <v>22</v>
      </c>
      <c r="F154" s="232" t="s">
        <v>215</v>
      </c>
      <c r="G154" s="230"/>
      <c r="H154" s="233">
        <v>1882.3</v>
      </c>
      <c r="I154" s="234"/>
      <c r="J154" s="230"/>
      <c r="K154" s="230"/>
      <c r="L154" s="235"/>
      <c r="M154" s="236"/>
      <c r="N154" s="237"/>
      <c r="O154" s="237"/>
      <c r="P154" s="237"/>
      <c r="Q154" s="237"/>
      <c r="R154" s="237"/>
      <c r="S154" s="237"/>
      <c r="T154" s="238"/>
      <c r="AT154" s="239" t="s">
        <v>210</v>
      </c>
      <c r="AU154" s="239" t="s">
        <v>83</v>
      </c>
      <c r="AV154" s="14" t="s">
        <v>216</v>
      </c>
      <c r="AW154" s="14" t="s">
        <v>38</v>
      </c>
      <c r="AX154" s="14" t="s">
        <v>75</v>
      </c>
      <c r="AY154" s="239" t="s">
        <v>195</v>
      </c>
    </row>
    <row r="155" spans="2:65" s="15" customFormat="1">
      <c r="B155" s="240"/>
      <c r="C155" s="241"/>
      <c r="D155" s="251" t="s">
        <v>210</v>
      </c>
      <c r="E155" s="252" t="s">
        <v>22</v>
      </c>
      <c r="F155" s="253" t="s">
        <v>217</v>
      </c>
      <c r="G155" s="241"/>
      <c r="H155" s="254">
        <v>1882.3</v>
      </c>
      <c r="I155" s="245"/>
      <c r="J155" s="241"/>
      <c r="K155" s="241"/>
      <c r="L155" s="246"/>
      <c r="M155" s="247"/>
      <c r="N155" s="248"/>
      <c r="O155" s="248"/>
      <c r="P155" s="248"/>
      <c r="Q155" s="248"/>
      <c r="R155" s="248"/>
      <c r="S155" s="248"/>
      <c r="T155" s="249"/>
      <c r="AT155" s="250" t="s">
        <v>210</v>
      </c>
      <c r="AU155" s="250" t="s">
        <v>83</v>
      </c>
      <c r="AV155" s="15" t="s">
        <v>202</v>
      </c>
      <c r="AW155" s="15" t="s">
        <v>38</v>
      </c>
      <c r="AX155" s="15" t="s">
        <v>23</v>
      </c>
      <c r="AY155" s="250" t="s">
        <v>195</v>
      </c>
    </row>
    <row r="156" spans="2:65" s="1" customFormat="1" ht="28.8" customHeight="1">
      <c r="B156" s="36"/>
      <c r="C156" s="193" t="s">
        <v>386</v>
      </c>
      <c r="D156" s="193" t="s">
        <v>198</v>
      </c>
      <c r="E156" s="194" t="s">
        <v>4855</v>
      </c>
      <c r="F156" s="195" t="s">
        <v>4856</v>
      </c>
      <c r="G156" s="196" t="s">
        <v>222</v>
      </c>
      <c r="H156" s="197">
        <v>1367.55</v>
      </c>
      <c r="I156" s="198"/>
      <c r="J156" s="199">
        <f>ROUND(I156*H156,2)</f>
        <v>0</v>
      </c>
      <c r="K156" s="195" t="s">
        <v>223</v>
      </c>
      <c r="L156" s="56"/>
      <c r="M156" s="200" t="s">
        <v>22</v>
      </c>
      <c r="N156" s="201" t="s">
        <v>46</v>
      </c>
      <c r="O156" s="37"/>
      <c r="P156" s="202">
        <f>O156*H156</f>
        <v>0</v>
      </c>
      <c r="Q156" s="202">
        <v>0</v>
      </c>
      <c r="R156" s="202">
        <f>Q156*H156</f>
        <v>0</v>
      </c>
      <c r="S156" s="202">
        <v>0</v>
      </c>
      <c r="T156" s="203">
        <f>S156*H156</f>
        <v>0</v>
      </c>
      <c r="AR156" s="19" t="s">
        <v>202</v>
      </c>
      <c r="AT156" s="19" t="s">
        <v>198</v>
      </c>
      <c r="AU156" s="19" t="s">
        <v>83</v>
      </c>
      <c r="AY156" s="19" t="s">
        <v>195</v>
      </c>
      <c r="BE156" s="204">
        <f>IF(N156="základní",J156,0)</f>
        <v>0</v>
      </c>
      <c r="BF156" s="204">
        <f>IF(N156="snížená",J156,0)</f>
        <v>0</v>
      </c>
      <c r="BG156" s="204">
        <f>IF(N156="zákl. přenesená",J156,0)</f>
        <v>0</v>
      </c>
      <c r="BH156" s="204">
        <f>IF(N156="sníž. přenesená",J156,0)</f>
        <v>0</v>
      </c>
      <c r="BI156" s="204">
        <f>IF(N156="nulová",J156,0)</f>
        <v>0</v>
      </c>
      <c r="BJ156" s="19" t="s">
        <v>23</v>
      </c>
      <c r="BK156" s="204">
        <f>ROUND(I156*H156,2)</f>
        <v>0</v>
      </c>
      <c r="BL156" s="19" t="s">
        <v>202</v>
      </c>
      <c r="BM156" s="19" t="s">
        <v>5011</v>
      </c>
    </row>
    <row r="157" spans="2:65" s="1" customFormat="1" ht="36">
      <c r="B157" s="36"/>
      <c r="C157" s="58"/>
      <c r="D157" s="205" t="s">
        <v>225</v>
      </c>
      <c r="E157" s="58"/>
      <c r="F157" s="206" t="s">
        <v>4858</v>
      </c>
      <c r="G157" s="58"/>
      <c r="H157" s="58"/>
      <c r="I157" s="163"/>
      <c r="J157" s="58"/>
      <c r="K157" s="58"/>
      <c r="L157" s="56"/>
      <c r="M157" s="73"/>
      <c r="N157" s="37"/>
      <c r="O157" s="37"/>
      <c r="P157" s="37"/>
      <c r="Q157" s="37"/>
      <c r="R157" s="37"/>
      <c r="S157" s="37"/>
      <c r="T157" s="74"/>
      <c r="AT157" s="19" t="s">
        <v>225</v>
      </c>
      <c r="AU157" s="19" t="s">
        <v>83</v>
      </c>
    </row>
    <row r="158" spans="2:65" s="12" customFormat="1">
      <c r="B158" s="207"/>
      <c r="C158" s="208"/>
      <c r="D158" s="205" t="s">
        <v>210</v>
      </c>
      <c r="E158" s="209" t="s">
        <v>22</v>
      </c>
      <c r="F158" s="210" t="s">
        <v>4982</v>
      </c>
      <c r="G158" s="208"/>
      <c r="H158" s="211" t="s">
        <v>22</v>
      </c>
      <c r="I158" s="212"/>
      <c r="J158" s="208"/>
      <c r="K158" s="208"/>
      <c r="L158" s="213"/>
      <c r="M158" s="214"/>
      <c r="N158" s="215"/>
      <c r="O158" s="215"/>
      <c r="P158" s="215"/>
      <c r="Q158" s="215"/>
      <c r="R158" s="215"/>
      <c r="S158" s="215"/>
      <c r="T158" s="216"/>
      <c r="AT158" s="217" t="s">
        <v>210</v>
      </c>
      <c r="AU158" s="217" t="s">
        <v>83</v>
      </c>
      <c r="AV158" s="12" t="s">
        <v>23</v>
      </c>
      <c r="AW158" s="12" t="s">
        <v>38</v>
      </c>
      <c r="AX158" s="12" t="s">
        <v>75</v>
      </c>
      <c r="AY158" s="217" t="s">
        <v>195</v>
      </c>
    </row>
    <row r="159" spans="2:65" s="13" customFormat="1">
      <c r="B159" s="218"/>
      <c r="C159" s="219"/>
      <c r="D159" s="205" t="s">
        <v>210</v>
      </c>
      <c r="E159" s="220" t="s">
        <v>22</v>
      </c>
      <c r="F159" s="221" t="s">
        <v>4993</v>
      </c>
      <c r="G159" s="219"/>
      <c r="H159" s="222">
        <v>815.91</v>
      </c>
      <c r="I159" s="223"/>
      <c r="J159" s="219"/>
      <c r="K159" s="219"/>
      <c r="L159" s="224"/>
      <c r="M159" s="225"/>
      <c r="N159" s="226"/>
      <c r="O159" s="226"/>
      <c r="P159" s="226"/>
      <c r="Q159" s="226"/>
      <c r="R159" s="226"/>
      <c r="S159" s="226"/>
      <c r="T159" s="227"/>
      <c r="AT159" s="228" t="s">
        <v>210</v>
      </c>
      <c r="AU159" s="228" t="s">
        <v>83</v>
      </c>
      <c r="AV159" s="13" t="s">
        <v>83</v>
      </c>
      <c r="AW159" s="13" t="s">
        <v>38</v>
      </c>
      <c r="AX159" s="13" t="s">
        <v>75</v>
      </c>
      <c r="AY159" s="228" t="s">
        <v>195</v>
      </c>
    </row>
    <row r="160" spans="2:65" s="13" customFormat="1">
      <c r="B160" s="218"/>
      <c r="C160" s="219"/>
      <c r="D160" s="205" t="s">
        <v>210</v>
      </c>
      <c r="E160" s="220" t="s">
        <v>22</v>
      </c>
      <c r="F160" s="221" t="s">
        <v>4994</v>
      </c>
      <c r="G160" s="219"/>
      <c r="H160" s="222">
        <v>551.64</v>
      </c>
      <c r="I160" s="223"/>
      <c r="J160" s="219"/>
      <c r="K160" s="219"/>
      <c r="L160" s="224"/>
      <c r="M160" s="225"/>
      <c r="N160" s="226"/>
      <c r="O160" s="226"/>
      <c r="P160" s="226"/>
      <c r="Q160" s="226"/>
      <c r="R160" s="226"/>
      <c r="S160" s="226"/>
      <c r="T160" s="227"/>
      <c r="AT160" s="228" t="s">
        <v>210</v>
      </c>
      <c r="AU160" s="228" t="s">
        <v>83</v>
      </c>
      <c r="AV160" s="13" t="s">
        <v>83</v>
      </c>
      <c r="AW160" s="13" t="s">
        <v>38</v>
      </c>
      <c r="AX160" s="13" t="s">
        <v>75</v>
      </c>
      <c r="AY160" s="228" t="s">
        <v>195</v>
      </c>
    </row>
    <row r="161" spans="2:65" s="14" customFormat="1">
      <c r="B161" s="229"/>
      <c r="C161" s="230"/>
      <c r="D161" s="205" t="s">
        <v>210</v>
      </c>
      <c r="E161" s="231" t="s">
        <v>22</v>
      </c>
      <c r="F161" s="232" t="s">
        <v>215</v>
      </c>
      <c r="G161" s="230"/>
      <c r="H161" s="233">
        <v>1367.55</v>
      </c>
      <c r="I161" s="234"/>
      <c r="J161" s="230"/>
      <c r="K161" s="230"/>
      <c r="L161" s="235"/>
      <c r="M161" s="236"/>
      <c r="N161" s="237"/>
      <c r="O161" s="237"/>
      <c r="P161" s="237"/>
      <c r="Q161" s="237"/>
      <c r="R161" s="237"/>
      <c r="S161" s="237"/>
      <c r="T161" s="238"/>
      <c r="AT161" s="239" t="s">
        <v>210</v>
      </c>
      <c r="AU161" s="239" t="s">
        <v>83</v>
      </c>
      <c r="AV161" s="14" t="s">
        <v>216</v>
      </c>
      <c r="AW161" s="14" t="s">
        <v>38</v>
      </c>
      <c r="AX161" s="14" t="s">
        <v>75</v>
      </c>
      <c r="AY161" s="239" t="s">
        <v>195</v>
      </c>
    </row>
    <row r="162" spans="2:65" s="15" customFormat="1">
      <c r="B162" s="240"/>
      <c r="C162" s="241"/>
      <c r="D162" s="251" t="s">
        <v>210</v>
      </c>
      <c r="E162" s="252" t="s">
        <v>22</v>
      </c>
      <c r="F162" s="253" t="s">
        <v>217</v>
      </c>
      <c r="G162" s="241"/>
      <c r="H162" s="254">
        <v>1367.55</v>
      </c>
      <c r="I162" s="245"/>
      <c r="J162" s="241"/>
      <c r="K162" s="241"/>
      <c r="L162" s="246"/>
      <c r="M162" s="247"/>
      <c r="N162" s="248"/>
      <c r="O162" s="248"/>
      <c r="P162" s="248"/>
      <c r="Q162" s="248"/>
      <c r="R162" s="248"/>
      <c r="S162" s="248"/>
      <c r="T162" s="249"/>
      <c r="AT162" s="250" t="s">
        <v>210</v>
      </c>
      <c r="AU162" s="250" t="s">
        <v>83</v>
      </c>
      <c r="AV162" s="15" t="s">
        <v>202</v>
      </c>
      <c r="AW162" s="15" t="s">
        <v>38</v>
      </c>
      <c r="AX162" s="15" t="s">
        <v>23</v>
      </c>
      <c r="AY162" s="250" t="s">
        <v>195</v>
      </c>
    </row>
    <row r="163" spans="2:65" s="1" customFormat="1" ht="20.399999999999999" customHeight="1">
      <c r="B163" s="36"/>
      <c r="C163" s="260" t="s">
        <v>8</v>
      </c>
      <c r="D163" s="260" t="s">
        <v>267</v>
      </c>
      <c r="E163" s="261" t="s">
        <v>4859</v>
      </c>
      <c r="F163" s="262" t="s">
        <v>4860</v>
      </c>
      <c r="G163" s="263" t="s">
        <v>231</v>
      </c>
      <c r="H163" s="264">
        <v>79.317999999999998</v>
      </c>
      <c r="I163" s="265"/>
      <c r="J163" s="266">
        <f>ROUND(I163*H163,2)</f>
        <v>0</v>
      </c>
      <c r="K163" s="262" t="s">
        <v>223</v>
      </c>
      <c r="L163" s="267"/>
      <c r="M163" s="268" t="s">
        <v>22</v>
      </c>
      <c r="N163" s="269" t="s">
        <v>46</v>
      </c>
      <c r="O163" s="37"/>
      <c r="P163" s="202">
        <f>O163*H163</f>
        <v>0</v>
      </c>
      <c r="Q163" s="202">
        <v>0.21</v>
      </c>
      <c r="R163" s="202">
        <f>Q163*H163</f>
        <v>16.656779999999998</v>
      </c>
      <c r="S163" s="202">
        <v>0</v>
      </c>
      <c r="T163" s="203">
        <f>S163*H163</f>
        <v>0</v>
      </c>
      <c r="AR163" s="19" t="s">
        <v>262</v>
      </c>
      <c r="AT163" s="19" t="s">
        <v>267</v>
      </c>
      <c r="AU163" s="19" t="s">
        <v>83</v>
      </c>
      <c r="AY163" s="19" t="s">
        <v>195</v>
      </c>
      <c r="BE163" s="204">
        <f>IF(N163="základní",J163,0)</f>
        <v>0</v>
      </c>
      <c r="BF163" s="204">
        <f>IF(N163="snížená",J163,0)</f>
        <v>0</v>
      </c>
      <c r="BG163" s="204">
        <f>IF(N163="zákl. přenesená",J163,0)</f>
        <v>0</v>
      </c>
      <c r="BH163" s="204">
        <f>IF(N163="sníž. přenesená",J163,0)</f>
        <v>0</v>
      </c>
      <c r="BI163" s="204">
        <f>IF(N163="nulová",J163,0)</f>
        <v>0</v>
      </c>
      <c r="BJ163" s="19" t="s">
        <v>23</v>
      </c>
      <c r="BK163" s="204">
        <f>ROUND(I163*H163,2)</f>
        <v>0</v>
      </c>
      <c r="BL163" s="19" t="s">
        <v>202</v>
      </c>
      <c r="BM163" s="19" t="s">
        <v>5012</v>
      </c>
    </row>
    <row r="164" spans="2:65" s="13" customFormat="1">
      <c r="B164" s="218"/>
      <c r="C164" s="219"/>
      <c r="D164" s="205" t="s">
        <v>210</v>
      </c>
      <c r="E164" s="219"/>
      <c r="F164" s="221" t="s">
        <v>5013</v>
      </c>
      <c r="G164" s="219"/>
      <c r="H164" s="222">
        <v>79.317999999999998</v>
      </c>
      <c r="I164" s="223"/>
      <c r="J164" s="219"/>
      <c r="K164" s="219"/>
      <c r="L164" s="224"/>
      <c r="M164" s="225"/>
      <c r="N164" s="226"/>
      <c r="O164" s="226"/>
      <c r="P164" s="226"/>
      <c r="Q164" s="226"/>
      <c r="R164" s="226"/>
      <c r="S164" s="226"/>
      <c r="T164" s="227"/>
      <c r="AT164" s="228" t="s">
        <v>210</v>
      </c>
      <c r="AU164" s="228" t="s">
        <v>83</v>
      </c>
      <c r="AV164" s="13" t="s">
        <v>83</v>
      </c>
      <c r="AW164" s="13" t="s">
        <v>4</v>
      </c>
      <c r="AX164" s="13" t="s">
        <v>23</v>
      </c>
      <c r="AY164" s="228" t="s">
        <v>195</v>
      </c>
    </row>
    <row r="165" spans="2:65" s="11" customFormat="1" ht="29.85" customHeight="1">
      <c r="B165" s="176"/>
      <c r="C165" s="177"/>
      <c r="D165" s="190" t="s">
        <v>74</v>
      </c>
      <c r="E165" s="191" t="s">
        <v>239</v>
      </c>
      <c r="F165" s="191" t="s">
        <v>4733</v>
      </c>
      <c r="G165" s="177"/>
      <c r="H165" s="177"/>
      <c r="I165" s="180"/>
      <c r="J165" s="192">
        <f>BK165</f>
        <v>0</v>
      </c>
      <c r="K165" s="177"/>
      <c r="L165" s="182"/>
      <c r="M165" s="183"/>
      <c r="N165" s="184"/>
      <c r="O165" s="184"/>
      <c r="P165" s="185">
        <f>SUM(P166:P214)</f>
        <v>0</v>
      </c>
      <c r="Q165" s="184"/>
      <c r="R165" s="185">
        <f>SUM(R166:R214)</f>
        <v>380.09968270000002</v>
      </c>
      <c r="S165" s="184"/>
      <c r="T165" s="186">
        <f>SUM(T166:T214)</f>
        <v>0</v>
      </c>
      <c r="AR165" s="187" t="s">
        <v>23</v>
      </c>
      <c r="AT165" s="188" t="s">
        <v>74</v>
      </c>
      <c r="AU165" s="188" t="s">
        <v>23</v>
      </c>
      <c r="AY165" s="187" t="s">
        <v>195</v>
      </c>
      <c r="BK165" s="189">
        <f>SUM(BK166:BK214)</f>
        <v>0</v>
      </c>
    </row>
    <row r="166" spans="2:65" s="1" customFormat="1" ht="20.399999999999999" customHeight="1">
      <c r="B166" s="36"/>
      <c r="C166" s="193" t="s">
        <v>258</v>
      </c>
      <c r="D166" s="193" t="s">
        <v>198</v>
      </c>
      <c r="E166" s="194" t="s">
        <v>4961</v>
      </c>
      <c r="F166" s="195" t="s">
        <v>4962</v>
      </c>
      <c r="G166" s="196" t="s">
        <v>222</v>
      </c>
      <c r="H166" s="197">
        <v>211.85</v>
      </c>
      <c r="I166" s="198"/>
      <c r="J166" s="199">
        <f>ROUND(I166*H166,2)</f>
        <v>0</v>
      </c>
      <c r="K166" s="195" t="s">
        <v>223</v>
      </c>
      <c r="L166" s="56"/>
      <c r="M166" s="200" t="s">
        <v>22</v>
      </c>
      <c r="N166" s="201" t="s">
        <v>46</v>
      </c>
      <c r="O166" s="37"/>
      <c r="P166" s="202">
        <f>O166*H166</f>
        <v>0</v>
      </c>
      <c r="Q166" s="202">
        <v>0</v>
      </c>
      <c r="R166" s="202">
        <f>Q166*H166</f>
        <v>0</v>
      </c>
      <c r="S166" s="202">
        <v>0</v>
      </c>
      <c r="T166" s="203">
        <f>S166*H166</f>
        <v>0</v>
      </c>
      <c r="AR166" s="19" t="s">
        <v>202</v>
      </c>
      <c r="AT166" s="19" t="s">
        <v>198</v>
      </c>
      <c r="AU166" s="19" t="s">
        <v>83</v>
      </c>
      <c r="AY166" s="19" t="s">
        <v>195</v>
      </c>
      <c r="BE166" s="204">
        <f>IF(N166="základní",J166,0)</f>
        <v>0</v>
      </c>
      <c r="BF166" s="204">
        <f>IF(N166="snížená",J166,0)</f>
        <v>0</v>
      </c>
      <c r="BG166" s="204">
        <f>IF(N166="zákl. přenesená",J166,0)</f>
        <v>0</v>
      </c>
      <c r="BH166" s="204">
        <f>IF(N166="sníž. přenesená",J166,0)</f>
        <v>0</v>
      </c>
      <c r="BI166" s="204">
        <f>IF(N166="nulová",J166,0)</f>
        <v>0</v>
      </c>
      <c r="BJ166" s="19" t="s">
        <v>23</v>
      </c>
      <c r="BK166" s="204">
        <f>ROUND(I166*H166,2)</f>
        <v>0</v>
      </c>
      <c r="BL166" s="19" t="s">
        <v>202</v>
      </c>
      <c r="BM166" s="19" t="s">
        <v>5014</v>
      </c>
    </row>
    <row r="167" spans="2:65" s="12" customFormat="1">
      <c r="B167" s="207"/>
      <c r="C167" s="208"/>
      <c r="D167" s="205" t="s">
        <v>210</v>
      </c>
      <c r="E167" s="209" t="s">
        <v>22</v>
      </c>
      <c r="F167" s="210" t="s">
        <v>4982</v>
      </c>
      <c r="G167" s="208"/>
      <c r="H167" s="211" t="s">
        <v>22</v>
      </c>
      <c r="I167" s="212"/>
      <c r="J167" s="208"/>
      <c r="K167" s="208"/>
      <c r="L167" s="213"/>
      <c r="M167" s="214"/>
      <c r="N167" s="215"/>
      <c r="O167" s="215"/>
      <c r="P167" s="215"/>
      <c r="Q167" s="215"/>
      <c r="R167" s="215"/>
      <c r="S167" s="215"/>
      <c r="T167" s="216"/>
      <c r="AT167" s="217" t="s">
        <v>210</v>
      </c>
      <c r="AU167" s="217" t="s">
        <v>83</v>
      </c>
      <c r="AV167" s="12" t="s">
        <v>23</v>
      </c>
      <c r="AW167" s="12" t="s">
        <v>38</v>
      </c>
      <c r="AX167" s="12" t="s">
        <v>75</v>
      </c>
      <c r="AY167" s="217" t="s">
        <v>195</v>
      </c>
    </row>
    <row r="168" spans="2:65" s="13" customFormat="1">
      <c r="B168" s="218"/>
      <c r="C168" s="219"/>
      <c r="D168" s="205" t="s">
        <v>210</v>
      </c>
      <c r="E168" s="220" t="s">
        <v>22</v>
      </c>
      <c r="F168" s="221" t="s">
        <v>5010</v>
      </c>
      <c r="G168" s="219"/>
      <c r="H168" s="222">
        <v>211.85</v>
      </c>
      <c r="I168" s="223"/>
      <c r="J168" s="219"/>
      <c r="K168" s="219"/>
      <c r="L168" s="224"/>
      <c r="M168" s="225"/>
      <c r="N168" s="226"/>
      <c r="O168" s="226"/>
      <c r="P168" s="226"/>
      <c r="Q168" s="226"/>
      <c r="R168" s="226"/>
      <c r="S168" s="226"/>
      <c r="T168" s="227"/>
      <c r="AT168" s="228" t="s">
        <v>210</v>
      </c>
      <c r="AU168" s="228" t="s">
        <v>83</v>
      </c>
      <c r="AV168" s="13" t="s">
        <v>83</v>
      </c>
      <c r="AW168" s="13" t="s">
        <v>38</v>
      </c>
      <c r="AX168" s="13" t="s">
        <v>75</v>
      </c>
      <c r="AY168" s="228" t="s">
        <v>195</v>
      </c>
    </row>
    <row r="169" spans="2:65" s="14" customFormat="1">
      <c r="B169" s="229"/>
      <c r="C169" s="230"/>
      <c r="D169" s="205" t="s">
        <v>210</v>
      </c>
      <c r="E169" s="231" t="s">
        <v>22</v>
      </c>
      <c r="F169" s="232" t="s">
        <v>215</v>
      </c>
      <c r="G169" s="230"/>
      <c r="H169" s="233">
        <v>211.85</v>
      </c>
      <c r="I169" s="234"/>
      <c r="J169" s="230"/>
      <c r="K169" s="230"/>
      <c r="L169" s="235"/>
      <c r="M169" s="236"/>
      <c r="N169" s="237"/>
      <c r="O169" s="237"/>
      <c r="P169" s="237"/>
      <c r="Q169" s="237"/>
      <c r="R169" s="237"/>
      <c r="S169" s="237"/>
      <c r="T169" s="238"/>
      <c r="AT169" s="239" t="s">
        <v>210</v>
      </c>
      <c r="AU169" s="239" t="s">
        <v>83</v>
      </c>
      <c r="AV169" s="14" t="s">
        <v>216</v>
      </c>
      <c r="AW169" s="14" t="s">
        <v>38</v>
      </c>
      <c r="AX169" s="14" t="s">
        <v>75</v>
      </c>
      <c r="AY169" s="239" t="s">
        <v>195</v>
      </c>
    </row>
    <row r="170" spans="2:65" s="15" customFormat="1">
      <c r="B170" s="240"/>
      <c r="C170" s="241"/>
      <c r="D170" s="251" t="s">
        <v>210</v>
      </c>
      <c r="E170" s="252" t="s">
        <v>22</v>
      </c>
      <c r="F170" s="253" t="s">
        <v>217</v>
      </c>
      <c r="G170" s="241"/>
      <c r="H170" s="254">
        <v>211.85</v>
      </c>
      <c r="I170" s="245"/>
      <c r="J170" s="241"/>
      <c r="K170" s="241"/>
      <c r="L170" s="246"/>
      <c r="M170" s="247"/>
      <c r="N170" s="248"/>
      <c r="O170" s="248"/>
      <c r="P170" s="248"/>
      <c r="Q170" s="248"/>
      <c r="R170" s="248"/>
      <c r="S170" s="248"/>
      <c r="T170" s="249"/>
      <c r="AT170" s="250" t="s">
        <v>210</v>
      </c>
      <c r="AU170" s="250" t="s">
        <v>83</v>
      </c>
      <c r="AV170" s="15" t="s">
        <v>202</v>
      </c>
      <c r="AW170" s="15" t="s">
        <v>38</v>
      </c>
      <c r="AX170" s="15" t="s">
        <v>23</v>
      </c>
      <c r="AY170" s="250" t="s">
        <v>195</v>
      </c>
    </row>
    <row r="171" spans="2:65" s="1" customFormat="1" ht="28.8" customHeight="1">
      <c r="B171" s="36"/>
      <c r="C171" s="193" t="s">
        <v>417</v>
      </c>
      <c r="D171" s="193" t="s">
        <v>198</v>
      </c>
      <c r="E171" s="194" t="s">
        <v>4734</v>
      </c>
      <c r="F171" s="195" t="s">
        <v>4735</v>
      </c>
      <c r="G171" s="196" t="s">
        <v>222</v>
      </c>
      <c r="H171" s="197">
        <v>1275.02</v>
      </c>
      <c r="I171" s="198"/>
      <c r="J171" s="199">
        <f>ROUND(I171*H171,2)</f>
        <v>0</v>
      </c>
      <c r="K171" s="195" t="s">
        <v>223</v>
      </c>
      <c r="L171" s="56"/>
      <c r="M171" s="200" t="s">
        <v>22</v>
      </c>
      <c r="N171" s="201" t="s">
        <v>46</v>
      </c>
      <c r="O171" s="37"/>
      <c r="P171" s="202">
        <f>O171*H171</f>
        <v>0</v>
      </c>
      <c r="Q171" s="202">
        <v>0</v>
      </c>
      <c r="R171" s="202">
        <f>Q171*H171</f>
        <v>0</v>
      </c>
      <c r="S171" s="202">
        <v>0</v>
      </c>
      <c r="T171" s="203">
        <f>S171*H171</f>
        <v>0</v>
      </c>
      <c r="AR171" s="19" t="s">
        <v>202</v>
      </c>
      <c r="AT171" s="19" t="s">
        <v>198</v>
      </c>
      <c r="AU171" s="19" t="s">
        <v>83</v>
      </c>
      <c r="AY171" s="19" t="s">
        <v>195</v>
      </c>
      <c r="BE171" s="204">
        <f>IF(N171="základní",J171,0)</f>
        <v>0</v>
      </c>
      <c r="BF171" s="204">
        <f>IF(N171="snížená",J171,0)</f>
        <v>0</v>
      </c>
      <c r="BG171" s="204">
        <f>IF(N171="zákl. přenesená",J171,0)</f>
        <v>0</v>
      </c>
      <c r="BH171" s="204">
        <f>IF(N171="sníž. přenesená",J171,0)</f>
        <v>0</v>
      </c>
      <c r="BI171" s="204">
        <f>IF(N171="nulová",J171,0)</f>
        <v>0</v>
      </c>
      <c r="BJ171" s="19" t="s">
        <v>23</v>
      </c>
      <c r="BK171" s="204">
        <f>ROUND(I171*H171,2)</f>
        <v>0</v>
      </c>
      <c r="BL171" s="19" t="s">
        <v>202</v>
      </c>
      <c r="BM171" s="19" t="s">
        <v>5015</v>
      </c>
    </row>
    <row r="172" spans="2:65" s="12" customFormat="1">
      <c r="B172" s="207"/>
      <c r="C172" s="208"/>
      <c r="D172" s="205" t="s">
        <v>210</v>
      </c>
      <c r="E172" s="209" t="s">
        <v>22</v>
      </c>
      <c r="F172" s="210" t="s">
        <v>4982</v>
      </c>
      <c r="G172" s="208"/>
      <c r="H172" s="211" t="s">
        <v>22</v>
      </c>
      <c r="I172" s="212"/>
      <c r="J172" s="208"/>
      <c r="K172" s="208"/>
      <c r="L172" s="213"/>
      <c r="M172" s="214"/>
      <c r="N172" s="215"/>
      <c r="O172" s="215"/>
      <c r="P172" s="215"/>
      <c r="Q172" s="215"/>
      <c r="R172" s="215"/>
      <c r="S172" s="215"/>
      <c r="T172" s="216"/>
      <c r="AT172" s="217" t="s">
        <v>210</v>
      </c>
      <c r="AU172" s="217" t="s">
        <v>83</v>
      </c>
      <c r="AV172" s="12" t="s">
        <v>23</v>
      </c>
      <c r="AW172" s="12" t="s">
        <v>38</v>
      </c>
      <c r="AX172" s="12" t="s">
        <v>75</v>
      </c>
      <c r="AY172" s="217" t="s">
        <v>195</v>
      </c>
    </row>
    <row r="173" spans="2:65" s="13" customFormat="1">
      <c r="B173" s="218"/>
      <c r="C173" s="219"/>
      <c r="D173" s="205" t="s">
        <v>210</v>
      </c>
      <c r="E173" s="220" t="s">
        <v>22</v>
      </c>
      <c r="F173" s="221" t="s">
        <v>5008</v>
      </c>
      <c r="G173" s="219"/>
      <c r="H173" s="222">
        <v>916.21</v>
      </c>
      <c r="I173" s="223"/>
      <c r="J173" s="219"/>
      <c r="K173" s="219"/>
      <c r="L173" s="224"/>
      <c r="M173" s="225"/>
      <c r="N173" s="226"/>
      <c r="O173" s="226"/>
      <c r="P173" s="226"/>
      <c r="Q173" s="226"/>
      <c r="R173" s="226"/>
      <c r="S173" s="226"/>
      <c r="T173" s="227"/>
      <c r="AT173" s="228" t="s">
        <v>210</v>
      </c>
      <c r="AU173" s="228" t="s">
        <v>83</v>
      </c>
      <c r="AV173" s="13" t="s">
        <v>83</v>
      </c>
      <c r="AW173" s="13" t="s">
        <v>38</v>
      </c>
      <c r="AX173" s="13" t="s">
        <v>75</v>
      </c>
      <c r="AY173" s="228" t="s">
        <v>195</v>
      </c>
    </row>
    <row r="174" spans="2:65" s="13" customFormat="1">
      <c r="B174" s="218"/>
      <c r="C174" s="219"/>
      <c r="D174" s="205" t="s">
        <v>210</v>
      </c>
      <c r="E174" s="220" t="s">
        <v>22</v>
      </c>
      <c r="F174" s="221" t="s">
        <v>5009</v>
      </c>
      <c r="G174" s="219"/>
      <c r="H174" s="222">
        <v>358.81</v>
      </c>
      <c r="I174" s="223"/>
      <c r="J174" s="219"/>
      <c r="K174" s="219"/>
      <c r="L174" s="224"/>
      <c r="M174" s="225"/>
      <c r="N174" s="226"/>
      <c r="O174" s="226"/>
      <c r="P174" s="226"/>
      <c r="Q174" s="226"/>
      <c r="R174" s="226"/>
      <c r="S174" s="226"/>
      <c r="T174" s="227"/>
      <c r="AT174" s="228" t="s">
        <v>210</v>
      </c>
      <c r="AU174" s="228" t="s">
        <v>83</v>
      </c>
      <c r="AV174" s="13" t="s">
        <v>83</v>
      </c>
      <c r="AW174" s="13" t="s">
        <v>38</v>
      </c>
      <c r="AX174" s="13" t="s">
        <v>75</v>
      </c>
      <c r="AY174" s="228" t="s">
        <v>195</v>
      </c>
    </row>
    <row r="175" spans="2:65" s="14" customFormat="1">
      <c r="B175" s="229"/>
      <c r="C175" s="230"/>
      <c r="D175" s="205" t="s">
        <v>210</v>
      </c>
      <c r="E175" s="231" t="s">
        <v>22</v>
      </c>
      <c r="F175" s="232" t="s">
        <v>215</v>
      </c>
      <c r="G175" s="230"/>
      <c r="H175" s="233">
        <v>1275.02</v>
      </c>
      <c r="I175" s="234"/>
      <c r="J175" s="230"/>
      <c r="K175" s="230"/>
      <c r="L175" s="235"/>
      <c r="M175" s="236"/>
      <c r="N175" s="237"/>
      <c r="O175" s="237"/>
      <c r="P175" s="237"/>
      <c r="Q175" s="237"/>
      <c r="R175" s="237"/>
      <c r="S175" s="237"/>
      <c r="T175" s="238"/>
      <c r="AT175" s="239" t="s">
        <v>210</v>
      </c>
      <c r="AU175" s="239" t="s">
        <v>83</v>
      </c>
      <c r="AV175" s="14" t="s">
        <v>216</v>
      </c>
      <c r="AW175" s="14" t="s">
        <v>38</v>
      </c>
      <c r="AX175" s="14" t="s">
        <v>75</v>
      </c>
      <c r="AY175" s="239" t="s">
        <v>195</v>
      </c>
    </row>
    <row r="176" spans="2:65" s="15" customFormat="1">
      <c r="B176" s="240"/>
      <c r="C176" s="241"/>
      <c r="D176" s="251" t="s">
        <v>210</v>
      </c>
      <c r="E176" s="252" t="s">
        <v>22</v>
      </c>
      <c r="F176" s="253" t="s">
        <v>217</v>
      </c>
      <c r="G176" s="241"/>
      <c r="H176" s="254">
        <v>1275.02</v>
      </c>
      <c r="I176" s="245"/>
      <c r="J176" s="241"/>
      <c r="K176" s="241"/>
      <c r="L176" s="246"/>
      <c r="M176" s="247"/>
      <c r="N176" s="248"/>
      <c r="O176" s="248"/>
      <c r="P176" s="248"/>
      <c r="Q176" s="248"/>
      <c r="R176" s="248"/>
      <c r="S176" s="248"/>
      <c r="T176" s="249"/>
      <c r="AT176" s="250" t="s">
        <v>210</v>
      </c>
      <c r="AU176" s="250" t="s">
        <v>83</v>
      </c>
      <c r="AV176" s="15" t="s">
        <v>202</v>
      </c>
      <c r="AW176" s="15" t="s">
        <v>38</v>
      </c>
      <c r="AX176" s="15" t="s">
        <v>23</v>
      </c>
      <c r="AY176" s="250" t="s">
        <v>195</v>
      </c>
    </row>
    <row r="177" spans="2:65" s="1" customFormat="1" ht="28.8" customHeight="1">
      <c r="B177" s="36"/>
      <c r="C177" s="193" t="s">
        <v>423</v>
      </c>
      <c r="D177" s="193" t="s">
        <v>198</v>
      </c>
      <c r="E177" s="194" t="s">
        <v>5016</v>
      </c>
      <c r="F177" s="195" t="s">
        <v>5017</v>
      </c>
      <c r="G177" s="196" t="s">
        <v>222</v>
      </c>
      <c r="H177" s="197">
        <v>395.43</v>
      </c>
      <c r="I177" s="198"/>
      <c r="J177" s="199">
        <f>ROUND(I177*H177,2)</f>
        <v>0</v>
      </c>
      <c r="K177" s="195" t="s">
        <v>223</v>
      </c>
      <c r="L177" s="56"/>
      <c r="M177" s="200" t="s">
        <v>22</v>
      </c>
      <c r="N177" s="201" t="s">
        <v>46</v>
      </c>
      <c r="O177" s="37"/>
      <c r="P177" s="202">
        <f>O177*H177</f>
        <v>0</v>
      </c>
      <c r="Q177" s="202">
        <v>0</v>
      </c>
      <c r="R177" s="202">
        <f>Q177*H177</f>
        <v>0</v>
      </c>
      <c r="S177" s="202">
        <v>0</v>
      </c>
      <c r="T177" s="203">
        <f>S177*H177</f>
        <v>0</v>
      </c>
      <c r="AR177" s="19" t="s">
        <v>202</v>
      </c>
      <c r="AT177" s="19" t="s">
        <v>198</v>
      </c>
      <c r="AU177" s="19" t="s">
        <v>83</v>
      </c>
      <c r="AY177" s="19" t="s">
        <v>195</v>
      </c>
      <c r="BE177" s="204">
        <f>IF(N177="základní",J177,0)</f>
        <v>0</v>
      </c>
      <c r="BF177" s="204">
        <f>IF(N177="snížená",J177,0)</f>
        <v>0</v>
      </c>
      <c r="BG177" s="204">
        <f>IF(N177="zákl. přenesená",J177,0)</f>
        <v>0</v>
      </c>
      <c r="BH177" s="204">
        <f>IF(N177="sníž. přenesená",J177,0)</f>
        <v>0</v>
      </c>
      <c r="BI177" s="204">
        <f>IF(N177="nulová",J177,0)</f>
        <v>0</v>
      </c>
      <c r="BJ177" s="19" t="s">
        <v>23</v>
      </c>
      <c r="BK177" s="204">
        <f>ROUND(I177*H177,2)</f>
        <v>0</v>
      </c>
      <c r="BL177" s="19" t="s">
        <v>202</v>
      </c>
      <c r="BM177" s="19" t="s">
        <v>5018</v>
      </c>
    </row>
    <row r="178" spans="2:65" s="12" customFormat="1">
      <c r="B178" s="207"/>
      <c r="C178" s="208"/>
      <c r="D178" s="205" t="s">
        <v>210</v>
      </c>
      <c r="E178" s="209" t="s">
        <v>22</v>
      </c>
      <c r="F178" s="210" t="s">
        <v>4982</v>
      </c>
      <c r="G178" s="208"/>
      <c r="H178" s="211" t="s">
        <v>22</v>
      </c>
      <c r="I178" s="212"/>
      <c r="J178" s="208"/>
      <c r="K178" s="208"/>
      <c r="L178" s="213"/>
      <c r="M178" s="214"/>
      <c r="N178" s="215"/>
      <c r="O178" s="215"/>
      <c r="P178" s="215"/>
      <c r="Q178" s="215"/>
      <c r="R178" s="215"/>
      <c r="S178" s="215"/>
      <c r="T178" s="216"/>
      <c r="AT178" s="217" t="s">
        <v>210</v>
      </c>
      <c r="AU178" s="217" t="s">
        <v>83</v>
      </c>
      <c r="AV178" s="12" t="s">
        <v>23</v>
      </c>
      <c r="AW178" s="12" t="s">
        <v>38</v>
      </c>
      <c r="AX178" s="12" t="s">
        <v>75</v>
      </c>
      <c r="AY178" s="217" t="s">
        <v>195</v>
      </c>
    </row>
    <row r="179" spans="2:65" s="13" customFormat="1">
      <c r="B179" s="218"/>
      <c r="C179" s="219"/>
      <c r="D179" s="205" t="s">
        <v>210</v>
      </c>
      <c r="E179" s="220" t="s">
        <v>22</v>
      </c>
      <c r="F179" s="221" t="s">
        <v>4995</v>
      </c>
      <c r="G179" s="219"/>
      <c r="H179" s="222">
        <v>395.43</v>
      </c>
      <c r="I179" s="223"/>
      <c r="J179" s="219"/>
      <c r="K179" s="219"/>
      <c r="L179" s="224"/>
      <c r="M179" s="225"/>
      <c r="N179" s="226"/>
      <c r="O179" s="226"/>
      <c r="P179" s="226"/>
      <c r="Q179" s="226"/>
      <c r="R179" s="226"/>
      <c r="S179" s="226"/>
      <c r="T179" s="227"/>
      <c r="AT179" s="228" t="s">
        <v>210</v>
      </c>
      <c r="AU179" s="228" t="s">
        <v>83</v>
      </c>
      <c r="AV179" s="13" t="s">
        <v>83</v>
      </c>
      <c r="AW179" s="13" t="s">
        <v>38</v>
      </c>
      <c r="AX179" s="13" t="s">
        <v>75</v>
      </c>
      <c r="AY179" s="228" t="s">
        <v>195</v>
      </c>
    </row>
    <row r="180" spans="2:65" s="14" customFormat="1">
      <c r="B180" s="229"/>
      <c r="C180" s="230"/>
      <c r="D180" s="205" t="s">
        <v>210</v>
      </c>
      <c r="E180" s="231" t="s">
        <v>22</v>
      </c>
      <c r="F180" s="232" t="s">
        <v>215</v>
      </c>
      <c r="G180" s="230"/>
      <c r="H180" s="233">
        <v>395.43</v>
      </c>
      <c r="I180" s="234"/>
      <c r="J180" s="230"/>
      <c r="K180" s="230"/>
      <c r="L180" s="235"/>
      <c r="M180" s="236"/>
      <c r="N180" s="237"/>
      <c r="O180" s="237"/>
      <c r="P180" s="237"/>
      <c r="Q180" s="237"/>
      <c r="R180" s="237"/>
      <c r="S180" s="237"/>
      <c r="T180" s="238"/>
      <c r="AT180" s="239" t="s">
        <v>210</v>
      </c>
      <c r="AU180" s="239" t="s">
        <v>83</v>
      </c>
      <c r="AV180" s="14" t="s">
        <v>216</v>
      </c>
      <c r="AW180" s="14" t="s">
        <v>38</v>
      </c>
      <c r="AX180" s="14" t="s">
        <v>75</v>
      </c>
      <c r="AY180" s="239" t="s">
        <v>195</v>
      </c>
    </row>
    <row r="181" spans="2:65" s="15" customFormat="1">
      <c r="B181" s="240"/>
      <c r="C181" s="241"/>
      <c r="D181" s="251" t="s">
        <v>210</v>
      </c>
      <c r="E181" s="252" t="s">
        <v>22</v>
      </c>
      <c r="F181" s="253" t="s">
        <v>217</v>
      </c>
      <c r="G181" s="241"/>
      <c r="H181" s="254">
        <v>395.43</v>
      </c>
      <c r="I181" s="245"/>
      <c r="J181" s="241"/>
      <c r="K181" s="241"/>
      <c r="L181" s="246"/>
      <c r="M181" s="247"/>
      <c r="N181" s="248"/>
      <c r="O181" s="248"/>
      <c r="P181" s="248"/>
      <c r="Q181" s="248"/>
      <c r="R181" s="248"/>
      <c r="S181" s="248"/>
      <c r="T181" s="249"/>
      <c r="AT181" s="250" t="s">
        <v>210</v>
      </c>
      <c r="AU181" s="250" t="s">
        <v>83</v>
      </c>
      <c r="AV181" s="15" t="s">
        <v>202</v>
      </c>
      <c r="AW181" s="15" t="s">
        <v>38</v>
      </c>
      <c r="AX181" s="15" t="s">
        <v>23</v>
      </c>
      <c r="AY181" s="250" t="s">
        <v>195</v>
      </c>
    </row>
    <row r="182" spans="2:65" s="1" customFormat="1" ht="20.399999999999999" customHeight="1">
      <c r="B182" s="36"/>
      <c r="C182" s="193" t="s">
        <v>438</v>
      </c>
      <c r="D182" s="193" t="s">
        <v>198</v>
      </c>
      <c r="E182" s="194" t="s">
        <v>4967</v>
      </c>
      <c r="F182" s="195" t="s">
        <v>4968</v>
      </c>
      <c r="G182" s="196" t="s">
        <v>222</v>
      </c>
      <c r="H182" s="197">
        <v>211.85</v>
      </c>
      <c r="I182" s="198"/>
      <c r="J182" s="199">
        <f>ROUND(I182*H182,2)</f>
        <v>0</v>
      </c>
      <c r="K182" s="195" t="s">
        <v>223</v>
      </c>
      <c r="L182" s="56"/>
      <c r="M182" s="200" t="s">
        <v>22</v>
      </c>
      <c r="N182" s="201" t="s">
        <v>46</v>
      </c>
      <c r="O182" s="37"/>
      <c r="P182" s="202">
        <f>O182*H182</f>
        <v>0</v>
      </c>
      <c r="Q182" s="202">
        <v>0</v>
      </c>
      <c r="R182" s="202">
        <f>Q182*H182</f>
        <v>0</v>
      </c>
      <c r="S182" s="202">
        <v>0</v>
      </c>
      <c r="T182" s="203">
        <f>S182*H182</f>
        <v>0</v>
      </c>
      <c r="AR182" s="19" t="s">
        <v>202</v>
      </c>
      <c r="AT182" s="19" t="s">
        <v>198</v>
      </c>
      <c r="AU182" s="19" t="s">
        <v>83</v>
      </c>
      <c r="AY182" s="19" t="s">
        <v>195</v>
      </c>
      <c r="BE182" s="204">
        <f>IF(N182="základní",J182,0)</f>
        <v>0</v>
      </c>
      <c r="BF182" s="204">
        <f>IF(N182="snížená",J182,0)</f>
        <v>0</v>
      </c>
      <c r="BG182" s="204">
        <f>IF(N182="zákl. přenesená",J182,0)</f>
        <v>0</v>
      </c>
      <c r="BH182" s="204">
        <f>IF(N182="sníž. přenesená",J182,0)</f>
        <v>0</v>
      </c>
      <c r="BI182" s="204">
        <f>IF(N182="nulová",J182,0)</f>
        <v>0</v>
      </c>
      <c r="BJ182" s="19" t="s">
        <v>23</v>
      </c>
      <c r="BK182" s="204">
        <f>ROUND(I182*H182,2)</f>
        <v>0</v>
      </c>
      <c r="BL182" s="19" t="s">
        <v>202</v>
      </c>
      <c r="BM182" s="19" t="s">
        <v>5019</v>
      </c>
    </row>
    <row r="183" spans="2:65" s="1" customFormat="1" ht="60">
      <c r="B183" s="36"/>
      <c r="C183" s="58"/>
      <c r="D183" s="205" t="s">
        <v>225</v>
      </c>
      <c r="E183" s="58"/>
      <c r="F183" s="206" t="s">
        <v>4970</v>
      </c>
      <c r="G183" s="58"/>
      <c r="H183" s="58"/>
      <c r="I183" s="163"/>
      <c r="J183" s="58"/>
      <c r="K183" s="58"/>
      <c r="L183" s="56"/>
      <c r="M183" s="73"/>
      <c r="N183" s="37"/>
      <c r="O183" s="37"/>
      <c r="P183" s="37"/>
      <c r="Q183" s="37"/>
      <c r="R183" s="37"/>
      <c r="S183" s="37"/>
      <c r="T183" s="74"/>
      <c r="AT183" s="19" t="s">
        <v>225</v>
      </c>
      <c r="AU183" s="19" t="s">
        <v>83</v>
      </c>
    </row>
    <row r="184" spans="2:65" s="12" customFormat="1">
      <c r="B184" s="207"/>
      <c r="C184" s="208"/>
      <c r="D184" s="205" t="s">
        <v>210</v>
      </c>
      <c r="E184" s="209" t="s">
        <v>22</v>
      </c>
      <c r="F184" s="210" t="s">
        <v>4982</v>
      </c>
      <c r="G184" s="208"/>
      <c r="H184" s="211" t="s">
        <v>22</v>
      </c>
      <c r="I184" s="212"/>
      <c r="J184" s="208"/>
      <c r="K184" s="208"/>
      <c r="L184" s="213"/>
      <c r="M184" s="214"/>
      <c r="N184" s="215"/>
      <c r="O184" s="215"/>
      <c r="P184" s="215"/>
      <c r="Q184" s="215"/>
      <c r="R184" s="215"/>
      <c r="S184" s="215"/>
      <c r="T184" s="216"/>
      <c r="AT184" s="217" t="s">
        <v>210</v>
      </c>
      <c r="AU184" s="217" t="s">
        <v>83</v>
      </c>
      <c r="AV184" s="12" t="s">
        <v>23</v>
      </c>
      <c r="AW184" s="12" t="s">
        <v>38</v>
      </c>
      <c r="AX184" s="12" t="s">
        <v>75</v>
      </c>
      <c r="AY184" s="217" t="s">
        <v>195</v>
      </c>
    </row>
    <row r="185" spans="2:65" s="13" customFormat="1">
      <c r="B185" s="218"/>
      <c r="C185" s="219"/>
      <c r="D185" s="205" t="s">
        <v>210</v>
      </c>
      <c r="E185" s="220" t="s">
        <v>22</v>
      </c>
      <c r="F185" s="221" t="s">
        <v>5010</v>
      </c>
      <c r="G185" s="219"/>
      <c r="H185" s="222">
        <v>211.85</v>
      </c>
      <c r="I185" s="223"/>
      <c r="J185" s="219"/>
      <c r="K185" s="219"/>
      <c r="L185" s="224"/>
      <c r="M185" s="225"/>
      <c r="N185" s="226"/>
      <c r="O185" s="226"/>
      <c r="P185" s="226"/>
      <c r="Q185" s="226"/>
      <c r="R185" s="226"/>
      <c r="S185" s="226"/>
      <c r="T185" s="227"/>
      <c r="AT185" s="228" t="s">
        <v>210</v>
      </c>
      <c r="AU185" s="228" t="s">
        <v>83</v>
      </c>
      <c r="AV185" s="13" t="s">
        <v>83</v>
      </c>
      <c r="AW185" s="13" t="s">
        <v>38</v>
      </c>
      <c r="AX185" s="13" t="s">
        <v>75</v>
      </c>
      <c r="AY185" s="228" t="s">
        <v>195</v>
      </c>
    </row>
    <row r="186" spans="2:65" s="14" customFormat="1">
      <c r="B186" s="229"/>
      <c r="C186" s="230"/>
      <c r="D186" s="205" t="s">
        <v>210</v>
      </c>
      <c r="E186" s="231" t="s">
        <v>22</v>
      </c>
      <c r="F186" s="232" t="s">
        <v>215</v>
      </c>
      <c r="G186" s="230"/>
      <c r="H186" s="233">
        <v>211.85</v>
      </c>
      <c r="I186" s="234"/>
      <c r="J186" s="230"/>
      <c r="K186" s="230"/>
      <c r="L186" s="235"/>
      <c r="M186" s="236"/>
      <c r="N186" s="237"/>
      <c r="O186" s="237"/>
      <c r="P186" s="237"/>
      <c r="Q186" s="237"/>
      <c r="R186" s="237"/>
      <c r="S186" s="237"/>
      <c r="T186" s="238"/>
      <c r="AT186" s="239" t="s">
        <v>210</v>
      </c>
      <c r="AU186" s="239" t="s">
        <v>83</v>
      </c>
      <c r="AV186" s="14" t="s">
        <v>216</v>
      </c>
      <c r="AW186" s="14" t="s">
        <v>38</v>
      </c>
      <c r="AX186" s="14" t="s">
        <v>75</v>
      </c>
      <c r="AY186" s="239" t="s">
        <v>195</v>
      </c>
    </row>
    <row r="187" spans="2:65" s="15" customFormat="1">
      <c r="B187" s="240"/>
      <c r="C187" s="241"/>
      <c r="D187" s="251" t="s">
        <v>210</v>
      </c>
      <c r="E187" s="252" t="s">
        <v>22</v>
      </c>
      <c r="F187" s="253" t="s">
        <v>217</v>
      </c>
      <c r="G187" s="241"/>
      <c r="H187" s="254">
        <v>211.85</v>
      </c>
      <c r="I187" s="245"/>
      <c r="J187" s="241"/>
      <c r="K187" s="241"/>
      <c r="L187" s="246"/>
      <c r="M187" s="247"/>
      <c r="N187" s="248"/>
      <c r="O187" s="248"/>
      <c r="P187" s="248"/>
      <c r="Q187" s="248"/>
      <c r="R187" s="248"/>
      <c r="S187" s="248"/>
      <c r="T187" s="249"/>
      <c r="AT187" s="250" t="s">
        <v>210</v>
      </c>
      <c r="AU187" s="250" t="s">
        <v>83</v>
      </c>
      <c r="AV187" s="15" t="s">
        <v>202</v>
      </c>
      <c r="AW187" s="15" t="s">
        <v>38</v>
      </c>
      <c r="AX187" s="15" t="s">
        <v>23</v>
      </c>
      <c r="AY187" s="250" t="s">
        <v>195</v>
      </c>
    </row>
    <row r="188" spans="2:65" s="1" customFormat="1" ht="28.8" customHeight="1">
      <c r="B188" s="36"/>
      <c r="C188" s="193" t="s">
        <v>447</v>
      </c>
      <c r="D188" s="193" t="s">
        <v>198</v>
      </c>
      <c r="E188" s="194" t="s">
        <v>5020</v>
      </c>
      <c r="F188" s="195" t="s">
        <v>5021</v>
      </c>
      <c r="G188" s="196" t="s">
        <v>222</v>
      </c>
      <c r="H188" s="197">
        <v>358.81</v>
      </c>
      <c r="I188" s="198"/>
      <c r="J188" s="199">
        <f>ROUND(I188*H188,2)</f>
        <v>0</v>
      </c>
      <c r="K188" s="195" t="s">
        <v>223</v>
      </c>
      <c r="L188" s="56"/>
      <c r="M188" s="200" t="s">
        <v>22</v>
      </c>
      <c r="N188" s="201" t="s">
        <v>46</v>
      </c>
      <c r="O188" s="37"/>
      <c r="P188" s="202">
        <f>O188*H188</f>
        <v>0</v>
      </c>
      <c r="Q188" s="202">
        <v>8.4250000000000005E-2</v>
      </c>
      <c r="R188" s="202">
        <f>Q188*H188</f>
        <v>30.2297425</v>
      </c>
      <c r="S188" s="202">
        <v>0</v>
      </c>
      <c r="T188" s="203">
        <f>S188*H188</f>
        <v>0</v>
      </c>
      <c r="AR188" s="19" t="s">
        <v>202</v>
      </c>
      <c r="AT188" s="19" t="s">
        <v>198</v>
      </c>
      <c r="AU188" s="19" t="s">
        <v>83</v>
      </c>
      <c r="AY188" s="19" t="s">
        <v>195</v>
      </c>
      <c r="BE188" s="204">
        <f>IF(N188="základní",J188,0)</f>
        <v>0</v>
      </c>
      <c r="BF188" s="204">
        <f>IF(N188="snížená",J188,0)</f>
        <v>0</v>
      </c>
      <c r="BG188" s="204">
        <f>IF(N188="zákl. přenesená",J188,0)</f>
        <v>0</v>
      </c>
      <c r="BH188" s="204">
        <f>IF(N188="sníž. přenesená",J188,0)</f>
        <v>0</v>
      </c>
      <c r="BI188" s="204">
        <f>IF(N188="nulová",J188,0)</f>
        <v>0</v>
      </c>
      <c r="BJ188" s="19" t="s">
        <v>23</v>
      </c>
      <c r="BK188" s="204">
        <f>ROUND(I188*H188,2)</f>
        <v>0</v>
      </c>
      <c r="BL188" s="19" t="s">
        <v>202</v>
      </c>
      <c r="BM188" s="19" t="s">
        <v>5022</v>
      </c>
    </row>
    <row r="189" spans="2:65" s="1" customFormat="1" ht="132">
      <c r="B189" s="36"/>
      <c r="C189" s="58"/>
      <c r="D189" s="205" t="s">
        <v>225</v>
      </c>
      <c r="E189" s="58"/>
      <c r="F189" s="206" t="s">
        <v>4748</v>
      </c>
      <c r="G189" s="58"/>
      <c r="H189" s="58"/>
      <c r="I189" s="163"/>
      <c r="J189" s="58"/>
      <c r="K189" s="58"/>
      <c r="L189" s="56"/>
      <c r="M189" s="73"/>
      <c r="N189" s="37"/>
      <c r="O189" s="37"/>
      <c r="P189" s="37"/>
      <c r="Q189" s="37"/>
      <c r="R189" s="37"/>
      <c r="S189" s="37"/>
      <c r="T189" s="74"/>
      <c r="AT189" s="19" t="s">
        <v>225</v>
      </c>
      <c r="AU189" s="19" t="s">
        <v>83</v>
      </c>
    </row>
    <row r="190" spans="2:65" s="1" customFormat="1" ht="24">
      <c r="B190" s="36"/>
      <c r="C190" s="58"/>
      <c r="D190" s="205" t="s">
        <v>208</v>
      </c>
      <c r="E190" s="58"/>
      <c r="F190" s="206" t="s">
        <v>4749</v>
      </c>
      <c r="G190" s="58"/>
      <c r="H190" s="58"/>
      <c r="I190" s="163"/>
      <c r="J190" s="58"/>
      <c r="K190" s="58"/>
      <c r="L190" s="56"/>
      <c r="M190" s="73"/>
      <c r="N190" s="37"/>
      <c r="O190" s="37"/>
      <c r="P190" s="37"/>
      <c r="Q190" s="37"/>
      <c r="R190" s="37"/>
      <c r="S190" s="37"/>
      <c r="T190" s="74"/>
      <c r="AT190" s="19" t="s">
        <v>208</v>
      </c>
      <c r="AU190" s="19" t="s">
        <v>83</v>
      </c>
    </row>
    <row r="191" spans="2:65" s="12" customFormat="1">
      <c r="B191" s="207"/>
      <c r="C191" s="208"/>
      <c r="D191" s="205" t="s">
        <v>210</v>
      </c>
      <c r="E191" s="209" t="s">
        <v>22</v>
      </c>
      <c r="F191" s="210" t="s">
        <v>4982</v>
      </c>
      <c r="G191" s="208"/>
      <c r="H191" s="211" t="s">
        <v>22</v>
      </c>
      <c r="I191" s="212"/>
      <c r="J191" s="208"/>
      <c r="K191" s="208"/>
      <c r="L191" s="213"/>
      <c r="M191" s="214"/>
      <c r="N191" s="215"/>
      <c r="O191" s="215"/>
      <c r="P191" s="215"/>
      <c r="Q191" s="215"/>
      <c r="R191" s="215"/>
      <c r="S191" s="215"/>
      <c r="T191" s="216"/>
      <c r="AT191" s="217" t="s">
        <v>210</v>
      </c>
      <c r="AU191" s="217" t="s">
        <v>83</v>
      </c>
      <c r="AV191" s="12" t="s">
        <v>23</v>
      </c>
      <c r="AW191" s="12" t="s">
        <v>38</v>
      </c>
      <c r="AX191" s="12" t="s">
        <v>75</v>
      </c>
      <c r="AY191" s="217" t="s">
        <v>195</v>
      </c>
    </row>
    <row r="192" spans="2:65" s="13" customFormat="1">
      <c r="B192" s="218"/>
      <c r="C192" s="219"/>
      <c r="D192" s="205" t="s">
        <v>210</v>
      </c>
      <c r="E192" s="220" t="s">
        <v>22</v>
      </c>
      <c r="F192" s="221" t="s">
        <v>5023</v>
      </c>
      <c r="G192" s="219"/>
      <c r="H192" s="222">
        <v>89.38</v>
      </c>
      <c r="I192" s="223"/>
      <c r="J192" s="219"/>
      <c r="K192" s="219"/>
      <c r="L192" s="224"/>
      <c r="M192" s="225"/>
      <c r="N192" s="226"/>
      <c r="O192" s="226"/>
      <c r="P192" s="226"/>
      <c r="Q192" s="226"/>
      <c r="R192" s="226"/>
      <c r="S192" s="226"/>
      <c r="T192" s="227"/>
      <c r="AT192" s="228" t="s">
        <v>210</v>
      </c>
      <c r="AU192" s="228" t="s">
        <v>83</v>
      </c>
      <c r="AV192" s="13" t="s">
        <v>83</v>
      </c>
      <c r="AW192" s="13" t="s">
        <v>38</v>
      </c>
      <c r="AX192" s="13" t="s">
        <v>75</v>
      </c>
      <c r="AY192" s="228" t="s">
        <v>195</v>
      </c>
    </row>
    <row r="193" spans="2:65" s="13" customFormat="1">
      <c r="B193" s="218"/>
      <c r="C193" s="219"/>
      <c r="D193" s="205" t="s">
        <v>210</v>
      </c>
      <c r="E193" s="220" t="s">
        <v>22</v>
      </c>
      <c r="F193" s="221" t="s">
        <v>5024</v>
      </c>
      <c r="G193" s="219"/>
      <c r="H193" s="222">
        <v>224.75</v>
      </c>
      <c r="I193" s="223"/>
      <c r="J193" s="219"/>
      <c r="K193" s="219"/>
      <c r="L193" s="224"/>
      <c r="M193" s="225"/>
      <c r="N193" s="226"/>
      <c r="O193" s="226"/>
      <c r="P193" s="226"/>
      <c r="Q193" s="226"/>
      <c r="R193" s="226"/>
      <c r="S193" s="226"/>
      <c r="T193" s="227"/>
      <c r="AT193" s="228" t="s">
        <v>210</v>
      </c>
      <c r="AU193" s="228" t="s">
        <v>83</v>
      </c>
      <c r="AV193" s="13" t="s">
        <v>83</v>
      </c>
      <c r="AW193" s="13" t="s">
        <v>38</v>
      </c>
      <c r="AX193" s="13" t="s">
        <v>75</v>
      </c>
      <c r="AY193" s="228" t="s">
        <v>195</v>
      </c>
    </row>
    <row r="194" spans="2:65" s="13" customFormat="1">
      <c r="B194" s="218"/>
      <c r="C194" s="219"/>
      <c r="D194" s="205" t="s">
        <v>210</v>
      </c>
      <c r="E194" s="220" t="s">
        <v>22</v>
      </c>
      <c r="F194" s="221" t="s">
        <v>5025</v>
      </c>
      <c r="G194" s="219"/>
      <c r="H194" s="222">
        <v>44.68</v>
      </c>
      <c r="I194" s="223"/>
      <c r="J194" s="219"/>
      <c r="K194" s="219"/>
      <c r="L194" s="224"/>
      <c r="M194" s="225"/>
      <c r="N194" s="226"/>
      <c r="O194" s="226"/>
      <c r="P194" s="226"/>
      <c r="Q194" s="226"/>
      <c r="R194" s="226"/>
      <c r="S194" s="226"/>
      <c r="T194" s="227"/>
      <c r="AT194" s="228" t="s">
        <v>210</v>
      </c>
      <c r="AU194" s="228" t="s">
        <v>83</v>
      </c>
      <c r="AV194" s="13" t="s">
        <v>83</v>
      </c>
      <c r="AW194" s="13" t="s">
        <v>38</v>
      </c>
      <c r="AX194" s="13" t="s">
        <v>75</v>
      </c>
      <c r="AY194" s="228" t="s">
        <v>195</v>
      </c>
    </row>
    <row r="195" spans="2:65" s="14" customFormat="1">
      <c r="B195" s="229"/>
      <c r="C195" s="230"/>
      <c r="D195" s="205" t="s">
        <v>210</v>
      </c>
      <c r="E195" s="231" t="s">
        <v>22</v>
      </c>
      <c r="F195" s="232" t="s">
        <v>215</v>
      </c>
      <c r="G195" s="230"/>
      <c r="H195" s="233">
        <v>358.81</v>
      </c>
      <c r="I195" s="234"/>
      <c r="J195" s="230"/>
      <c r="K195" s="230"/>
      <c r="L195" s="235"/>
      <c r="M195" s="236"/>
      <c r="N195" s="237"/>
      <c r="O195" s="237"/>
      <c r="P195" s="237"/>
      <c r="Q195" s="237"/>
      <c r="R195" s="237"/>
      <c r="S195" s="237"/>
      <c r="T195" s="238"/>
      <c r="AT195" s="239" t="s">
        <v>210</v>
      </c>
      <c r="AU195" s="239" t="s">
        <v>83</v>
      </c>
      <c r="AV195" s="14" t="s">
        <v>216</v>
      </c>
      <c r="AW195" s="14" t="s">
        <v>38</v>
      </c>
      <c r="AX195" s="14" t="s">
        <v>75</v>
      </c>
      <c r="AY195" s="239" t="s">
        <v>195</v>
      </c>
    </row>
    <row r="196" spans="2:65" s="15" customFormat="1">
      <c r="B196" s="240"/>
      <c r="C196" s="241"/>
      <c r="D196" s="251" t="s">
        <v>210</v>
      </c>
      <c r="E196" s="252" t="s">
        <v>22</v>
      </c>
      <c r="F196" s="253" t="s">
        <v>217</v>
      </c>
      <c r="G196" s="241"/>
      <c r="H196" s="254">
        <v>358.81</v>
      </c>
      <c r="I196" s="245"/>
      <c r="J196" s="241"/>
      <c r="K196" s="241"/>
      <c r="L196" s="246"/>
      <c r="M196" s="247"/>
      <c r="N196" s="248"/>
      <c r="O196" s="248"/>
      <c r="P196" s="248"/>
      <c r="Q196" s="248"/>
      <c r="R196" s="248"/>
      <c r="S196" s="248"/>
      <c r="T196" s="249"/>
      <c r="AT196" s="250" t="s">
        <v>210</v>
      </c>
      <c r="AU196" s="250" t="s">
        <v>83</v>
      </c>
      <c r="AV196" s="15" t="s">
        <v>202</v>
      </c>
      <c r="AW196" s="15" t="s">
        <v>38</v>
      </c>
      <c r="AX196" s="15" t="s">
        <v>23</v>
      </c>
      <c r="AY196" s="250" t="s">
        <v>195</v>
      </c>
    </row>
    <row r="197" spans="2:65" s="1" customFormat="1" ht="20.399999999999999" customHeight="1">
      <c r="B197" s="36"/>
      <c r="C197" s="260" t="s">
        <v>7</v>
      </c>
      <c r="D197" s="260" t="s">
        <v>267</v>
      </c>
      <c r="E197" s="261" t="s">
        <v>4911</v>
      </c>
      <c r="F197" s="262" t="s">
        <v>4912</v>
      </c>
      <c r="G197" s="263" t="s">
        <v>222</v>
      </c>
      <c r="H197" s="264">
        <v>134.06</v>
      </c>
      <c r="I197" s="265"/>
      <c r="J197" s="266">
        <f>ROUND(I197*H197,2)</f>
        <v>0</v>
      </c>
      <c r="K197" s="262" t="s">
        <v>22</v>
      </c>
      <c r="L197" s="267"/>
      <c r="M197" s="268" t="s">
        <v>22</v>
      </c>
      <c r="N197" s="269" t="s">
        <v>46</v>
      </c>
      <c r="O197" s="37"/>
      <c r="P197" s="202">
        <f>O197*H197</f>
        <v>0</v>
      </c>
      <c r="Q197" s="202">
        <v>0.13100000000000001</v>
      </c>
      <c r="R197" s="202">
        <f>Q197*H197</f>
        <v>17.561859999999999</v>
      </c>
      <c r="S197" s="202">
        <v>0</v>
      </c>
      <c r="T197" s="203">
        <f>S197*H197</f>
        <v>0</v>
      </c>
      <c r="AR197" s="19" t="s">
        <v>262</v>
      </c>
      <c r="AT197" s="19" t="s">
        <v>267</v>
      </c>
      <c r="AU197" s="19" t="s">
        <v>83</v>
      </c>
      <c r="AY197" s="19" t="s">
        <v>195</v>
      </c>
      <c r="BE197" s="204">
        <f>IF(N197="základní",J197,0)</f>
        <v>0</v>
      </c>
      <c r="BF197" s="204">
        <f>IF(N197="snížená",J197,0)</f>
        <v>0</v>
      </c>
      <c r="BG197" s="204">
        <f>IF(N197="zákl. přenesená",J197,0)</f>
        <v>0</v>
      </c>
      <c r="BH197" s="204">
        <f>IF(N197="sníž. přenesená",J197,0)</f>
        <v>0</v>
      </c>
      <c r="BI197" s="204">
        <f>IF(N197="nulová",J197,0)</f>
        <v>0</v>
      </c>
      <c r="BJ197" s="19" t="s">
        <v>23</v>
      </c>
      <c r="BK197" s="204">
        <f>ROUND(I197*H197,2)</f>
        <v>0</v>
      </c>
      <c r="BL197" s="19" t="s">
        <v>202</v>
      </c>
      <c r="BM197" s="19" t="s">
        <v>5026</v>
      </c>
    </row>
    <row r="198" spans="2:65" s="1" customFormat="1" ht="20.399999999999999" customHeight="1">
      <c r="B198" s="36"/>
      <c r="C198" s="260" t="s">
        <v>460</v>
      </c>
      <c r="D198" s="260" t="s">
        <v>267</v>
      </c>
      <c r="E198" s="261" t="s">
        <v>5027</v>
      </c>
      <c r="F198" s="262" t="s">
        <v>5028</v>
      </c>
      <c r="G198" s="263" t="s">
        <v>222</v>
      </c>
      <c r="H198" s="264">
        <v>224.75</v>
      </c>
      <c r="I198" s="265"/>
      <c r="J198" s="266">
        <f>ROUND(I198*H198,2)</f>
        <v>0</v>
      </c>
      <c r="K198" s="262" t="s">
        <v>22</v>
      </c>
      <c r="L198" s="267"/>
      <c r="M198" s="268" t="s">
        <v>22</v>
      </c>
      <c r="N198" s="269" t="s">
        <v>46</v>
      </c>
      <c r="O198" s="37"/>
      <c r="P198" s="202">
        <f>O198*H198</f>
        <v>0</v>
      </c>
      <c r="Q198" s="202">
        <v>0.13100000000000001</v>
      </c>
      <c r="R198" s="202">
        <f>Q198*H198</f>
        <v>29.442250000000001</v>
      </c>
      <c r="S198" s="202">
        <v>0</v>
      </c>
      <c r="T198" s="203">
        <f>S198*H198</f>
        <v>0</v>
      </c>
      <c r="AR198" s="19" t="s">
        <v>262</v>
      </c>
      <c r="AT198" s="19" t="s">
        <v>267</v>
      </c>
      <c r="AU198" s="19" t="s">
        <v>83</v>
      </c>
      <c r="AY198" s="19" t="s">
        <v>195</v>
      </c>
      <c r="BE198" s="204">
        <f>IF(N198="základní",J198,0)</f>
        <v>0</v>
      </c>
      <c r="BF198" s="204">
        <f>IF(N198="snížená",J198,0)</f>
        <v>0</v>
      </c>
      <c r="BG198" s="204">
        <f>IF(N198="zákl. přenesená",J198,0)</f>
        <v>0</v>
      </c>
      <c r="BH198" s="204">
        <f>IF(N198="sníž. přenesená",J198,0)</f>
        <v>0</v>
      </c>
      <c r="BI198" s="204">
        <f>IF(N198="nulová",J198,0)</f>
        <v>0</v>
      </c>
      <c r="BJ198" s="19" t="s">
        <v>23</v>
      </c>
      <c r="BK198" s="204">
        <f>ROUND(I198*H198,2)</f>
        <v>0</v>
      </c>
      <c r="BL198" s="19" t="s">
        <v>202</v>
      </c>
      <c r="BM198" s="19" t="s">
        <v>5029</v>
      </c>
    </row>
    <row r="199" spans="2:65" s="1" customFormat="1" ht="28.8" customHeight="1">
      <c r="B199" s="36"/>
      <c r="C199" s="193" t="s">
        <v>466</v>
      </c>
      <c r="D199" s="193" t="s">
        <v>198</v>
      </c>
      <c r="E199" s="194" t="s">
        <v>5030</v>
      </c>
      <c r="F199" s="195" t="s">
        <v>5031</v>
      </c>
      <c r="G199" s="196" t="s">
        <v>222</v>
      </c>
      <c r="H199" s="197">
        <v>916.21</v>
      </c>
      <c r="I199" s="198"/>
      <c r="J199" s="199">
        <f>ROUND(I199*H199,2)</f>
        <v>0</v>
      </c>
      <c r="K199" s="195" t="s">
        <v>223</v>
      </c>
      <c r="L199" s="56"/>
      <c r="M199" s="200" t="s">
        <v>22</v>
      </c>
      <c r="N199" s="201" t="s">
        <v>46</v>
      </c>
      <c r="O199" s="37"/>
      <c r="P199" s="202">
        <f>O199*H199</f>
        <v>0</v>
      </c>
      <c r="Q199" s="202">
        <v>0.10362</v>
      </c>
      <c r="R199" s="202">
        <f>Q199*H199</f>
        <v>94.937680200000003</v>
      </c>
      <c r="S199" s="202">
        <v>0</v>
      </c>
      <c r="T199" s="203">
        <f>S199*H199</f>
        <v>0</v>
      </c>
      <c r="AR199" s="19" t="s">
        <v>202</v>
      </c>
      <c r="AT199" s="19" t="s">
        <v>198</v>
      </c>
      <c r="AU199" s="19" t="s">
        <v>83</v>
      </c>
      <c r="AY199" s="19" t="s">
        <v>195</v>
      </c>
      <c r="BE199" s="204">
        <f>IF(N199="základní",J199,0)</f>
        <v>0</v>
      </c>
      <c r="BF199" s="204">
        <f>IF(N199="snížená",J199,0)</f>
        <v>0</v>
      </c>
      <c r="BG199" s="204">
        <f>IF(N199="zákl. přenesená",J199,0)</f>
        <v>0</v>
      </c>
      <c r="BH199" s="204">
        <f>IF(N199="sníž. přenesená",J199,0)</f>
        <v>0</v>
      </c>
      <c r="BI199" s="204">
        <f>IF(N199="nulová",J199,0)</f>
        <v>0</v>
      </c>
      <c r="BJ199" s="19" t="s">
        <v>23</v>
      </c>
      <c r="BK199" s="204">
        <f>ROUND(I199*H199,2)</f>
        <v>0</v>
      </c>
      <c r="BL199" s="19" t="s">
        <v>202</v>
      </c>
      <c r="BM199" s="19" t="s">
        <v>5032</v>
      </c>
    </row>
    <row r="200" spans="2:65" s="1" customFormat="1" ht="132">
      <c r="B200" s="36"/>
      <c r="C200" s="58"/>
      <c r="D200" s="205" t="s">
        <v>225</v>
      </c>
      <c r="E200" s="58"/>
      <c r="F200" s="206" t="s">
        <v>4757</v>
      </c>
      <c r="G200" s="58"/>
      <c r="H200" s="58"/>
      <c r="I200" s="163"/>
      <c r="J200" s="58"/>
      <c r="K200" s="58"/>
      <c r="L200" s="56"/>
      <c r="M200" s="73"/>
      <c r="N200" s="37"/>
      <c r="O200" s="37"/>
      <c r="P200" s="37"/>
      <c r="Q200" s="37"/>
      <c r="R200" s="37"/>
      <c r="S200" s="37"/>
      <c r="T200" s="74"/>
      <c r="AT200" s="19" t="s">
        <v>225</v>
      </c>
      <c r="AU200" s="19" t="s">
        <v>83</v>
      </c>
    </row>
    <row r="201" spans="2:65" s="12" customFormat="1">
      <c r="B201" s="207"/>
      <c r="C201" s="208"/>
      <c r="D201" s="205" t="s">
        <v>210</v>
      </c>
      <c r="E201" s="209" t="s">
        <v>22</v>
      </c>
      <c r="F201" s="210" t="s">
        <v>4982</v>
      </c>
      <c r="G201" s="208"/>
      <c r="H201" s="211" t="s">
        <v>22</v>
      </c>
      <c r="I201" s="212"/>
      <c r="J201" s="208"/>
      <c r="K201" s="208"/>
      <c r="L201" s="213"/>
      <c r="M201" s="214"/>
      <c r="N201" s="215"/>
      <c r="O201" s="215"/>
      <c r="P201" s="215"/>
      <c r="Q201" s="215"/>
      <c r="R201" s="215"/>
      <c r="S201" s="215"/>
      <c r="T201" s="216"/>
      <c r="AT201" s="217" t="s">
        <v>210</v>
      </c>
      <c r="AU201" s="217" t="s">
        <v>83</v>
      </c>
      <c r="AV201" s="12" t="s">
        <v>23</v>
      </c>
      <c r="AW201" s="12" t="s">
        <v>38</v>
      </c>
      <c r="AX201" s="12" t="s">
        <v>75</v>
      </c>
      <c r="AY201" s="217" t="s">
        <v>195</v>
      </c>
    </row>
    <row r="202" spans="2:65" s="13" customFormat="1">
      <c r="B202" s="218"/>
      <c r="C202" s="219"/>
      <c r="D202" s="205" t="s">
        <v>210</v>
      </c>
      <c r="E202" s="220" t="s">
        <v>22</v>
      </c>
      <c r="F202" s="221" t="s">
        <v>5033</v>
      </c>
      <c r="G202" s="219"/>
      <c r="H202" s="222">
        <v>733.48</v>
      </c>
      <c r="I202" s="223"/>
      <c r="J202" s="219"/>
      <c r="K202" s="219"/>
      <c r="L202" s="224"/>
      <c r="M202" s="225"/>
      <c r="N202" s="226"/>
      <c r="O202" s="226"/>
      <c r="P202" s="226"/>
      <c r="Q202" s="226"/>
      <c r="R202" s="226"/>
      <c r="S202" s="226"/>
      <c r="T202" s="227"/>
      <c r="AT202" s="228" t="s">
        <v>210</v>
      </c>
      <c r="AU202" s="228" t="s">
        <v>83</v>
      </c>
      <c r="AV202" s="13" t="s">
        <v>83</v>
      </c>
      <c r="AW202" s="13" t="s">
        <v>38</v>
      </c>
      <c r="AX202" s="13" t="s">
        <v>75</v>
      </c>
      <c r="AY202" s="228" t="s">
        <v>195</v>
      </c>
    </row>
    <row r="203" spans="2:65" s="13" customFormat="1">
      <c r="B203" s="218"/>
      <c r="C203" s="219"/>
      <c r="D203" s="205" t="s">
        <v>210</v>
      </c>
      <c r="E203" s="220" t="s">
        <v>22</v>
      </c>
      <c r="F203" s="221" t="s">
        <v>5034</v>
      </c>
      <c r="G203" s="219"/>
      <c r="H203" s="222">
        <v>182.73</v>
      </c>
      <c r="I203" s="223"/>
      <c r="J203" s="219"/>
      <c r="K203" s="219"/>
      <c r="L203" s="224"/>
      <c r="M203" s="225"/>
      <c r="N203" s="226"/>
      <c r="O203" s="226"/>
      <c r="P203" s="226"/>
      <c r="Q203" s="226"/>
      <c r="R203" s="226"/>
      <c r="S203" s="226"/>
      <c r="T203" s="227"/>
      <c r="AT203" s="228" t="s">
        <v>210</v>
      </c>
      <c r="AU203" s="228" t="s">
        <v>83</v>
      </c>
      <c r="AV203" s="13" t="s">
        <v>83</v>
      </c>
      <c r="AW203" s="13" t="s">
        <v>38</v>
      </c>
      <c r="AX203" s="13" t="s">
        <v>75</v>
      </c>
      <c r="AY203" s="228" t="s">
        <v>195</v>
      </c>
    </row>
    <row r="204" spans="2:65" s="14" customFormat="1">
      <c r="B204" s="229"/>
      <c r="C204" s="230"/>
      <c r="D204" s="205" t="s">
        <v>210</v>
      </c>
      <c r="E204" s="231" t="s">
        <v>22</v>
      </c>
      <c r="F204" s="232" t="s">
        <v>215</v>
      </c>
      <c r="G204" s="230"/>
      <c r="H204" s="233">
        <v>916.21</v>
      </c>
      <c r="I204" s="234"/>
      <c r="J204" s="230"/>
      <c r="K204" s="230"/>
      <c r="L204" s="235"/>
      <c r="M204" s="236"/>
      <c r="N204" s="237"/>
      <c r="O204" s="237"/>
      <c r="P204" s="237"/>
      <c r="Q204" s="237"/>
      <c r="R204" s="237"/>
      <c r="S204" s="237"/>
      <c r="T204" s="238"/>
      <c r="AT204" s="239" t="s">
        <v>210</v>
      </c>
      <c r="AU204" s="239" t="s">
        <v>83</v>
      </c>
      <c r="AV204" s="14" t="s">
        <v>216</v>
      </c>
      <c r="AW204" s="14" t="s">
        <v>38</v>
      </c>
      <c r="AX204" s="14" t="s">
        <v>75</v>
      </c>
      <c r="AY204" s="239" t="s">
        <v>195</v>
      </c>
    </row>
    <row r="205" spans="2:65" s="15" customFormat="1">
      <c r="B205" s="240"/>
      <c r="C205" s="241"/>
      <c r="D205" s="251" t="s">
        <v>210</v>
      </c>
      <c r="E205" s="252" t="s">
        <v>22</v>
      </c>
      <c r="F205" s="253" t="s">
        <v>217</v>
      </c>
      <c r="G205" s="241"/>
      <c r="H205" s="254">
        <v>916.21</v>
      </c>
      <c r="I205" s="245"/>
      <c r="J205" s="241"/>
      <c r="K205" s="241"/>
      <c r="L205" s="246"/>
      <c r="M205" s="247"/>
      <c r="N205" s="248"/>
      <c r="O205" s="248"/>
      <c r="P205" s="248"/>
      <c r="Q205" s="248"/>
      <c r="R205" s="248"/>
      <c r="S205" s="248"/>
      <c r="T205" s="249"/>
      <c r="AT205" s="250" t="s">
        <v>210</v>
      </c>
      <c r="AU205" s="250" t="s">
        <v>83</v>
      </c>
      <c r="AV205" s="15" t="s">
        <v>202</v>
      </c>
      <c r="AW205" s="15" t="s">
        <v>38</v>
      </c>
      <c r="AX205" s="15" t="s">
        <v>23</v>
      </c>
      <c r="AY205" s="250" t="s">
        <v>195</v>
      </c>
    </row>
    <row r="206" spans="2:65" s="1" customFormat="1" ht="20.399999999999999" customHeight="1">
      <c r="B206" s="36"/>
      <c r="C206" s="260" t="s">
        <v>471</v>
      </c>
      <c r="D206" s="260" t="s">
        <v>267</v>
      </c>
      <c r="E206" s="261" t="s">
        <v>4920</v>
      </c>
      <c r="F206" s="262" t="s">
        <v>4921</v>
      </c>
      <c r="G206" s="263" t="s">
        <v>222</v>
      </c>
      <c r="H206" s="264">
        <v>916.21</v>
      </c>
      <c r="I206" s="265"/>
      <c r="J206" s="266">
        <f>ROUND(I206*H206,2)</f>
        <v>0</v>
      </c>
      <c r="K206" s="262" t="s">
        <v>22</v>
      </c>
      <c r="L206" s="267"/>
      <c r="M206" s="268" t="s">
        <v>22</v>
      </c>
      <c r="N206" s="269" t="s">
        <v>46</v>
      </c>
      <c r="O206" s="37"/>
      <c r="P206" s="202">
        <f>O206*H206</f>
        <v>0</v>
      </c>
      <c r="Q206" s="202">
        <v>0.17599999999999999</v>
      </c>
      <c r="R206" s="202">
        <f>Q206*H206</f>
        <v>161.25296</v>
      </c>
      <c r="S206" s="202">
        <v>0</v>
      </c>
      <c r="T206" s="203">
        <f>S206*H206</f>
        <v>0</v>
      </c>
      <c r="AR206" s="19" t="s">
        <v>262</v>
      </c>
      <c r="AT206" s="19" t="s">
        <v>267</v>
      </c>
      <c r="AU206" s="19" t="s">
        <v>83</v>
      </c>
      <c r="AY206" s="19" t="s">
        <v>195</v>
      </c>
      <c r="BE206" s="204">
        <f>IF(N206="základní",J206,0)</f>
        <v>0</v>
      </c>
      <c r="BF206" s="204">
        <f>IF(N206="snížená",J206,0)</f>
        <v>0</v>
      </c>
      <c r="BG206" s="204">
        <f>IF(N206="zákl. přenesená",J206,0)</f>
        <v>0</v>
      </c>
      <c r="BH206" s="204">
        <f>IF(N206="sníž. přenesená",J206,0)</f>
        <v>0</v>
      </c>
      <c r="BI206" s="204">
        <f>IF(N206="nulová",J206,0)</f>
        <v>0</v>
      </c>
      <c r="BJ206" s="19" t="s">
        <v>23</v>
      </c>
      <c r="BK206" s="204">
        <f>ROUND(I206*H206,2)</f>
        <v>0</v>
      </c>
      <c r="BL206" s="19" t="s">
        <v>202</v>
      </c>
      <c r="BM206" s="19" t="s">
        <v>5035</v>
      </c>
    </row>
    <row r="207" spans="2:65" s="1" customFormat="1" ht="51.6" customHeight="1">
      <c r="B207" s="36"/>
      <c r="C207" s="193" t="s">
        <v>475</v>
      </c>
      <c r="D207" s="193" t="s">
        <v>198</v>
      </c>
      <c r="E207" s="194" t="s">
        <v>5036</v>
      </c>
      <c r="F207" s="195" t="s">
        <v>5037</v>
      </c>
      <c r="G207" s="196" t="s">
        <v>222</v>
      </c>
      <c r="H207" s="197">
        <v>164.93</v>
      </c>
      <c r="I207" s="198"/>
      <c r="J207" s="199">
        <f>ROUND(I207*H207,2)</f>
        <v>0</v>
      </c>
      <c r="K207" s="195" t="s">
        <v>223</v>
      </c>
      <c r="L207" s="56"/>
      <c r="M207" s="200" t="s">
        <v>22</v>
      </c>
      <c r="N207" s="201" t="s">
        <v>46</v>
      </c>
      <c r="O207" s="37"/>
      <c r="P207" s="202">
        <f>O207*H207</f>
        <v>0</v>
      </c>
      <c r="Q207" s="202">
        <v>0.10100000000000001</v>
      </c>
      <c r="R207" s="202">
        <f>Q207*H207</f>
        <v>16.65793</v>
      </c>
      <c r="S207" s="202">
        <v>0</v>
      </c>
      <c r="T207" s="203">
        <f>S207*H207</f>
        <v>0</v>
      </c>
      <c r="AR207" s="19" t="s">
        <v>202</v>
      </c>
      <c r="AT207" s="19" t="s">
        <v>198</v>
      </c>
      <c r="AU207" s="19" t="s">
        <v>83</v>
      </c>
      <c r="AY207" s="19" t="s">
        <v>195</v>
      </c>
      <c r="BE207" s="204">
        <f>IF(N207="základní",J207,0)</f>
        <v>0</v>
      </c>
      <c r="BF207" s="204">
        <f>IF(N207="snížená",J207,0)</f>
        <v>0</v>
      </c>
      <c r="BG207" s="204">
        <f>IF(N207="zákl. přenesená",J207,0)</f>
        <v>0</v>
      </c>
      <c r="BH207" s="204">
        <f>IF(N207="sníž. přenesená",J207,0)</f>
        <v>0</v>
      </c>
      <c r="BI207" s="204">
        <f>IF(N207="nulová",J207,0)</f>
        <v>0</v>
      </c>
      <c r="BJ207" s="19" t="s">
        <v>23</v>
      </c>
      <c r="BK207" s="204">
        <f>ROUND(I207*H207,2)</f>
        <v>0</v>
      </c>
      <c r="BL207" s="19" t="s">
        <v>202</v>
      </c>
      <c r="BM207" s="19" t="s">
        <v>5038</v>
      </c>
    </row>
    <row r="208" spans="2:65" s="1" customFormat="1" ht="84">
      <c r="B208" s="36"/>
      <c r="C208" s="58"/>
      <c r="D208" s="205" t="s">
        <v>225</v>
      </c>
      <c r="E208" s="58"/>
      <c r="F208" s="206" t="s">
        <v>5039</v>
      </c>
      <c r="G208" s="58"/>
      <c r="H208" s="58"/>
      <c r="I208" s="163"/>
      <c r="J208" s="58"/>
      <c r="K208" s="58"/>
      <c r="L208" s="56"/>
      <c r="M208" s="73"/>
      <c r="N208" s="37"/>
      <c r="O208" s="37"/>
      <c r="P208" s="37"/>
      <c r="Q208" s="37"/>
      <c r="R208" s="37"/>
      <c r="S208" s="37"/>
      <c r="T208" s="74"/>
      <c r="AT208" s="19" t="s">
        <v>225</v>
      </c>
      <c r="AU208" s="19" t="s">
        <v>83</v>
      </c>
    </row>
    <row r="209" spans="2:65" s="12" customFormat="1">
      <c r="B209" s="207"/>
      <c r="C209" s="208"/>
      <c r="D209" s="205" t="s">
        <v>210</v>
      </c>
      <c r="E209" s="209" t="s">
        <v>22</v>
      </c>
      <c r="F209" s="210" t="s">
        <v>4982</v>
      </c>
      <c r="G209" s="208"/>
      <c r="H209" s="211" t="s">
        <v>22</v>
      </c>
      <c r="I209" s="212"/>
      <c r="J209" s="208"/>
      <c r="K209" s="208"/>
      <c r="L209" s="213"/>
      <c r="M209" s="214"/>
      <c r="N209" s="215"/>
      <c r="O209" s="215"/>
      <c r="P209" s="215"/>
      <c r="Q209" s="215"/>
      <c r="R209" s="215"/>
      <c r="S209" s="215"/>
      <c r="T209" s="216"/>
      <c r="AT209" s="217" t="s">
        <v>210</v>
      </c>
      <c r="AU209" s="217" t="s">
        <v>83</v>
      </c>
      <c r="AV209" s="12" t="s">
        <v>23</v>
      </c>
      <c r="AW209" s="12" t="s">
        <v>38</v>
      </c>
      <c r="AX209" s="12" t="s">
        <v>75</v>
      </c>
      <c r="AY209" s="217" t="s">
        <v>195</v>
      </c>
    </row>
    <row r="210" spans="2:65" s="13" customFormat="1">
      <c r="B210" s="218"/>
      <c r="C210" s="219"/>
      <c r="D210" s="205" t="s">
        <v>210</v>
      </c>
      <c r="E210" s="220" t="s">
        <v>22</v>
      </c>
      <c r="F210" s="221" t="s">
        <v>5040</v>
      </c>
      <c r="G210" s="219"/>
      <c r="H210" s="222">
        <v>101.48</v>
      </c>
      <c r="I210" s="223"/>
      <c r="J210" s="219"/>
      <c r="K210" s="219"/>
      <c r="L210" s="224"/>
      <c r="M210" s="225"/>
      <c r="N210" s="226"/>
      <c r="O210" s="226"/>
      <c r="P210" s="226"/>
      <c r="Q210" s="226"/>
      <c r="R210" s="226"/>
      <c r="S210" s="226"/>
      <c r="T210" s="227"/>
      <c r="AT210" s="228" t="s">
        <v>210</v>
      </c>
      <c r="AU210" s="228" t="s">
        <v>83</v>
      </c>
      <c r="AV210" s="13" t="s">
        <v>83</v>
      </c>
      <c r="AW210" s="13" t="s">
        <v>38</v>
      </c>
      <c r="AX210" s="13" t="s">
        <v>75</v>
      </c>
      <c r="AY210" s="228" t="s">
        <v>195</v>
      </c>
    </row>
    <row r="211" spans="2:65" s="13" customFormat="1">
      <c r="B211" s="218"/>
      <c r="C211" s="219"/>
      <c r="D211" s="205" t="s">
        <v>210</v>
      </c>
      <c r="E211" s="220" t="s">
        <v>22</v>
      </c>
      <c r="F211" s="221" t="s">
        <v>5041</v>
      </c>
      <c r="G211" s="219"/>
      <c r="H211" s="222">
        <v>63.45</v>
      </c>
      <c r="I211" s="223"/>
      <c r="J211" s="219"/>
      <c r="K211" s="219"/>
      <c r="L211" s="224"/>
      <c r="M211" s="225"/>
      <c r="N211" s="226"/>
      <c r="O211" s="226"/>
      <c r="P211" s="226"/>
      <c r="Q211" s="226"/>
      <c r="R211" s="226"/>
      <c r="S211" s="226"/>
      <c r="T211" s="227"/>
      <c r="AT211" s="228" t="s">
        <v>210</v>
      </c>
      <c r="AU211" s="228" t="s">
        <v>83</v>
      </c>
      <c r="AV211" s="13" t="s">
        <v>83</v>
      </c>
      <c r="AW211" s="13" t="s">
        <v>38</v>
      </c>
      <c r="AX211" s="13" t="s">
        <v>75</v>
      </c>
      <c r="AY211" s="228" t="s">
        <v>195</v>
      </c>
    </row>
    <row r="212" spans="2:65" s="14" customFormat="1">
      <c r="B212" s="229"/>
      <c r="C212" s="230"/>
      <c r="D212" s="205" t="s">
        <v>210</v>
      </c>
      <c r="E212" s="231" t="s">
        <v>22</v>
      </c>
      <c r="F212" s="232" t="s">
        <v>215</v>
      </c>
      <c r="G212" s="230"/>
      <c r="H212" s="233">
        <v>164.93</v>
      </c>
      <c r="I212" s="234"/>
      <c r="J212" s="230"/>
      <c r="K212" s="230"/>
      <c r="L212" s="235"/>
      <c r="M212" s="236"/>
      <c r="N212" s="237"/>
      <c r="O212" s="237"/>
      <c r="P212" s="237"/>
      <c r="Q212" s="237"/>
      <c r="R212" s="237"/>
      <c r="S212" s="237"/>
      <c r="T212" s="238"/>
      <c r="AT212" s="239" t="s">
        <v>210</v>
      </c>
      <c r="AU212" s="239" t="s">
        <v>83</v>
      </c>
      <c r="AV212" s="14" t="s">
        <v>216</v>
      </c>
      <c r="AW212" s="14" t="s">
        <v>38</v>
      </c>
      <c r="AX212" s="14" t="s">
        <v>75</v>
      </c>
      <c r="AY212" s="239" t="s">
        <v>195</v>
      </c>
    </row>
    <row r="213" spans="2:65" s="15" customFormat="1">
      <c r="B213" s="240"/>
      <c r="C213" s="241"/>
      <c r="D213" s="251" t="s">
        <v>210</v>
      </c>
      <c r="E213" s="252" t="s">
        <v>22</v>
      </c>
      <c r="F213" s="253" t="s">
        <v>217</v>
      </c>
      <c r="G213" s="241"/>
      <c r="H213" s="254">
        <v>164.93</v>
      </c>
      <c r="I213" s="245"/>
      <c r="J213" s="241"/>
      <c r="K213" s="241"/>
      <c r="L213" s="246"/>
      <c r="M213" s="247"/>
      <c r="N213" s="248"/>
      <c r="O213" s="248"/>
      <c r="P213" s="248"/>
      <c r="Q213" s="248"/>
      <c r="R213" s="248"/>
      <c r="S213" s="248"/>
      <c r="T213" s="249"/>
      <c r="AT213" s="250" t="s">
        <v>210</v>
      </c>
      <c r="AU213" s="250" t="s">
        <v>83</v>
      </c>
      <c r="AV213" s="15" t="s">
        <v>202</v>
      </c>
      <c r="AW213" s="15" t="s">
        <v>38</v>
      </c>
      <c r="AX213" s="15" t="s">
        <v>23</v>
      </c>
      <c r="AY213" s="250" t="s">
        <v>195</v>
      </c>
    </row>
    <row r="214" spans="2:65" s="1" customFormat="1" ht="20.399999999999999" customHeight="1">
      <c r="B214" s="36"/>
      <c r="C214" s="260" t="s">
        <v>479</v>
      </c>
      <c r="D214" s="260" t="s">
        <v>267</v>
      </c>
      <c r="E214" s="261" t="s">
        <v>5042</v>
      </c>
      <c r="F214" s="262" t="s">
        <v>5043</v>
      </c>
      <c r="G214" s="263" t="s">
        <v>222</v>
      </c>
      <c r="H214" s="264">
        <v>164.93</v>
      </c>
      <c r="I214" s="265"/>
      <c r="J214" s="266">
        <f>ROUND(I214*H214,2)</f>
        <v>0</v>
      </c>
      <c r="K214" s="262" t="s">
        <v>22</v>
      </c>
      <c r="L214" s="267"/>
      <c r="M214" s="268" t="s">
        <v>22</v>
      </c>
      <c r="N214" s="269" t="s">
        <v>46</v>
      </c>
      <c r="O214" s="37"/>
      <c r="P214" s="202">
        <f>O214*H214</f>
        <v>0</v>
      </c>
      <c r="Q214" s="202">
        <v>0.182</v>
      </c>
      <c r="R214" s="202">
        <f>Q214*H214</f>
        <v>30.01726</v>
      </c>
      <c r="S214" s="202">
        <v>0</v>
      </c>
      <c r="T214" s="203">
        <f>S214*H214</f>
        <v>0</v>
      </c>
      <c r="AR214" s="19" t="s">
        <v>262</v>
      </c>
      <c r="AT214" s="19" t="s">
        <v>267</v>
      </c>
      <c r="AU214" s="19" t="s">
        <v>83</v>
      </c>
      <c r="AY214" s="19" t="s">
        <v>195</v>
      </c>
      <c r="BE214" s="204">
        <f>IF(N214="základní",J214,0)</f>
        <v>0</v>
      </c>
      <c r="BF214" s="204">
        <f>IF(N214="snížená",J214,0)</f>
        <v>0</v>
      </c>
      <c r="BG214" s="204">
        <f>IF(N214="zákl. přenesená",J214,0)</f>
        <v>0</v>
      </c>
      <c r="BH214" s="204">
        <f>IF(N214="sníž. přenesená",J214,0)</f>
        <v>0</v>
      </c>
      <c r="BI214" s="204">
        <f>IF(N214="nulová",J214,0)</f>
        <v>0</v>
      </c>
      <c r="BJ214" s="19" t="s">
        <v>23</v>
      </c>
      <c r="BK214" s="204">
        <f>ROUND(I214*H214,2)</f>
        <v>0</v>
      </c>
      <c r="BL214" s="19" t="s">
        <v>202</v>
      </c>
      <c r="BM214" s="19" t="s">
        <v>5044</v>
      </c>
    </row>
    <row r="215" spans="2:65" s="11" customFormat="1" ht="29.85" customHeight="1">
      <c r="B215" s="176"/>
      <c r="C215" s="177"/>
      <c r="D215" s="190" t="s">
        <v>74</v>
      </c>
      <c r="E215" s="191" t="s">
        <v>218</v>
      </c>
      <c r="F215" s="191" t="s">
        <v>219</v>
      </c>
      <c r="G215" s="177"/>
      <c r="H215" s="177"/>
      <c r="I215" s="180"/>
      <c r="J215" s="192">
        <f>BK215</f>
        <v>0</v>
      </c>
      <c r="K215" s="177"/>
      <c r="L215" s="182"/>
      <c r="M215" s="183"/>
      <c r="N215" s="184"/>
      <c r="O215" s="184"/>
      <c r="P215" s="185">
        <f>SUM(P216:P222)</f>
        <v>0</v>
      </c>
      <c r="Q215" s="184"/>
      <c r="R215" s="185">
        <f>SUM(R216:R222)</f>
        <v>86.927899999999994</v>
      </c>
      <c r="S215" s="184"/>
      <c r="T215" s="186">
        <f>SUM(T216:T222)</f>
        <v>0</v>
      </c>
      <c r="AR215" s="187" t="s">
        <v>23</v>
      </c>
      <c r="AT215" s="188" t="s">
        <v>74</v>
      </c>
      <c r="AU215" s="188" t="s">
        <v>23</v>
      </c>
      <c r="AY215" s="187" t="s">
        <v>195</v>
      </c>
      <c r="BK215" s="189">
        <f>SUM(BK216:BK222)</f>
        <v>0</v>
      </c>
    </row>
    <row r="216" spans="2:65" s="1" customFormat="1" ht="28.8" customHeight="1">
      <c r="B216" s="36"/>
      <c r="C216" s="193" t="s">
        <v>486</v>
      </c>
      <c r="D216" s="193" t="s">
        <v>198</v>
      </c>
      <c r="E216" s="194" t="s">
        <v>4874</v>
      </c>
      <c r="F216" s="195" t="s">
        <v>4875</v>
      </c>
      <c r="G216" s="196" t="s">
        <v>206</v>
      </c>
      <c r="H216" s="197">
        <v>533.29999999999995</v>
      </c>
      <c r="I216" s="198"/>
      <c r="J216" s="199">
        <f>ROUND(I216*H216,2)</f>
        <v>0</v>
      </c>
      <c r="K216" s="195" t="s">
        <v>223</v>
      </c>
      <c r="L216" s="56"/>
      <c r="M216" s="200" t="s">
        <v>22</v>
      </c>
      <c r="N216" s="201" t="s">
        <v>46</v>
      </c>
      <c r="O216" s="37"/>
      <c r="P216" s="202">
        <f>O216*H216</f>
        <v>0</v>
      </c>
      <c r="Q216" s="202">
        <v>0.1295</v>
      </c>
      <c r="R216" s="202">
        <f>Q216*H216</f>
        <v>69.062349999999995</v>
      </c>
      <c r="S216" s="202">
        <v>0</v>
      </c>
      <c r="T216" s="203">
        <f>S216*H216</f>
        <v>0</v>
      </c>
      <c r="AR216" s="19" t="s">
        <v>202</v>
      </c>
      <c r="AT216" s="19" t="s">
        <v>198</v>
      </c>
      <c r="AU216" s="19" t="s">
        <v>83</v>
      </c>
      <c r="AY216" s="19" t="s">
        <v>195</v>
      </c>
      <c r="BE216" s="204">
        <f>IF(N216="základní",J216,0)</f>
        <v>0</v>
      </c>
      <c r="BF216" s="204">
        <f>IF(N216="snížená",J216,0)</f>
        <v>0</v>
      </c>
      <c r="BG216" s="204">
        <f>IF(N216="zákl. přenesená",J216,0)</f>
        <v>0</v>
      </c>
      <c r="BH216" s="204">
        <f>IF(N216="sníž. přenesená",J216,0)</f>
        <v>0</v>
      </c>
      <c r="BI216" s="204">
        <f>IF(N216="nulová",J216,0)</f>
        <v>0</v>
      </c>
      <c r="BJ216" s="19" t="s">
        <v>23</v>
      </c>
      <c r="BK216" s="204">
        <f>ROUND(I216*H216,2)</f>
        <v>0</v>
      </c>
      <c r="BL216" s="19" t="s">
        <v>202</v>
      </c>
      <c r="BM216" s="19" t="s">
        <v>5045</v>
      </c>
    </row>
    <row r="217" spans="2:65" s="1" customFormat="1" ht="108">
      <c r="B217" s="36"/>
      <c r="C217" s="58"/>
      <c r="D217" s="205" t="s">
        <v>225</v>
      </c>
      <c r="E217" s="58"/>
      <c r="F217" s="206" t="s">
        <v>4877</v>
      </c>
      <c r="G217" s="58"/>
      <c r="H217" s="58"/>
      <c r="I217" s="163"/>
      <c r="J217" s="58"/>
      <c r="K217" s="58"/>
      <c r="L217" s="56"/>
      <c r="M217" s="73"/>
      <c r="N217" s="37"/>
      <c r="O217" s="37"/>
      <c r="P217" s="37"/>
      <c r="Q217" s="37"/>
      <c r="R217" s="37"/>
      <c r="S217" s="37"/>
      <c r="T217" s="74"/>
      <c r="AT217" s="19" t="s">
        <v>225</v>
      </c>
      <c r="AU217" s="19" t="s">
        <v>83</v>
      </c>
    </row>
    <row r="218" spans="2:65" s="12" customFormat="1">
      <c r="B218" s="207"/>
      <c r="C218" s="208"/>
      <c r="D218" s="205" t="s">
        <v>210</v>
      </c>
      <c r="E218" s="209" t="s">
        <v>22</v>
      </c>
      <c r="F218" s="210" t="s">
        <v>4889</v>
      </c>
      <c r="G218" s="208"/>
      <c r="H218" s="211" t="s">
        <v>22</v>
      </c>
      <c r="I218" s="212"/>
      <c r="J218" s="208"/>
      <c r="K218" s="208"/>
      <c r="L218" s="213"/>
      <c r="M218" s="214"/>
      <c r="N218" s="215"/>
      <c r="O218" s="215"/>
      <c r="P218" s="215"/>
      <c r="Q218" s="215"/>
      <c r="R218" s="215"/>
      <c r="S218" s="215"/>
      <c r="T218" s="216"/>
      <c r="AT218" s="217" t="s">
        <v>210</v>
      </c>
      <c r="AU218" s="217" t="s">
        <v>83</v>
      </c>
      <c r="AV218" s="12" t="s">
        <v>23</v>
      </c>
      <c r="AW218" s="12" t="s">
        <v>38</v>
      </c>
      <c r="AX218" s="12" t="s">
        <v>75</v>
      </c>
      <c r="AY218" s="217" t="s">
        <v>195</v>
      </c>
    </row>
    <row r="219" spans="2:65" s="13" customFormat="1">
      <c r="B219" s="218"/>
      <c r="C219" s="219"/>
      <c r="D219" s="205" t="s">
        <v>210</v>
      </c>
      <c r="E219" s="220" t="s">
        <v>22</v>
      </c>
      <c r="F219" s="221" t="s">
        <v>5046</v>
      </c>
      <c r="G219" s="219"/>
      <c r="H219" s="222">
        <v>533.29999999999995</v>
      </c>
      <c r="I219" s="223"/>
      <c r="J219" s="219"/>
      <c r="K219" s="219"/>
      <c r="L219" s="224"/>
      <c r="M219" s="225"/>
      <c r="N219" s="226"/>
      <c r="O219" s="226"/>
      <c r="P219" s="226"/>
      <c r="Q219" s="226"/>
      <c r="R219" s="226"/>
      <c r="S219" s="226"/>
      <c r="T219" s="227"/>
      <c r="AT219" s="228" t="s">
        <v>210</v>
      </c>
      <c r="AU219" s="228" t="s">
        <v>83</v>
      </c>
      <c r="AV219" s="13" t="s">
        <v>83</v>
      </c>
      <c r="AW219" s="13" t="s">
        <v>38</v>
      </c>
      <c r="AX219" s="13" t="s">
        <v>75</v>
      </c>
      <c r="AY219" s="228" t="s">
        <v>195</v>
      </c>
    </row>
    <row r="220" spans="2:65" s="14" customFormat="1">
      <c r="B220" s="229"/>
      <c r="C220" s="230"/>
      <c r="D220" s="205" t="s">
        <v>210</v>
      </c>
      <c r="E220" s="231" t="s">
        <v>22</v>
      </c>
      <c r="F220" s="232" t="s">
        <v>215</v>
      </c>
      <c r="G220" s="230"/>
      <c r="H220" s="233">
        <v>533.29999999999995</v>
      </c>
      <c r="I220" s="234"/>
      <c r="J220" s="230"/>
      <c r="K220" s="230"/>
      <c r="L220" s="235"/>
      <c r="M220" s="236"/>
      <c r="N220" s="237"/>
      <c r="O220" s="237"/>
      <c r="P220" s="237"/>
      <c r="Q220" s="237"/>
      <c r="R220" s="237"/>
      <c r="S220" s="237"/>
      <c r="T220" s="238"/>
      <c r="AT220" s="239" t="s">
        <v>210</v>
      </c>
      <c r="AU220" s="239" t="s">
        <v>83</v>
      </c>
      <c r="AV220" s="14" t="s">
        <v>216</v>
      </c>
      <c r="AW220" s="14" t="s">
        <v>38</v>
      </c>
      <c r="AX220" s="14" t="s">
        <v>75</v>
      </c>
      <c r="AY220" s="239" t="s">
        <v>195</v>
      </c>
    </row>
    <row r="221" spans="2:65" s="15" customFormat="1">
      <c r="B221" s="240"/>
      <c r="C221" s="241"/>
      <c r="D221" s="251" t="s">
        <v>210</v>
      </c>
      <c r="E221" s="252" t="s">
        <v>22</v>
      </c>
      <c r="F221" s="253" t="s">
        <v>217</v>
      </c>
      <c r="G221" s="241"/>
      <c r="H221" s="254">
        <v>533.29999999999995</v>
      </c>
      <c r="I221" s="245"/>
      <c r="J221" s="241"/>
      <c r="K221" s="241"/>
      <c r="L221" s="246"/>
      <c r="M221" s="247"/>
      <c r="N221" s="248"/>
      <c r="O221" s="248"/>
      <c r="P221" s="248"/>
      <c r="Q221" s="248"/>
      <c r="R221" s="248"/>
      <c r="S221" s="248"/>
      <c r="T221" s="249"/>
      <c r="AT221" s="250" t="s">
        <v>210</v>
      </c>
      <c r="AU221" s="250" t="s">
        <v>83</v>
      </c>
      <c r="AV221" s="15" t="s">
        <v>202</v>
      </c>
      <c r="AW221" s="15" t="s">
        <v>38</v>
      </c>
      <c r="AX221" s="15" t="s">
        <v>23</v>
      </c>
      <c r="AY221" s="250" t="s">
        <v>195</v>
      </c>
    </row>
    <row r="222" spans="2:65" s="1" customFormat="1" ht="20.399999999999999" customHeight="1">
      <c r="B222" s="36"/>
      <c r="C222" s="260" t="s">
        <v>491</v>
      </c>
      <c r="D222" s="260" t="s">
        <v>267</v>
      </c>
      <c r="E222" s="261" t="s">
        <v>4931</v>
      </c>
      <c r="F222" s="262" t="s">
        <v>4932</v>
      </c>
      <c r="G222" s="263" t="s">
        <v>201</v>
      </c>
      <c r="H222" s="264">
        <v>533.29999999999995</v>
      </c>
      <c r="I222" s="265"/>
      <c r="J222" s="266">
        <f>ROUND(I222*H222,2)</f>
        <v>0</v>
      </c>
      <c r="K222" s="262" t="s">
        <v>22</v>
      </c>
      <c r="L222" s="267"/>
      <c r="M222" s="268" t="s">
        <v>22</v>
      </c>
      <c r="N222" s="269" t="s">
        <v>46</v>
      </c>
      <c r="O222" s="37"/>
      <c r="P222" s="202">
        <f>O222*H222</f>
        <v>0</v>
      </c>
      <c r="Q222" s="202">
        <v>3.3500000000000002E-2</v>
      </c>
      <c r="R222" s="202">
        <f>Q222*H222</f>
        <v>17.865549999999999</v>
      </c>
      <c r="S222" s="202">
        <v>0</v>
      </c>
      <c r="T222" s="203">
        <f>S222*H222</f>
        <v>0</v>
      </c>
      <c r="AR222" s="19" t="s">
        <v>262</v>
      </c>
      <c r="AT222" s="19" t="s">
        <v>267</v>
      </c>
      <c r="AU222" s="19" t="s">
        <v>83</v>
      </c>
      <c r="AY222" s="19" t="s">
        <v>195</v>
      </c>
      <c r="BE222" s="204">
        <f>IF(N222="základní",J222,0)</f>
        <v>0</v>
      </c>
      <c r="BF222" s="204">
        <f>IF(N222="snížená",J222,0)</f>
        <v>0</v>
      </c>
      <c r="BG222" s="204">
        <f>IF(N222="zákl. přenesená",J222,0)</f>
        <v>0</v>
      </c>
      <c r="BH222" s="204">
        <f>IF(N222="sníž. přenesená",J222,0)</f>
        <v>0</v>
      </c>
      <c r="BI222" s="204">
        <f>IF(N222="nulová",J222,0)</f>
        <v>0</v>
      </c>
      <c r="BJ222" s="19" t="s">
        <v>23</v>
      </c>
      <c r="BK222" s="204">
        <f>ROUND(I222*H222,2)</f>
        <v>0</v>
      </c>
      <c r="BL222" s="19" t="s">
        <v>202</v>
      </c>
      <c r="BM222" s="19" t="s">
        <v>5047</v>
      </c>
    </row>
    <row r="223" spans="2:65" s="11" customFormat="1" ht="29.85" customHeight="1">
      <c r="B223" s="176"/>
      <c r="C223" s="177"/>
      <c r="D223" s="190" t="s">
        <v>74</v>
      </c>
      <c r="E223" s="191" t="s">
        <v>245</v>
      </c>
      <c r="F223" s="191" t="s">
        <v>246</v>
      </c>
      <c r="G223" s="177"/>
      <c r="H223" s="177"/>
      <c r="I223" s="180"/>
      <c r="J223" s="192">
        <f>BK223</f>
        <v>0</v>
      </c>
      <c r="K223" s="177"/>
      <c r="L223" s="182"/>
      <c r="M223" s="183"/>
      <c r="N223" s="184"/>
      <c r="O223" s="184"/>
      <c r="P223" s="185">
        <f>SUM(P224:P225)</f>
        <v>0</v>
      </c>
      <c r="Q223" s="184"/>
      <c r="R223" s="185">
        <f>SUM(R224:R225)</f>
        <v>0</v>
      </c>
      <c r="S223" s="184"/>
      <c r="T223" s="186">
        <f>SUM(T224:T225)</f>
        <v>0</v>
      </c>
      <c r="AR223" s="187" t="s">
        <v>23</v>
      </c>
      <c r="AT223" s="188" t="s">
        <v>74</v>
      </c>
      <c r="AU223" s="188" t="s">
        <v>23</v>
      </c>
      <c r="AY223" s="187" t="s">
        <v>195</v>
      </c>
      <c r="BK223" s="189">
        <f>SUM(BK224:BK225)</f>
        <v>0</v>
      </c>
    </row>
    <row r="224" spans="2:65" s="1" customFormat="1" ht="40.200000000000003" customHeight="1">
      <c r="B224" s="36"/>
      <c r="C224" s="193" t="s">
        <v>498</v>
      </c>
      <c r="D224" s="193" t="s">
        <v>198</v>
      </c>
      <c r="E224" s="194" t="s">
        <v>4803</v>
      </c>
      <c r="F224" s="195" t="s">
        <v>4804</v>
      </c>
      <c r="G224" s="196" t="s">
        <v>242</v>
      </c>
      <c r="H224" s="197">
        <v>483.71100000000001</v>
      </c>
      <c r="I224" s="198"/>
      <c r="J224" s="199">
        <f>ROUND(I224*H224,2)</f>
        <v>0</v>
      </c>
      <c r="K224" s="195" t="s">
        <v>223</v>
      </c>
      <c r="L224" s="56"/>
      <c r="M224" s="200" t="s">
        <v>22</v>
      </c>
      <c r="N224" s="201" t="s">
        <v>46</v>
      </c>
      <c r="O224" s="37"/>
      <c r="P224" s="202">
        <f>O224*H224</f>
        <v>0</v>
      </c>
      <c r="Q224" s="202">
        <v>0</v>
      </c>
      <c r="R224" s="202">
        <f>Q224*H224</f>
        <v>0</v>
      </c>
      <c r="S224" s="202">
        <v>0</v>
      </c>
      <c r="T224" s="203">
        <f>S224*H224</f>
        <v>0</v>
      </c>
      <c r="AR224" s="19" t="s">
        <v>202</v>
      </c>
      <c r="AT224" s="19" t="s">
        <v>198</v>
      </c>
      <c r="AU224" s="19" t="s">
        <v>83</v>
      </c>
      <c r="AY224" s="19" t="s">
        <v>195</v>
      </c>
      <c r="BE224" s="204">
        <f>IF(N224="základní",J224,0)</f>
        <v>0</v>
      </c>
      <c r="BF224" s="204">
        <f>IF(N224="snížená",J224,0)</f>
        <v>0</v>
      </c>
      <c r="BG224" s="204">
        <f>IF(N224="zákl. přenesená",J224,0)</f>
        <v>0</v>
      </c>
      <c r="BH224" s="204">
        <f>IF(N224="sníž. přenesená",J224,0)</f>
        <v>0</v>
      </c>
      <c r="BI224" s="204">
        <f>IF(N224="nulová",J224,0)</f>
        <v>0</v>
      </c>
      <c r="BJ224" s="19" t="s">
        <v>23</v>
      </c>
      <c r="BK224" s="204">
        <f>ROUND(I224*H224,2)</f>
        <v>0</v>
      </c>
      <c r="BL224" s="19" t="s">
        <v>202</v>
      </c>
      <c r="BM224" s="19" t="s">
        <v>5048</v>
      </c>
    </row>
    <row r="225" spans="2:65" s="1" customFormat="1" ht="36">
      <c r="B225" s="36"/>
      <c r="C225" s="58"/>
      <c r="D225" s="205" t="s">
        <v>225</v>
      </c>
      <c r="E225" s="58"/>
      <c r="F225" s="206" t="s">
        <v>4806</v>
      </c>
      <c r="G225" s="58"/>
      <c r="H225" s="58"/>
      <c r="I225" s="163"/>
      <c r="J225" s="58"/>
      <c r="K225" s="58"/>
      <c r="L225" s="56"/>
      <c r="M225" s="73"/>
      <c r="N225" s="37"/>
      <c r="O225" s="37"/>
      <c r="P225" s="37"/>
      <c r="Q225" s="37"/>
      <c r="R225" s="37"/>
      <c r="S225" s="37"/>
      <c r="T225" s="74"/>
      <c r="AT225" s="19" t="s">
        <v>225</v>
      </c>
      <c r="AU225" s="19" t="s">
        <v>83</v>
      </c>
    </row>
    <row r="226" spans="2:65" s="11" customFormat="1" ht="37.35" customHeight="1">
      <c r="B226" s="176"/>
      <c r="C226" s="177"/>
      <c r="D226" s="178" t="s">
        <v>74</v>
      </c>
      <c r="E226" s="179" t="s">
        <v>251</v>
      </c>
      <c r="F226" s="179" t="s">
        <v>252</v>
      </c>
      <c r="G226" s="177"/>
      <c r="H226" s="177"/>
      <c r="I226" s="180"/>
      <c r="J226" s="181">
        <f>BK226</f>
        <v>0</v>
      </c>
      <c r="K226" s="177"/>
      <c r="L226" s="182"/>
      <c r="M226" s="183"/>
      <c r="N226" s="184"/>
      <c r="O226" s="184"/>
      <c r="P226" s="185">
        <f>P227</f>
        <v>0</v>
      </c>
      <c r="Q226" s="184"/>
      <c r="R226" s="185">
        <f>R227</f>
        <v>7.1999999999999995E-2</v>
      </c>
      <c r="S226" s="184"/>
      <c r="T226" s="186">
        <f>T227</f>
        <v>0</v>
      </c>
      <c r="AR226" s="187" t="s">
        <v>83</v>
      </c>
      <c r="AT226" s="188" t="s">
        <v>74</v>
      </c>
      <c r="AU226" s="188" t="s">
        <v>75</v>
      </c>
      <c r="AY226" s="187" t="s">
        <v>195</v>
      </c>
      <c r="BK226" s="189">
        <f>BK227</f>
        <v>0</v>
      </c>
    </row>
    <row r="227" spans="2:65" s="11" customFormat="1" ht="19.95" customHeight="1">
      <c r="B227" s="176"/>
      <c r="C227" s="177"/>
      <c r="D227" s="190" t="s">
        <v>74</v>
      </c>
      <c r="E227" s="191" t="s">
        <v>943</v>
      </c>
      <c r="F227" s="191" t="s">
        <v>944</v>
      </c>
      <c r="G227" s="177"/>
      <c r="H227" s="177"/>
      <c r="I227" s="180"/>
      <c r="J227" s="192">
        <f>BK227</f>
        <v>0</v>
      </c>
      <c r="K227" s="177"/>
      <c r="L227" s="182"/>
      <c r="M227" s="183"/>
      <c r="N227" s="184"/>
      <c r="O227" s="184"/>
      <c r="P227" s="185">
        <f>SUM(P228:P233)</f>
        <v>0</v>
      </c>
      <c r="Q227" s="184"/>
      <c r="R227" s="185">
        <f>SUM(R228:R233)</f>
        <v>7.1999999999999995E-2</v>
      </c>
      <c r="S227" s="184"/>
      <c r="T227" s="186">
        <f>SUM(T228:T233)</f>
        <v>0</v>
      </c>
      <c r="AR227" s="187" t="s">
        <v>83</v>
      </c>
      <c r="AT227" s="188" t="s">
        <v>74</v>
      </c>
      <c r="AU227" s="188" t="s">
        <v>23</v>
      </c>
      <c r="AY227" s="187" t="s">
        <v>195</v>
      </c>
      <c r="BK227" s="189">
        <f>SUM(BK228:BK233)</f>
        <v>0</v>
      </c>
    </row>
    <row r="228" spans="2:65" s="1" customFormat="1" ht="20.399999999999999" customHeight="1">
      <c r="B228" s="36"/>
      <c r="C228" s="193" t="s">
        <v>503</v>
      </c>
      <c r="D228" s="193" t="s">
        <v>198</v>
      </c>
      <c r="E228" s="194" t="s">
        <v>5049</v>
      </c>
      <c r="F228" s="195" t="s">
        <v>5050</v>
      </c>
      <c r="G228" s="196" t="s">
        <v>222</v>
      </c>
      <c r="H228" s="197">
        <v>4</v>
      </c>
      <c r="I228" s="198"/>
      <c r="J228" s="199">
        <f>ROUND(I228*H228,2)</f>
        <v>0</v>
      </c>
      <c r="K228" s="195" t="s">
        <v>223</v>
      </c>
      <c r="L228" s="56"/>
      <c r="M228" s="200" t="s">
        <v>22</v>
      </c>
      <c r="N228" s="201" t="s">
        <v>46</v>
      </c>
      <c r="O228" s="37"/>
      <c r="P228" s="202">
        <f>O228*H228</f>
        <v>0</v>
      </c>
      <c r="Q228" s="202">
        <v>0</v>
      </c>
      <c r="R228" s="202">
        <f>Q228*H228</f>
        <v>0</v>
      </c>
      <c r="S228" s="202">
        <v>0</v>
      </c>
      <c r="T228" s="203">
        <f>S228*H228</f>
        <v>0</v>
      </c>
      <c r="AR228" s="19" t="s">
        <v>258</v>
      </c>
      <c r="AT228" s="19" t="s">
        <v>198</v>
      </c>
      <c r="AU228" s="19" t="s">
        <v>83</v>
      </c>
      <c r="AY228" s="19" t="s">
        <v>195</v>
      </c>
      <c r="BE228" s="204">
        <f>IF(N228="základní",J228,0)</f>
        <v>0</v>
      </c>
      <c r="BF228" s="204">
        <f>IF(N228="snížená",J228,0)</f>
        <v>0</v>
      </c>
      <c r="BG228" s="204">
        <f>IF(N228="zákl. přenesená",J228,0)</f>
        <v>0</v>
      </c>
      <c r="BH228" s="204">
        <f>IF(N228="sníž. přenesená",J228,0)</f>
        <v>0</v>
      </c>
      <c r="BI228" s="204">
        <f>IF(N228="nulová",J228,0)</f>
        <v>0</v>
      </c>
      <c r="BJ228" s="19" t="s">
        <v>23</v>
      </c>
      <c r="BK228" s="204">
        <f>ROUND(I228*H228,2)</f>
        <v>0</v>
      </c>
      <c r="BL228" s="19" t="s">
        <v>258</v>
      </c>
      <c r="BM228" s="19" t="s">
        <v>5051</v>
      </c>
    </row>
    <row r="229" spans="2:65" s="1" customFormat="1" ht="72">
      <c r="B229" s="36"/>
      <c r="C229" s="58"/>
      <c r="D229" s="205" t="s">
        <v>225</v>
      </c>
      <c r="E229" s="58"/>
      <c r="F229" s="206" t="s">
        <v>5052</v>
      </c>
      <c r="G229" s="58"/>
      <c r="H229" s="58"/>
      <c r="I229" s="163"/>
      <c r="J229" s="58"/>
      <c r="K229" s="58"/>
      <c r="L229" s="56"/>
      <c r="M229" s="73"/>
      <c r="N229" s="37"/>
      <c r="O229" s="37"/>
      <c r="P229" s="37"/>
      <c r="Q229" s="37"/>
      <c r="R229" s="37"/>
      <c r="S229" s="37"/>
      <c r="T229" s="74"/>
      <c r="AT229" s="19" t="s">
        <v>225</v>
      </c>
      <c r="AU229" s="19" t="s">
        <v>83</v>
      </c>
    </row>
    <row r="230" spans="2:65" s="13" customFormat="1">
      <c r="B230" s="218"/>
      <c r="C230" s="219"/>
      <c r="D230" s="251" t="s">
        <v>210</v>
      </c>
      <c r="E230" s="280" t="s">
        <v>22</v>
      </c>
      <c r="F230" s="270" t="s">
        <v>5053</v>
      </c>
      <c r="G230" s="219"/>
      <c r="H230" s="271">
        <v>4</v>
      </c>
      <c r="I230" s="223"/>
      <c r="J230" s="219"/>
      <c r="K230" s="219"/>
      <c r="L230" s="224"/>
      <c r="M230" s="225"/>
      <c r="N230" s="226"/>
      <c r="O230" s="226"/>
      <c r="P230" s="226"/>
      <c r="Q230" s="226"/>
      <c r="R230" s="226"/>
      <c r="S230" s="226"/>
      <c r="T230" s="227"/>
      <c r="AT230" s="228" t="s">
        <v>210</v>
      </c>
      <c r="AU230" s="228" t="s">
        <v>83</v>
      </c>
      <c r="AV230" s="13" t="s">
        <v>83</v>
      </c>
      <c r="AW230" s="13" t="s">
        <v>38</v>
      </c>
      <c r="AX230" s="13" t="s">
        <v>23</v>
      </c>
      <c r="AY230" s="228" t="s">
        <v>195</v>
      </c>
    </row>
    <row r="231" spans="2:65" s="1" customFormat="1" ht="20.399999999999999" customHeight="1">
      <c r="B231" s="36"/>
      <c r="C231" s="260" t="s">
        <v>508</v>
      </c>
      <c r="D231" s="260" t="s">
        <v>267</v>
      </c>
      <c r="E231" s="261" t="s">
        <v>5054</v>
      </c>
      <c r="F231" s="262" t="s">
        <v>5055</v>
      </c>
      <c r="G231" s="263" t="s">
        <v>222</v>
      </c>
      <c r="H231" s="264">
        <v>4</v>
      </c>
      <c r="I231" s="265"/>
      <c r="J231" s="266">
        <f>ROUND(I231*H231,2)</f>
        <v>0</v>
      </c>
      <c r="K231" s="262" t="s">
        <v>22</v>
      </c>
      <c r="L231" s="267"/>
      <c r="M231" s="268" t="s">
        <v>22</v>
      </c>
      <c r="N231" s="269" t="s">
        <v>46</v>
      </c>
      <c r="O231" s="37"/>
      <c r="P231" s="202">
        <f>O231*H231</f>
        <v>0</v>
      </c>
      <c r="Q231" s="202">
        <v>1.7999999999999999E-2</v>
      </c>
      <c r="R231" s="202">
        <f>Q231*H231</f>
        <v>7.1999999999999995E-2</v>
      </c>
      <c r="S231" s="202">
        <v>0</v>
      </c>
      <c r="T231" s="203">
        <f>S231*H231</f>
        <v>0</v>
      </c>
      <c r="AR231" s="19" t="s">
        <v>512</v>
      </c>
      <c r="AT231" s="19" t="s">
        <v>267</v>
      </c>
      <c r="AU231" s="19" t="s">
        <v>83</v>
      </c>
      <c r="AY231" s="19" t="s">
        <v>195</v>
      </c>
      <c r="BE231" s="204">
        <f>IF(N231="základní",J231,0)</f>
        <v>0</v>
      </c>
      <c r="BF231" s="204">
        <f>IF(N231="snížená",J231,0)</f>
        <v>0</v>
      </c>
      <c r="BG231" s="204">
        <f>IF(N231="zákl. přenesená",J231,0)</f>
        <v>0</v>
      </c>
      <c r="BH231" s="204">
        <f>IF(N231="sníž. přenesená",J231,0)</f>
        <v>0</v>
      </c>
      <c r="BI231" s="204">
        <f>IF(N231="nulová",J231,0)</f>
        <v>0</v>
      </c>
      <c r="BJ231" s="19" t="s">
        <v>23</v>
      </c>
      <c r="BK231" s="204">
        <f>ROUND(I231*H231,2)</f>
        <v>0</v>
      </c>
      <c r="BL231" s="19" t="s">
        <v>258</v>
      </c>
      <c r="BM231" s="19" t="s">
        <v>5056</v>
      </c>
    </row>
    <row r="232" spans="2:65" s="1" customFormat="1" ht="40.200000000000003" customHeight="1">
      <c r="B232" s="36"/>
      <c r="C232" s="193" t="s">
        <v>512</v>
      </c>
      <c r="D232" s="193" t="s">
        <v>198</v>
      </c>
      <c r="E232" s="194" t="s">
        <v>5057</v>
      </c>
      <c r="F232" s="195" t="s">
        <v>5058</v>
      </c>
      <c r="G232" s="196" t="s">
        <v>242</v>
      </c>
      <c r="H232" s="197">
        <v>7.1999999999999995E-2</v>
      </c>
      <c r="I232" s="198"/>
      <c r="J232" s="199">
        <f>ROUND(I232*H232,2)</f>
        <v>0</v>
      </c>
      <c r="K232" s="195" t="s">
        <v>223</v>
      </c>
      <c r="L232" s="56"/>
      <c r="M232" s="200" t="s">
        <v>22</v>
      </c>
      <c r="N232" s="201" t="s">
        <v>46</v>
      </c>
      <c r="O232" s="37"/>
      <c r="P232" s="202">
        <f>O232*H232</f>
        <v>0</v>
      </c>
      <c r="Q232" s="202">
        <v>0</v>
      </c>
      <c r="R232" s="202">
        <f>Q232*H232</f>
        <v>0</v>
      </c>
      <c r="S232" s="202">
        <v>0</v>
      </c>
      <c r="T232" s="203">
        <f>S232*H232</f>
        <v>0</v>
      </c>
      <c r="AR232" s="19" t="s">
        <v>258</v>
      </c>
      <c r="AT232" s="19" t="s">
        <v>198</v>
      </c>
      <c r="AU232" s="19" t="s">
        <v>83</v>
      </c>
      <c r="AY232" s="19" t="s">
        <v>195</v>
      </c>
      <c r="BE232" s="204">
        <f>IF(N232="základní",J232,0)</f>
        <v>0</v>
      </c>
      <c r="BF232" s="204">
        <f>IF(N232="snížená",J232,0)</f>
        <v>0</v>
      </c>
      <c r="BG232" s="204">
        <f>IF(N232="zákl. přenesená",J232,0)</f>
        <v>0</v>
      </c>
      <c r="BH232" s="204">
        <f>IF(N232="sníž. přenesená",J232,0)</f>
        <v>0</v>
      </c>
      <c r="BI232" s="204">
        <f>IF(N232="nulová",J232,0)</f>
        <v>0</v>
      </c>
      <c r="BJ232" s="19" t="s">
        <v>23</v>
      </c>
      <c r="BK232" s="204">
        <f>ROUND(I232*H232,2)</f>
        <v>0</v>
      </c>
      <c r="BL232" s="19" t="s">
        <v>258</v>
      </c>
      <c r="BM232" s="19" t="s">
        <v>5059</v>
      </c>
    </row>
    <row r="233" spans="2:65" s="1" customFormat="1" ht="120">
      <c r="B233" s="36"/>
      <c r="C233" s="58"/>
      <c r="D233" s="205" t="s">
        <v>225</v>
      </c>
      <c r="E233" s="58"/>
      <c r="F233" s="206" t="s">
        <v>2610</v>
      </c>
      <c r="G233" s="58"/>
      <c r="H233" s="58"/>
      <c r="I233" s="163"/>
      <c r="J233" s="58"/>
      <c r="K233" s="58"/>
      <c r="L233" s="56"/>
      <c r="M233" s="276"/>
      <c r="N233" s="256"/>
      <c r="O233" s="256"/>
      <c r="P233" s="256"/>
      <c r="Q233" s="256"/>
      <c r="R233" s="256"/>
      <c r="S233" s="256"/>
      <c r="T233" s="277"/>
      <c r="AT233" s="19" t="s">
        <v>225</v>
      </c>
      <c r="AU233" s="19" t="s">
        <v>83</v>
      </c>
    </row>
    <row r="234" spans="2:65" s="1" customFormat="1" ht="6.9" customHeight="1">
      <c r="B234" s="51"/>
      <c r="C234" s="52"/>
      <c r="D234" s="52"/>
      <c r="E234" s="52"/>
      <c r="F234" s="52"/>
      <c r="G234" s="52"/>
      <c r="H234" s="52"/>
      <c r="I234" s="139"/>
      <c r="J234" s="52"/>
      <c r="K234" s="52"/>
      <c r="L234" s="56"/>
    </row>
  </sheetData>
  <sheetProtection password="CC35" sheet="1" objects="1" scenarios="1" formatColumns="0" formatRows="0" sort="0" autoFilter="0"/>
  <autoFilter ref="C82:K82"/>
  <mergeCells count="9">
    <mergeCell ref="E73:H73"/>
    <mergeCell ref="E75:H75"/>
    <mergeCell ref="G1:H1"/>
    <mergeCell ref="L2:V2"/>
    <mergeCell ref="E7:H7"/>
    <mergeCell ref="E9:H9"/>
    <mergeCell ref="E24:H24"/>
    <mergeCell ref="E45:H45"/>
    <mergeCell ref="E47:H47"/>
  </mergeCells>
  <hyperlinks>
    <hyperlink ref="F1:G1" location="C2" tooltip="Krycí list soupisu" display="1) Krycí list soupisu"/>
    <hyperlink ref="G1:H1" location="C54" tooltip="Rekapitulace" display="2) Rekapitulace"/>
    <hyperlink ref="J1" location="C82"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xml><?xml version="1.0" encoding="utf-8"?>
<worksheet xmlns="http://schemas.openxmlformats.org/spreadsheetml/2006/main" xmlns:r="http://schemas.openxmlformats.org/officeDocument/2006/relationships">
  <sheetPr>
    <pageSetUpPr fitToPage="1"/>
  </sheetPr>
  <dimension ref="A1:BR133"/>
  <sheetViews>
    <sheetView showGridLines="0" workbookViewId="0">
      <pane ySplit="1" topLeftCell="A2" activePane="bottomLeft" state="frozen"/>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82</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s="1" customFormat="1" ht="13.2">
      <c r="B8" s="36"/>
      <c r="C8" s="37"/>
      <c r="D8" s="32" t="s">
        <v>162</v>
      </c>
      <c r="E8" s="37"/>
      <c r="F8" s="37"/>
      <c r="G8" s="37"/>
      <c r="H8" s="37"/>
      <c r="I8" s="118"/>
      <c r="J8" s="37"/>
      <c r="K8" s="40"/>
    </row>
    <row r="9" spans="1:70" s="1" customFormat="1" ht="36.9" customHeight="1">
      <c r="B9" s="36"/>
      <c r="C9" s="37"/>
      <c r="D9" s="37"/>
      <c r="E9" s="419" t="s">
        <v>163</v>
      </c>
      <c r="F9" s="397"/>
      <c r="G9" s="397"/>
      <c r="H9" s="397"/>
      <c r="I9" s="118"/>
      <c r="J9" s="37"/>
      <c r="K9" s="40"/>
    </row>
    <row r="10" spans="1:70" s="1" customFormat="1">
      <c r="B10" s="36"/>
      <c r="C10" s="37"/>
      <c r="D10" s="37"/>
      <c r="E10" s="37"/>
      <c r="F10" s="37"/>
      <c r="G10" s="37"/>
      <c r="H10" s="37"/>
      <c r="I10" s="118"/>
      <c r="J10" s="37"/>
      <c r="K10" s="40"/>
    </row>
    <row r="11" spans="1:70" s="1" customFormat="1" ht="14.4" customHeight="1">
      <c r="B11" s="36"/>
      <c r="C11" s="37"/>
      <c r="D11" s="32" t="s">
        <v>19</v>
      </c>
      <c r="E11" s="37"/>
      <c r="F11" s="30" t="s">
        <v>22</v>
      </c>
      <c r="G11" s="37"/>
      <c r="H11" s="37"/>
      <c r="I11" s="119" t="s">
        <v>21</v>
      </c>
      <c r="J11" s="30" t="s">
        <v>22</v>
      </c>
      <c r="K11" s="40"/>
    </row>
    <row r="12" spans="1:70" s="1" customFormat="1" ht="14.4" customHeight="1">
      <c r="B12" s="36"/>
      <c r="C12" s="37"/>
      <c r="D12" s="32" t="s">
        <v>24</v>
      </c>
      <c r="E12" s="37"/>
      <c r="F12" s="30" t="s">
        <v>25</v>
      </c>
      <c r="G12" s="37"/>
      <c r="H12" s="37"/>
      <c r="I12" s="119" t="s">
        <v>26</v>
      </c>
      <c r="J12" s="120" t="str">
        <f>'Rekapitulace stavby'!AN8</f>
        <v>4.1.2017</v>
      </c>
      <c r="K12" s="40"/>
    </row>
    <row r="13" spans="1:70" s="1" customFormat="1" ht="10.8" customHeight="1">
      <c r="B13" s="36"/>
      <c r="C13" s="37"/>
      <c r="D13" s="37"/>
      <c r="E13" s="37"/>
      <c r="F13" s="37"/>
      <c r="G13" s="37"/>
      <c r="H13" s="37"/>
      <c r="I13" s="118"/>
      <c r="J13" s="37"/>
      <c r="K13" s="40"/>
    </row>
    <row r="14" spans="1:70" s="1" customFormat="1" ht="14.4" customHeight="1">
      <c r="B14" s="36"/>
      <c r="C14" s="37"/>
      <c r="D14" s="32" t="s">
        <v>30</v>
      </c>
      <c r="E14" s="37"/>
      <c r="F14" s="37"/>
      <c r="G14" s="37"/>
      <c r="H14" s="37"/>
      <c r="I14" s="119" t="s">
        <v>31</v>
      </c>
      <c r="J14" s="30" t="s">
        <v>22</v>
      </c>
      <c r="K14" s="40"/>
    </row>
    <row r="15" spans="1:70" s="1" customFormat="1" ht="18" customHeight="1">
      <c r="B15" s="36"/>
      <c r="C15" s="37"/>
      <c r="D15" s="37"/>
      <c r="E15" s="30" t="s">
        <v>32</v>
      </c>
      <c r="F15" s="37"/>
      <c r="G15" s="37"/>
      <c r="H15" s="37"/>
      <c r="I15" s="119" t="s">
        <v>33</v>
      </c>
      <c r="J15" s="30" t="s">
        <v>22</v>
      </c>
      <c r="K15" s="40"/>
    </row>
    <row r="16" spans="1:70" s="1" customFormat="1" ht="6.9" customHeight="1">
      <c r="B16" s="36"/>
      <c r="C16" s="37"/>
      <c r="D16" s="37"/>
      <c r="E16" s="37"/>
      <c r="F16" s="37"/>
      <c r="G16" s="37"/>
      <c r="H16" s="37"/>
      <c r="I16" s="118"/>
      <c r="J16" s="37"/>
      <c r="K16" s="40"/>
    </row>
    <row r="17" spans="2:11" s="1" customFormat="1" ht="14.4" customHeight="1">
      <c r="B17" s="36"/>
      <c r="C17" s="37"/>
      <c r="D17" s="32" t="s">
        <v>34</v>
      </c>
      <c r="E17" s="37"/>
      <c r="F17" s="37"/>
      <c r="G17" s="37"/>
      <c r="H17" s="37"/>
      <c r="I17" s="119" t="s">
        <v>31</v>
      </c>
      <c r="J17" s="30" t="str">
        <f>IF('Rekapitulace stavby'!AN13="Vyplň údaj","",IF('Rekapitulace stavby'!AN13="","",'Rekapitulace stavby'!AN13))</f>
        <v/>
      </c>
      <c r="K17" s="40"/>
    </row>
    <row r="18" spans="2:11" s="1" customFormat="1" ht="18" customHeight="1">
      <c r="B18" s="36"/>
      <c r="C18" s="37"/>
      <c r="D18" s="37"/>
      <c r="E18" s="30" t="str">
        <f>IF('Rekapitulace stavby'!E14="Vyplň údaj","",IF('Rekapitulace stavby'!E14="","",'Rekapitulace stavby'!E14))</f>
        <v/>
      </c>
      <c r="F18" s="37"/>
      <c r="G18" s="37"/>
      <c r="H18" s="37"/>
      <c r="I18" s="119" t="s">
        <v>33</v>
      </c>
      <c r="J18" s="30" t="str">
        <f>IF('Rekapitulace stavby'!AN14="Vyplň údaj","",IF('Rekapitulace stavby'!AN14="","",'Rekapitulace stavby'!AN14))</f>
        <v/>
      </c>
      <c r="K18" s="40"/>
    </row>
    <row r="19" spans="2:11" s="1" customFormat="1" ht="6.9" customHeight="1">
      <c r="B19" s="36"/>
      <c r="C19" s="37"/>
      <c r="D19" s="37"/>
      <c r="E19" s="37"/>
      <c r="F19" s="37"/>
      <c r="G19" s="37"/>
      <c r="H19" s="37"/>
      <c r="I19" s="118"/>
      <c r="J19" s="37"/>
      <c r="K19" s="40"/>
    </row>
    <row r="20" spans="2:11" s="1" customFormat="1" ht="14.4" customHeight="1">
      <c r="B20" s="36"/>
      <c r="C20" s="37"/>
      <c r="D20" s="32" t="s">
        <v>36</v>
      </c>
      <c r="E20" s="37"/>
      <c r="F20" s="37"/>
      <c r="G20" s="37"/>
      <c r="H20" s="37"/>
      <c r="I20" s="119" t="s">
        <v>31</v>
      </c>
      <c r="J20" s="30" t="s">
        <v>22</v>
      </c>
      <c r="K20" s="40"/>
    </row>
    <row r="21" spans="2:11" s="1" customFormat="1" ht="18" customHeight="1">
      <c r="B21" s="36"/>
      <c r="C21" s="37"/>
      <c r="D21" s="37"/>
      <c r="E21" s="30" t="s">
        <v>37</v>
      </c>
      <c r="F21" s="37"/>
      <c r="G21" s="37"/>
      <c r="H21" s="37"/>
      <c r="I21" s="119" t="s">
        <v>33</v>
      </c>
      <c r="J21" s="30" t="s">
        <v>22</v>
      </c>
      <c r="K21" s="40"/>
    </row>
    <row r="22" spans="2:11" s="1" customFormat="1" ht="6.9" customHeight="1">
      <c r="B22" s="36"/>
      <c r="C22" s="37"/>
      <c r="D22" s="37"/>
      <c r="E22" s="37"/>
      <c r="F22" s="37"/>
      <c r="G22" s="37"/>
      <c r="H22" s="37"/>
      <c r="I22" s="118"/>
      <c r="J22" s="37"/>
      <c r="K22" s="40"/>
    </row>
    <row r="23" spans="2:11" s="1" customFormat="1" ht="14.4" customHeight="1">
      <c r="B23" s="36"/>
      <c r="C23" s="37"/>
      <c r="D23" s="32" t="s">
        <v>39</v>
      </c>
      <c r="E23" s="37"/>
      <c r="F23" s="37"/>
      <c r="G23" s="37"/>
      <c r="H23" s="37"/>
      <c r="I23" s="118"/>
      <c r="J23" s="37"/>
      <c r="K23" s="40"/>
    </row>
    <row r="24" spans="2:11" s="7" customFormat="1" ht="20.399999999999999" customHeight="1">
      <c r="B24" s="121"/>
      <c r="C24" s="122"/>
      <c r="D24" s="122"/>
      <c r="E24" s="409" t="s">
        <v>22</v>
      </c>
      <c r="F24" s="420"/>
      <c r="G24" s="420"/>
      <c r="H24" s="420"/>
      <c r="I24" s="123"/>
      <c r="J24" s="122"/>
      <c r="K24" s="124"/>
    </row>
    <row r="25" spans="2:11" s="1" customFormat="1" ht="6.9" customHeight="1">
      <c r="B25" s="36"/>
      <c r="C25" s="37"/>
      <c r="D25" s="37"/>
      <c r="E25" s="37"/>
      <c r="F25" s="37"/>
      <c r="G25" s="37"/>
      <c r="H25" s="37"/>
      <c r="I25" s="118"/>
      <c r="J25" s="37"/>
      <c r="K25" s="40"/>
    </row>
    <row r="26" spans="2:11" s="1" customFormat="1" ht="6.9" customHeight="1">
      <c r="B26" s="36"/>
      <c r="C26" s="37"/>
      <c r="D26" s="81"/>
      <c r="E26" s="81"/>
      <c r="F26" s="81"/>
      <c r="G26" s="81"/>
      <c r="H26" s="81"/>
      <c r="I26" s="125"/>
      <c r="J26" s="81"/>
      <c r="K26" s="126"/>
    </row>
    <row r="27" spans="2:11" s="1" customFormat="1" ht="25.35" customHeight="1">
      <c r="B27" s="36"/>
      <c r="C27" s="37"/>
      <c r="D27" s="127" t="s">
        <v>41</v>
      </c>
      <c r="E27" s="37"/>
      <c r="F27" s="37"/>
      <c r="G27" s="37"/>
      <c r="H27" s="37"/>
      <c r="I27" s="118"/>
      <c r="J27" s="128">
        <f>ROUND(J86,2)</f>
        <v>0</v>
      </c>
      <c r="K27" s="40"/>
    </row>
    <row r="28" spans="2:11" s="1" customFormat="1" ht="6.9" customHeight="1">
      <c r="B28" s="36"/>
      <c r="C28" s="37"/>
      <c r="D28" s="81"/>
      <c r="E28" s="81"/>
      <c r="F28" s="81"/>
      <c r="G28" s="81"/>
      <c r="H28" s="81"/>
      <c r="I28" s="125"/>
      <c r="J28" s="81"/>
      <c r="K28" s="126"/>
    </row>
    <row r="29" spans="2:11" s="1" customFormat="1" ht="14.4" customHeight="1">
      <c r="B29" s="36"/>
      <c r="C29" s="37"/>
      <c r="D29" s="37"/>
      <c r="E29" s="37"/>
      <c r="F29" s="41" t="s">
        <v>43</v>
      </c>
      <c r="G29" s="37"/>
      <c r="H29" s="37"/>
      <c r="I29" s="129" t="s">
        <v>42</v>
      </c>
      <c r="J29" s="41" t="s">
        <v>44</v>
      </c>
      <c r="K29" s="40"/>
    </row>
    <row r="30" spans="2:11" s="1" customFormat="1" ht="14.4" customHeight="1">
      <c r="B30" s="36"/>
      <c r="C30" s="37"/>
      <c r="D30" s="44" t="s">
        <v>45</v>
      </c>
      <c r="E30" s="44" t="s">
        <v>46</v>
      </c>
      <c r="F30" s="130">
        <f>ROUND(SUM(BE86:BE132), 2)</f>
        <v>0</v>
      </c>
      <c r="G30" s="37"/>
      <c r="H30" s="37"/>
      <c r="I30" s="131">
        <v>0.21</v>
      </c>
      <c r="J30" s="130">
        <f>ROUND(ROUND((SUM(BE86:BE132)), 2)*I30, 2)</f>
        <v>0</v>
      </c>
      <c r="K30" s="40"/>
    </row>
    <row r="31" spans="2:11" s="1" customFormat="1" ht="14.4" customHeight="1">
      <c r="B31" s="36"/>
      <c r="C31" s="37"/>
      <c r="D31" s="37"/>
      <c r="E31" s="44" t="s">
        <v>47</v>
      </c>
      <c r="F31" s="130">
        <f>ROUND(SUM(BF86:BF132), 2)</f>
        <v>0</v>
      </c>
      <c r="G31" s="37"/>
      <c r="H31" s="37"/>
      <c r="I31" s="131">
        <v>0.15</v>
      </c>
      <c r="J31" s="130">
        <f>ROUND(ROUND((SUM(BF86:BF132)), 2)*I31, 2)</f>
        <v>0</v>
      </c>
      <c r="K31" s="40"/>
    </row>
    <row r="32" spans="2:11" s="1" customFormat="1" ht="14.4" hidden="1" customHeight="1">
      <c r="B32" s="36"/>
      <c r="C32" s="37"/>
      <c r="D32" s="37"/>
      <c r="E32" s="44" t="s">
        <v>48</v>
      </c>
      <c r="F32" s="130">
        <f>ROUND(SUM(BG86:BG132), 2)</f>
        <v>0</v>
      </c>
      <c r="G32" s="37"/>
      <c r="H32" s="37"/>
      <c r="I32" s="131">
        <v>0.21</v>
      </c>
      <c r="J32" s="130">
        <v>0</v>
      </c>
      <c r="K32" s="40"/>
    </row>
    <row r="33" spans="2:11" s="1" customFormat="1" ht="14.4" hidden="1" customHeight="1">
      <c r="B33" s="36"/>
      <c r="C33" s="37"/>
      <c r="D33" s="37"/>
      <c r="E33" s="44" t="s">
        <v>49</v>
      </c>
      <c r="F33" s="130">
        <f>ROUND(SUM(BH86:BH132), 2)</f>
        <v>0</v>
      </c>
      <c r="G33" s="37"/>
      <c r="H33" s="37"/>
      <c r="I33" s="131">
        <v>0.15</v>
      </c>
      <c r="J33" s="130">
        <v>0</v>
      </c>
      <c r="K33" s="40"/>
    </row>
    <row r="34" spans="2:11" s="1" customFormat="1" ht="14.4" hidden="1" customHeight="1">
      <c r="B34" s="36"/>
      <c r="C34" s="37"/>
      <c r="D34" s="37"/>
      <c r="E34" s="44" t="s">
        <v>50</v>
      </c>
      <c r="F34" s="130">
        <f>ROUND(SUM(BI86:BI132), 2)</f>
        <v>0</v>
      </c>
      <c r="G34" s="37"/>
      <c r="H34" s="37"/>
      <c r="I34" s="131">
        <v>0</v>
      </c>
      <c r="J34" s="130">
        <v>0</v>
      </c>
      <c r="K34" s="40"/>
    </row>
    <row r="35" spans="2:11" s="1" customFormat="1" ht="6.9" customHeight="1">
      <c r="B35" s="36"/>
      <c r="C35" s="37"/>
      <c r="D35" s="37"/>
      <c r="E35" s="37"/>
      <c r="F35" s="37"/>
      <c r="G35" s="37"/>
      <c r="H35" s="37"/>
      <c r="I35" s="118"/>
      <c r="J35" s="37"/>
      <c r="K35" s="40"/>
    </row>
    <row r="36" spans="2:11" s="1" customFormat="1" ht="25.35" customHeight="1">
      <c r="B36" s="36"/>
      <c r="C36" s="132"/>
      <c r="D36" s="133" t="s">
        <v>51</v>
      </c>
      <c r="E36" s="75"/>
      <c r="F36" s="75"/>
      <c r="G36" s="134" t="s">
        <v>52</v>
      </c>
      <c r="H36" s="135" t="s">
        <v>53</v>
      </c>
      <c r="I36" s="136"/>
      <c r="J36" s="137">
        <f>SUM(J27:J34)</f>
        <v>0</v>
      </c>
      <c r="K36" s="138"/>
    </row>
    <row r="37" spans="2:11" s="1" customFormat="1" ht="14.4" customHeight="1">
      <c r="B37" s="51"/>
      <c r="C37" s="52"/>
      <c r="D37" s="52"/>
      <c r="E37" s="52"/>
      <c r="F37" s="52"/>
      <c r="G37" s="52"/>
      <c r="H37" s="52"/>
      <c r="I37" s="139"/>
      <c r="J37" s="52"/>
      <c r="K37" s="53"/>
    </row>
    <row r="41" spans="2:11" s="1" customFormat="1" ht="6.9" customHeight="1">
      <c r="B41" s="140"/>
      <c r="C41" s="141"/>
      <c r="D41" s="141"/>
      <c r="E41" s="141"/>
      <c r="F41" s="141"/>
      <c r="G41" s="141"/>
      <c r="H41" s="141"/>
      <c r="I41" s="142"/>
      <c r="J41" s="141"/>
      <c r="K41" s="143"/>
    </row>
    <row r="42" spans="2:11" s="1" customFormat="1" ht="36.9" customHeight="1">
      <c r="B42" s="36"/>
      <c r="C42" s="25" t="s">
        <v>164</v>
      </c>
      <c r="D42" s="37"/>
      <c r="E42" s="37"/>
      <c r="F42" s="37"/>
      <c r="G42" s="37"/>
      <c r="H42" s="37"/>
      <c r="I42" s="118"/>
      <c r="J42" s="37"/>
      <c r="K42" s="40"/>
    </row>
    <row r="43" spans="2:11" s="1" customFormat="1" ht="6.9" customHeight="1">
      <c r="B43" s="36"/>
      <c r="C43" s="37"/>
      <c r="D43" s="37"/>
      <c r="E43" s="37"/>
      <c r="F43" s="37"/>
      <c r="G43" s="37"/>
      <c r="H43" s="37"/>
      <c r="I43" s="118"/>
      <c r="J43" s="37"/>
      <c r="K43" s="40"/>
    </row>
    <row r="44" spans="2:11" s="1" customFormat="1" ht="14.4" customHeight="1">
      <c r="B44" s="36"/>
      <c r="C44" s="32" t="s">
        <v>16</v>
      </c>
      <c r="D44" s="37"/>
      <c r="E44" s="37"/>
      <c r="F44" s="37"/>
      <c r="G44" s="37"/>
      <c r="H44" s="37"/>
      <c r="I44" s="118"/>
      <c r="J44" s="37"/>
      <c r="K44" s="40"/>
    </row>
    <row r="45" spans="2:11" s="1" customFormat="1" ht="20.399999999999999" customHeight="1">
      <c r="B45" s="36"/>
      <c r="C45" s="37"/>
      <c r="D45" s="37"/>
      <c r="E45" s="418" t="str">
        <f>E7</f>
        <v>Přístavba a tělocvična ZŠ Týnec - II. etapa</v>
      </c>
      <c r="F45" s="397"/>
      <c r="G45" s="397"/>
      <c r="H45" s="397"/>
      <c r="I45" s="118"/>
      <c r="J45" s="37"/>
      <c r="K45" s="40"/>
    </row>
    <row r="46" spans="2:11" s="1" customFormat="1" ht="14.4" customHeight="1">
      <c r="B46" s="36"/>
      <c r="C46" s="32" t="s">
        <v>162</v>
      </c>
      <c r="D46" s="37"/>
      <c r="E46" s="37"/>
      <c r="F46" s="37"/>
      <c r="G46" s="37"/>
      <c r="H46" s="37"/>
      <c r="I46" s="118"/>
      <c r="J46" s="37"/>
      <c r="K46" s="40"/>
    </row>
    <row r="47" spans="2:11" s="1" customFormat="1" ht="22.2" customHeight="1">
      <c r="B47" s="36"/>
      <c r="C47" s="37"/>
      <c r="D47" s="37"/>
      <c r="E47" s="419" t="str">
        <f>E9</f>
        <v>SO-01 - Vložení dvou nových svislých plošin do stávajícího pavilonu</v>
      </c>
      <c r="F47" s="397"/>
      <c r="G47" s="397"/>
      <c r="H47" s="397"/>
      <c r="I47" s="118"/>
      <c r="J47" s="37"/>
      <c r="K47" s="40"/>
    </row>
    <row r="48" spans="2:11" s="1" customFormat="1" ht="6.9" customHeight="1">
      <c r="B48" s="36"/>
      <c r="C48" s="37"/>
      <c r="D48" s="37"/>
      <c r="E48" s="37"/>
      <c r="F48" s="37"/>
      <c r="G48" s="37"/>
      <c r="H48" s="37"/>
      <c r="I48" s="118"/>
      <c r="J48" s="37"/>
      <c r="K48" s="40"/>
    </row>
    <row r="49" spans="2:47" s="1" customFormat="1" ht="18" customHeight="1">
      <c r="B49" s="36"/>
      <c r="C49" s="32" t="s">
        <v>24</v>
      </c>
      <c r="D49" s="37"/>
      <c r="E49" s="37"/>
      <c r="F49" s="30" t="str">
        <f>F12</f>
        <v>K Náklí 404, 257 41 Týnec nad Sázavou</v>
      </c>
      <c r="G49" s="37"/>
      <c r="H49" s="37"/>
      <c r="I49" s="119" t="s">
        <v>26</v>
      </c>
      <c r="J49" s="120" t="str">
        <f>IF(J12="","",J12)</f>
        <v>4.1.2017</v>
      </c>
      <c r="K49" s="40"/>
    </row>
    <row r="50" spans="2:47" s="1" customFormat="1" ht="6.9" customHeight="1">
      <c r="B50" s="36"/>
      <c r="C50" s="37"/>
      <c r="D50" s="37"/>
      <c r="E50" s="37"/>
      <c r="F50" s="37"/>
      <c r="G50" s="37"/>
      <c r="H50" s="37"/>
      <c r="I50" s="118"/>
      <c r="J50" s="37"/>
      <c r="K50" s="40"/>
    </row>
    <row r="51" spans="2:47" s="1" customFormat="1" ht="13.2">
      <c r="B51" s="36"/>
      <c r="C51" s="32" t="s">
        <v>30</v>
      </c>
      <c r="D51" s="37"/>
      <c r="E51" s="37"/>
      <c r="F51" s="30" t="str">
        <f>E15</f>
        <v>Město Týnec nad Sázavou</v>
      </c>
      <c r="G51" s="37"/>
      <c r="H51" s="37"/>
      <c r="I51" s="119" t="s">
        <v>36</v>
      </c>
      <c r="J51" s="30" t="str">
        <f>E21</f>
        <v>Sladký &amp; Partners s.r.o., projektový atelier</v>
      </c>
      <c r="K51" s="40"/>
    </row>
    <row r="52" spans="2:47" s="1" customFormat="1" ht="14.4" customHeight="1">
      <c r="B52" s="36"/>
      <c r="C52" s="32" t="s">
        <v>34</v>
      </c>
      <c r="D52" s="37"/>
      <c r="E52" s="37"/>
      <c r="F52" s="30" t="str">
        <f>IF(E18="","",E18)</f>
        <v/>
      </c>
      <c r="G52" s="37"/>
      <c r="H52" s="37"/>
      <c r="I52" s="118"/>
      <c r="J52" s="37"/>
      <c r="K52" s="40"/>
    </row>
    <row r="53" spans="2:47" s="1" customFormat="1" ht="10.35" customHeight="1">
      <c r="B53" s="36"/>
      <c r="C53" s="37"/>
      <c r="D53" s="37"/>
      <c r="E53" s="37"/>
      <c r="F53" s="37"/>
      <c r="G53" s="37"/>
      <c r="H53" s="37"/>
      <c r="I53" s="118"/>
      <c r="J53" s="37"/>
      <c r="K53" s="40"/>
    </row>
    <row r="54" spans="2:47" s="1" customFormat="1" ht="29.25" customHeight="1">
      <c r="B54" s="36"/>
      <c r="C54" s="144" t="s">
        <v>165</v>
      </c>
      <c r="D54" s="132"/>
      <c r="E54" s="132"/>
      <c r="F54" s="132"/>
      <c r="G54" s="132"/>
      <c r="H54" s="132"/>
      <c r="I54" s="145"/>
      <c r="J54" s="146" t="s">
        <v>166</v>
      </c>
      <c r="K54" s="147"/>
    </row>
    <row r="55" spans="2:47" s="1" customFormat="1" ht="10.35" customHeight="1">
      <c r="B55" s="36"/>
      <c r="C55" s="37"/>
      <c r="D55" s="37"/>
      <c r="E55" s="37"/>
      <c r="F55" s="37"/>
      <c r="G55" s="37"/>
      <c r="H55" s="37"/>
      <c r="I55" s="118"/>
      <c r="J55" s="37"/>
      <c r="K55" s="40"/>
    </row>
    <row r="56" spans="2:47" s="1" customFormat="1" ht="29.25" customHeight="1">
      <c r="B56" s="36"/>
      <c r="C56" s="148" t="s">
        <v>167</v>
      </c>
      <c r="D56" s="37"/>
      <c r="E56" s="37"/>
      <c r="F56" s="37"/>
      <c r="G56" s="37"/>
      <c r="H56" s="37"/>
      <c r="I56" s="118"/>
      <c r="J56" s="128">
        <f>J86</f>
        <v>0</v>
      </c>
      <c r="K56" s="40"/>
      <c r="AU56" s="19" t="s">
        <v>168</v>
      </c>
    </row>
    <row r="57" spans="2:47" s="8" customFormat="1" ht="24.9" customHeight="1">
      <c r="B57" s="149"/>
      <c r="C57" s="150"/>
      <c r="D57" s="151" t="s">
        <v>169</v>
      </c>
      <c r="E57" s="152"/>
      <c r="F57" s="152"/>
      <c r="G57" s="152"/>
      <c r="H57" s="152"/>
      <c r="I57" s="153"/>
      <c r="J57" s="154">
        <f>J87</f>
        <v>0</v>
      </c>
      <c r="K57" s="155"/>
    </row>
    <row r="58" spans="2:47" s="9" customFormat="1" ht="19.95" customHeight="1">
      <c r="B58" s="156"/>
      <c r="C58" s="157"/>
      <c r="D58" s="158" t="s">
        <v>170</v>
      </c>
      <c r="E58" s="159"/>
      <c r="F58" s="159"/>
      <c r="G58" s="159"/>
      <c r="H58" s="159"/>
      <c r="I58" s="160"/>
      <c r="J58" s="161">
        <f>J88</f>
        <v>0</v>
      </c>
      <c r="K58" s="162"/>
    </row>
    <row r="59" spans="2:47" s="9" customFormat="1" ht="19.95" customHeight="1">
      <c r="B59" s="156"/>
      <c r="C59" s="157"/>
      <c r="D59" s="158" t="s">
        <v>171</v>
      </c>
      <c r="E59" s="159"/>
      <c r="F59" s="159"/>
      <c r="G59" s="159"/>
      <c r="H59" s="159"/>
      <c r="I59" s="160"/>
      <c r="J59" s="161">
        <f>J98</f>
        <v>0</v>
      </c>
      <c r="K59" s="162"/>
    </row>
    <row r="60" spans="2:47" s="9" customFormat="1" ht="19.95" customHeight="1">
      <c r="B60" s="156"/>
      <c r="C60" s="157"/>
      <c r="D60" s="158" t="s">
        <v>172</v>
      </c>
      <c r="E60" s="159"/>
      <c r="F60" s="159"/>
      <c r="G60" s="159"/>
      <c r="H60" s="159"/>
      <c r="I60" s="160"/>
      <c r="J60" s="161">
        <f>J114</f>
        <v>0</v>
      </c>
      <c r="K60" s="162"/>
    </row>
    <row r="61" spans="2:47" s="9" customFormat="1" ht="19.95" customHeight="1">
      <c r="B61" s="156"/>
      <c r="C61" s="157"/>
      <c r="D61" s="158" t="s">
        <v>173</v>
      </c>
      <c r="E61" s="159"/>
      <c r="F61" s="159"/>
      <c r="G61" s="159"/>
      <c r="H61" s="159"/>
      <c r="I61" s="160"/>
      <c r="J61" s="161">
        <f>J117</f>
        <v>0</v>
      </c>
      <c r="K61" s="162"/>
    </row>
    <row r="62" spans="2:47" s="8" customFormat="1" ht="24.9" customHeight="1">
      <c r="B62" s="149"/>
      <c r="C62" s="150"/>
      <c r="D62" s="151" t="s">
        <v>174</v>
      </c>
      <c r="E62" s="152"/>
      <c r="F62" s="152"/>
      <c r="G62" s="152"/>
      <c r="H62" s="152"/>
      <c r="I62" s="153"/>
      <c r="J62" s="154">
        <f>J120</f>
        <v>0</v>
      </c>
      <c r="K62" s="155"/>
    </row>
    <row r="63" spans="2:47" s="9" customFormat="1" ht="19.95" customHeight="1">
      <c r="B63" s="156"/>
      <c r="C63" s="157"/>
      <c r="D63" s="158" t="s">
        <v>175</v>
      </c>
      <c r="E63" s="159"/>
      <c r="F63" s="159"/>
      <c r="G63" s="159"/>
      <c r="H63" s="159"/>
      <c r="I63" s="160"/>
      <c r="J63" s="161">
        <f>J121</f>
        <v>0</v>
      </c>
      <c r="K63" s="162"/>
    </row>
    <row r="64" spans="2:47" s="9" customFormat="1" ht="19.95" customHeight="1">
      <c r="B64" s="156"/>
      <c r="C64" s="157"/>
      <c r="D64" s="158" t="s">
        <v>176</v>
      </c>
      <c r="E64" s="159"/>
      <c r="F64" s="159"/>
      <c r="G64" s="159"/>
      <c r="H64" s="159"/>
      <c r="I64" s="160"/>
      <c r="J64" s="161">
        <f>J123</f>
        <v>0</v>
      </c>
      <c r="K64" s="162"/>
    </row>
    <row r="65" spans="2:12" s="8" customFormat="1" ht="24.9" customHeight="1">
      <c r="B65" s="149"/>
      <c r="C65" s="150"/>
      <c r="D65" s="151" t="s">
        <v>177</v>
      </c>
      <c r="E65" s="152"/>
      <c r="F65" s="152"/>
      <c r="G65" s="152"/>
      <c r="H65" s="152"/>
      <c r="I65" s="153"/>
      <c r="J65" s="154">
        <f>J129</f>
        <v>0</v>
      </c>
      <c r="K65" s="155"/>
    </row>
    <row r="66" spans="2:12" s="9" customFormat="1" ht="19.95" customHeight="1">
      <c r="B66" s="156"/>
      <c r="C66" s="157"/>
      <c r="D66" s="158" t="s">
        <v>178</v>
      </c>
      <c r="E66" s="159"/>
      <c r="F66" s="159"/>
      <c r="G66" s="159"/>
      <c r="H66" s="159"/>
      <c r="I66" s="160"/>
      <c r="J66" s="161">
        <f>J130</f>
        <v>0</v>
      </c>
      <c r="K66" s="162"/>
    </row>
    <row r="67" spans="2:12" s="1" customFormat="1" ht="21.75" customHeight="1">
      <c r="B67" s="36"/>
      <c r="C67" s="37"/>
      <c r="D67" s="37"/>
      <c r="E67" s="37"/>
      <c r="F67" s="37"/>
      <c r="G67" s="37"/>
      <c r="H67" s="37"/>
      <c r="I67" s="118"/>
      <c r="J67" s="37"/>
      <c r="K67" s="40"/>
    </row>
    <row r="68" spans="2:12" s="1" customFormat="1" ht="6.9" customHeight="1">
      <c r="B68" s="51"/>
      <c r="C68" s="52"/>
      <c r="D68" s="52"/>
      <c r="E68" s="52"/>
      <c r="F68" s="52"/>
      <c r="G68" s="52"/>
      <c r="H68" s="52"/>
      <c r="I68" s="139"/>
      <c r="J68" s="52"/>
      <c r="K68" s="53"/>
    </row>
    <row r="72" spans="2:12" s="1" customFormat="1" ht="6.9" customHeight="1">
      <c r="B72" s="54"/>
      <c r="C72" s="55"/>
      <c r="D72" s="55"/>
      <c r="E72" s="55"/>
      <c r="F72" s="55"/>
      <c r="G72" s="55"/>
      <c r="H72" s="55"/>
      <c r="I72" s="142"/>
      <c r="J72" s="55"/>
      <c r="K72" s="55"/>
      <c r="L72" s="56"/>
    </row>
    <row r="73" spans="2:12" s="1" customFormat="1" ht="36.9" customHeight="1">
      <c r="B73" s="36"/>
      <c r="C73" s="57" t="s">
        <v>179</v>
      </c>
      <c r="D73" s="58"/>
      <c r="E73" s="58"/>
      <c r="F73" s="58"/>
      <c r="G73" s="58"/>
      <c r="H73" s="58"/>
      <c r="I73" s="163"/>
      <c r="J73" s="58"/>
      <c r="K73" s="58"/>
      <c r="L73" s="56"/>
    </row>
    <row r="74" spans="2:12" s="1" customFormat="1" ht="6.9" customHeight="1">
      <c r="B74" s="36"/>
      <c r="C74" s="58"/>
      <c r="D74" s="58"/>
      <c r="E74" s="58"/>
      <c r="F74" s="58"/>
      <c r="G74" s="58"/>
      <c r="H74" s="58"/>
      <c r="I74" s="163"/>
      <c r="J74" s="58"/>
      <c r="K74" s="58"/>
      <c r="L74" s="56"/>
    </row>
    <row r="75" spans="2:12" s="1" customFormat="1" ht="14.4" customHeight="1">
      <c r="B75" s="36"/>
      <c r="C75" s="60" t="s">
        <v>16</v>
      </c>
      <c r="D75" s="58"/>
      <c r="E75" s="58"/>
      <c r="F75" s="58"/>
      <c r="G75" s="58"/>
      <c r="H75" s="58"/>
      <c r="I75" s="163"/>
      <c r="J75" s="58"/>
      <c r="K75" s="58"/>
      <c r="L75" s="56"/>
    </row>
    <row r="76" spans="2:12" s="1" customFormat="1" ht="20.399999999999999" customHeight="1">
      <c r="B76" s="36"/>
      <c r="C76" s="58"/>
      <c r="D76" s="58"/>
      <c r="E76" s="416" t="str">
        <f>E7</f>
        <v>Přístavba a tělocvična ZŠ Týnec - II. etapa</v>
      </c>
      <c r="F76" s="390"/>
      <c r="G76" s="390"/>
      <c r="H76" s="390"/>
      <c r="I76" s="163"/>
      <c r="J76" s="58"/>
      <c r="K76" s="58"/>
      <c r="L76" s="56"/>
    </row>
    <row r="77" spans="2:12" s="1" customFormat="1" ht="14.4" customHeight="1">
      <c r="B77" s="36"/>
      <c r="C77" s="60" t="s">
        <v>162</v>
      </c>
      <c r="D77" s="58"/>
      <c r="E77" s="58"/>
      <c r="F77" s="58"/>
      <c r="G77" s="58"/>
      <c r="H77" s="58"/>
      <c r="I77" s="163"/>
      <c r="J77" s="58"/>
      <c r="K77" s="58"/>
      <c r="L77" s="56"/>
    </row>
    <row r="78" spans="2:12" s="1" customFormat="1" ht="22.2" customHeight="1">
      <c r="B78" s="36"/>
      <c r="C78" s="58"/>
      <c r="D78" s="58"/>
      <c r="E78" s="387" t="str">
        <f>E9</f>
        <v>SO-01 - Vložení dvou nových svislých plošin do stávajícího pavilonu</v>
      </c>
      <c r="F78" s="390"/>
      <c r="G78" s="390"/>
      <c r="H78" s="390"/>
      <c r="I78" s="163"/>
      <c r="J78" s="58"/>
      <c r="K78" s="58"/>
      <c r="L78" s="56"/>
    </row>
    <row r="79" spans="2:12" s="1" customFormat="1" ht="6.9" customHeight="1">
      <c r="B79" s="36"/>
      <c r="C79" s="58"/>
      <c r="D79" s="58"/>
      <c r="E79" s="58"/>
      <c r="F79" s="58"/>
      <c r="G79" s="58"/>
      <c r="H79" s="58"/>
      <c r="I79" s="163"/>
      <c r="J79" s="58"/>
      <c r="K79" s="58"/>
      <c r="L79" s="56"/>
    </row>
    <row r="80" spans="2:12" s="1" customFormat="1" ht="18" customHeight="1">
      <c r="B80" s="36"/>
      <c r="C80" s="60" t="s">
        <v>24</v>
      </c>
      <c r="D80" s="58"/>
      <c r="E80" s="58"/>
      <c r="F80" s="164" t="str">
        <f>F12</f>
        <v>K Náklí 404, 257 41 Týnec nad Sázavou</v>
      </c>
      <c r="G80" s="58"/>
      <c r="H80" s="58"/>
      <c r="I80" s="165" t="s">
        <v>26</v>
      </c>
      <c r="J80" s="68" t="str">
        <f>IF(J12="","",J12)</f>
        <v>4.1.2017</v>
      </c>
      <c r="K80" s="58"/>
      <c r="L80" s="56"/>
    </row>
    <row r="81" spans="2:65" s="1" customFormat="1" ht="6.9" customHeight="1">
      <c r="B81" s="36"/>
      <c r="C81" s="58"/>
      <c r="D81" s="58"/>
      <c r="E81" s="58"/>
      <c r="F81" s="58"/>
      <c r="G81" s="58"/>
      <c r="H81" s="58"/>
      <c r="I81" s="163"/>
      <c r="J81" s="58"/>
      <c r="K81" s="58"/>
      <c r="L81" s="56"/>
    </row>
    <row r="82" spans="2:65" s="1" customFormat="1" ht="13.2">
      <c r="B82" s="36"/>
      <c r="C82" s="60" t="s">
        <v>30</v>
      </c>
      <c r="D82" s="58"/>
      <c r="E82" s="58"/>
      <c r="F82" s="164" t="str">
        <f>E15</f>
        <v>Město Týnec nad Sázavou</v>
      </c>
      <c r="G82" s="58"/>
      <c r="H82" s="58"/>
      <c r="I82" s="165" t="s">
        <v>36</v>
      </c>
      <c r="J82" s="164" t="str">
        <f>E21</f>
        <v>Sladký &amp; Partners s.r.o., projektový atelier</v>
      </c>
      <c r="K82" s="58"/>
      <c r="L82" s="56"/>
    </row>
    <row r="83" spans="2:65" s="1" customFormat="1" ht="14.4" customHeight="1">
      <c r="B83" s="36"/>
      <c r="C83" s="60" t="s">
        <v>34</v>
      </c>
      <c r="D83" s="58"/>
      <c r="E83" s="58"/>
      <c r="F83" s="164" t="str">
        <f>IF(E18="","",E18)</f>
        <v/>
      </c>
      <c r="G83" s="58"/>
      <c r="H83" s="58"/>
      <c r="I83" s="163"/>
      <c r="J83" s="58"/>
      <c r="K83" s="58"/>
      <c r="L83" s="56"/>
    </row>
    <row r="84" spans="2:65" s="1" customFormat="1" ht="10.35" customHeight="1">
      <c r="B84" s="36"/>
      <c r="C84" s="58"/>
      <c r="D84" s="58"/>
      <c r="E84" s="58"/>
      <c r="F84" s="58"/>
      <c r="G84" s="58"/>
      <c r="H84" s="58"/>
      <c r="I84" s="163"/>
      <c r="J84" s="58"/>
      <c r="K84" s="58"/>
      <c r="L84" s="56"/>
    </row>
    <row r="85" spans="2:65" s="10" customFormat="1" ht="29.25" customHeight="1">
      <c r="B85" s="166"/>
      <c r="C85" s="167" t="s">
        <v>180</v>
      </c>
      <c r="D85" s="168" t="s">
        <v>60</v>
      </c>
      <c r="E85" s="168" t="s">
        <v>56</v>
      </c>
      <c r="F85" s="168" t="s">
        <v>181</v>
      </c>
      <c r="G85" s="168" t="s">
        <v>182</v>
      </c>
      <c r="H85" s="168" t="s">
        <v>183</v>
      </c>
      <c r="I85" s="169" t="s">
        <v>184</v>
      </c>
      <c r="J85" s="168" t="s">
        <v>166</v>
      </c>
      <c r="K85" s="170" t="s">
        <v>185</v>
      </c>
      <c r="L85" s="171"/>
      <c r="M85" s="77" t="s">
        <v>186</v>
      </c>
      <c r="N85" s="78" t="s">
        <v>45</v>
      </c>
      <c r="O85" s="78" t="s">
        <v>187</v>
      </c>
      <c r="P85" s="78" t="s">
        <v>188</v>
      </c>
      <c r="Q85" s="78" t="s">
        <v>189</v>
      </c>
      <c r="R85" s="78" t="s">
        <v>190</v>
      </c>
      <c r="S85" s="78" t="s">
        <v>191</v>
      </c>
      <c r="T85" s="79" t="s">
        <v>192</v>
      </c>
    </row>
    <row r="86" spans="2:65" s="1" customFormat="1" ht="29.25" customHeight="1">
      <c r="B86" s="36"/>
      <c r="C86" s="83" t="s">
        <v>167</v>
      </c>
      <c r="D86" s="58"/>
      <c r="E86" s="58"/>
      <c r="F86" s="58"/>
      <c r="G86" s="58"/>
      <c r="H86" s="58"/>
      <c r="I86" s="163"/>
      <c r="J86" s="172">
        <f>BK86</f>
        <v>0</v>
      </c>
      <c r="K86" s="58"/>
      <c r="L86" s="56"/>
      <c r="M86" s="80"/>
      <c r="N86" s="81"/>
      <c r="O86" s="81"/>
      <c r="P86" s="173">
        <f>P87+P120+P129</f>
        <v>0</v>
      </c>
      <c r="Q86" s="81"/>
      <c r="R86" s="173">
        <f>R87+R120+R129</f>
        <v>0.59611974000000001</v>
      </c>
      <c r="S86" s="81"/>
      <c r="T86" s="174">
        <f>T87+T120+T129</f>
        <v>1.4048999999999998</v>
      </c>
      <c r="AT86" s="19" t="s">
        <v>74</v>
      </c>
      <c r="AU86" s="19" t="s">
        <v>168</v>
      </c>
      <c r="BK86" s="175">
        <f>BK87+BK120+BK129</f>
        <v>0</v>
      </c>
    </row>
    <row r="87" spans="2:65" s="11" customFormat="1" ht="37.35" customHeight="1">
      <c r="B87" s="176"/>
      <c r="C87" s="177"/>
      <c r="D87" s="178" t="s">
        <v>74</v>
      </c>
      <c r="E87" s="179" t="s">
        <v>193</v>
      </c>
      <c r="F87" s="179" t="s">
        <v>194</v>
      </c>
      <c r="G87" s="177"/>
      <c r="H87" s="177"/>
      <c r="I87" s="180"/>
      <c r="J87" s="181">
        <f>BK87</f>
        <v>0</v>
      </c>
      <c r="K87" s="177"/>
      <c r="L87" s="182"/>
      <c r="M87" s="183"/>
      <c r="N87" s="184"/>
      <c r="O87" s="184"/>
      <c r="P87" s="185">
        <f>P88+P98+P114+P117</f>
        <v>0</v>
      </c>
      <c r="Q87" s="184"/>
      <c r="R87" s="185">
        <f>R88+R98+R114+R117</f>
        <v>7.9919740000000017E-2</v>
      </c>
      <c r="S87" s="184"/>
      <c r="T87" s="186">
        <f>T88+T98+T114+T117</f>
        <v>1.3688999999999998</v>
      </c>
      <c r="AR87" s="187" t="s">
        <v>23</v>
      </c>
      <c r="AT87" s="188" t="s">
        <v>74</v>
      </c>
      <c r="AU87" s="188" t="s">
        <v>75</v>
      </c>
      <c r="AY87" s="187" t="s">
        <v>195</v>
      </c>
      <c r="BK87" s="189">
        <f>BK88+BK98+BK114+BK117</f>
        <v>0</v>
      </c>
    </row>
    <row r="88" spans="2:65" s="11" customFormat="1" ht="19.95" customHeight="1">
      <c r="B88" s="176"/>
      <c r="C88" s="177"/>
      <c r="D88" s="190" t="s">
        <v>74</v>
      </c>
      <c r="E88" s="191" t="s">
        <v>196</v>
      </c>
      <c r="F88" s="191" t="s">
        <v>197</v>
      </c>
      <c r="G88" s="177"/>
      <c r="H88" s="177"/>
      <c r="I88" s="180"/>
      <c r="J88" s="192">
        <f>BK88</f>
        <v>0</v>
      </c>
      <c r="K88" s="177"/>
      <c r="L88" s="182"/>
      <c r="M88" s="183"/>
      <c r="N88" s="184"/>
      <c r="O88" s="184"/>
      <c r="P88" s="185">
        <f>SUM(P89:P97)</f>
        <v>0</v>
      </c>
      <c r="Q88" s="184"/>
      <c r="R88" s="185">
        <f>SUM(R89:R97)</f>
        <v>7.871974000000001E-2</v>
      </c>
      <c r="S88" s="184"/>
      <c r="T88" s="186">
        <f>SUM(T89:T97)</f>
        <v>0</v>
      </c>
      <c r="AR88" s="187" t="s">
        <v>23</v>
      </c>
      <c r="AT88" s="188" t="s">
        <v>74</v>
      </c>
      <c r="AU88" s="188" t="s">
        <v>23</v>
      </c>
      <c r="AY88" s="187" t="s">
        <v>195</v>
      </c>
      <c r="BK88" s="189">
        <f>SUM(BK89:BK97)</f>
        <v>0</v>
      </c>
    </row>
    <row r="89" spans="2:65" s="1" customFormat="1" ht="28.8" customHeight="1">
      <c r="B89" s="36"/>
      <c r="C89" s="193" t="s">
        <v>23</v>
      </c>
      <c r="D89" s="193" t="s">
        <v>198</v>
      </c>
      <c r="E89" s="194" t="s">
        <v>199</v>
      </c>
      <c r="F89" s="195" t="s">
        <v>200</v>
      </c>
      <c r="G89" s="196" t="s">
        <v>201</v>
      </c>
      <c r="H89" s="197">
        <v>3</v>
      </c>
      <c r="I89" s="198"/>
      <c r="J89" s="199">
        <f>ROUND(I89*H89,2)</f>
        <v>0</v>
      </c>
      <c r="K89" s="195" t="s">
        <v>22</v>
      </c>
      <c r="L89" s="56"/>
      <c r="M89" s="200" t="s">
        <v>22</v>
      </c>
      <c r="N89" s="201" t="s">
        <v>46</v>
      </c>
      <c r="O89" s="37"/>
      <c r="P89" s="202">
        <f>O89*H89</f>
        <v>0</v>
      </c>
      <c r="Q89" s="202">
        <v>2.4E-2</v>
      </c>
      <c r="R89" s="202">
        <f>Q89*H89</f>
        <v>7.2000000000000008E-2</v>
      </c>
      <c r="S89" s="202">
        <v>0</v>
      </c>
      <c r="T89" s="203">
        <f>S89*H89</f>
        <v>0</v>
      </c>
      <c r="AR89" s="19" t="s">
        <v>202</v>
      </c>
      <c r="AT89" s="19" t="s">
        <v>198</v>
      </c>
      <c r="AU89" s="19" t="s">
        <v>83</v>
      </c>
      <c r="AY89" s="19" t="s">
        <v>195</v>
      </c>
      <c r="BE89" s="204">
        <f>IF(N89="základní",J89,0)</f>
        <v>0</v>
      </c>
      <c r="BF89" s="204">
        <f>IF(N89="snížená",J89,0)</f>
        <v>0</v>
      </c>
      <c r="BG89" s="204">
        <f>IF(N89="zákl. přenesená",J89,0)</f>
        <v>0</v>
      </c>
      <c r="BH89" s="204">
        <f>IF(N89="sníž. přenesená",J89,0)</f>
        <v>0</v>
      </c>
      <c r="BI89" s="204">
        <f>IF(N89="nulová",J89,0)</f>
        <v>0</v>
      </c>
      <c r="BJ89" s="19" t="s">
        <v>23</v>
      </c>
      <c r="BK89" s="204">
        <f>ROUND(I89*H89,2)</f>
        <v>0</v>
      </c>
      <c r="BL89" s="19" t="s">
        <v>202</v>
      </c>
      <c r="BM89" s="19" t="s">
        <v>203</v>
      </c>
    </row>
    <row r="90" spans="2:65" s="1" customFormat="1" ht="40.200000000000003" customHeight="1">
      <c r="B90" s="36"/>
      <c r="C90" s="193" t="s">
        <v>83</v>
      </c>
      <c r="D90" s="193" t="s">
        <v>198</v>
      </c>
      <c r="E90" s="194" t="s">
        <v>204</v>
      </c>
      <c r="F90" s="195" t="s">
        <v>205</v>
      </c>
      <c r="G90" s="196" t="s">
        <v>206</v>
      </c>
      <c r="H90" s="197">
        <v>4.2530000000000001</v>
      </c>
      <c r="I90" s="198"/>
      <c r="J90" s="199">
        <f>ROUND(I90*H90,2)</f>
        <v>0</v>
      </c>
      <c r="K90" s="195" t="s">
        <v>22</v>
      </c>
      <c r="L90" s="56"/>
      <c r="M90" s="200" t="s">
        <v>22</v>
      </c>
      <c r="N90" s="201" t="s">
        <v>46</v>
      </c>
      <c r="O90" s="37"/>
      <c r="P90" s="202">
        <f>O90*H90</f>
        <v>0</v>
      </c>
      <c r="Q90" s="202">
        <v>1.58E-3</v>
      </c>
      <c r="R90" s="202">
        <f>Q90*H90</f>
        <v>6.7197400000000001E-3</v>
      </c>
      <c r="S90" s="202">
        <v>0</v>
      </c>
      <c r="T90" s="203">
        <f>S90*H90</f>
        <v>0</v>
      </c>
      <c r="AR90" s="19" t="s">
        <v>202</v>
      </c>
      <c r="AT90" s="19" t="s">
        <v>198</v>
      </c>
      <c r="AU90" s="19" t="s">
        <v>83</v>
      </c>
      <c r="AY90" s="19" t="s">
        <v>195</v>
      </c>
      <c r="BE90" s="204">
        <f>IF(N90="základní",J90,0)</f>
        <v>0</v>
      </c>
      <c r="BF90" s="204">
        <f>IF(N90="snížená",J90,0)</f>
        <v>0</v>
      </c>
      <c r="BG90" s="204">
        <f>IF(N90="zákl. přenesená",J90,0)</f>
        <v>0</v>
      </c>
      <c r="BH90" s="204">
        <f>IF(N90="sníž. přenesená",J90,0)</f>
        <v>0</v>
      </c>
      <c r="BI90" s="204">
        <f>IF(N90="nulová",J90,0)</f>
        <v>0</v>
      </c>
      <c r="BJ90" s="19" t="s">
        <v>23</v>
      </c>
      <c r="BK90" s="204">
        <f>ROUND(I90*H90,2)</f>
        <v>0</v>
      </c>
      <c r="BL90" s="19" t="s">
        <v>202</v>
      </c>
      <c r="BM90" s="19" t="s">
        <v>207</v>
      </c>
    </row>
    <row r="91" spans="2:65" s="1" customFormat="1" ht="24">
      <c r="B91" s="36"/>
      <c r="C91" s="58"/>
      <c r="D91" s="205" t="s">
        <v>208</v>
      </c>
      <c r="E91" s="58"/>
      <c r="F91" s="206" t="s">
        <v>209</v>
      </c>
      <c r="G91" s="58"/>
      <c r="H91" s="58"/>
      <c r="I91" s="163"/>
      <c r="J91" s="58"/>
      <c r="K91" s="58"/>
      <c r="L91" s="56"/>
      <c r="M91" s="73"/>
      <c r="N91" s="37"/>
      <c r="O91" s="37"/>
      <c r="P91" s="37"/>
      <c r="Q91" s="37"/>
      <c r="R91" s="37"/>
      <c r="S91" s="37"/>
      <c r="T91" s="74"/>
      <c r="AT91" s="19" t="s">
        <v>208</v>
      </c>
      <c r="AU91" s="19" t="s">
        <v>83</v>
      </c>
    </row>
    <row r="92" spans="2:65" s="12" customFormat="1">
      <c r="B92" s="207"/>
      <c r="C92" s="208"/>
      <c r="D92" s="205" t="s">
        <v>210</v>
      </c>
      <c r="E92" s="209" t="s">
        <v>22</v>
      </c>
      <c r="F92" s="210" t="s">
        <v>211</v>
      </c>
      <c r="G92" s="208"/>
      <c r="H92" s="211" t="s">
        <v>22</v>
      </c>
      <c r="I92" s="212"/>
      <c r="J92" s="208"/>
      <c r="K92" s="208"/>
      <c r="L92" s="213"/>
      <c r="M92" s="214"/>
      <c r="N92" s="215"/>
      <c r="O92" s="215"/>
      <c r="P92" s="215"/>
      <c r="Q92" s="215"/>
      <c r="R92" s="215"/>
      <c r="S92" s="215"/>
      <c r="T92" s="216"/>
      <c r="AT92" s="217" t="s">
        <v>210</v>
      </c>
      <c r="AU92" s="217" t="s">
        <v>83</v>
      </c>
      <c r="AV92" s="12" t="s">
        <v>23</v>
      </c>
      <c r="AW92" s="12" t="s">
        <v>38</v>
      </c>
      <c r="AX92" s="12" t="s">
        <v>75</v>
      </c>
      <c r="AY92" s="217" t="s">
        <v>195</v>
      </c>
    </row>
    <row r="93" spans="2:65" s="13" customFormat="1">
      <c r="B93" s="218"/>
      <c r="C93" s="219"/>
      <c r="D93" s="205" t="s">
        <v>210</v>
      </c>
      <c r="E93" s="220" t="s">
        <v>22</v>
      </c>
      <c r="F93" s="221" t="s">
        <v>212</v>
      </c>
      <c r="G93" s="219"/>
      <c r="H93" s="222">
        <v>1.333</v>
      </c>
      <c r="I93" s="223"/>
      <c r="J93" s="219"/>
      <c r="K93" s="219"/>
      <c r="L93" s="224"/>
      <c r="M93" s="225"/>
      <c r="N93" s="226"/>
      <c r="O93" s="226"/>
      <c r="P93" s="226"/>
      <c r="Q93" s="226"/>
      <c r="R93" s="226"/>
      <c r="S93" s="226"/>
      <c r="T93" s="227"/>
      <c r="AT93" s="228" t="s">
        <v>210</v>
      </c>
      <c r="AU93" s="228" t="s">
        <v>83</v>
      </c>
      <c r="AV93" s="13" t="s">
        <v>83</v>
      </c>
      <c r="AW93" s="13" t="s">
        <v>38</v>
      </c>
      <c r="AX93" s="13" t="s">
        <v>75</v>
      </c>
      <c r="AY93" s="228" t="s">
        <v>195</v>
      </c>
    </row>
    <row r="94" spans="2:65" s="13" customFormat="1">
      <c r="B94" s="218"/>
      <c r="C94" s="219"/>
      <c r="D94" s="205" t="s">
        <v>210</v>
      </c>
      <c r="E94" s="220" t="s">
        <v>22</v>
      </c>
      <c r="F94" s="221" t="s">
        <v>213</v>
      </c>
      <c r="G94" s="219"/>
      <c r="H94" s="222">
        <v>1.41</v>
      </c>
      <c r="I94" s="223"/>
      <c r="J94" s="219"/>
      <c r="K94" s="219"/>
      <c r="L94" s="224"/>
      <c r="M94" s="225"/>
      <c r="N94" s="226"/>
      <c r="O94" s="226"/>
      <c r="P94" s="226"/>
      <c r="Q94" s="226"/>
      <c r="R94" s="226"/>
      <c r="S94" s="226"/>
      <c r="T94" s="227"/>
      <c r="AT94" s="228" t="s">
        <v>210</v>
      </c>
      <c r="AU94" s="228" t="s">
        <v>83</v>
      </c>
      <c r="AV94" s="13" t="s">
        <v>83</v>
      </c>
      <c r="AW94" s="13" t="s">
        <v>38</v>
      </c>
      <c r="AX94" s="13" t="s">
        <v>75</v>
      </c>
      <c r="AY94" s="228" t="s">
        <v>195</v>
      </c>
    </row>
    <row r="95" spans="2:65" s="13" customFormat="1">
      <c r="B95" s="218"/>
      <c r="C95" s="219"/>
      <c r="D95" s="205" t="s">
        <v>210</v>
      </c>
      <c r="E95" s="220" t="s">
        <v>22</v>
      </c>
      <c r="F95" s="221" t="s">
        <v>214</v>
      </c>
      <c r="G95" s="219"/>
      <c r="H95" s="222">
        <v>1.51</v>
      </c>
      <c r="I95" s="223"/>
      <c r="J95" s="219"/>
      <c r="K95" s="219"/>
      <c r="L95" s="224"/>
      <c r="M95" s="225"/>
      <c r="N95" s="226"/>
      <c r="O95" s="226"/>
      <c r="P95" s="226"/>
      <c r="Q95" s="226"/>
      <c r="R95" s="226"/>
      <c r="S95" s="226"/>
      <c r="T95" s="227"/>
      <c r="AT95" s="228" t="s">
        <v>210</v>
      </c>
      <c r="AU95" s="228" t="s">
        <v>83</v>
      </c>
      <c r="AV95" s="13" t="s">
        <v>83</v>
      </c>
      <c r="AW95" s="13" t="s">
        <v>38</v>
      </c>
      <c r="AX95" s="13" t="s">
        <v>75</v>
      </c>
      <c r="AY95" s="228" t="s">
        <v>195</v>
      </c>
    </row>
    <row r="96" spans="2:65" s="14" customFormat="1">
      <c r="B96" s="229"/>
      <c r="C96" s="230"/>
      <c r="D96" s="205" t="s">
        <v>210</v>
      </c>
      <c r="E96" s="231" t="s">
        <v>22</v>
      </c>
      <c r="F96" s="232" t="s">
        <v>215</v>
      </c>
      <c r="G96" s="230"/>
      <c r="H96" s="233">
        <v>4.2530000000000001</v>
      </c>
      <c r="I96" s="234"/>
      <c r="J96" s="230"/>
      <c r="K96" s="230"/>
      <c r="L96" s="235"/>
      <c r="M96" s="236"/>
      <c r="N96" s="237"/>
      <c r="O96" s="237"/>
      <c r="P96" s="237"/>
      <c r="Q96" s="237"/>
      <c r="R96" s="237"/>
      <c r="S96" s="237"/>
      <c r="T96" s="238"/>
      <c r="AT96" s="239" t="s">
        <v>210</v>
      </c>
      <c r="AU96" s="239" t="s">
        <v>83</v>
      </c>
      <c r="AV96" s="14" t="s">
        <v>216</v>
      </c>
      <c r="AW96" s="14" t="s">
        <v>38</v>
      </c>
      <c r="AX96" s="14" t="s">
        <v>75</v>
      </c>
      <c r="AY96" s="239" t="s">
        <v>195</v>
      </c>
    </row>
    <row r="97" spans="2:65" s="15" customFormat="1">
      <c r="B97" s="240"/>
      <c r="C97" s="241"/>
      <c r="D97" s="205" t="s">
        <v>210</v>
      </c>
      <c r="E97" s="242" t="s">
        <v>22</v>
      </c>
      <c r="F97" s="243" t="s">
        <v>217</v>
      </c>
      <c r="G97" s="241"/>
      <c r="H97" s="244">
        <v>4.2530000000000001</v>
      </c>
      <c r="I97" s="245"/>
      <c r="J97" s="241"/>
      <c r="K97" s="241"/>
      <c r="L97" s="246"/>
      <c r="M97" s="247"/>
      <c r="N97" s="248"/>
      <c r="O97" s="248"/>
      <c r="P97" s="248"/>
      <c r="Q97" s="248"/>
      <c r="R97" s="248"/>
      <c r="S97" s="248"/>
      <c r="T97" s="249"/>
      <c r="AT97" s="250" t="s">
        <v>210</v>
      </c>
      <c r="AU97" s="250" t="s">
        <v>83</v>
      </c>
      <c r="AV97" s="15" t="s">
        <v>202</v>
      </c>
      <c r="AW97" s="15" t="s">
        <v>38</v>
      </c>
      <c r="AX97" s="15" t="s">
        <v>23</v>
      </c>
      <c r="AY97" s="250" t="s">
        <v>195</v>
      </c>
    </row>
    <row r="98" spans="2:65" s="11" customFormat="1" ht="29.85" customHeight="1">
      <c r="B98" s="176"/>
      <c r="C98" s="177"/>
      <c r="D98" s="190" t="s">
        <v>74</v>
      </c>
      <c r="E98" s="191" t="s">
        <v>218</v>
      </c>
      <c r="F98" s="191" t="s">
        <v>219</v>
      </c>
      <c r="G98" s="177"/>
      <c r="H98" s="177"/>
      <c r="I98" s="180"/>
      <c r="J98" s="192">
        <f>BK98</f>
        <v>0</v>
      </c>
      <c r="K98" s="177"/>
      <c r="L98" s="182"/>
      <c r="M98" s="183"/>
      <c r="N98" s="184"/>
      <c r="O98" s="184"/>
      <c r="P98" s="185">
        <f>SUM(P99:P113)</f>
        <v>0</v>
      </c>
      <c r="Q98" s="184"/>
      <c r="R98" s="185">
        <f>SUM(R99:R113)</f>
        <v>1.2000000000000001E-3</v>
      </c>
      <c r="S98" s="184"/>
      <c r="T98" s="186">
        <f>SUM(T99:T113)</f>
        <v>1.3688999999999998</v>
      </c>
      <c r="AR98" s="187" t="s">
        <v>23</v>
      </c>
      <c r="AT98" s="188" t="s">
        <v>74</v>
      </c>
      <c r="AU98" s="188" t="s">
        <v>23</v>
      </c>
      <c r="AY98" s="187" t="s">
        <v>195</v>
      </c>
      <c r="BK98" s="189">
        <f>SUM(BK99:BK113)</f>
        <v>0</v>
      </c>
    </row>
    <row r="99" spans="2:65" s="1" customFormat="1" ht="63" customHeight="1">
      <c r="B99" s="36"/>
      <c r="C99" s="193" t="s">
        <v>216</v>
      </c>
      <c r="D99" s="193" t="s">
        <v>198</v>
      </c>
      <c r="E99" s="194" t="s">
        <v>220</v>
      </c>
      <c r="F99" s="195" t="s">
        <v>221</v>
      </c>
      <c r="G99" s="196" t="s">
        <v>222</v>
      </c>
      <c r="H99" s="197">
        <v>30</v>
      </c>
      <c r="I99" s="198"/>
      <c r="J99" s="199">
        <f>ROUND(I99*H99,2)</f>
        <v>0</v>
      </c>
      <c r="K99" s="195" t="s">
        <v>223</v>
      </c>
      <c r="L99" s="56"/>
      <c r="M99" s="200" t="s">
        <v>22</v>
      </c>
      <c r="N99" s="201" t="s">
        <v>46</v>
      </c>
      <c r="O99" s="37"/>
      <c r="P99" s="202">
        <f>O99*H99</f>
        <v>0</v>
      </c>
      <c r="Q99" s="202">
        <v>4.0000000000000003E-5</v>
      </c>
      <c r="R99" s="202">
        <f>Q99*H99</f>
        <v>1.2000000000000001E-3</v>
      </c>
      <c r="S99" s="202">
        <v>0</v>
      </c>
      <c r="T99" s="203">
        <f>S99*H99</f>
        <v>0</v>
      </c>
      <c r="AR99" s="19" t="s">
        <v>202</v>
      </c>
      <c r="AT99" s="19" t="s">
        <v>198</v>
      </c>
      <c r="AU99" s="19" t="s">
        <v>83</v>
      </c>
      <c r="AY99" s="19" t="s">
        <v>195</v>
      </c>
      <c r="BE99" s="204">
        <f>IF(N99="základní",J99,0)</f>
        <v>0</v>
      </c>
      <c r="BF99" s="204">
        <f>IF(N99="snížená",J99,0)</f>
        <v>0</v>
      </c>
      <c r="BG99" s="204">
        <f>IF(N99="zákl. přenesená",J99,0)</f>
        <v>0</v>
      </c>
      <c r="BH99" s="204">
        <f>IF(N99="sníž. přenesená",J99,0)</f>
        <v>0</v>
      </c>
      <c r="BI99" s="204">
        <f>IF(N99="nulová",J99,0)</f>
        <v>0</v>
      </c>
      <c r="BJ99" s="19" t="s">
        <v>23</v>
      </c>
      <c r="BK99" s="204">
        <f>ROUND(I99*H99,2)</f>
        <v>0</v>
      </c>
      <c r="BL99" s="19" t="s">
        <v>202</v>
      </c>
      <c r="BM99" s="19" t="s">
        <v>224</v>
      </c>
    </row>
    <row r="100" spans="2:65" s="1" customFormat="1" ht="96">
      <c r="B100" s="36"/>
      <c r="C100" s="58"/>
      <c r="D100" s="205" t="s">
        <v>225</v>
      </c>
      <c r="E100" s="58"/>
      <c r="F100" s="206" t="s">
        <v>226</v>
      </c>
      <c r="G100" s="58"/>
      <c r="H100" s="58"/>
      <c r="I100" s="163"/>
      <c r="J100" s="58"/>
      <c r="K100" s="58"/>
      <c r="L100" s="56"/>
      <c r="M100" s="73"/>
      <c r="N100" s="37"/>
      <c r="O100" s="37"/>
      <c r="P100" s="37"/>
      <c r="Q100" s="37"/>
      <c r="R100" s="37"/>
      <c r="S100" s="37"/>
      <c r="T100" s="74"/>
      <c r="AT100" s="19" t="s">
        <v>225</v>
      </c>
      <c r="AU100" s="19" t="s">
        <v>83</v>
      </c>
    </row>
    <row r="101" spans="2:65" s="12" customFormat="1">
      <c r="B101" s="207"/>
      <c r="C101" s="208"/>
      <c r="D101" s="205" t="s">
        <v>210</v>
      </c>
      <c r="E101" s="209" t="s">
        <v>22</v>
      </c>
      <c r="F101" s="210" t="s">
        <v>211</v>
      </c>
      <c r="G101" s="208"/>
      <c r="H101" s="211" t="s">
        <v>22</v>
      </c>
      <c r="I101" s="212"/>
      <c r="J101" s="208"/>
      <c r="K101" s="208"/>
      <c r="L101" s="213"/>
      <c r="M101" s="214"/>
      <c r="N101" s="215"/>
      <c r="O101" s="215"/>
      <c r="P101" s="215"/>
      <c r="Q101" s="215"/>
      <c r="R101" s="215"/>
      <c r="S101" s="215"/>
      <c r="T101" s="216"/>
      <c r="AT101" s="217" t="s">
        <v>210</v>
      </c>
      <c r="AU101" s="217" t="s">
        <v>83</v>
      </c>
      <c r="AV101" s="12" t="s">
        <v>23</v>
      </c>
      <c r="AW101" s="12" t="s">
        <v>38</v>
      </c>
      <c r="AX101" s="12" t="s">
        <v>75</v>
      </c>
      <c r="AY101" s="217" t="s">
        <v>195</v>
      </c>
    </row>
    <row r="102" spans="2:65" s="13" customFormat="1">
      <c r="B102" s="218"/>
      <c r="C102" s="219"/>
      <c r="D102" s="205" t="s">
        <v>210</v>
      </c>
      <c r="E102" s="220" t="s">
        <v>22</v>
      </c>
      <c r="F102" s="221" t="s">
        <v>227</v>
      </c>
      <c r="G102" s="219"/>
      <c r="H102" s="222">
        <v>20</v>
      </c>
      <c r="I102" s="223"/>
      <c r="J102" s="219"/>
      <c r="K102" s="219"/>
      <c r="L102" s="224"/>
      <c r="M102" s="225"/>
      <c r="N102" s="226"/>
      <c r="O102" s="226"/>
      <c r="P102" s="226"/>
      <c r="Q102" s="226"/>
      <c r="R102" s="226"/>
      <c r="S102" s="226"/>
      <c r="T102" s="227"/>
      <c r="AT102" s="228" t="s">
        <v>210</v>
      </c>
      <c r="AU102" s="228" t="s">
        <v>83</v>
      </c>
      <c r="AV102" s="13" t="s">
        <v>83</v>
      </c>
      <c r="AW102" s="13" t="s">
        <v>38</v>
      </c>
      <c r="AX102" s="13" t="s">
        <v>75</v>
      </c>
      <c r="AY102" s="228" t="s">
        <v>195</v>
      </c>
    </row>
    <row r="103" spans="2:65" s="13" customFormat="1">
      <c r="B103" s="218"/>
      <c r="C103" s="219"/>
      <c r="D103" s="205" t="s">
        <v>210</v>
      </c>
      <c r="E103" s="220" t="s">
        <v>22</v>
      </c>
      <c r="F103" s="221" t="s">
        <v>228</v>
      </c>
      <c r="G103" s="219"/>
      <c r="H103" s="222">
        <v>10</v>
      </c>
      <c r="I103" s="223"/>
      <c r="J103" s="219"/>
      <c r="K103" s="219"/>
      <c r="L103" s="224"/>
      <c r="M103" s="225"/>
      <c r="N103" s="226"/>
      <c r="O103" s="226"/>
      <c r="P103" s="226"/>
      <c r="Q103" s="226"/>
      <c r="R103" s="226"/>
      <c r="S103" s="226"/>
      <c r="T103" s="227"/>
      <c r="AT103" s="228" t="s">
        <v>210</v>
      </c>
      <c r="AU103" s="228" t="s">
        <v>83</v>
      </c>
      <c r="AV103" s="13" t="s">
        <v>83</v>
      </c>
      <c r="AW103" s="13" t="s">
        <v>38</v>
      </c>
      <c r="AX103" s="13" t="s">
        <v>75</v>
      </c>
      <c r="AY103" s="228" t="s">
        <v>195</v>
      </c>
    </row>
    <row r="104" spans="2:65" s="14" customFormat="1">
      <c r="B104" s="229"/>
      <c r="C104" s="230"/>
      <c r="D104" s="205" t="s">
        <v>210</v>
      </c>
      <c r="E104" s="231" t="s">
        <v>22</v>
      </c>
      <c r="F104" s="232" t="s">
        <v>215</v>
      </c>
      <c r="G104" s="230"/>
      <c r="H104" s="233">
        <v>30</v>
      </c>
      <c r="I104" s="234"/>
      <c r="J104" s="230"/>
      <c r="K104" s="230"/>
      <c r="L104" s="235"/>
      <c r="M104" s="236"/>
      <c r="N104" s="237"/>
      <c r="O104" s="237"/>
      <c r="P104" s="237"/>
      <c r="Q104" s="237"/>
      <c r="R104" s="237"/>
      <c r="S104" s="237"/>
      <c r="T104" s="238"/>
      <c r="AT104" s="239" t="s">
        <v>210</v>
      </c>
      <c r="AU104" s="239" t="s">
        <v>83</v>
      </c>
      <c r="AV104" s="14" t="s">
        <v>216</v>
      </c>
      <c r="AW104" s="14" t="s">
        <v>38</v>
      </c>
      <c r="AX104" s="14" t="s">
        <v>75</v>
      </c>
      <c r="AY104" s="239" t="s">
        <v>195</v>
      </c>
    </row>
    <row r="105" spans="2:65" s="15" customFormat="1">
      <c r="B105" s="240"/>
      <c r="C105" s="241"/>
      <c r="D105" s="251" t="s">
        <v>210</v>
      </c>
      <c r="E105" s="252" t="s">
        <v>22</v>
      </c>
      <c r="F105" s="253" t="s">
        <v>217</v>
      </c>
      <c r="G105" s="241"/>
      <c r="H105" s="254">
        <v>30</v>
      </c>
      <c r="I105" s="245"/>
      <c r="J105" s="241"/>
      <c r="K105" s="241"/>
      <c r="L105" s="246"/>
      <c r="M105" s="247"/>
      <c r="N105" s="248"/>
      <c r="O105" s="248"/>
      <c r="P105" s="248"/>
      <c r="Q105" s="248"/>
      <c r="R105" s="248"/>
      <c r="S105" s="248"/>
      <c r="T105" s="249"/>
      <c r="AT105" s="250" t="s">
        <v>210</v>
      </c>
      <c r="AU105" s="250" t="s">
        <v>83</v>
      </c>
      <c r="AV105" s="15" t="s">
        <v>202</v>
      </c>
      <c r="AW105" s="15" t="s">
        <v>38</v>
      </c>
      <c r="AX105" s="15" t="s">
        <v>23</v>
      </c>
      <c r="AY105" s="250" t="s">
        <v>195</v>
      </c>
    </row>
    <row r="106" spans="2:65" s="1" customFormat="1" ht="28.8" customHeight="1">
      <c r="B106" s="36"/>
      <c r="C106" s="193" t="s">
        <v>202</v>
      </c>
      <c r="D106" s="193" t="s">
        <v>198</v>
      </c>
      <c r="E106" s="194" t="s">
        <v>229</v>
      </c>
      <c r="F106" s="195" t="s">
        <v>230</v>
      </c>
      <c r="G106" s="196" t="s">
        <v>231</v>
      </c>
      <c r="H106" s="197">
        <v>0.70199999999999996</v>
      </c>
      <c r="I106" s="198"/>
      <c r="J106" s="199">
        <f>ROUND(I106*H106,2)</f>
        <v>0</v>
      </c>
      <c r="K106" s="195" t="s">
        <v>223</v>
      </c>
      <c r="L106" s="56"/>
      <c r="M106" s="200" t="s">
        <v>22</v>
      </c>
      <c r="N106" s="201" t="s">
        <v>46</v>
      </c>
      <c r="O106" s="37"/>
      <c r="P106" s="202">
        <f>O106*H106</f>
        <v>0</v>
      </c>
      <c r="Q106" s="202">
        <v>0</v>
      </c>
      <c r="R106" s="202">
        <f>Q106*H106</f>
        <v>0</v>
      </c>
      <c r="S106" s="202">
        <v>1.95</v>
      </c>
      <c r="T106" s="203">
        <f>S106*H106</f>
        <v>1.3688999999999998</v>
      </c>
      <c r="AR106" s="19" t="s">
        <v>202</v>
      </c>
      <c r="AT106" s="19" t="s">
        <v>198</v>
      </c>
      <c r="AU106" s="19" t="s">
        <v>83</v>
      </c>
      <c r="AY106" s="19" t="s">
        <v>195</v>
      </c>
      <c r="BE106" s="204">
        <f>IF(N106="základní",J106,0)</f>
        <v>0</v>
      </c>
      <c r="BF106" s="204">
        <f>IF(N106="snížená",J106,0)</f>
        <v>0</v>
      </c>
      <c r="BG106" s="204">
        <f>IF(N106="zákl. přenesená",J106,0)</f>
        <v>0</v>
      </c>
      <c r="BH106" s="204">
        <f>IF(N106="sníž. přenesená",J106,0)</f>
        <v>0</v>
      </c>
      <c r="BI106" s="204">
        <f>IF(N106="nulová",J106,0)</f>
        <v>0</v>
      </c>
      <c r="BJ106" s="19" t="s">
        <v>23</v>
      </c>
      <c r="BK106" s="204">
        <f>ROUND(I106*H106,2)</f>
        <v>0</v>
      </c>
      <c r="BL106" s="19" t="s">
        <v>202</v>
      </c>
      <c r="BM106" s="19" t="s">
        <v>232</v>
      </c>
    </row>
    <row r="107" spans="2:65" s="1" customFormat="1" ht="48">
      <c r="B107" s="36"/>
      <c r="C107" s="58"/>
      <c r="D107" s="205" t="s">
        <v>225</v>
      </c>
      <c r="E107" s="58"/>
      <c r="F107" s="206" t="s">
        <v>233</v>
      </c>
      <c r="G107" s="58"/>
      <c r="H107" s="58"/>
      <c r="I107" s="163"/>
      <c r="J107" s="58"/>
      <c r="K107" s="58"/>
      <c r="L107" s="56"/>
      <c r="M107" s="73"/>
      <c r="N107" s="37"/>
      <c r="O107" s="37"/>
      <c r="P107" s="37"/>
      <c r="Q107" s="37"/>
      <c r="R107" s="37"/>
      <c r="S107" s="37"/>
      <c r="T107" s="74"/>
      <c r="AT107" s="19" t="s">
        <v>225</v>
      </c>
      <c r="AU107" s="19" t="s">
        <v>83</v>
      </c>
    </row>
    <row r="108" spans="2:65" s="12" customFormat="1">
      <c r="B108" s="207"/>
      <c r="C108" s="208"/>
      <c r="D108" s="205" t="s">
        <v>210</v>
      </c>
      <c r="E108" s="209" t="s">
        <v>22</v>
      </c>
      <c r="F108" s="210" t="s">
        <v>211</v>
      </c>
      <c r="G108" s="208"/>
      <c r="H108" s="211" t="s">
        <v>22</v>
      </c>
      <c r="I108" s="212"/>
      <c r="J108" s="208"/>
      <c r="K108" s="208"/>
      <c r="L108" s="213"/>
      <c r="M108" s="214"/>
      <c r="N108" s="215"/>
      <c r="O108" s="215"/>
      <c r="P108" s="215"/>
      <c r="Q108" s="215"/>
      <c r="R108" s="215"/>
      <c r="S108" s="215"/>
      <c r="T108" s="216"/>
      <c r="AT108" s="217" t="s">
        <v>210</v>
      </c>
      <c r="AU108" s="217" t="s">
        <v>83</v>
      </c>
      <c r="AV108" s="12" t="s">
        <v>23</v>
      </c>
      <c r="AW108" s="12" t="s">
        <v>38</v>
      </c>
      <c r="AX108" s="12" t="s">
        <v>75</v>
      </c>
      <c r="AY108" s="217" t="s">
        <v>195</v>
      </c>
    </row>
    <row r="109" spans="2:65" s="13" customFormat="1">
      <c r="B109" s="218"/>
      <c r="C109" s="219"/>
      <c r="D109" s="205" t="s">
        <v>210</v>
      </c>
      <c r="E109" s="220" t="s">
        <v>22</v>
      </c>
      <c r="F109" s="221" t="s">
        <v>234</v>
      </c>
      <c r="G109" s="219"/>
      <c r="H109" s="222">
        <v>0.22</v>
      </c>
      <c r="I109" s="223"/>
      <c r="J109" s="219"/>
      <c r="K109" s="219"/>
      <c r="L109" s="224"/>
      <c r="M109" s="225"/>
      <c r="N109" s="226"/>
      <c r="O109" s="226"/>
      <c r="P109" s="226"/>
      <c r="Q109" s="226"/>
      <c r="R109" s="226"/>
      <c r="S109" s="226"/>
      <c r="T109" s="227"/>
      <c r="AT109" s="228" t="s">
        <v>210</v>
      </c>
      <c r="AU109" s="228" t="s">
        <v>83</v>
      </c>
      <c r="AV109" s="13" t="s">
        <v>83</v>
      </c>
      <c r="AW109" s="13" t="s">
        <v>38</v>
      </c>
      <c r="AX109" s="13" t="s">
        <v>75</v>
      </c>
      <c r="AY109" s="228" t="s">
        <v>195</v>
      </c>
    </row>
    <row r="110" spans="2:65" s="13" customFormat="1">
      <c r="B110" s="218"/>
      <c r="C110" s="219"/>
      <c r="D110" s="205" t="s">
        <v>210</v>
      </c>
      <c r="E110" s="220" t="s">
        <v>22</v>
      </c>
      <c r="F110" s="221" t="s">
        <v>235</v>
      </c>
      <c r="G110" s="219"/>
      <c r="H110" s="222">
        <v>0.23300000000000001</v>
      </c>
      <c r="I110" s="223"/>
      <c r="J110" s="219"/>
      <c r="K110" s="219"/>
      <c r="L110" s="224"/>
      <c r="M110" s="225"/>
      <c r="N110" s="226"/>
      <c r="O110" s="226"/>
      <c r="P110" s="226"/>
      <c r="Q110" s="226"/>
      <c r="R110" s="226"/>
      <c r="S110" s="226"/>
      <c r="T110" s="227"/>
      <c r="AT110" s="228" t="s">
        <v>210</v>
      </c>
      <c r="AU110" s="228" t="s">
        <v>83</v>
      </c>
      <c r="AV110" s="13" t="s">
        <v>83</v>
      </c>
      <c r="AW110" s="13" t="s">
        <v>38</v>
      </c>
      <c r="AX110" s="13" t="s">
        <v>75</v>
      </c>
      <c r="AY110" s="228" t="s">
        <v>195</v>
      </c>
    </row>
    <row r="111" spans="2:65" s="13" customFormat="1">
      <c r="B111" s="218"/>
      <c r="C111" s="219"/>
      <c r="D111" s="205" t="s">
        <v>210</v>
      </c>
      <c r="E111" s="220" t="s">
        <v>22</v>
      </c>
      <c r="F111" s="221" t="s">
        <v>236</v>
      </c>
      <c r="G111" s="219"/>
      <c r="H111" s="222">
        <v>0.249</v>
      </c>
      <c r="I111" s="223"/>
      <c r="J111" s="219"/>
      <c r="K111" s="219"/>
      <c r="L111" s="224"/>
      <c r="M111" s="225"/>
      <c r="N111" s="226"/>
      <c r="O111" s="226"/>
      <c r="P111" s="226"/>
      <c r="Q111" s="226"/>
      <c r="R111" s="226"/>
      <c r="S111" s="226"/>
      <c r="T111" s="227"/>
      <c r="AT111" s="228" t="s">
        <v>210</v>
      </c>
      <c r="AU111" s="228" t="s">
        <v>83</v>
      </c>
      <c r="AV111" s="13" t="s">
        <v>83</v>
      </c>
      <c r="AW111" s="13" t="s">
        <v>38</v>
      </c>
      <c r="AX111" s="13" t="s">
        <v>75</v>
      </c>
      <c r="AY111" s="228" t="s">
        <v>195</v>
      </c>
    </row>
    <row r="112" spans="2:65" s="14" customFormat="1">
      <c r="B112" s="229"/>
      <c r="C112" s="230"/>
      <c r="D112" s="205" t="s">
        <v>210</v>
      </c>
      <c r="E112" s="231" t="s">
        <v>22</v>
      </c>
      <c r="F112" s="232" t="s">
        <v>215</v>
      </c>
      <c r="G112" s="230"/>
      <c r="H112" s="233">
        <v>0.70199999999999996</v>
      </c>
      <c r="I112" s="234"/>
      <c r="J112" s="230"/>
      <c r="K112" s="230"/>
      <c r="L112" s="235"/>
      <c r="M112" s="236"/>
      <c r="N112" s="237"/>
      <c r="O112" s="237"/>
      <c r="P112" s="237"/>
      <c r="Q112" s="237"/>
      <c r="R112" s="237"/>
      <c r="S112" s="237"/>
      <c r="T112" s="238"/>
      <c r="AT112" s="239" t="s">
        <v>210</v>
      </c>
      <c r="AU112" s="239" t="s">
        <v>83</v>
      </c>
      <c r="AV112" s="14" t="s">
        <v>216</v>
      </c>
      <c r="AW112" s="14" t="s">
        <v>38</v>
      </c>
      <c r="AX112" s="14" t="s">
        <v>75</v>
      </c>
      <c r="AY112" s="239" t="s">
        <v>195</v>
      </c>
    </row>
    <row r="113" spans="2:65" s="15" customFormat="1">
      <c r="B113" s="240"/>
      <c r="C113" s="241"/>
      <c r="D113" s="205" t="s">
        <v>210</v>
      </c>
      <c r="E113" s="242" t="s">
        <v>22</v>
      </c>
      <c r="F113" s="243" t="s">
        <v>217</v>
      </c>
      <c r="G113" s="241"/>
      <c r="H113" s="244">
        <v>0.70199999999999996</v>
      </c>
      <c r="I113" s="245"/>
      <c r="J113" s="241"/>
      <c r="K113" s="241"/>
      <c r="L113" s="246"/>
      <c r="M113" s="247"/>
      <c r="N113" s="248"/>
      <c r="O113" s="248"/>
      <c r="P113" s="248"/>
      <c r="Q113" s="248"/>
      <c r="R113" s="248"/>
      <c r="S113" s="248"/>
      <c r="T113" s="249"/>
      <c r="AT113" s="250" t="s">
        <v>210</v>
      </c>
      <c r="AU113" s="250" t="s">
        <v>83</v>
      </c>
      <c r="AV113" s="15" t="s">
        <v>202</v>
      </c>
      <c r="AW113" s="15" t="s">
        <v>38</v>
      </c>
      <c r="AX113" s="15" t="s">
        <v>23</v>
      </c>
      <c r="AY113" s="250" t="s">
        <v>195</v>
      </c>
    </row>
    <row r="114" spans="2:65" s="11" customFormat="1" ht="29.85" customHeight="1">
      <c r="B114" s="176"/>
      <c r="C114" s="177"/>
      <c r="D114" s="190" t="s">
        <v>74</v>
      </c>
      <c r="E114" s="191" t="s">
        <v>237</v>
      </c>
      <c r="F114" s="191" t="s">
        <v>238</v>
      </c>
      <c r="G114" s="177"/>
      <c r="H114" s="177"/>
      <c r="I114" s="180"/>
      <c r="J114" s="192">
        <f>BK114</f>
        <v>0</v>
      </c>
      <c r="K114" s="177"/>
      <c r="L114" s="182"/>
      <c r="M114" s="183"/>
      <c r="N114" s="184"/>
      <c r="O114" s="184"/>
      <c r="P114" s="185">
        <f>SUM(P115:P116)</f>
        <v>0</v>
      </c>
      <c r="Q114" s="184"/>
      <c r="R114" s="185">
        <f>SUM(R115:R116)</f>
        <v>0</v>
      </c>
      <c r="S114" s="184"/>
      <c r="T114" s="186">
        <f>SUM(T115:T116)</f>
        <v>0</v>
      </c>
      <c r="AR114" s="187" t="s">
        <v>23</v>
      </c>
      <c r="AT114" s="188" t="s">
        <v>74</v>
      </c>
      <c r="AU114" s="188" t="s">
        <v>23</v>
      </c>
      <c r="AY114" s="187" t="s">
        <v>195</v>
      </c>
      <c r="BK114" s="189">
        <f>SUM(BK115:BK116)</f>
        <v>0</v>
      </c>
    </row>
    <row r="115" spans="2:65" s="1" customFormat="1" ht="28.8" customHeight="1">
      <c r="B115" s="36"/>
      <c r="C115" s="193" t="s">
        <v>239</v>
      </c>
      <c r="D115" s="193" t="s">
        <v>198</v>
      </c>
      <c r="E115" s="194" t="s">
        <v>240</v>
      </c>
      <c r="F115" s="195" t="s">
        <v>241</v>
      </c>
      <c r="G115" s="196" t="s">
        <v>242</v>
      </c>
      <c r="H115" s="197">
        <v>1.405</v>
      </c>
      <c r="I115" s="198"/>
      <c r="J115" s="199">
        <f>ROUND(I115*H115,2)</f>
        <v>0</v>
      </c>
      <c r="K115" s="195" t="s">
        <v>223</v>
      </c>
      <c r="L115" s="56"/>
      <c r="M115" s="200" t="s">
        <v>22</v>
      </c>
      <c r="N115" s="201" t="s">
        <v>46</v>
      </c>
      <c r="O115" s="37"/>
      <c r="P115" s="202">
        <f>O115*H115</f>
        <v>0</v>
      </c>
      <c r="Q115" s="202">
        <v>0</v>
      </c>
      <c r="R115" s="202">
        <f>Q115*H115</f>
        <v>0</v>
      </c>
      <c r="S115" s="202">
        <v>0</v>
      </c>
      <c r="T115" s="203">
        <f>S115*H115</f>
        <v>0</v>
      </c>
      <c r="AR115" s="19" t="s">
        <v>202</v>
      </c>
      <c r="AT115" s="19" t="s">
        <v>198</v>
      </c>
      <c r="AU115" s="19" t="s">
        <v>83</v>
      </c>
      <c r="AY115" s="19" t="s">
        <v>195</v>
      </c>
      <c r="BE115" s="204">
        <f>IF(N115="základní",J115,0)</f>
        <v>0</v>
      </c>
      <c r="BF115" s="204">
        <f>IF(N115="snížená",J115,0)</f>
        <v>0</v>
      </c>
      <c r="BG115" s="204">
        <f>IF(N115="zákl. přenesená",J115,0)</f>
        <v>0</v>
      </c>
      <c r="BH115" s="204">
        <f>IF(N115="sníž. přenesená",J115,0)</f>
        <v>0</v>
      </c>
      <c r="BI115" s="204">
        <f>IF(N115="nulová",J115,0)</f>
        <v>0</v>
      </c>
      <c r="BJ115" s="19" t="s">
        <v>23</v>
      </c>
      <c r="BK115" s="204">
        <f>ROUND(I115*H115,2)</f>
        <v>0</v>
      </c>
      <c r="BL115" s="19" t="s">
        <v>202</v>
      </c>
      <c r="BM115" s="19" t="s">
        <v>243</v>
      </c>
    </row>
    <row r="116" spans="2:65" s="1" customFormat="1" ht="24">
      <c r="B116" s="36"/>
      <c r="C116" s="58"/>
      <c r="D116" s="205" t="s">
        <v>208</v>
      </c>
      <c r="E116" s="58"/>
      <c r="F116" s="206" t="s">
        <v>244</v>
      </c>
      <c r="G116" s="58"/>
      <c r="H116" s="58"/>
      <c r="I116" s="163"/>
      <c r="J116" s="58"/>
      <c r="K116" s="58"/>
      <c r="L116" s="56"/>
      <c r="M116" s="73"/>
      <c r="N116" s="37"/>
      <c r="O116" s="37"/>
      <c r="P116" s="37"/>
      <c r="Q116" s="37"/>
      <c r="R116" s="37"/>
      <c r="S116" s="37"/>
      <c r="T116" s="74"/>
      <c r="AT116" s="19" t="s">
        <v>208</v>
      </c>
      <c r="AU116" s="19" t="s">
        <v>83</v>
      </c>
    </row>
    <row r="117" spans="2:65" s="11" customFormat="1" ht="29.85" customHeight="1">
      <c r="B117" s="176"/>
      <c r="C117" s="177"/>
      <c r="D117" s="190" t="s">
        <v>74</v>
      </c>
      <c r="E117" s="191" t="s">
        <v>245</v>
      </c>
      <c r="F117" s="191" t="s">
        <v>246</v>
      </c>
      <c r="G117" s="177"/>
      <c r="H117" s="177"/>
      <c r="I117" s="180"/>
      <c r="J117" s="192">
        <f>BK117</f>
        <v>0</v>
      </c>
      <c r="K117" s="177"/>
      <c r="L117" s="182"/>
      <c r="M117" s="183"/>
      <c r="N117" s="184"/>
      <c r="O117" s="184"/>
      <c r="P117" s="185">
        <f>SUM(P118:P119)</f>
        <v>0</v>
      </c>
      <c r="Q117" s="184"/>
      <c r="R117" s="185">
        <f>SUM(R118:R119)</f>
        <v>0</v>
      </c>
      <c r="S117" s="184"/>
      <c r="T117" s="186">
        <f>SUM(T118:T119)</f>
        <v>0</v>
      </c>
      <c r="AR117" s="187" t="s">
        <v>23</v>
      </c>
      <c r="AT117" s="188" t="s">
        <v>74</v>
      </c>
      <c r="AU117" s="188" t="s">
        <v>23</v>
      </c>
      <c r="AY117" s="187" t="s">
        <v>195</v>
      </c>
      <c r="BK117" s="189">
        <f>SUM(BK118:BK119)</f>
        <v>0</v>
      </c>
    </row>
    <row r="118" spans="2:65" s="1" customFormat="1" ht="40.200000000000003" customHeight="1">
      <c r="B118" s="36"/>
      <c r="C118" s="193" t="s">
        <v>196</v>
      </c>
      <c r="D118" s="193" t="s">
        <v>198</v>
      </c>
      <c r="E118" s="194" t="s">
        <v>247</v>
      </c>
      <c r="F118" s="195" t="s">
        <v>248</v>
      </c>
      <c r="G118" s="196" t="s">
        <v>242</v>
      </c>
      <c r="H118" s="197">
        <v>0.08</v>
      </c>
      <c r="I118" s="198"/>
      <c r="J118" s="199">
        <f>ROUND(I118*H118,2)</f>
        <v>0</v>
      </c>
      <c r="K118" s="195" t="s">
        <v>223</v>
      </c>
      <c r="L118" s="56"/>
      <c r="M118" s="200" t="s">
        <v>22</v>
      </c>
      <c r="N118" s="201" t="s">
        <v>46</v>
      </c>
      <c r="O118" s="37"/>
      <c r="P118" s="202">
        <f>O118*H118</f>
        <v>0</v>
      </c>
      <c r="Q118" s="202">
        <v>0</v>
      </c>
      <c r="R118" s="202">
        <f>Q118*H118</f>
        <v>0</v>
      </c>
      <c r="S118" s="202">
        <v>0</v>
      </c>
      <c r="T118" s="203">
        <f>S118*H118</f>
        <v>0</v>
      </c>
      <c r="AR118" s="19" t="s">
        <v>202</v>
      </c>
      <c r="AT118" s="19" t="s">
        <v>198</v>
      </c>
      <c r="AU118" s="19" t="s">
        <v>83</v>
      </c>
      <c r="AY118" s="19" t="s">
        <v>195</v>
      </c>
      <c r="BE118" s="204">
        <f>IF(N118="základní",J118,0)</f>
        <v>0</v>
      </c>
      <c r="BF118" s="204">
        <f>IF(N118="snížená",J118,0)</f>
        <v>0</v>
      </c>
      <c r="BG118" s="204">
        <f>IF(N118="zákl. přenesená",J118,0)</f>
        <v>0</v>
      </c>
      <c r="BH118" s="204">
        <f>IF(N118="sníž. přenesená",J118,0)</f>
        <v>0</v>
      </c>
      <c r="BI118" s="204">
        <f>IF(N118="nulová",J118,0)</f>
        <v>0</v>
      </c>
      <c r="BJ118" s="19" t="s">
        <v>23</v>
      </c>
      <c r="BK118" s="204">
        <f>ROUND(I118*H118,2)</f>
        <v>0</v>
      </c>
      <c r="BL118" s="19" t="s">
        <v>202</v>
      </c>
      <c r="BM118" s="19" t="s">
        <v>249</v>
      </c>
    </row>
    <row r="119" spans="2:65" s="1" customFormat="1" ht="84">
      <c r="B119" s="36"/>
      <c r="C119" s="58"/>
      <c r="D119" s="205" t="s">
        <v>225</v>
      </c>
      <c r="E119" s="58"/>
      <c r="F119" s="206" t="s">
        <v>250</v>
      </c>
      <c r="G119" s="58"/>
      <c r="H119" s="58"/>
      <c r="I119" s="163"/>
      <c r="J119" s="58"/>
      <c r="K119" s="58"/>
      <c r="L119" s="56"/>
      <c r="M119" s="73"/>
      <c r="N119" s="37"/>
      <c r="O119" s="37"/>
      <c r="P119" s="37"/>
      <c r="Q119" s="37"/>
      <c r="R119" s="37"/>
      <c r="S119" s="37"/>
      <c r="T119" s="74"/>
      <c r="AT119" s="19" t="s">
        <v>225</v>
      </c>
      <c r="AU119" s="19" t="s">
        <v>83</v>
      </c>
    </row>
    <row r="120" spans="2:65" s="11" customFormat="1" ht="37.35" customHeight="1">
      <c r="B120" s="176"/>
      <c r="C120" s="177"/>
      <c r="D120" s="178" t="s">
        <v>74</v>
      </c>
      <c r="E120" s="179" t="s">
        <v>251</v>
      </c>
      <c r="F120" s="179" t="s">
        <v>252</v>
      </c>
      <c r="G120" s="177"/>
      <c r="H120" s="177"/>
      <c r="I120" s="180"/>
      <c r="J120" s="181">
        <f>BK120</f>
        <v>0</v>
      </c>
      <c r="K120" s="177"/>
      <c r="L120" s="182"/>
      <c r="M120" s="183"/>
      <c r="N120" s="184"/>
      <c r="O120" s="184"/>
      <c r="P120" s="185">
        <f>P121+P123</f>
        <v>0</v>
      </c>
      <c r="Q120" s="184"/>
      <c r="R120" s="185">
        <f>R121+R123</f>
        <v>0</v>
      </c>
      <c r="S120" s="184"/>
      <c r="T120" s="186">
        <f>T121+T123</f>
        <v>3.5999999999999997E-2</v>
      </c>
      <c r="AR120" s="187" t="s">
        <v>83</v>
      </c>
      <c r="AT120" s="188" t="s">
        <v>74</v>
      </c>
      <c r="AU120" s="188" t="s">
        <v>75</v>
      </c>
      <c r="AY120" s="187" t="s">
        <v>195</v>
      </c>
      <c r="BK120" s="189">
        <f>BK121+BK123</f>
        <v>0</v>
      </c>
    </row>
    <row r="121" spans="2:65" s="11" customFormat="1" ht="19.95" customHeight="1">
      <c r="B121" s="176"/>
      <c r="C121" s="177"/>
      <c r="D121" s="190" t="s">
        <v>74</v>
      </c>
      <c r="E121" s="191" t="s">
        <v>253</v>
      </c>
      <c r="F121" s="191" t="s">
        <v>254</v>
      </c>
      <c r="G121" s="177"/>
      <c r="H121" s="177"/>
      <c r="I121" s="180"/>
      <c r="J121" s="192">
        <f>BK121</f>
        <v>0</v>
      </c>
      <c r="K121" s="177"/>
      <c r="L121" s="182"/>
      <c r="M121" s="183"/>
      <c r="N121" s="184"/>
      <c r="O121" s="184"/>
      <c r="P121" s="185">
        <f>P122</f>
        <v>0</v>
      </c>
      <c r="Q121" s="184"/>
      <c r="R121" s="185">
        <f>R122</f>
        <v>0</v>
      </c>
      <c r="S121" s="184"/>
      <c r="T121" s="186">
        <f>T122</f>
        <v>3.5999999999999997E-2</v>
      </c>
      <c r="AR121" s="187" t="s">
        <v>83</v>
      </c>
      <c r="AT121" s="188" t="s">
        <v>74</v>
      </c>
      <c r="AU121" s="188" t="s">
        <v>23</v>
      </c>
      <c r="AY121" s="187" t="s">
        <v>195</v>
      </c>
      <c r="BK121" s="189">
        <f>BK122</f>
        <v>0</v>
      </c>
    </row>
    <row r="122" spans="2:65" s="1" customFormat="1" ht="20.399999999999999" customHeight="1">
      <c r="B122" s="36"/>
      <c r="C122" s="193" t="s">
        <v>255</v>
      </c>
      <c r="D122" s="193" t="s">
        <v>198</v>
      </c>
      <c r="E122" s="194" t="s">
        <v>256</v>
      </c>
      <c r="F122" s="195" t="s">
        <v>257</v>
      </c>
      <c r="G122" s="196" t="s">
        <v>201</v>
      </c>
      <c r="H122" s="197">
        <v>1</v>
      </c>
      <c r="I122" s="198"/>
      <c r="J122" s="199">
        <f>ROUND(I122*H122,2)</f>
        <v>0</v>
      </c>
      <c r="K122" s="195" t="s">
        <v>223</v>
      </c>
      <c r="L122" s="56"/>
      <c r="M122" s="200" t="s">
        <v>22</v>
      </c>
      <c r="N122" s="201" t="s">
        <v>46</v>
      </c>
      <c r="O122" s="37"/>
      <c r="P122" s="202">
        <f>O122*H122</f>
        <v>0</v>
      </c>
      <c r="Q122" s="202">
        <v>0</v>
      </c>
      <c r="R122" s="202">
        <f>Q122*H122</f>
        <v>0</v>
      </c>
      <c r="S122" s="202">
        <v>3.5999999999999997E-2</v>
      </c>
      <c r="T122" s="203">
        <f>S122*H122</f>
        <v>3.5999999999999997E-2</v>
      </c>
      <c r="AR122" s="19" t="s">
        <v>258</v>
      </c>
      <c r="AT122" s="19" t="s">
        <v>198</v>
      </c>
      <c r="AU122" s="19" t="s">
        <v>83</v>
      </c>
      <c r="AY122" s="19" t="s">
        <v>195</v>
      </c>
      <c r="BE122" s="204">
        <f>IF(N122="základní",J122,0)</f>
        <v>0</v>
      </c>
      <c r="BF122" s="204">
        <f>IF(N122="snížená",J122,0)</f>
        <v>0</v>
      </c>
      <c r="BG122" s="204">
        <f>IF(N122="zákl. přenesená",J122,0)</f>
        <v>0</v>
      </c>
      <c r="BH122" s="204">
        <f>IF(N122="sníž. přenesená",J122,0)</f>
        <v>0</v>
      </c>
      <c r="BI122" s="204">
        <f>IF(N122="nulová",J122,0)</f>
        <v>0</v>
      </c>
      <c r="BJ122" s="19" t="s">
        <v>23</v>
      </c>
      <c r="BK122" s="204">
        <f>ROUND(I122*H122,2)</f>
        <v>0</v>
      </c>
      <c r="BL122" s="19" t="s">
        <v>258</v>
      </c>
      <c r="BM122" s="19" t="s">
        <v>259</v>
      </c>
    </row>
    <row r="123" spans="2:65" s="11" customFormat="1" ht="29.85" customHeight="1">
      <c r="B123" s="176"/>
      <c r="C123" s="177"/>
      <c r="D123" s="190" t="s">
        <v>74</v>
      </c>
      <c r="E123" s="191" t="s">
        <v>260</v>
      </c>
      <c r="F123" s="191" t="s">
        <v>261</v>
      </c>
      <c r="G123" s="177"/>
      <c r="H123" s="177"/>
      <c r="I123" s="180"/>
      <c r="J123" s="192">
        <f>BK123</f>
        <v>0</v>
      </c>
      <c r="K123" s="177"/>
      <c r="L123" s="182"/>
      <c r="M123" s="183"/>
      <c r="N123" s="184"/>
      <c r="O123" s="184"/>
      <c r="P123" s="185">
        <f>SUM(P124:P128)</f>
        <v>0</v>
      </c>
      <c r="Q123" s="184"/>
      <c r="R123" s="185">
        <f>SUM(R124:R128)</f>
        <v>0</v>
      </c>
      <c r="S123" s="184"/>
      <c r="T123" s="186">
        <f>SUM(T124:T128)</f>
        <v>0</v>
      </c>
      <c r="AR123" s="187" t="s">
        <v>83</v>
      </c>
      <c r="AT123" s="188" t="s">
        <v>74</v>
      </c>
      <c r="AU123" s="188" t="s">
        <v>23</v>
      </c>
      <c r="AY123" s="187" t="s">
        <v>195</v>
      </c>
      <c r="BK123" s="189">
        <f>SUM(BK124:BK128)</f>
        <v>0</v>
      </c>
    </row>
    <row r="124" spans="2:65" s="1" customFormat="1" ht="20.399999999999999" customHeight="1">
      <c r="B124" s="36"/>
      <c r="C124" s="193" t="s">
        <v>262</v>
      </c>
      <c r="D124" s="193" t="s">
        <v>198</v>
      </c>
      <c r="E124" s="194" t="s">
        <v>263</v>
      </c>
      <c r="F124" s="195" t="s">
        <v>264</v>
      </c>
      <c r="G124" s="196" t="s">
        <v>222</v>
      </c>
      <c r="H124" s="197">
        <v>1.4</v>
      </c>
      <c r="I124" s="198"/>
      <c r="J124" s="199">
        <f>ROUND(I124*H124,2)</f>
        <v>0</v>
      </c>
      <c r="K124" s="195" t="s">
        <v>223</v>
      </c>
      <c r="L124" s="56"/>
      <c r="M124" s="200" t="s">
        <v>22</v>
      </c>
      <c r="N124" s="201" t="s">
        <v>46</v>
      </c>
      <c r="O124" s="37"/>
      <c r="P124" s="202">
        <f>O124*H124</f>
        <v>0</v>
      </c>
      <c r="Q124" s="202">
        <v>0</v>
      </c>
      <c r="R124" s="202">
        <f>Q124*H124</f>
        <v>0</v>
      </c>
      <c r="S124" s="202">
        <v>0</v>
      </c>
      <c r="T124" s="203">
        <f>S124*H124</f>
        <v>0</v>
      </c>
      <c r="AR124" s="19" t="s">
        <v>258</v>
      </c>
      <c r="AT124" s="19" t="s">
        <v>198</v>
      </c>
      <c r="AU124" s="19" t="s">
        <v>83</v>
      </c>
      <c r="AY124" s="19" t="s">
        <v>195</v>
      </c>
      <c r="BE124" s="204">
        <f>IF(N124="základní",J124,0)</f>
        <v>0</v>
      </c>
      <c r="BF124" s="204">
        <f>IF(N124="snížená",J124,0)</f>
        <v>0</v>
      </c>
      <c r="BG124" s="204">
        <f>IF(N124="zákl. přenesená",J124,0)</f>
        <v>0</v>
      </c>
      <c r="BH124" s="204">
        <f>IF(N124="sníž. přenesená",J124,0)</f>
        <v>0</v>
      </c>
      <c r="BI124" s="204">
        <f>IF(N124="nulová",J124,0)</f>
        <v>0</v>
      </c>
      <c r="BJ124" s="19" t="s">
        <v>23</v>
      </c>
      <c r="BK124" s="204">
        <f>ROUND(I124*H124,2)</f>
        <v>0</v>
      </c>
      <c r="BL124" s="19" t="s">
        <v>258</v>
      </c>
      <c r="BM124" s="19" t="s">
        <v>265</v>
      </c>
    </row>
    <row r="125" spans="2:65" s="12" customFormat="1">
      <c r="B125" s="207"/>
      <c r="C125" s="208"/>
      <c r="D125" s="205" t="s">
        <v>210</v>
      </c>
      <c r="E125" s="209" t="s">
        <v>22</v>
      </c>
      <c r="F125" s="210" t="s">
        <v>211</v>
      </c>
      <c r="G125" s="208"/>
      <c r="H125" s="211" t="s">
        <v>22</v>
      </c>
      <c r="I125" s="212"/>
      <c r="J125" s="208"/>
      <c r="K125" s="208"/>
      <c r="L125" s="213"/>
      <c r="M125" s="214"/>
      <c r="N125" s="215"/>
      <c r="O125" s="215"/>
      <c r="P125" s="215"/>
      <c r="Q125" s="215"/>
      <c r="R125" s="215"/>
      <c r="S125" s="215"/>
      <c r="T125" s="216"/>
      <c r="AT125" s="217" t="s">
        <v>210</v>
      </c>
      <c r="AU125" s="217" t="s">
        <v>83</v>
      </c>
      <c r="AV125" s="12" t="s">
        <v>23</v>
      </c>
      <c r="AW125" s="12" t="s">
        <v>38</v>
      </c>
      <c r="AX125" s="12" t="s">
        <v>75</v>
      </c>
      <c r="AY125" s="217" t="s">
        <v>195</v>
      </c>
    </row>
    <row r="126" spans="2:65" s="13" customFormat="1">
      <c r="B126" s="218"/>
      <c r="C126" s="219"/>
      <c r="D126" s="205" t="s">
        <v>210</v>
      </c>
      <c r="E126" s="220" t="s">
        <v>22</v>
      </c>
      <c r="F126" s="221" t="s">
        <v>266</v>
      </c>
      <c r="G126" s="219"/>
      <c r="H126" s="222">
        <v>1.4</v>
      </c>
      <c r="I126" s="223"/>
      <c r="J126" s="219"/>
      <c r="K126" s="219"/>
      <c r="L126" s="224"/>
      <c r="M126" s="225"/>
      <c r="N126" s="226"/>
      <c r="O126" s="226"/>
      <c r="P126" s="226"/>
      <c r="Q126" s="226"/>
      <c r="R126" s="226"/>
      <c r="S126" s="226"/>
      <c r="T126" s="227"/>
      <c r="AT126" s="228" t="s">
        <v>210</v>
      </c>
      <c r="AU126" s="228" t="s">
        <v>83</v>
      </c>
      <c r="AV126" s="13" t="s">
        <v>83</v>
      </c>
      <c r="AW126" s="13" t="s">
        <v>38</v>
      </c>
      <c r="AX126" s="13" t="s">
        <v>75</v>
      </c>
      <c r="AY126" s="228" t="s">
        <v>195</v>
      </c>
    </row>
    <row r="127" spans="2:65" s="14" customFormat="1">
      <c r="B127" s="229"/>
      <c r="C127" s="230"/>
      <c r="D127" s="205" t="s">
        <v>210</v>
      </c>
      <c r="E127" s="231" t="s">
        <v>22</v>
      </c>
      <c r="F127" s="232" t="s">
        <v>215</v>
      </c>
      <c r="G127" s="230"/>
      <c r="H127" s="233">
        <v>1.4</v>
      </c>
      <c r="I127" s="234"/>
      <c r="J127" s="230"/>
      <c r="K127" s="230"/>
      <c r="L127" s="235"/>
      <c r="M127" s="236"/>
      <c r="N127" s="237"/>
      <c r="O127" s="237"/>
      <c r="P127" s="237"/>
      <c r="Q127" s="237"/>
      <c r="R127" s="237"/>
      <c r="S127" s="237"/>
      <c r="T127" s="238"/>
      <c r="AT127" s="239" t="s">
        <v>210</v>
      </c>
      <c r="AU127" s="239" t="s">
        <v>83</v>
      </c>
      <c r="AV127" s="14" t="s">
        <v>216</v>
      </c>
      <c r="AW127" s="14" t="s">
        <v>38</v>
      </c>
      <c r="AX127" s="14" t="s">
        <v>75</v>
      </c>
      <c r="AY127" s="239" t="s">
        <v>195</v>
      </c>
    </row>
    <row r="128" spans="2:65" s="15" customFormat="1">
      <c r="B128" s="240"/>
      <c r="C128" s="241"/>
      <c r="D128" s="205" t="s">
        <v>210</v>
      </c>
      <c r="E128" s="242" t="s">
        <v>22</v>
      </c>
      <c r="F128" s="243" t="s">
        <v>217</v>
      </c>
      <c r="G128" s="241"/>
      <c r="H128" s="244">
        <v>1.4</v>
      </c>
      <c r="I128" s="245"/>
      <c r="J128" s="241"/>
      <c r="K128" s="241"/>
      <c r="L128" s="246"/>
      <c r="M128" s="247"/>
      <c r="N128" s="248"/>
      <c r="O128" s="248"/>
      <c r="P128" s="248"/>
      <c r="Q128" s="248"/>
      <c r="R128" s="248"/>
      <c r="S128" s="248"/>
      <c r="T128" s="249"/>
      <c r="AT128" s="250" t="s">
        <v>210</v>
      </c>
      <c r="AU128" s="250" t="s">
        <v>83</v>
      </c>
      <c r="AV128" s="15" t="s">
        <v>202</v>
      </c>
      <c r="AW128" s="15" t="s">
        <v>38</v>
      </c>
      <c r="AX128" s="15" t="s">
        <v>23</v>
      </c>
      <c r="AY128" s="250" t="s">
        <v>195</v>
      </c>
    </row>
    <row r="129" spans="2:65" s="11" customFormat="1" ht="37.35" customHeight="1">
      <c r="B129" s="176"/>
      <c r="C129" s="177"/>
      <c r="D129" s="178" t="s">
        <v>74</v>
      </c>
      <c r="E129" s="179" t="s">
        <v>267</v>
      </c>
      <c r="F129" s="179" t="s">
        <v>268</v>
      </c>
      <c r="G129" s="177"/>
      <c r="H129" s="177"/>
      <c r="I129" s="180"/>
      <c r="J129" s="181">
        <f>BK129</f>
        <v>0</v>
      </c>
      <c r="K129" s="177"/>
      <c r="L129" s="182"/>
      <c r="M129" s="183"/>
      <c r="N129" s="184"/>
      <c r="O129" s="184"/>
      <c r="P129" s="185">
        <f>P130</f>
        <v>0</v>
      </c>
      <c r="Q129" s="184"/>
      <c r="R129" s="185">
        <f>R130</f>
        <v>0.51619999999999999</v>
      </c>
      <c r="S129" s="184"/>
      <c r="T129" s="186">
        <f>T130</f>
        <v>0</v>
      </c>
      <c r="AR129" s="187" t="s">
        <v>216</v>
      </c>
      <c r="AT129" s="188" t="s">
        <v>74</v>
      </c>
      <c r="AU129" s="188" t="s">
        <v>75</v>
      </c>
      <c r="AY129" s="187" t="s">
        <v>195</v>
      </c>
      <c r="BK129" s="189">
        <f>BK130</f>
        <v>0</v>
      </c>
    </row>
    <row r="130" spans="2:65" s="11" customFormat="1" ht="19.95" customHeight="1">
      <c r="B130" s="176"/>
      <c r="C130" s="177"/>
      <c r="D130" s="190" t="s">
        <v>74</v>
      </c>
      <c r="E130" s="191" t="s">
        <v>269</v>
      </c>
      <c r="F130" s="191" t="s">
        <v>270</v>
      </c>
      <c r="G130" s="177"/>
      <c r="H130" s="177"/>
      <c r="I130" s="180"/>
      <c r="J130" s="192">
        <f>BK130</f>
        <v>0</v>
      </c>
      <c r="K130" s="177"/>
      <c r="L130" s="182"/>
      <c r="M130" s="183"/>
      <c r="N130" s="184"/>
      <c r="O130" s="184"/>
      <c r="P130" s="185">
        <f>SUM(P131:P132)</f>
        <v>0</v>
      </c>
      <c r="Q130" s="184"/>
      <c r="R130" s="185">
        <f>SUM(R131:R132)</f>
        <v>0.51619999999999999</v>
      </c>
      <c r="S130" s="184"/>
      <c r="T130" s="186">
        <f>SUM(T131:T132)</f>
        <v>0</v>
      </c>
      <c r="AR130" s="187" t="s">
        <v>216</v>
      </c>
      <c r="AT130" s="188" t="s">
        <v>74</v>
      </c>
      <c r="AU130" s="188" t="s">
        <v>23</v>
      </c>
      <c r="AY130" s="187" t="s">
        <v>195</v>
      </c>
      <c r="BK130" s="189">
        <f>SUM(BK131:BK132)</f>
        <v>0</v>
      </c>
    </row>
    <row r="131" spans="2:65" s="1" customFormat="1" ht="28.8" customHeight="1">
      <c r="B131" s="36"/>
      <c r="C131" s="193" t="s">
        <v>218</v>
      </c>
      <c r="D131" s="193" t="s">
        <v>198</v>
      </c>
      <c r="E131" s="194" t="s">
        <v>271</v>
      </c>
      <c r="F131" s="195" t="s">
        <v>272</v>
      </c>
      <c r="G131" s="196" t="s">
        <v>201</v>
      </c>
      <c r="H131" s="197">
        <v>1</v>
      </c>
      <c r="I131" s="198"/>
      <c r="J131" s="199">
        <f>ROUND(I131*H131,2)</f>
        <v>0</v>
      </c>
      <c r="K131" s="195" t="s">
        <v>22</v>
      </c>
      <c r="L131" s="56"/>
      <c r="M131" s="200" t="s">
        <v>22</v>
      </c>
      <c r="N131" s="201" t="s">
        <v>46</v>
      </c>
      <c r="O131" s="37"/>
      <c r="P131" s="202">
        <f>O131*H131</f>
        <v>0</v>
      </c>
      <c r="Q131" s="202">
        <v>0.2581</v>
      </c>
      <c r="R131" s="202">
        <f>Q131*H131</f>
        <v>0.2581</v>
      </c>
      <c r="S131" s="202">
        <v>0</v>
      </c>
      <c r="T131" s="203">
        <f>S131*H131</f>
        <v>0</v>
      </c>
      <c r="AR131" s="19" t="s">
        <v>273</v>
      </c>
      <c r="AT131" s="19" t="s">
        <v>198</v>
      </c>
      <c r="AU131" s="19" t="s">
        <v>83</v>
      </c>
      <c r="AY131" s="19" t="s">
        <v>195</v>
      </c>
      <c r="BE131" s="204">
        <f>IF(N131="základní",J131,0)</f>
        <v>0</v>
      </c>
      <c r="BF131" s="204">
        <f>IF(N131="snížená",J131,0)</f>
        <v>0</v>
      </c>
      <c r="BG131" s="204">
        <f>IF(N131="zákl. přenesená",J131,0)</f>
        <v>0</v>
      </c>
      <c r="BH131" s="204">
        <f>IF(N131="sníž. přenesená",J131,0)</f>
        <v>0</v>
      </c>
      <c r="BI131" s="204">
        <f>IF(N131="nulová",J131,0)</f>
        <v>0</v>
      </c>
      <c r="BJ131" s="19" t="s">
        <v>23</v>
      </c>
      <c r="BK131" s="204">
        <f>ROUND(I131*H131,2)</f>
        <v>0</v>
      </c>
      <c r="BL131" s="19" t="s">
        <v>273</v>
      </c>
      <c r="BM131" s="19" t="s">
        <v>274</v>
      </c>
    </row>
    <row r="132" spans="2:65" s="1" customFormat="1" ht="28.8" customHeight="1">
      <c r="B132" s="36"/>
      <c r="C132" s="193" t="s">
        <v>28</v>
      </c>
      <c r="D132" s="193" t="s">
        <v>198</v>
      </c>
      <c r="E132" s="194" t="s">
        <v>275</v>
      </c>
      <c r="F132" s="195" t="s">
        <v>276</v>
      </c>
      <c r="G132" s="196" t="s">
        <v>201</v>
      </c>
      <c r="H132" s="197">
        <v>1</v>
      </c>
      <c r="I132" s="198"/>
      <c r="J132" s="199">
        <f>ROUND(I132*H132,2)</f>
        <v>0</v>
      </c>
      <c r="K132" s="195" t="s">
        <v>22</v>
      </c>
      <c r="L132" s="56"/>
      <c r="M132" s="200" t="s">
        <v>22</v>
      </c>
      <c r="N132" s="255" t="s">
        <v>46</v>
      </c>
      <c r="O132" s="256"/>
      <c r="P132" s="257">
        <f>O132*H132</f>
        <v>0</v>
      </c>
      <c r="Q132" s="257">
        <v>0.2581</v>
      </c>
      <c r="R132" s="257">
        <f>Q132*H132</f>
        <v>0.2581</v>
      </c>
      <c r="S132" s="257">
        <v>0</v>
      </c>
      <c r="T132" s="258">
        <f>S132*H132</f>
        <v>0</v>
      </c>
      <c r="AR132" s="19" t="s">
        <v>273</v>
      </c>
      <c r="AT132" s="19" t="s">
        <v>198</v>
      </c>
      <c r="AU132" s="19" t="s">
        <v>83</v>
      </c>
      <c r="AY132" s="19" t="s">
        <v>195</v>
      </c>
      <c r="BE132" s="204">
        <f>IF(N132="základní",J132,0)</f>
        <v>0</v>
      </c>
      <c r="BF132" s="204">
        <f>IF(N132="snížená",J132,0)</f>
        <v>0</v>
      </c>
      <c r="BG132" s="204">
        <f>IF(N132="zákl. přenesená",J132,0)</f>
        <v>0</v>
      </c>
      <c r="BH132" s="204">
        <f>IF(N132="sníž. přenesená",J132,0)</f>
        <v>0</v>
      </c>
      <c r="BI132" s="204">
        <f>IF(N132="nulová",J132,0)</f>
        <v>0</v>
      </c>
      <c r="BJ132" s="19" t="s">
        <v>23</v>
      </c>
      <c r="BK132" s="204">
        <f>ROUND(I132*H132,2)</f>
        <v>0</v>
      </c>
      <c r="BL132" s="19" t="s">
        <v>273</v>
      </c>
      <c r="BM132" s="19" t="s">
        <v>277</v>
      </c>
    </row>
    <row r="133" spans="2:65" s="1" customFormat="1" ht="6.9" customHeight="1">
      <c r="B133" s="51"/>
      <c r="C133" s="52"/>
      <c r="D133" s="52"/>
      <c r="E133" s="52"/>
      <c r="F133" s="52"/>
      <c r="G133" s="52"/>
      <c r="H133" s="52"/>
      <c r="I133" s="139"/>
      <c r="J133" s="52"/>
      <c r="K133" s="52"/>
      <c r="L133" s="56"/>
    </row>
  </sheetData>
  <sheetProtection password="CC35" sheet="1" objects="1" scenarios="1" formatColumns="0" formatRows="0" sort="0" autoFilter="0"/>
  <autoFilter ref="C85:K85"/>
  <mergeCells count="9">
    <mergeCell ref="E76:H76"/>
    <mergeCell ref="E78:H78"/>
    <mergeCell ref="G1:H1"/>
    <mergeCell ref="L2:V2"/>
    <mergeCell ref="E7:H7"/>
    <mergeCell ref="E9:H9"/>
    <mergeCell ref="E24:H24"/>
    <mergeCell ref="E45:H45"/>
    <mergeCell ref="E47:H47"/>
  </mergeCells>
  <hyperlinks>
    <hyperlink ref="F1:G1" location="C2" tooltip="Krycí list soupisu" display="1) Krycí list soupisu"/>
    <hyperlink ref="G1:H1" location="C54" tooltip="Rekapitulace" display="2) Rekapitulace"/>
    <hyperlink ref="J1" location="C85"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0.xml><?xml version="1.0" encoding="utf-8"?>
<worksheet xmlns="http://schemas.openxmlformats.org/spreadsheetml/2006/main" xmlns:r="http://schemas.openxmlformats.org/officeDocument/2006/relationships">
  <sheetPr>
    <pageSetUpPr fitToPage="1"/>
  </sheetPr>
  <dimension ref="A1:BR130"/>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141</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s="1" customFormat="1" ht="13.2">
      <c r="B8" s="36"/>
      <c r="C8" s="37"/>
      <c r="D8" s="32" t="s">
        <v>162</v>
      </c>
      <c r="E8" s="37"/>
      <c r="F8" s="37"/>
      <c r="G8" s="37"/>
      <c r="H8" s="37"/>
      <c r="I8" s="118"/>
      <c r="J8" s="37"/>
      <c r="K8" s="40"/>
    </row>
    <row r="9" spans="1:70" s="1" customFormat="1" ht="36.9" customHeight="1">
      <c r="B9" s="36"/>
      <c r="C9" s="37"/>
      <c r="D9" s="37"/>
      <c r="E9" s="419" t="s">
        <v>5060</v>
      </c>
      <c r="F9" s="397"/>
      <c r="G9" s="397"/>
      <c r="H9" s="397"/>
      <c r="I9" s="118"/>
      <c r="J9" s="37"/>
      <c r="K9" s="40"/>
    </row>
    <row r="10" spans="1:70" s="1" customFormat="1">
      <c r="B10" s="36"/>
      <c r="C10" s="37"/>
      <c r="D10" s="37"/>
      <c r="E10" s="37"/>
      <c r="F10" s="37"/>
      <c r="G10" s="37"/>
      <c r="H10" s="37"/>
      <c r="I10" s="118"/>
      <c r="J10" s="37"/>
      <c r="K10" s="40"/>
    </row>
    <row r="11" spans="1:70" s="1" customFormat="1" ht="14.4" customHeight="1">
      <c r="B11" s="36"/>
      <c r="C11" s="37"/>
      <c r="D11" s="32" t="s">
        <v>19</v>
      </c>
      <c r="E11" s="37"/>
      <c r="F11" s="30" t="s">
        <v>22</v>
      </c>
      <c r="G11" s="37"/>
      <c r="H11" s="37"/>
      <c r="I11" s="119" t="s">
        <v>21</v>
      </c>
      <c r="J11" s="30" t="s">
        <v>22</v>
      </c>
      <c r="K11" s="40"/>
    </row>
    <row r="12" spans="1:70" s="1" customFormat="1" ht="14.4" customHeight="1">
      <c r="B12" s="36"/>
      <c r="C12" s="37"/>
      <c r="D12" s="32" t="s">
        <v>24</v>
      </c>
      <c r="E12" s="37"/>
      <c r="F12" s="30" t="s">
        <v>25</v>
      </c>
      <c r="G12" s="37"/>
      <c r="H12" s="37"/>
      <c r="I12" s="119" t="s">
        <v>26</v>
      </c>
      <c r="J12" s="120" t="str">
        <f>'Rekapitulace stavby'!AN8</f>
        <v>4.1.2017</v>
      </c>
      <c r="K12" s="40"/>
    </row>
    <row r="13" spans="1:70" s="1" customFormat="1" ht="10.8" customHeight="1">
      <c r="B13" s="36"/>
      <c r="C13" s="37"/>
      <c r="D13" s="37"/>
      <c r="E13" s="37"/>
      <c r="F13" s="37"/>
      <c r="G13" s="37"/>
      <c r="H13" s="37"/>
      <c r="I13" s="118"/>
      <c r="J13" s="37"/>
      <c r="K13" s="40"/>
    </row>
    <row r="14" spans="1:70" s="1" customFormat="1" ht="14.4" customHeight="1">
      <c r="B14" s="36"/>
      <c r="C14" s="37"/>
      <c r="D14" s="32" t="s">
        <v>30</v>
      </c>
      <c r="E14" s="37"/>
      <c r="F14" s="37"/>
      <c r="G14" s="37"/>
      <c r="H14" s="37"/>
      <c r="I14" s="119" t="s">
        <v>31</v>
      </c>
      <c r="J14" s="30" t="s">
        <v>22</v>
      </c>
      <c r="K14" s="40"/>
    </row>
    <row r="15" spans="1:70" s="1" customFormat="1" ht="18" customHeight="1">
      <c r="B15" s="36"/>
      <c r="C15" s="37"/>
      <c r="D15" s="37"/>
      <c r="E15" s="30" t="s">
        <v>32</v>
      </c>
      <c r="F15" s="37"/>
      <c r="G15" s="37"/>
      <c r="H15" s="37"/>
      <c r="I15" s="119" t="s">
        <v>33</v>
      </c>
      <c r="J15" s="30" t="s">
        <v>22</v>
      </c>
      <c r="K15" s="40"/>
    </row>
    <row r="16" spans="1:70" s="1" customFormat="1" ht="6.9" customHeight="1">
      <c r="B16" s="36"/>
      <c r="C16" s="37"/>
      <c r="D16" s="37"/>
      <c r="E16" s="37"/>
      <c r="F16" s="37"/>
      <c r="G16" s="37"/>
      <c r="H16" s="37"/>
      <c r="I16" s="118"/>
      <c r="J16" s="37"/>
      <c r="K16" s="40"/>
    </row>
    <row r="17" spans="2:11" s="1" customFormat="1" ht="14.4" customHeight="1">
      <c r="B17" s="36"/>
      <c r="C17" s="37"/>
      <c r="D17" s="32" t="s">
        <v>34</v>
      </c>
      <c r="E17" s="37"/>
      <c r="F17" s="37"/>
      <c r="G17" s="37"/>
      <c r="H17" s="37"/>
      <c r="I17" s="119" t="s">
        <v>31</v>
      </c>
      <c r="J17" s="30" t="str">
        <f>IF('Rekapitulace stavby'!AN13="Vyplň údaj","",IF('Rekapitulace stavby'!AN13="","",'Rekapitulace stavby'!AN13))</f>
        <v/>
      </c>
      <c r="K17" s="40"/>
    </row>
    <row r="18" spans="2:11" s="1" customFormat="1" ht="18" customHeight="1">
      <c r="B18" s="36"/>
      <c r="C18" s="37"/>
      <c r="D18" s="37"/>
      <c r="E18" s="30" t="str">
        <f>IF('Rekapitulace stavby'!E14="Vyplň údaj","",IF('Rekapitulace stavby'!E14="","",'Rekapitulace stavby'!E14))</f>
        <v/>
      </c>
      <c r="F18" s="37"/>
      <c r="G18" s="37"/>
      <c r="H18" s="37"/>
      <c r="I18" s="119" t="s">
        <v>33</v>
      </c>
      <c r="J18" s="30" t="str">
        <f>IF('Rekapitulace stavby'!AN14="Vyplň údaj","",IF('Rekapitulace stavby'!AN14="","",'Rekapitulace stavby'!AN14))</f>
        <v/>
      </c>
      <c r="K18" s="40"/>
    </row>
    <row r="19" spans="2:11" s="1" customFormat="1" ht="6.9" customHeight="1">
      <c r="B19" s="36"/>
      <c r="C19" s="37"/>
      <c r="D19" s="37"/>
      <c r="E19" s="37"/>
      <c r="F19" s="37"/>
      <c r="G19" s="37"/>
      <c r="H19" s="37"/>
      <c r="I19" s="118"/>
      <c r="J19" s="37"/>
      <c r="K19" s="40"/>
    </row>
    <row r="20" spans="2:11" s="1" customFormat="1" ht="14.4" customHeight="1">
      <c r="B20" s="36"/>
      <c r="C20" s="37"/>
      <c r="D20" s="32" t="s">
        <v>36</v>
      </c>
      <c r="E20" s="37"/>
      <c r="F20" s="37"/>
      <c r="G20" s="37"/>
      <c r="H20" s="37"/>
      <c r="I20" s="119" t="s">
        <v>31</v>
      </c>
      <c r="J20" s="30" t="s">
        <v>22</v>
      </c>
      <c r="K20" s="40"/>
    </row>
    <row r="21" spans="2:11" s="1" customFormat="1" ht="18" customHeight="1">
      <c r="B21" s="36"/>
      <c r="C21" s="37"/>
      <c r="D21" s="37"/>
      <c r="E21" s="30" t="s">
        <v>37</v>
      </c>
      <c r="F21" s="37"/>
      <c r="G21" s="37"/>
      <c r="H21" s="37"/>
      <c r="I21" s="119" t="s">
        <v>33</v>
      </c>
      <c r="J21" s="30" t="s">
        <v>22</v>
      </c>
      <c r="K21" s="40"/>
    </row>
    <row r="22" spans="2:11" s="1" customFormat="1" ht="6.9" customHeight="1">
      <c r="B22" s="36"/>
      <c r="C22" s="37"/>
      <c r="D22" s="37"/>
      <c r="E22" s="37"/>
      <c r="F22" s="37"/>
      <c r="G22" s="37"/>
      <c r="H22" s="37"/>
      <c r="I22" s="118"/>
      <c r="J22" s="37"/>
      <c r="K22" s="40"/>
    </row>
    <row r="23" spans="2:11" s="1" customFormat="1" ht="14.4" customHeight="1">
      <c r="B23" s="36"/>
      <c r="C23" s="37"/>
      <c r="D23" s="32" t="s">
        <v>39</v>
      </c>
      <c r="E23" s="37"/>
      <c r="F23" s="37"/>
      <c r="G23" s="37"/>
      <c r="H23" s="37"/>
      <c r="I23" s="118"/>
      <c r="J23" s="37"/>
      <c r="K23" s="40"/>
    </row>
    <row r="24" spans="2:11" s="7" customFormat="1" ht="20.399999999999999" customHeight="1">
      <c r="B24" s="121"/>
      <c r="C24" s="122"/>
      <c r="D24" s="122"/>
      <c r="E24" s="409" t="s">
        <v>22</v>
      </c>
      <c r="F24" s="420"/>
      <c r="G24" s="420"/>
      <c r="H24" s="420"/>
      <c r="I24" s="123"/>
      <c r="J24" s="122"/>
      <c r="K24" s="124"/>
    </row>
    <row r="25" spans="2:11" s="1" customFormat="1" ht="6.9" customHeight="1">
      <c r="B25" s="36"/>
      <c r="C25" s="37"/>
      <c r="D25" s="37"/>
      <c r="E25" s="37"/>
      <c r="F25" s="37"/>
      <c r="G25" s="37"/>
      <c r="H25" s="37"/>
      <c r="I25" s="118"/>
      <c r="J25" s="37"/>
      <c r="K25" s="40"/>
    </row>
    <row r="26" spans="2:11" s="1" customFormat="1" ht="6.9" customHeight="1">
      <c r="B26" s="36"/>
      <c r="C26" s="37"/>
      <c r="D26" s="81"/>
      <c r="E26" s="81"/>
      <c r="F26" s="81"/>
      <c r="G26" s="81"/>
      <c r="H26" s="81"/>
      <c r="I26" s="125"/>
      <c r="J26" s="81"/>
      <c r="K26" s="126"/>
    </row>
    <row r="27" spans="2:11" s="1" customFormat="1" ht="25.35" customHeight="1">
      <c r="B27" s="36"/>
      <c r="C27" s="37"/>
      <c r="D27" s="127" t="s">
        <v>41</v>
      </c>
      <c r="E27" s="37"/>
      <c r="F27" s="37"/>
      <c r="G27" s="37"/>
      <c r="H27" s="37"/>
      <c r="I27" s="118"/>
      <c r="J27" s="128">
        <f>ROUND(J78,2)</f>
        <v>0</v>
      </c>
      <c r="K27" s="40"/>
    </row>
    <row r="28" spans="2:11" s="1" customFormat="1" ht="6.9" customHeight="1">
      <c r="B28" s="36"/>
      <c r="C28" s="37"/>
      <c r="D28" s="81"/>
      <c r="E28" s="81"/>
      <c r="F28" s="81"/>
      <c r="G28" s="81"/>
      <c r="H28" s="81"/>
      <c r="I28" s="125"/>
      <c r="J28" s="81"/>
      <c r="K28" s="126"/>
    </row>
    <row r="29" spans="2:11" s="1" customFormat="1" ht="14.4" customHeight="1">
      <c r="B29" s="36"/>
      <c r="C29" s="37"/>
      <c r="D29" s="37"/>
      <c r="E29" s="37"/>
      <c r="F29" s="41" t="s">
        <v>43</v>
      </c>
      <c r="G29" s="37"/>
      <c r="H29" s="37"/>
      <c r="I29" s="129" t="s">
        <v>42</v>
      </c>
      <c r="J29" s="41" t="s">
        <v>44</v>
      </c>
      <c r="K29" s="40"/>
    </row>
    <row r="30" spans="2:11" s="1" customFormat="1" ht="14.4" customHeight="1">
      <c r="B30" s="36"/>
      <c r="C30" s="37"/>
      <c r="D30" s="44" t="s">
        <v>45</v>
      </c>
      <c r="E30" s="44" t="s">
        <v>46</v>
      </c>
      <c r="F30" s="130">
        <f>ROUND(SUM(BE78:BE129), 2)</f>
        <v>0</v>
      </c>
      <c r="G30" s="37"/>
      <c r="H30" s="37"/>
      <c r="I30" s="131">
        <v>0.21</v>
      </c>
      <c r="J30" s="130">
        <f>ROUND(ROUND((SUM(BE78:BE129)), 2)*I30, 2)</f>
        <v>0</v>
      </c>
      <c r="K30" s="40"/>
    </row>
    <row r="31" spans="2:11" s="1" customFormat="1" ht="14.4" customHeight="1">
      <c r="B31" s="36"/>
      <c r="C31" s="37"/>
      <c r="D31" s="37"/>
      <c r="E31" s="44" t="s">
        <v>47</v>
      </c>
      <c r="F31" s="130">
        <f>ROUND(SUM(BF78:BF129), 2)</f>
        <v>0</v>
      </c>
      <c r="G31" s="37"/>
      <c r="H31" s="37"/>
      <c r="I31" s="131">
        <v>0.15</v>
      </c>
      <c r="J31" s="130">
        <f>ROUND(ROUND((SUM(BF78:BF129)), 2)*I31, 2)</f>
        <v>0</v>
      </c>
      <c r="K31" s="40"/>
    </row>
    <row r="32" spans="2:11" s="1" customFormat="1" ht="14.4" hidden="1" customHeight="1">
      <c r="B32" s="36"/>
      <c r="C32" s="37"/>
      <c r="D32" s="37"/>
      <c r="E32" s="44" t="s">
        <v>48</v>
      </c>
      <c r="F32" s="130">
        <f>ROUND(SUM(BG78:BG129), 2)</f>
        <v>0</v>
      </c>
      <c r="G32" s="37"/>
      <c r="H32" s="37"/>
      <c r="I32" s="131">
        <v>0.21</v>
      </c>
      <c r="J32" s="130">
        <v>0</v>
      </c>
      <c r="K32" s="40"/>
    </row>
    <row r="33" spans="2:11" s="1" customFormat="1" ht="14.4" hidden="1" customHeight="1">
      <c r="B33" s="36"/>
      <c r="C33" s="37"/>
      <c r="D33" s="37"/>
      <c r="E33" s="44" t="s">
        <v>49</v>
      </c>
      <c r="F33" s="130">
        <f>ROUND(SUM(BH78:BH129), 2)</f>
        <v>0</v>
      </c>
      <c r="G33" s="37"/>
      <c r="H33" s="37"/>
      <c r="I33" s="131">
        <v>0.15</v>
      </c>
      <c r="J33" s="130">
        <v>0</v>
      </c>
      <c r="K33" s="40"/>
    </row>
    <row r="34" spans="2:11" s="1" customFormat="1" ht="14.4" hidden="1" customHeight="1">
      <c r="B34" s="36"/>
      <c r="C34" s="37"/>
      <c r="D34" s="37"/>
      <c r="E34" s="44" t="s">
        <v>50</v>
      </c>
      <c r="F34" s="130">
        <f>ROUND(SUM(BI78:BI129), 2)</f>
        <v>0</v>
      </c>
      <c r="G34" s="37"/>
      <c r="H34" s="37"/>
      <c r="I34" s="131">
        <v>0</v>
      </c>
      <c r="J34" s="130">
        <v>0</v>
      </c>
      <c r="K34" s="40"/>
    </row>
    <row r="35" spans="2:11" s="1" customFormat="1" ht="6.9" customHeight="1">
      <c r="B35" s="36"/>
      <c r="C35" s="37"/>
      <c r="D35" s="37"/>
      <c r="E35" s="37"/>
      <c r="F35" s="37"/>
      <c r="G35" s="37"/>
      <c r="H35" s="37"/>
      <c r="I35" s="118"/>
      <c r="J35" s="37"/>
      <c r="K35" s="40"/>
    </row>
    <row r="36" spans="2:11" s="1" customFormat="1" ht="25.35" customHeight="1">
      <c r="B36" s="36"/>
      <c r="C36" s="132"/>
      <c r="D36" s="133" t="s">
        <v>51</v>
      </c>
      <c r="E36" s="75"/>
      <c r="F36" s="75"/>
      <c r="G36" s="134" t="s">
        <v>52</v>
      </c>
      <c r="H36" s="135" t="s">
        <v>53</v>
      </c>
      <c r="I36" s="136"/>
      <c r="J36" s="137">
        <f>SUM(J27:J34)</f>
        <v>0</v>
      </c>
      <c r="K36" s="138"/>
    </row>
    <row r="37" spans="2:11" s="1" customFormat="1" ht="14.4" customHeight="1">
      <c r="B37" s="51"/>
      <c r="C37" s="52"/>
      <c r="D37" s="52"/>
      <c r="E37" s="52"/>
      <c r="F37" s="52"/>
      <c r="G37" s="52"/>
      <c r="H37" s="52"/>
      <c r="I37" s="139"/>
      <c r="J37" s="52"/>
      <c r="K37" s="53"/>
    </row>
    <row r="41" spans="2:11" s="1" customFormat="1" ht="6.9" customHeight="1">
      <c r="B41" s="140"/>
      <c r="C41" s="141"/>
      <c r="D41" s="141"/>
      <c r="E41" s="141"/>
      <c r="F41" s="141"/>
      <c r="G41" s="141"/>
      <c r="H41" s="141"/>
      <c r="I41" s="142"/>
      <c r="J41" s="141"/>
      <c r="K41" s="143"/>
    </row>
    <row r="42" spans="2:11" s="1" customFormat="1" ht="36.9" customHeight="1">
      <c r="B42" s="36"/>
      <c r="C42" s="25" t="s">
        <v>164</v>
      </c>
      <c r="D42" s="37"/>
      <c r="E42" s="37"/>
      <c r="F42" s="37"/>
      <c r="G42" s="37"/>
      <c r="H42" s="37"/>
      <c r="I42" s="118"/>
      <c r="J42" s="37"/>
      <c r="K42" s="40"/>
    </row>
    <row r="43" spans="2:11" s="1" customFormat="1" ht="6.9" customHeight="1">
      <c r="B43" s="36"/>
      <c r="C43" s="37"/>
      <c r="D43" s="37"/>
      <c r="E43" s="37"/>
      <c r="F43" s="37"/>
      <c r="G43" s="37"/>
      <c r="H43" s="37"/>
      <c r="I43" s="118"/>
      <c r="J43" s="37"/>
      <c r="K43" s="40"/>
    </row>
    <row r="44" spans="2:11" s="1" customFormat="1" ht="14.4" customHeight="1">
      <c r="B44" s="36"/>
      <c r="C44" s="32" t="s">
        <v>16</v>
      </c>
      <c r="D44" s="37"/>
      <c r="E44" s="37"/>
      <c r="F44" s="37"/>
      <c r="G44" s="37"/>
      <c r="H44" s="37"/>
      <c r="I44" s="118"/>
      <c r="J44" s="37"/>
      <c r="K44" s="40"/>
    </row>
    <row r="45" spans="2:11" s="1" customFormat="1" ht="20.399999999999999" customHeight="1">
      <c r="B45" s="36"/>
      <c r="C45" s="37"/>
      <c r="D45" s="37"/>
      <c r="E45" s="418" t="str">
        <f>E7</f>
        <v>Přístavba a tělocvična ZŠ Týnec - II. etapa</v>
      </c>
      <c r="F45" s="397"/>
      <c r="G45" s="397"/>
      <c r="H45" s="397"/>
      <c r="I45" s="118"/>
      <c r="J45" s="37"/>
      <c r="K45" s="40"/>
    </row>
    <row r="46" spans="2:11" s="1" customFormat="1" ht="14.4" customHeight="1">
      <c r="B46" s="36"/>
      <c r="C46" s="32" t="s">
        <v>162</v>
      </c>
      <c r="D46" s="37"/>
      <c r="E46" s="37"/>
      <c r="F46" s="37"/>
      <c r="G46" s="37"/>
      <c r="H46" s="37"/>
      <c r="I46" s="118"/>
      <c r="J46" s="37"/>
      <c r="K46" s="40"/>
    </row>
    <row r="47" spans="2:11" s="1" customFormat="1" ht="22.2" customHeight="1">
      <c r="B47" s="36"/>
      <c r="C47" s="37"/>
      <c r="D47" s="37"/>
      <c r="E47" s="419" t="str">
        <f>E9</f>
        <v xml:space="preserve">SO-301 - Dešťová kanalizace </v>
      </c>
      <c r="F47" s="397"/>
      <c r="G47" s="397"/>
      <c r="H47" s="397"/>
      <c r="I47" s="118"/>
      <c r="J47" s="37"/>
      <c r="K47" s="40"/>
    </row>
    <row r="48" spans="2:11" s="1" customFormat="1" ht="6.9" customHeight="1">
      <c r="B48" s="36"/>
      <c r="C48" s="37"/>
      <c r="D48" s="37"/>
      <c r="E48" s="37"/>
      <c r="F48" s="37"/>
      <c r="G48" s="37"/>
      <c r="H48" s="37"/>
      <c r="I48" s="118"/>
      <c r="J48" s="37"/>
      <c r="K48" s="40"/>
    </row>
    <row r="49" spans="2:47" s="1" customFormat="1" ht="18" customHeight="1">
      <c r="B49" s="36"/>
      <c r="C49" s="32" t="s">
        <v>24</v>
      </c>
      <c r="D49" s="37"/>
      <c r="E49" s="37"/>
      <c r="F49" s="30" t="str">
        <f>F12</f>
        <v>K Náklí 404, 257 41 Týnec nad Sázavou</v>
      </c>
      <c r="G49" s="37"/>
      <c r="H49" s="37"/>
      <c r="I49" s="119" t="s">
        <v>26</v>
      </c>
      <c r="J49" s="120" t="str">
        <f>IF(J12="","",J12)</f>
        <v>4.1.2017</v>
      </c>
      <c r="K49" s="40"/>
    </row>
    <row r="50" spans="2:47" s="1" customFormat="1" ht="6.9" customHeight="1">
      <c r="B50" s="36"/>
      <c r="C50" s="37"/>
      <c r="D50" s="37"/>
      <c r="E50" s="37"/>
      <c r="F50" s="37"/>
      <c r="G50" s="37"/>
      <c r="H50" s="37"/>
      <c r="I50" s="118"/>
      <c r="J50" s="37"/>
      <c r="K50" s="40"/>
    </row>
    <row r="51" spans="2:47" s="1" customFormat="1" ht="13.2">
      <c r="B51" s="36"/>
      <c r="C51" s="32" t="s">
        <v>30</v>
      </c>
      <c r="D51" s="37"/>
      <c r="E51" s="37"/>
      <c r="F51" s="30" t="str">
        <f>E15</f>
        <v>Město Týnec nad Sázavou</v>
      </c>
      <c r="G51" s="37"/>
      <c r="H51" s="37"/>
      <c r="I51" s="119" t="s">
        <v>36</v>
      </c>
      <c r="J51" s="30" t="str">
        <f>E21</f>
        <v>Sladký &amp; Partners s.r.o., projektový atelier</v>
      </c>
      <c r="K51" s="40"/>
    </row>
    <row r="52" spans="2:47" s="1" customFormat="1" ht="14.4" customHeight="1">
      <c r="B52" s="36"/>
      <c r="C52" s="32" t="s">
        <v>34</v>
      </c>
      <c r="D52" s="37"/>
      <c r="E52" s="37"/>
      <c r="F52" s="30" t="str">
        <f>IF(E18="","",E18)</f>
        <v/>
      </c>
      <c r="G52" s="37"/>
      <c r="H52" s="37"/>
      <c r="I52" s="118"/>
      <c r="J52" s="37"/>
      <c r="K52" s="40"/>
    </row>
    <row r="53" spans="2:47" s="1" customFormat="1" ht="10.35" customHeight="1">
      <c r="B53" s="36"/>
      <c r="C53" s="37"/>
      <c r="D53" s="37"/>
      <c r="E53" s="37"/>
      <c r="F53" s="37"/>
      <c r="G53" s="37"/>
      <c r="H53" s="37"/>
      <c r="I53" s="118"/>
      <c r="J53" s="37"/>
      <c r="K53" s="40"/>
    </row>
    <row r="54" spans="2:47" s="1" customFormat="1" ht="29.25" customHeight="1">
      <c r="B54" s="36"/>
      <c r="C54" s="144" t="s">
        <v>165</v>
      </c>
      <c r="D54" s="132"/>
      <c r="E54" s="132"/>
      <c r="F54" s="132"/>
      <c r="G54" s="132"/>
      <c r="H54" s="132"/>
      <c r="I54" s="145"/>
      <c r="J54" s="146" t="s">
        <v>166</v>
      </c>
      <c r="K54" s="147"/>
    </row>
    <row r="55" spans="2:47" s="1" customFormat="1" ht="10.35" customHeight="1">
      <c r="B55" s="36"/>
      <c r="C55" s="37"/>
      <c r="D55" s="37"/>
      <c r="E55" s="37"/>
      <c r="F55" s="37"/>
      <c r="G55" s="37"/>
      <c r="H55" s="37"/>
      <c r="I55" s="118"/>
      <c r="J55" s="37"/>
      <c r="K55" s="40"/>
    </row>
    <row r="56" spans="2:47" s="1" customFormat="1" ht="29.25" customHeight="1">
      <c r="B56" s="36"/>
      <c r="C56" s="148" t="s">
        <v>167</v>
      </c>
      <c r="D56" s="37"/>
      <c r="E56" s="37"/>
      <c r="F56" s="37"/>
      <c r="G56" s="37"/>
      <c r="H56" s="37"/>
      <c r="I56" s="118"/>
      <c r="J56" s="128">
        <f>J78</f>
        <v>0</v>
      </c>
      <c r="K56" s="40"/>
      <c r="AU56" s="19" t="s">
        <v>168</v>
      </c>
    </row>
    <row r="57" spans="2:47" s="8" customFormat="1" ht="24.9" customHeight="1">
      <c r="B57" s="149"/>
      <c r="C57" s="150"/>
      <c r="D57" s="151" t="s">
        <v>5061</v>
      </c>
      <c r="E57" s="152"/>
      <c r="F57" s="152"/>
      <c r="G57" s="152"/>
      <c r="H57" s="152"/>
      <c r="I57" s="153"/>
      <c r="J57" s="154">
        <f>J79</f>
        <v>0</v>
      </c>
      <c r="K57" s="155"/>
    </row>
    <row r="58" spans="2:47" s="8" customFormat="1" ht="24.9" customHeight="1">
      <c r="B58" s="149"/>
      <c r="C58" s="150"/>
      <c r="D58" s="151" t="s">
        <v>5062</v>
      </c>
      <c r="E58" s="152"/>
      <c r="F58" s="152"/>
      <c r="G58" s="152"/>
      <c r="H58" s="152"/>
      <c r="I58" s="153"/>
      <c r="J58" s="154">
        <f>J106</f>
        <v>0</v>
      </c>
      <c r="K58" s="155"/>
    </row>
    <row r="59" spans="2:47" s="1" customFormat="1" ht="21.75" customHeight="1">
      <c r="B59" s="36"/>
      <c r="C59" s="37"/>
      <c r="D59" s="37"/>
      <c r="E59" s="37"/>
      <c r="F59" s="37"/>
      <c r="G59" s="37"/>
      <c r="H59" s="37"/>
      <c r="I59" s="118"/>
      <c r="J59" s="37"/>
      <c r="K59" s="40"/>
    </row>
    <row r="60" spans="2:47" s="1" customFormat="1" ht="6.9" customHeight="1">
      <c r="B60" s="51"/>
      <c r="C60" s="52"/>
      <c r="D60" s="52"/>
      <c r="E60" s="52"/>
      <c r="F60" s="52"/>
      <c r="G60" s="52"/>
      <c r="H60" s="52"/>
      <c r="I60" s="139"/>
      <c r="J60" s="52"/>
      <c r="K60" s="53"/>
    </row>
    <row r="64" spans="2:47" s="1" customFormat="1" ht="6.9" customHeight="1">
      <c r="B64" s="54"/>
      <c r="C64" s="55"/>
      <c r="D64" s="55"/>
      <c r="E64" s="55"/>
      <c r="F64" s="55"/>
      <c r="G64" s="55"/>
      <c r="H64" s="55"/>
      <c r="I64" s="142"/>
      <c r="J64" s="55"/>
      <c r="K64" s="55"/>
      <c r="L64" s="56"/>
    </row>
    <row r="65" spans="2:65" s="1" customFormat="1" ht="36.9" customHeight="1">
      <c r="B65" s="36"/>
      <c r="C65" s="57" t="s">
        <v>179</v>
      </c>
      <c r="D65" s="58"/>
      <c r="E65" s="58"/>
      <c r="F65" s="58"/>
      <c r="G65" s="58"/>
      <c r="H65" s="58"/>
      <c r="I65" s="163"/>
      <c r="J65" s="58"/>
      <c r="K65" s="58"/>
      <c r="L65" s="56"/>
    </row>
    <row r="66" spans="2:65" s="1" customFormat="1" ht="6.9" customHeight="1">
      <c r="B66" s="36"/>
      <c r="C66" s="58"/>
      <c r="D66" s="58"/>
      <c r="E66" s="58"/>
      <c r="F66" s="58"/>
      <c r="G66" s="58"/>
      <c r="H66" s="58"/>
      <c r="I66" s="163"/>
      <c r="J66" s="58"/>
      <c r="K66" s="58"/>
      <c r="L66" s="56"/>
    </row>
    <row r="67" spans="2:65" s="1" customFormat="1" ht="14.4" customHeight="1">
      <c r="B67" s="36"/>
      <c r="C67" s="60" t="s">
        <v>16</v>
      </c>
      <c r="D67" s="58"/>
      <c r="E67" s="58"/>
      <c r="F67" s="58"/>
      <c r="G67" s="58"/>
      <c r="H67" s="58"/>
      <c r="I67" s="163"/>
      <c r="J67" s="58"/>
      <c r="K67" s="58"/>
      <c r="L67" s="56"/>
    </row>
    <row r="68" spans="2:65" s="1" customFormat="1" ht="20.399999999999999" customHeight="1">
      <c r="B68" s="36"/>
      <c r="C68" s="58"/>
      <c r="D68" s="58"/>
      <c r="E68" s="416" t="str">
        <f>E7</f>
        <v>Přístavba a tělocvična ZŠ Týnec - II. etapa</v>
      </c>
      <c r="F68" s="390"/>
      <c r="G68" s="390"/>
      <c r="H68" s="390"/>
      <c r="I68" s="163"/>
      <c r="J68" s="58"/>
      <c r="K68" s="58"/>
      <c r="L68" s="56"/>
    </row>
    <row r="69" spans="2:65" s="1" customFormat="1" ht="14.4" customHeight="1">
      <c r="B69" s="36"/>
      <c r="C69" s="60" t="s">
        <v>162</v>
      </c>
      <c r="D69" s="58"/>
      <c r="E69" s="58"/>
      <c r="F69" s="58"/>
      <c r="G69" s="58"/>
      <c r="H69" s="58"/>
      <c r="I69" s="163"/>
      <c r="J69" s="58"/>
      <c r="K69" s="58"/>
      <c r="L69" s="56"/>
    </row>
    <row r="70" spans="2:65" s="1" customFormat="1" ht="22.2" customHeight="1">
      <c r="B70" s="36"/>
      <c r="C70" s="58"/>
      <c r="D70" s="58"/>
      <c r="E70" s="387" t="str">
        <f>E9</f>
        <v xml:space="preserve">SO-301 - Dešťová kanalizace </v>
      </c>
      <c r="F70" s="390"/>
      <c r="G70" s="390"/>
      <c r="H70" s="390"/>
      <c r="I70" s="163"/>
      <c r="J70" s="58"/>
      <c r="K70" s="58"/>
      <c r="L70" s="56"/>
    </row>
    <row r="71" spans="2:65" s="1" customFormat="1" ht="6.9" customHeight="1">
      <c r="B71" s="36"/>
      <c r="C71" s="58"/>
      <c r="D71" s="58"/>
      <c r="E71" s="58"/>
      <c r="F71" s="58"/>
      <c r="G71" s="58"/>
      <c r="H71" s="58"/>
      <c r="I71" s="163"/>
      <c r="J71" s="58"/>
      <c r="K71" s="58"/>
      <c r="L71" s="56"/>
    </row>
    <row r="72" spans="2:65" s="1" customFormat="1" ht="18" customHeight="1">
      <c r="B72" s="36"/>
      <c r="C72" s="60" t="s">
        <v>24</v>
      </c>
      <c r="D72" s="58"/>
      <c r="E72" s="58"/>
      <c r="F72" s="164" t="str">
        <f>F12</f>
        <v>K Náklí 404, 257 41 Týnec nad Sázavou</v>
      </c>
      <c r="G72" s="58"/>
      <c r="H72" s="58"/>
      <c r="I72" s="165" t="s">
        <v>26</v>
      </c>
      <c r="J72" s="68" t="str">
        <f>IF(J12="","",J12)</f>
        <v>4.1.2017</v>
      </c>
      <c r="K72" s="58"/>
      <c r="L72" s="56"/>
    </row>
    <row r="73" spans="2:65" s="1" customFormat="1" ht="6.9" customHeight="1">
      <c r="B73" s="36"/>
      <c r="C73" s="58"/>
      <c r="D73" s="58"/>
      <c r="E73" s="58"/>
      <c r="F73" s="58"/>
      <c r="G73" s="58"/>
      <c r="H73" s="58"/>
      <c r="I73" s="163"/>
      <c r="J73" s="58"/>
      <c r="K73" s="58"/>
      <c r="L73" s="56"/>
    </row>
    <row r="74" spans="2:65" s="1" customFormat="1" ht="13.2">
      <c r="B74" s="36"/>
      <c r="C74" s="60" t="s">
        <v>30</v>
      </c>
      <c r="D74" s="58"/>
      <c r="E74" s="58"/>
      <c r="F74" s="164" t="str">
        <f>E15</f>
        <v>Město Týnec nad Sázavou</v>
      </c>
      <c r="G74" s="58"/>
      <c r="H74" s="58"/>
      <c r="I74" s="165" t="s">
        <v>36</v>
      </c>
      <c r="J74" s="164" t="str">
        <f>E21</f>
        <v>Sladký &amp; Partners s.r.o., projektový atelier</v>
      </c>
      <c r="K74" s="58"/>
      <c r="L74" s="56"/>
    </row>
    <row r="75" spans="2:65" s="1" customFormat="1" ht="14.4" customHeight="1">
      <c r="B75" s="36"/>
      <c r="C75" s="60" t="s">
        <v>34</v>
      </c>
      <c r="D75" s="58"/>
      <c r="E75" s="58"/>
      <c r="F75" s="164" t="str">
        <f>IF(E18="","",E18)</f>
        <v/>
      </c>
      <c r="G75" s="58"/>
      <c r="H75" s="58"/>
      <c r="I75" s="163"/>
      <c r="J75" s="58"/>
      <c r="K75" s="58"/>
      <c r="L75" s="56"/>
    </row>
    <row r="76" spans="2:65" s="1" customFormat="1" ht="10.35" customHeight="1">
      <c r="B76" s="36"/>
      <c r="C76" s="58"/>
      <c r="D76" s="58"/>
      <c r="E76" s="58"/>
      <c r="F76" s="58"/>
      <c r="G76" s="58"/>
      <c r="H76" s="58"/>
      <c r="I76" s="163"/>
      <c r="J76" s="58"/>
      <c r="K76" s="58"/>
      <c r="L76" s="56"/>
    </row>
    <row r="77" spans="2:65" s="10" customFormat="1" ht="29.25" customHeight="1">
      <c r="B77" s="166"/>
      <c r="C77" s="167" t="s">
        <v>180</v>
      </c>
      <c r="D77" s="168" t="s">
        <v>60</v>
      </c>
      <c r="E77" s="168" t="s">
        <v>56</v>
      </c>
      <c r="F77" s="168" t="s">
        <v>181</v>
      </c>
      <c r="G77" s="168" t="s">
        <v>182</v>
      </c>
      <c r="H77" s="168" t="s">
        <v>183</v>
      </c>
      <c r="I77" s="169" t="s">
        <v>184</v>
      </c>
      <c r="J77" s="168" t="s">
        <v>166</v>
      </c>
      <c r="K77" s="170" t="s">
        <v>185</v>
      </c>
      <c r="L77" s="171"/>
      <c r="M77" s="77" t="s">
        <v>186</v>
      </c>
      <c r="N77" s="78" t="s">
        <v>45</v>
      </c>
      <c r="O77" s="78" t="s">
        <v>187</v>
      </c>
      <c r="P77" s="78" t="s">
        <v>188</v>
      </c>
      <c r="Q77" s="78" t="s">
        <v>189</v>
      </c>
      <c r="R77" s="78" t="s">
        <v>190</v>
      </c>
      <c r="S77" s="78" t="s">
        <v>191</v>
      </c>
      <c r="T77" s="79" t="s">
        <v>192</v>
      </c>
    </row>
    <row r="78" spans="2:65" s="1" customFormat="1" ht="29.25" customHeight="1">
      <c r="B78" s="36"/>
      <c r="C78" s="83" t="s">
        <v>167</v>
      </c>
      <c r="D78" s="58"/>
      <c r="E78" s="58"/>
      <c r="F78" s="58"/>
      <c r="G78" s="58"/>
      <c r="H78" s="58"/>
      <c r="I78" s="163"/>
      <c r="J78" s="172">
        <f>BK78</f>
        <v>0</v>
      </c>
      <c r="K78" s="58"/>
      <c r="L78" s="56"/>
      <c r="M78" s="80"/>
      <c r="N78" s="81"/>
      <c r="O78" s="81"/>
      <c r="P78" s="173">
        <f>P79+P106</f>
        <v>0</v>
      </c>
      <c r="Q78" s="81"/>
      <c r="R78" s="173">
        <f>R79+R106</f>
        <v>0</v>
      </c>
      <c r="S78" s="81"/>
      <c r="T78" s="174">
        <f>T79+T106</f>
        <v>0</v>
      </c>
      <c r="AT78" s="19" t="s">
        <v>74</v>
      </c>
      <c r="AU78" s="19" t="s">
        <v>168</v>
      </c>
      <c r="BK78" s="175">
        <f>BK79+BK106</f>
        <v>0</v>
      </c>
    </row>
    <row r="79" spans="2:65" s="11" customFormat="1" ht="37.35" customHeight="1">
      <c r="B79" s="176"/>
      <c r="C79" s="177"/>
      <c r="D79" s="190" t="s">
        <v>74</v>
      </c>
      <c r="E79" s="281" t="s">
        <v>5063</v>
      </c>
      <c r="F79" s="281" t="s">
        <v>5064</v>
      </c>
      <c r="G79" s="177"/>
      <c r="H79" s="177"/>
      <c r="I79" s="180"/>
      <c r="J79" s="282">
        <f>BK79</f>
        <v>0</v>
      </c>
      <c r="K79" s="177"/>
      <c r="L79" s="182"/>
      <c r="M79" s="183"/>
      <c r="N79" s="184"/>
      <c r="O79" s="184"/>
      <c r="P79" s="185">
        <f>SUM(P80:P105)</f>
        <v>0</v>
      </c>
      <c r="Q79" s="184"/>
      <c r="R79" s="185">
        <f>SUM(R80:R105)</f>
        <v>0</v>
      </c>
      <c r="S79" s="184"/>
      <c r="T79" s="186">
        <f>SUM(T80:T105)</f>
        <v>0</v>
      </c>
      <c r="AR79" s="187" t="s">
        <v>23</v>
      </c>
      <c r="AT79" s="188" t="s">
        <v>74</v>
      </c>
      <c r="AU79" s="188" t="s">
        <v>75</v>
      </c>
      <c r="AY79" s="187" t="s">
        <v>195</v>
      </c>
      <c r="BK79" s="189">
        <f>SUM(BK80:BK105)</f>
        <v>0</v>
      </c>
    </row>
    <row r="80" spans="2:65" s="1" customFormat="1" ht="20.399999999999999" customHeight="1">
      <c r="B80" s="36"/>
      <c r="C80" s="193" t="s">
        <v>23</v>
      </c>
      <c r="D80" s="193" t="s">
        <v>198</v>
      </c>
      <c r="E80" s="194" t="s">
        <v>5065</v>
      </c>
      <c r="F80" s="195" t="s">
        <v>5066</v>
      </c>
      <c r="G80" s="196" t="s">
        <v>886</v>
      </c>
      <c r="H80" s="197">
        <v>1</v>
      </c>
      <c r="I80" s="198"/>
      <c r="J80" s="199">
        <f t="shared" ref="J80:J105" si="0">ROUND(I80*H80,2)</f>
        <v>0</v>
      </c>
      <c r="K80" s="195" t="s">
        <v>22</v>
      </c>
      <c r="L80" s="56"/>
      <c r="M80" s="200" t="s">
        <v>22</v>
      </c>
      <c r="N80" s="201" t="s">
        <v>46</v>
      </c>
      <c r="O80" s="37"/>
      <c r="P80" s="202">
        <f t="shared" ref="P80:P105" si="1">O80*H80</f>
        <v>0</v>
      </c>
      <c r="Q80" s="202">
        <v>0</v>
      </c>
      <c r="R80" s="202">
        <f t="shared" ref="R80:R105" si="2">Q80*H80</f>
        <v>0</v>
      </c>
      <c r="S80" s="202">
        <v>0</v>
      </c>
      <c r="T80" s="203">
        <f t="shared" ref="T80:T105" si="3">S80*H80</f>
        <v>0</v>
      </c>
      <c r="AR80" s="19" t="s">
        <v>258</v>
      </c>
      <c r="AT80" s="19" t="s">
        <v>198</v>
      </c>
      <c r="AU80" s="19" t="s">
        <v>23</v>
      </c>
      <c r="AY80" s="19" t="s">
        <v>195</v>
      </c>
      <c r="BE80" s="204">
        <f t="shared" ref="BE80:BE105" si="4">IF(N80="základní",J80,0)</f>
        <v>0</v>
      </c>
      <c r="BF80" s="204">
        <f t="shared" ref="BF80:BF105" si="5">IF(N80="snížená",J80,0)</f>
        <v>0</v>
      </c>
      <c r="BG80" s="204">
        <f t="shared" ref="BG80:BG105" si="6">IF(N80="zákl. přenesená",J80,0)</f>
        <v>0</v>
      </c>
      <c r="BH80" s="204">
        <f t="shared" ref="BH80:BH105" si="7">IF(N80="sníž. přenesená",J80,0)</f>
        <v>0</v>
      </c>
      <c r="BI80" s="204">
        <f t="shared" ref="BI80:BI105" si="8">IF(N80="nulová",J80,0)</f>
        <v>0</v>
      </c>
      <c r="BJ80" s="19" t="s">
        <v>23</v>
      </c>
      <c r="BK80" s="204">
        <f t="shared" ref="BK80:BK105" si="9">ROUND(I80*H80,2)</f>
        <v>0</v>
      </c>
      <c r="BL80" s="19" t="s">
        <v>258</v>
      </c>
      <c r="BM80" s="19" t="s">
        <v>5067</v>
      </c>
    </row>
    <row r="81" spans="2:65" s="1" customFormat="1" ht="28.8" customHeight="1">
      <c r="B81" s="36"/>
      <c r="C81" s="193" t="s">
        <v>83</v>
      </c>
      <c r="D81" s="193" t="s">
        <v>198</v>
      </c>
      <c r="E81" s="194" t="s">
        <v>5068</v>
      </c>
      <c r="F81" s="195" t="s">
        <v>5069</v>
      </c>
      <c r="G81" s="196" t="s">
        <v>886</v>
      </c>
      <c r="H81" s="197">
        <v>1</v>
      </c>
      <c r="I81" s="198"/>
      <c r="J81" s="199">
        <f t="shared" si="0"/>
        <v>0</v>
      </c>
      <c r="K81" s="195" t="s">
        <v>22</v>
      </c>
      <c r="L81" s="56"/>
      <c r="M81" s="200" t="s">
        <v>22</v>
      </c>
      <c r="N81" s="201" t="s">
        <v>46</v>
      </c>
      <c r="O81" s="37"/>
      <c r="P81" s="202">
        <f t="shared" si="1"/>
        <v>0</v>
      </c>
      <c r="Q81" s="202">
        <v>0</v>
      </c>
      <c r="R81" s="202">
        <f t="shared" si="2"/>
        <v>0</v>
      </c>
      <c r="S81" s="202">
        <v>0</v>
      </c>
      <c r="T81" s="203">
        <f t="shared" si="3"/>
        <v>0</v>
      </c>
      <c r="AR81" s="19" t="s">
        <v>258</v>
      </c>
      <c r="AT81" s="19" t="s">
        <v>198</v>
      </c>
      <c r="AU81" s="19" t="s">
        <v>23</v>
      </c>
      <c r="AY81" s="19" t="s">
        <v>195</v>
      </c>
      <c r="BE81" s="204">
        <f t="shared" si="4"/>
        <v>0</v>
      </c>
      <c r="BF81" s="204">
        <f t="shared" si="5"/>
        <v>0</v>
      </c>
      <c r="BG81" s="204">
        <f t="shared" si="6"/>
        <v>0</v>
      </c>
      <c r="BH81" s="204">
        <f t="shared" si="7"/>
        <v>0</v>
      </c>
      <c r="BI81" s="204">
        <f t="shared" si="8"/>
        <v>0</v>
      </c>
      <c r="BJ81" s="19" t="s">
        <v>23</v>
      </c>
      <c r="BK81" s="204">
        <f t="shared" si="9"/>
        <v>0</v>
      </c>
      <c r="BL81" s="19" t="s">
        <v>258</v>
      </c>
      <c r="BM81" s="19" t="s">
        <v>5070</v>
      </c>
    </row>
    <row r="82" spans="2:65" s="1" customFormat="1" ht="20.399999999999999" customHeight="1">
      <c r="B82" s="36"/>
      <c r="C82" s="193" t="s">
        <v>216</v>
      </c>
      <c r="D82" s="193" t="s">
        <v>198</v>
      </c>
      <c r="E82" s="194" t="s">
        <v>5071</v>
      </c>
      <c r="F82" s="195" t="s">
        <v>5072</v>
      </c>
      <c r="G82" s="196" t="s">
        <v>2177</v>
      </c>
      <c r="H82" s="197">
        <v>2</v>
      </c>
      <c r="I82" s="198"/>
      <c r="J82" s="199">
        <f t="shared" si="0"/>
        <v>0</v>
      </c>
      <c r="K82" s="195" t="s">
        <v>22</v>
      </c>
      <c r="L82" s="56"/>
      <c r="M82" s="200" t="s">
        <v>22</v>
      </c>
      <c r="N82" s="201" t="s">
        <v>46</v>
      </c>
      <c r="O82" s="37"/>
      <c r="P82" s="202">
        <f t="shared" si="1"/>
        <v>0</v>
      </c>
      <c r="Q82" s="202">
        <v>0</v>
      </c>
      <c r="R82" s="202">
        <f t="shared" si="2"/>
        <v>0</v>
      </c>
      <c r="S82" s="202">
        <v>0</v>
      </c>
      <c r="T82" s="203">
        <f t="shared" si="3"/>
        <v>0</v>
      </c>
      <c r="AR82" s="19" t="s">
        <v>258</v>
      </c>
      <c r="AT82" s="19" t="s">
        <v>198</v>
      </c>
      <c r="AU82" s="19" t="s">
        <v>23</v>
      </c>
      <c r="AY82" s="19" t="s">
        <v>195</v>
      </c>
      <c r="BE82" s="204">
        <f t="shared" si="4"/>
        <v>0</v>
      </c>
      <c r="BF82" s="204">
        <f t="shared" si="5"/>
        <v>0</v>
      </c>
      <c r="BG82" s="204">
        <f t="shared" si="6"/>
        <v>0</v>
      </c>
      <c r="BH82" s="204">
        <f t="shared" si="7"/>
        <v>0</v>
      </c>
      <c r="BI82" s="204">
        <f t="shared" si="8"/>
        <v>0</v>
      </c>
      <c r="BJ82" s="19" t="s">
        <v>23</v>
      </c>
      <c r="BK82" s="204">
        <f t="shared" si="9"/>
        <v>0</v>
      </c>
      <c r="BL82" s="19" t="s">
        <v>258</v>
      </c>
      <c r="BM82" s="19" t="s">
        <v>5073</v>
      </c>
    </row>
    <row r="83" spans="2:65" s="1" customFormat="1" ht="20.399999999999999" customHeight="1">
      <c r="B83" s="36"/>
      <c r="C83" s="193" t="s">
        <v>202</v>
      </c>
      <c r="D83" s="193" t="s">
        <v>198</v>
      </c>
      <c r="E83" s="194" t="s">
        <v>5074</v>
      </c>
      <c r="F83" s="195" t="s">
        <v>2903</v>
      </c>
      <c r="G83" s="196" t="s">
        <v>206</v>
      </c>
      <c r="H83" s="197">
        <v>1.5</v>
      </c>
      <c r="I83" s="198"/>
      <c r="J83" s="199">
        <f t="shared" si="0"/>
        <v>0</v>
      </c>
      <c r="K83" s="195" t="s">
        <v>22</v>
      </c>
      <c r="L83" s="56"/>
      <c r="M83" s="200" t="s">
        <v>22</v>
      </c>
      <c r="N83" s="201" t="s">
        <v>46</v>
      </c>
      <c r="O83" s="37"/>
      <c r="P83" s="202">
        <f t="shared" si="1"/>
        <v>0</v>
      </c>
      <c r="Q83" s="202">
        <v>0</v>
      </c>
      <c r="R83" s="202">
        <f t="shared" si="2"/>
        <v>0</v>
      </c>
      <c r="S83" s="202">
        <v>0</v>
      </c>
      <c r="T83" s="203">
        <f t="shared" si="3"/>
        <v>0</v>
      </c>
      <c r="AR83" s="19" t="s">
        <v>258</v>
      </c>
      <c r="AT83" s="19" t="s">
        <v>198</v>
      </c>
      <c r="AU83" s="19" t="s">
        <v>23</v>
      </c>
      <c r="AY83" s="19" t="s">
        <v>195</v>
      </c>
      <c r="BE83" s="204">
        <f t="shared" si="4"/>
        <v>0</v>
      </c>
      <c r="BF83" s="204">
        <f t="shared" si="5"/>
        <v>0</v>
      </c>
      <c r="BG83" s="204">
        <f t="shared" si="6"/>
        <v>0</v>
      </c>
      <c r="BH83" s="204">
        <f t="shared" si="7"/>
        <v>0</v>
      </c>
      <c r="BI83" s="204">
        <f t="shared" si="8"/>
        <v>0</v>
      </c>
      <c r="BJ83" s="19" t="s">
        <v>23</v>
      </c>
      <c r="BK83" s="204">
        <f t="shared" si="9"/>
        <v>0</v>
      </c>
      <c r="BL83" s="19" t="s">
        <v>258</v>
      </c>
      <c r="BM83" s="19" t="s">
        <v>5075</v>
      </c>
    </row>
    <row r="84" spans="2:65" s="1" customFormat="1" ht="20.399999999999999" customHeight="1">
      <c r="B84" s="36"/>
      <c r="C84" s="193" t="s">
        <v>239</v>
      </c>
      <c r="D84" s="193" t="s">
        <v>198</v>
      </c>
      <c r="E84" s="194" t="s">
        <v>5076</v>
      </c>
      <c r="F84" s="195" t="s">
        <v>2911</v>
      </c>
      <c r="G84" s="196" t="s">
        <v>206</v>
      </c>
      <c r="H84" s="197">
        <v>1.5</v>
      </c>
      <c r="I84" s="198"/>
      <c r="J84" s="199">
        <f t="shared" si="0"/>
        <v>0</v>
      </c>
      <c r="K84" s="195" t="s">
        <v>22</v>
      </c>
      <c r="L84" s="56"/>
      <c r="M84" s="200" t="s">
        <v>22</v>
      </c>
      <c r="N84" s="201" t="s">
        <v>46</v>
      </c>
      <c r="O84" s="37"/>
      <c r="P84" s="202">
        <f t="shared" si="1"/>
        <v>0</v>
      </c>
      <c r="Q84" s="202">
        <v>0</v>
      </c>
      <c r="R84" s="202">
        <f t="shared" si="2"/>
        <v>0</v>
      </c>
      <c r="S84" s="202">
        <v>0</v>
      </c>
      <c r="T84" s="203">
        <f t="shared" si="3"/>
        <v>0</v>
      </c>
      <c r="AR84" s="19" t="s">
        <v>258</v>
      </c>
      <c r="AT84" s="19" t="s">
        <v>198</v>
      </c>
      <c r="AU84" s="19" t="s">
        <v>23</v>
      </c>
      <c r="AY84" s="19" t="s">
        <v>195</v>
      </c>
      <c r="BE84" s="204">
        <f t="shared" si="4"/>
        <v>0</v>
      </c>
      <c r="BF84" s="204">
        <f t="shared" si="5"/>
        <v>0</v>
      </c>
      <c r="BG84" s="204">
        <f t="shared" si="6"/>
        <v>0</v>
      </c>
      <c r="BH84" s="204">
        <f t="shared" si="7"/>
        <v>0</v>
      </c>
      <c r="BI84" s="204">
        <f t="shared" si="8"/>
        <v>0</v>
      </c>
      <c r="BJ84" s="19" t="s">
        <v>23</v>
      </c>
      <c r="BK84" s="204">
        <f t="shared" si="9"/>
        <v>0</v>
      </c>
      <c r="BL84" s="19" t="s">
        <v>258</v>
      </c>
      <c r="BM84" s="19" t="s">
        <v>5077</v>
      </c>
    </row>
    <row r="85" spans="2:65" s="1" customFormat="1" ht="20.399999999999999" customHeight="1">
      <c r="B85" s="36"/>
      <c r="C85" s="193" t="s">
        <v>196</v>
      </c>
      <c r="D85" s="193" t="s">
        <v>198</v>
      </c>
      <c r="E85" s="194" t="s">
        <v>5078</v>
      </c>
      <c r="F85" s="195" t="s">
        <v>2877</v>
      </c>
      <c r="G85" s="196" t="s">
        <v>2878</v>
      </c>
      <c r="H85" s="197">
        <v>1</v>
      </c>
      <c r="I85" s="198"/>
      <c r="J85" s="199">
        <f t="shared" si="0"/>
        <v>0</v>
      </c>
      <c r="K85" s="195" t="s">
        <v>22</v>
      </c>
      <c r="L85" s="56"/>
      <c r="M85" s="200" t="s">
        <v>22</v>
      </c>
      <c r="N85" s="201" t="s">
        <v>46</v>
      </c>
      <c r="O85" s="37"/>
      <c r="P85" s="202">
        <f t="shared" si="1"/>
        <v>0</v>
      </c>
      <c r="Q85" s="202">
        <v>0</v>
      </c>
      <c r="R85" s="202">
        <f t="shared" si="2"/>
        <v>0</v>
      </c>
      <c r="S85" s="202">
        <v>0</v>
      </c>
      <c r="T85" s="203">
        <f t="shared" si="3"/>
        <v>0</v>
      </c>
      <c r="AR85" s="19" t="s">
        <v>258</v>
      </c>
      <c r="AT85" s="19" t="s">
        <v>198</v>
      </c>
      <c r="AU85" s="19" t="s">
        <v>23</v>
      </c>
      <c r="AY85" s="19" t="s">
        <v>195</v>
      </c>
      <c r="BE85" s="204">
        <f t="shared" si="4"/>
        <v>0</v>
      </c>
      <c r="BF85" s="204">
        <f t="shared" si="5"/>
        <v>0</v>
      </c>
      <c r="BG85" s="204">
        <f t="shared" si="6"/>
        <v>0</v>
      </c>
      <c r="BH85" s="204">
        <f t="shared" si="7"/>
        <v>0</v>
      </c>
      <c r="BI85" s="204">
        <f t="shared" si="8"/>
        <v>0</v>
      </c>
      <c r="BJ85" s="19" t="s">
        <v>23</v>
      </c>
      <c r="BK85" s="204">
        <f t="shared" si="9"/>
        <v>0</v>
      </c>
      <c r="BL85" s="19" t="s">
        <v>258</v>
      </c>
      <c r="BM85" s="19" t="s">
        <v>5079</v>
      </c>
    </row>
    <row r="86" spans="2:65" s="1" customFormat="1" ht="20.399999999999999" customHeight="1">
      <c r="B86" s="36"/>
      <c r="C86" s="193" t="s">
        <v>255</v>
      </c>
      <c r="D86" s="193" t="s">
        <v>198</v>
      </c>
      <c r="E86" s="194" t="s">
        <v>5080</v>
      </c>
      <c r="F86" s="195" t="s">
        <v>5081</v>
      </c>
      <c r="G86" s="196" t="s">
        <v>206</v>
      </c>
      <c r="H86" s="197">
        <v>57.5</v>
      </c>
      <c r="I86" s="198"/>
      <c r="J86" s="199">
        <f t="shared" si="0"/>
        <v>0</v>
      </c>
      <c r="K86" s="195" t="s">
        <v>22</v>
      </c>
      <c r="L86" s="56"/>
      <c r="M86" s="200" t="s">
        <v>22</v>
      </c>
      <c r="N86" s="201" t="s">
        <v>46</v>
      </c>
      <c r="O86" s="37"/>
      <c r="P86" s="202">
        <f t="shared" si="1"/>
        <v>0</v>
      </c>
      <c r="Q86" s="202">
        <v>0</v>
      </c>
      <c r="R86" s="202">
        <f t="shared" si="2"/>
        <v>0</v>
      </c>
      <c r="S86" s="202">
        <v>0</v>
      </c>
      <c r="T86" s="203">
        <f t="shared" si="3"/>
        <v>0</v>
      </c>
      <c r="AR86" s="19" t="s">
        <v>258</v>
      </c>
      <c r="AT86" s="19" t="s">
        <v>198</v>
      </c>
      <c r="AU86" s="19" t="s">
        <v>23</v>
      </c>
      <c r="AY86" s="19" t="s">
        <v>195</v>
      </c>
      <c r="BE86" s="204">
        <f t="shared" si="4"/>
        <v>0</v>
      </c>
      <c r="BF86" s="204">
        <f t="shared" si="5"/>
        <v>0</v>
      </c>
      <c r="BG86" s="204">
        <f t="shared" si="6"/>
        <v>0</v>
      </c>
      <c r="BH86" s="204">
        <f t="shared" si="7"/>
        <v>0</v>
      </c>
      <c r="BI86" s="204">
        <f t="shared" si="8"/>
        <v>0</v>
      </c>
      <c r="BJ86" s="19" t="s">
        <v>23</v>
      </c>
      <c r="BK86" s="204">
        <f t="shared" si="9"/>
        <v>0</v>
      </c>
      <c r="BL86" s="19" t="s">
        <v>258</v>
      </c>
      <c r="BM86" s="19" t="s">
        <v>5082</v>
      </c>
    </row>
    <row r="87" spans="2:65" s="1" customFormat="1" ht="20.399999999999999" customHeight="1">
      <c r="B87" s="36"/>
      <c r="C87" s="193" t="s">
        <v>262</v>
      </c>
      <c r="D87" s="193" t="s">
        <v>198</v>
      </c>
      <c r="E87" s="194" t="s">
        <v>5083</v>
      </c>
      <c r="F87" s="195" t="s">
        <v>2889</v>
      </c>
      <c r="G87" s="196" t="s">
        <v>2177</v>
      </c>
      <c r="H87" s="197">
        <v>2</v>
      </c>
      <c r="I87" s="198"/>
      <c r="J87" s="199">
        <f t="shared" si="0"/>
        <v>0</v>
      </c>
      <c r="K87" s="195" t="s">
        <v>22</v>
      </c>
      <c r="L87" s="56"/>
      <c r="M87" s="200" t="s">
        <v>22</v>
      </c>
      <c r="N87" s="201" t="s">
        <v>46</v>
      </c>
      <c r="O87" s="37"/>
      <c r="P87" s="202">
        <f t="shared" si="1"/>
        <v>0</v>
      </c>
      <c r="Q87" s="202">
        <v>0</v>
      </c>
      <c r="R87" s="202">
        <f t="shared" si="2"/>
        <v>0</v>
      </c>
      <c r="S87" s="202">
        <v>0</v>
      </c>
      <c r="T87" s="203">
        <f t="shared" si="3"/>
        <v>0</v>
      </c>
      <c r="AR87" s="19" t="s">
        <v>258</v>
      </c>
      <c r="AT87" s="19" t="s">
        <v>198</v>
      </c>
      <c r="AU87" s="19" t="s">
        <v>23</v>
      </c>
      <c r="AY87" s="19" t="s">
        <v>195</v>
      </c>
      <c r="BE87" s="204">
        <f t="shared" si="4"/>
        <v>0</v>
      </c>
      <c r="BF87" s="204">
        <f t="shared" si="5"/>
        <v>0</v>
      </c>
      <c r="BG87" s="204">
        <f t="shared" si="6"/>
        <v>0</v>
      </c>
      <c r="BH87" s="204">
        <f t="shared" si="7"/>
        <v>0</v>
      </c>
      <c r="BI87" s="204">
        <f t="shared" si="8"/>
        <v>0</v>
      </c>
      <c r="BJ87" s="19" t="s">
        <v>23</v>
      </c>
      <c r="BK87" s="204">
        <f t="shared" si="9"/>
        <v>0</v>
      </c>
      <c r="BL87" s="19" t="s">
        <v>258</v>
      </c>
      <c r="BM87" s="19" t="s">
        <v>5084</v>
      </c>
    </row>
    <row r="88" spans="2:65" s="1" customFormat="1" ht="20.399999999999999" customHeight="1">
      <c r="B88" s="36"/>
      <c r="C88" s="193" t="s">
        <v>218</v>
      </c>
      <c r="D88" s="193" t="s">
        <v>198</v>
      </c>
      <c r="E88" s="194" t="s">
        <v>5085</v>
      </c>
      <c r="F88" s="195" t="s">
        <v>2862</v>
      </c>
      <c r="G88" s="196" t="s">
        <v>206</v>
      </c>
      <c r="H88" s="197">
        <v>2</v>
      </c>
      <c r="I88" s="198"/>
      <c r="J88" s="199">
        <f t="shared" si="0"/>
        <v>0</v>
      </c>
      <c r="K88" s="195" t="s">
        <v>22</v>
      </c>
      <c r="L88" s="56"/>
      <c r="M88" s="200" t="s">
        <v>22</v>
      </c>
      <c r="N88" s="201" t="s">
        <v>46</v>
      </c>
      <c r="O88" s="37"/>
      <c r="P88" s="202">
        <f t="shared" si="1"/>
        <v>0</v>
      </c>
      <c r="Q88" s="202">
        <v>0</v>
      </c>
      <c r="R88" s="202">
        <f t="shared" si="2"/>
        <v>0</v>
      </c>
      <c r="S88" s="202">
        <v>0</v>
      </c>
      <c r="T88" s="203">
        <f t="shared" si="3"/>
        <v>0</v>
      </c>
      <c r="AR88" s="19" t="s">
        <v>258</v>
      </c>
      <c r="AT88" s="19" t="s">
        <v>198</v>
      </c>
      <c r="AU88" s="19" t="s">
        <v>23</v>
      </c>
      <c r="AY88" s="19" t="s">
        <v>195</v>
      </c>
      <c r="BE88" s="204">
        <f t="shared" si="4"/>
        <v>0</v>
      </c>
      <c r="BF88" s="204">
        <f t="shared" si="5"/>
        <v>0</v>
      </c>
      <c r="BG88" s="204">
        <f t="shared" si="6"/>
        <v>0</v>
      </c>
      <c r="BH88" s="204">
        <f t="shared" si="7"/>
        <v>0</v>
      </c>
      <c r="BI88" s="204">
        <f t="shared" si="8"/>
        <v>0</v>
      </c>
      <c r="BJ88" s="19" t="s">
        <v>23</v>
      </c>
      <c r="BK88" s="204">
        <f t="shared" si="9"/>
        <v>0</v>
      </c>
      <c r="BL88" s="19" t="s">
        <v>258</v>
      </c>
      <c r="BM88" s="19" t="s">
        <v>5086</v>
      </c>
    </row>
    <row r="89" spans="2:65" s="1" customFormat="1" ht="20.399999999999999" customHeight="1">
      <c r="B89" s="36"/>
      <c r="C89" s="193" t="s">
        <v>28</v>
      </c>
      <c r="D89" s="193" t="s">
        <v>198</v>
      </c>
      <c r="E89" s="194" t="s">
        <v>5087</v>
      </c>
      <c r="F89" s="195" t="s">
        <v>2903</v>
      </c>
      <c r="G89" s="196" t="s">
        <v>206</v>
      </c>
      <c r="H89" s="197">
        <v>20</v>
      </c>
      <c r="I89" s="198"/>
      <c r="J89" s="199">
        <f t="shared" si="0"/>
        <v>0</v>
      </c>
      <c r="K89" s="195" t="s">
        <v>22</v>
      </c>
      <c r="L89" s="56"/>
      <c r="M89" s="200" t="s">
        <v>22</v>
      </c>
      <c r="N89" s="201" t="s">
        <v>46</v>
      </c>
      <c r="O89" s="37"/>
      <c r="P89" s="202">
        <f t="shared" si="1"/>
        <v>0</v>
      </c>
      <c r="Q89" s="202">
        <v>0</v>
      </c>
      <c r="R89" s="202">
        <f t="shared" si="2"/>
        <v>0</v>
      </c>
      <c r="S89" s="202">
        <v>0</v>
      </c>
      <c r="T89" s="203">
        <f t="shared" si="3"/>
        <v>0</v>
      </c>
      <c r="AR89" s="19" t="s">
        <v>258</v>
      </c>
      <c r="AT89" s="19" t="s">
        <v>198</v>
      </c>
      <c r="AU89" s="19" t="s">
        <v>23</v>
      </c>
      <c r="AY89" s="19" t="s">
        <v>195</v>
      </c>
      <c r="BE89" s="204">
        <f t="shared" si="4"/>
        <v>0</v>
      </c>
      <c r="BF89" s="204">
        <f t="shared" si="5"/>
        <v>0</v>
      </c>
      <c r="BG89" s="204">
        <f t="shared" si="6"/>
        <v>0</v>
      </c>
      <c r="BH89" s="204">
        <f t="shared" si="7"/>
        <v>0</v>
      </c>
      <c r="BI89" s="204">
        <f t="shared" si="8"/>
        <v>0</v>
      </c>
      <c r="BJ89" s="19" t="s">
        <v>23</v>
      </c>
      <c r="BK89" s="204">
        <f t="shared" si="9"/>
        <v>0</v>
      </c>
      <c r="BL89" s="19" t="s">
        <v>258</v>
      </c>
      <c r="BM89" s="19" t="s">
        <v>5088</v>
      </c>
    </row>
    <row r="90" spans="2:65" s="1" customFormat="1" ht="20.399999999999999" customHeight="1">
      <c r="B90" s="36"/>
      <c r="C90" s="193" t="s">
        <v>363</v>
      </c>
      <c r="D90" s="193" t="s">
        <v>198</v>
      </c>
      <c r="E90" s="194" t="s">
        <v>5089</v>
      </c>
      <c r="F90" s="195" t="s">
        <v>2951</v>
      </c>
      <c r="G90" s="196" t="s">
        <v>206</v>
      </c>
      <c r="H90" s="197">
        <v>24</v>
      </c>
      <c r="I90" s="198"/>
      <c r="J90" s="199">
        <f t="shared" si="0"/>
        <v>0</v>
      </c>
      <c r="K90" s="195" t="s">
        <v>22</v>
      </c>
      <c r="L90" s="56"/>
      <c r="M90" s="200" t="s">
        <v>22</v>
      </c>
      <c r="N90" s="201" t="s">
        <v>46</v>
      </c>
      <c r="O90" s="37"/>
      <c r="P90" s="202">
        <f t="shared" si="1"/>
        <v>0</v>
      </c>
      <c r="Q90" s="202">
        <v>0</v>
      </c>
      <c r="R90" s="202">
        <f t="shared" si="2"/>
        <v>0</v>
      </c>
      <c r="S90" s="202">
        <v>0</v>
      </c>
      <c r="T90" s="203">
        <f t="shared" si="3"/>
        <v>0</v>
      </c>
      <c r="AR90" s="19" t="s">
        <v>258</v>
      </c>
      <c r="AT90" s="19" t="s">
        <v>198</v>
      </c>
      <c r="AU90" s="19" t="s">
        <v>23</v>
      </c>
      <c r="AY90" s="19" t="s">
        <v>195</v>
      </c>
      <c r="BE90" s="204">
        <f t="shared" si="4"/>
        <v>0</v>
      </c>
      <c r="BF90" s="204">
        <f t="shared" si="5"/>
        <v>0</v>
      </c>
      <c r="BG90" s="204">
        <f t="shared" si="6"/>
        <v>0</v>
      </c>
      <c r="BH90" s="204">
        <f t="shared" si="7"/>
        <v>0</v>
      </c>
      <c r="BI90" s="204">
        <f t="shared" si="8"/>
        <v>0</v>
      </c>
      <c r="BJ90" s="19" t="s">
        <v>23</v>
      </c>
      <c r="BK90" s="204">
        <f t="shared" si="9"/>
        <v>0</v>
      </c>
      <c r="BL90" s="19" t="s">
        <v>258</v>
      </c>
      <c r="BM90" s="19" t="s">
        <v>5090</v>
      </c>
    </row>
    <row r="91" spans="2:65" s="1" customFormat="1" ht="20.399999999999999" customHeight="1">
      <c r="B91" s="36"/>
      <c r="C91" s="193" t="s">
        <v>371</v>
      </c>
      <c r="D91" s="193" t="s">
        <v>198</v>
      </c>
      <c r="E91" s="194" t="s">
        <v>5091</v>
      </c>
      <c r="F91" s="195" t="s">
        <v>2906</v>
      </c>
      <c r="G91" s="196" t="s">
        <v>231</v>
      </c>
      <c r="H91" s="197">
        <v>0.3</v>
      </c>
      <c r="I91" s="198"/>
      <c r="J91" s="199">
        <f t="shared" si="0"/>
        <v>0</v>
      </c>
      <c r="K91" s="195" t="s">
        <v>22</v>
      </c>
      <c r="L91" s="56"/>
      <c r="M91" s="200" t="s">
        <v>22</v>
      </c>
      <c r="N91" s="201" t="s">
        <v>46</v>
      </c>
      <c r="O91" s="37"/>
      <c r="P91" s="202">
        <f t="shared" si="1"/>
        <v>0</v>
      </c>
      <c r="Q91" s="202">
        <v>0</v>
      </c>
      <c r="R91" s="202">
        <f t="shared" si="2"/>
        <v>0</v>
      </c>
      <c r="S91" s="202">
        <v>0</v>
      </c>
      <c r="T91" s="203">
        <f t="shared" si="3"/>
        <v>0</v>
      </c>
      <c r="AR91" s="19" t="s">
        <v>258</v>
      </c>
      <c r="AT91" s="19" t="s">
        <v>198</v>
      </c>
      <c r="AU91" s="19" t="s">
        <v>23</v>
      </c>
      <c r="AY91" s="19" t="s">
        <v>195</v>
      </c>
      <c r="BE91" s="204">
        <f t="shared" si="4"/>
        <v>0</v>
      </c>
      <c r="BF91" s="204">
        <f t="shared" si="5"/>
        <v>0</v>
      </c>
      <c r="BG91" s="204">
        <f t="shared" si="6"/>
        <v>0</v>
      </c>
      <c r="BH91" s="204">
        <f t="shared" si="7"/>
        <v>0</v>
      </c>
      <c r="BI91" s="204">
        <f t="shared" si="8"/>
        <v>0</v>
      </c>
      <c r="BJ91" s="19" t="s">
        <v>23</v>
      </c>
      <c r="BK91" s="204">
        <f t="shared" si="9"/>
        <v>0</v>
      </c>
      <c r="BL91" s="19" t="s">
        <v>258</v>
      </c>
      <c r="BM91" s="19" t="s">
        <v>5092</v>
      </c>
    </row>
    <row r="92" spans="2:65" s="1" customFormat="1" ht="20.399999999999999" customHeight="1">
      <c r="B92" s="36"/>
      <c r="C92" s="193" t="s">
        <v>379</v>
      </c>
      <c r="D92" s="193" t="s">
        <v>198</v>
      </c>
      <c r="E92" s="194" t="s">
        <v>5093</v>
      </c>
      <c r="F92" s="195" t="s">
        <v>2874</v>
      </c>
      <c r="G92" s="196" t="s">
        <v>206</v>
      </c>
      <c r="H92" s="197">
        <v>2</v>
      </c>
      <c r="I92" s="198"/>
      <c r="J92" s="199">
        <f t="shared" si="0"/>
        <v>0</v>
      </c>
      <c r="K92" s="195" t="s">
        <v>22</v>
      </c>
      <c r="L92" s="56"/>
      <c r="M92" s="200" t="s">
        <v>22</v>
      </c>
      <c r="N92" s="201" t="s">
        <v>46</v>
      </c>
      <c r="O92" s="37"/>
      <c r="P92" s="202">
        <f t="shared" si="1"/>
        <v>0</v>
      </c>
      <c r="Q92" s="202">
        <v>0</v>
      </c>
      <c r="R92" s="202">
        <f t="shared" si="2"/>
        <v>0</v>
      </c>
      <c r="S92" s="202">
        <v>0</v>
      </c>
      <c r="T92" s="203">
        <f t="shared" si="3"/>
        <v>0</v>
      </c>
      <c r="AR92" s="19" t="s">
        <v>258</v>
      </c>
      <c r="AT92" s="19" t="s">
        <v>198</v>
      </c>
      <c r="AU92" s="19" t="s">
        <v>23</v>
      </c>
      <c r="AY92" s="19" t="s">
        <v>195</v>
      </c>
      <c r="BE92" s="204">
        <f t="shared" si="4"/>
        <v>0</v>
      </c>
      <c r="BF92" s="204">
        <f t="shared" si="5"/>
        <v>0</v>
      </c>
      <c r="BG92" s="204">
        <f t="shared" si="6"/>
        <v>0</v>
      </c>
      <c r="BH92" s="204">
        <f t="shared" si="7"/>
        <v>0</v>
      </c>
      <c r="BI92" s="204">
        <f t="shared" si="8"/>
        <v>0</v>
      </c>
      <c r="BJ92" s="19" t="s">
        <v>23</v>
      </c>
      <c r="BK92" s="204">
        <f t="shared" si="9"/>
        <v>0</v>
      </c>
      <c r="BL92" s="19" t="s">
        <v>258</v>
      </c>
      <c r="BM92" s="19" t="s">
        <v>5094</v>
      </c>
    </row>
    <row r="93" spans="2:65" s="1" customFormat="1" ht="20.399999999999999" customHeight="1">
      <c r="B93" s="36"/>
      <c r="C93" s="193" t="s">
        <v>386</v>
      </c>
      <c r="D93" s="193" t="s">
        <v>198</v>
      </c>
      <c r="E93" s="194" t="s">
        <v>5095</v>
      </c>
      <c r="F93" s="195" t="s">
        <v>2911</v>
      </c>
      <c r="G93" s="196" t="s">
        <v>206</v>
      </c>
      <c r="H93" s="197">
        <v>44</v>
      </c>
      <c r="I93" s="198"/>
      <c r="J93" s="199">
        <f t="shared" si="0"/>
        <v>0</v>
      </c>
      <c r="K93" s="195" t="s">
        <v>22</v>
      </c>
      <c r="L93" s="56"/>
      <c r="M93" s="200" t="s">
        <v>22</v>
      </c>
      <c r="N93" s="201" t="s">
        <v>46</v>
      </c>
      <c r="O93" s="37"/>
      <c r="P93" s="202">
        <f t="shared" si="1"/>
        <v>0</v>
      </c>
      <c r="Q93" s="202">
        <v>0</v>
      </c>
      <c r="R93" s="202">
        <f t="shared" si="2"/>
        <v>0</v>
      </c>
      <c r="S93" s="202">
        <v>0</v>
      </c>
      <c r="T93" s="203">
        <f t="shared" si="3"/>
        <v>0</v>
      </c>
      <c r="AR93" s="19" t="s">
        <v>258</v>
      </c>
      <c r="AT93" s="19" t="s">
        <v>198</v>
      </c>
      <c r="AU93" s="19" t="s">
        <v>23</v>
      </c>
      <c r="AY93" s="19" t="s">
        <v>195</v>
      </c>
      <c r="BE93" s="204">
        <f t="shared" si="4"/>
        <v>0</v>
      </c>
      <c r="BF93" s="204">
        <f t="shared" si="5"/>
        <v>0</v>
      </c>
      <c r="BG93" s="204">
        <f t="shared" si="6"/>
        <v>0</v>
      </c>
      <c r="BH93" s="204">
        <f t="shared" si="7"/>
        <v>0</v>
      </c>
      <c r="BI93" s="204">
        <f t="shared" si="8"/>
        <v>0</v>
      </c>
      <c r="BJ93" s="19" t="s">
        <v>23</v>
      </c>
      <c r="BK93" s="204">
        <f t="shared" si="9"/>
        <v>0</v>
      </c>
      <c r="BL93" s="19" t="s">
        <v>258</v>
      </c>
      <c r="BM93" s="19" t="s">
        <v>5096</v>
      </c>
    </row>
    <row r="94" spans="2:65" s="1" customFormat="1" ht="20.399999999999999" customHeight="1">
      <c r="B94" s="36"/>
      <c r="C94" s="193" t="s">
        <v>8</v>
      </c>
      <c r="D94" s="193" t="s">
        <v>198</v>
      </c>
      <c r="E94" s="194" t="s">
        <v>5097</v>
      </c>
      <c r="F94" s="195" t="s">
        <v>2877</v>
      </c>
      <c r="G94" s="196" t="s">
        <v>2878</v>
      </c>
      <c r="H94" s="197">
        <v>1</v>
      </c>
      <c r="I94" s="198"/>
      <c r="J94" s="199">
        <f t="shared" si="0"/>
        <v>0</v>
      </c>
      <c r="K94" s="195" t="s">
        <v>22</v>
      </c>
      <c r="L94" s="56"/>
      <c r="M94" s="200" t="s">
        <v>22</v>
      </c>
      <c r="N94" s="201" t="s">
        <v>46</v>
      </c>
      <c r="O94" s="37"/>
      <c r="P94" s="202">
        <f t="shared" si="1"/>
        <v>0</v>
      </c>
      <c r="Q94" s="202">
        <v>0</v>
      </c>
      <c r="R94" s="202">
        <f t="shared" si="2"/>
        <v>0</v>
      </c>
      <c r="S94" s="202">
        <v>0</v>
      </c>
      <c r="T94" s="203">
        <f t="shared" si="3"/>
        <v>0</v>
      </c>
      <c r="AR94" s="19" t="s">
        <v>258</v>
      </c>
      <c r="AT94" s="19" t="s">
        <v>198</v>
      </c>
      <c r="AU94" s="19" t="s">
        <v>23</v>
      </c>
      <c r="AY94" s="19" t="s">
        <v>195</v>
      </c>
      <c r="BE94" s="204">
        <f t="shared" si="4"/>
        <v>0</v>
      </c>
      <c r="BF94" s="204">
        <f t="shared" si="5"/>
        <v>0</v>
      </c>
      <c r="BG94" s="204">
        <f t="shared" si="6"/>
        <v>0</v>
      </c>
      <c r="BH94" s="204">
        <f t="shared" si="7"/>
        <v>0</v>
      </c>
      <c r="BI94" s="204">
        <f t="shared" si="8"/>
        <v>0</v>
      </c>
      <c r="BJ94" s="19" t="s">
        <v>23</v>
      </c>
      <c r="BK94" s="204">
        <f t="shared" si="9"/>
        <v>0</v>
      </c>
      <c r="BL94" s="19" t="s">
        <v>258</v>
      </c>
      <c r="BM94" s="19" t="s">
        <v>5098</v>
      </c>
    </row>
    <row r="95" spans="2:65" s="1" customFormat="1" ht="28.8" customHeight="1">
      <c r="B95" s="36"/>
      <c r="C95" s="193" t="s">
        <v>258</v>
      </c>
      <c r="D95" s="193" t="s">
        <v>198</v>
      </c>
      <c r="E95" s="194" t="s">
        <v>5099</v>
      </c>
      <c r="F95" s="195" t="s">
        <v>5100</v>
      </c>
      <c r="G95" s="196" t="s">
        <v>886</v>
      </c>
      <c r="H95" s="197">
        <v>1</v>
      </c>
      <c r="I95" s="198"/>
      <c r="J95" s="199">
        <f t="shared" si="0"/>
        <v>0</v>
      </c>
      <c r="K95" s="195" t="s">
        <v>22</v>
      </c>
      <c r="L95" s="56"/>
      <c r="M95" s="200" t="s">
        <v>22</v>
      </c>
      <c r="N95" s="201" t="s">
        <v>46</v>
      </c>
      <c r="O95" s="37"/>
      <c r="P95" s="202">
        <f t="shared" si="1"/>
        <v>0</v>
      </c>
      <c r="Q95" s="202">
        <v>0</v>
      </c>
      <c r="R95" s="202">
        <f t="shared" si="2"/>
        <v>0</v>
      </c>
      <c r="S95" s="202">
        <v>0</v>
      </c>
      <c r="T95" s="203">
        <f t="shared" si="3"/>
        <v>0</v>
      </c>
      <c r="AR95" s="19" t="s">
        <v>258</v>
      </c>
      <c r="AT95" s="19" t="s">
        <v>198</v>
      </c>
      <c r="AU95" s="19" t="s">
        <v>23</v>
      </c>
      <c r="AY95" s="19" t="s">
        <v>195</v>
      </c>
      <c r="BE95" s="204">
        <f t="shared" si="4"/>
        <v>0</v>
      </c>
      <c r="BF95" s="204">
        <f t="shared" si="5"/>
        <v>0</v>
      </c>
      <c r="BG95" s="204">
        <f t="shared" si="6"/>
        <v>0</v>
      </c>
      <c r="BH95" s="204">
        <f t="shared" si="7"/>
        <v>0</v>
      </c>
      <c r="BI95" s="204">
        <f t="shared" si="8"/>
        <v>0</v>
      </c>
      <c r="BJ95" s="19" t="s">
        <v>23</v>
      </c>
      <c r="BK95" s="204">
        <f t="shared" si="9"/>
        <v>0</v>
      </c>
      <c r="BL95" s="19" t="s">
        <v>258</v>
      </c>
      <c r="BM95" s="19" t="s">
        <v>5101</v>
      </c>
    </row>
    <row r="96" spans="2:65" s="1" customFormat="1" ht="28.8" customHeight="1">
      <c r="B96" s="36"/>
      <c r="C96" s="193" t="s">
        <v>617</v>
      </c>
      <c r="D96" s="193" t="s">
        <v>198</v>
      </c>
      <c r="E96" s="194" t="s">
        <v>5102</v>
      </c>
      <c r="F96" s="195" t="s">
        <v>5103</v>
      </c>
      <c r="G96" s="196" t="s">
        <v>886</v>
      </c>
      <c r="H96" s="197">
        <v>1</v>
      </c>
      <c r="I96" s="198"/>
      <c r="J96" s="199">
        <f t="shared" si="0"/>
        <v>0</v>
      </c>
      <c r="K96" s="195" t="s">
        <v>22</v>
      </c>
      <c r="L96" s="56"/>
      <c r="M96" s="200" t="s">
        <v>22</v>
      </c>
      <c r="N96" s="201" t="s">
        <v>46</v>
      </c>
      <c r="O96" s="37"/>
      <c r="P96" s="202">
        <f t="shared" si="1"/>
        <v>0</v>
      </c>
      <c r="Q96" s="202">
        <v>0</v>
      </c>
      <c r="R96" s="202">
        <f t="shared" si="2"/>
        <v>0</v>
      </c>
      <c r="S96" s="202">
        <v>0</v>
      </c>
      <c r="T96" s="203">
        <f t="shared" si="3"/>
        <v>0</v>
      </c>
      <c r="AR96" s="19" t="s">
        <v>258</v>
      </c>
      <c r="AT96" s="19" t="s">
        <v>198</v>
      </c>
      <c r="AU96" s="19" t="s">
        <v>23</v>
      </c>
      <c r="AY96" s="19" t="s">
        <v>195</v>
      </c>
      <c r="BE96" s="204">
        <f t="shared" si="4"/>
        <v>0</v>
      </c>
      <c r="BF96" s="204">
        <f t="shared" si="5"/>
        <v>0</v>
      </c>
      <c r="BG96" s="204">
        <f t="shared" si="6"/>
        <v>0</v>
      </c>
      <c r="BH96" s="204">
        <f t="shared" si="7"/>
        <v>0</v>
      </c>
      <c r="BI96" s="204">
        <f t="shared" si="8"/>
        <v>0</v>
      </c>
      <c r="BJ96" s="19" t="s">
        <v>23</v>
      </c>
      <c r="BK96" s="204">
        <f t="shared" si="9"/>
        <v>0</v>
      </c>
      <c r="BL96" s="19" t="s">
        <v>258</v>
      </c>
      <c r="BM96" s="19" t="s">
        <v>5104</v>
      </c>
    </row>
    <row r="97" spans="2:65" s="1" customFormat="1" ht="28.8" customHeight="1">
      <c r="B97" s="36"/>
      <c r="C97" s="193" t="s">
        <v>624</v>
      </c>
      <c r="D97" s="193" t="s">
        <v>198</v>
      </c>
      <c r="E97" s="194" t="s">
        <v>5105</v>
      </c>
      <c r="F97" s="195" t="s">
        <v>5106</v>
      </c>
      <c r="G97" s="196" t="s">
        <v>886</v>
      </c>
      <c r="H97" s="197">
        <v>1</v>
      </c>
      <c r="I97" s="198"/>
      <c r="J97" s="199">
        <f t="shared" si="0"/>
        <v>0</v>
      </c>
      <c r="K97" s="195" t="s">
        <v>22</v>
      </c>
      <c r="L97" s="56"/>
      <c r="M97" s="200" t="s">
        <v>22</v>
      </c>
      <c r="N97" s="201" t="s">
        <v>46</v>
      </c>
      <c r="O97" s="37"/>
      <c r="P97" s="202">
        <f t="shared" si="1"/>
        <v>0</v>
      </c>
      <c r="Q97" s="202">
        <v>0</v>
      </c>
      <c r="R97" s="202">
        <f t="shared" si="2"/>
        <v>0</v>
      </c>
      <c r="S97" s="202">
        <v>0</v>
      </c>
      <c r="T97" s="203">
        <f t="shared" si="3"/>
        <v>0</v>
      </c>
      <c r="AR97" s="19" t="s">
        <v>258</v>
      </c>
      <c r="AT97" s="19" t="s">
        <v>198</v>
      </c>
      <c r="AU97" s="19" t="s">
        <v>23</v>
      </c>
      <c r="AY97" s="19" t="s">
        <v>195</v>
      </c>
      <c r="BE97" s="204">
        <f t="shared" si="4"/>
        <v>0</v>
      </c>
      <c r="BF97" s="204">
        <f t="shared" si="5"/>
        <v>0</v>
      </c>
      <c r="BG97" s="204">
        <f t="shared" si="6"/>
        <v>0</v>
      </c>
      <c r="BH97" s="204">
        <f t="shared" si="7"/>
        <v>0</v>
      </c>
      <c r="BI97" s="204">
        <f t="shared" si="8"/>
        <v>0</v>
      </c>
      <c r="BJ97" s="19" t="s">
        <v>23</v>
      </c>
      <c r="BK97" s="204">
        <f t="shared" si="9"/>
        <v>0</v>
      </c>
      <c r="BL97" s="19" t="s">
        <v>258</v>
      </c>
      <c r="BM97" s="19" t="s">
        <v>5107</v>
      </c>
    </row>
    <row r="98" spans="2:65" s="1" customFormat="1" ht="40.200000000000003" customHeight="1">
      <c r="B98" s="36"/>
      <c r="C98" s="193" t="s">
        <v>632</v>
      </c>
      <c r="D98" s="193" t="s">
        <v>198</v>
      </c>
      <c r="E98" s="194" t="s">
        <v>5108</v>
      </c>
      <c r="F98" s="195" t="s">
        <v>5109</v>
      </c>
      <c r="G98" s="196" t="s">
        <v>886</v>
      </c>
      <c r="H98" s="197">
        <v>1</v>
      </c>
      <c r="I98" s="198"/>
      <c r="J98" s="199">
        <f t="shared" si="0"/>
        <v>0</v>
      </c>
      <c r="K98" s="195" t="s">
        <v>22</v>
      </c>
      <c r="L98" s="56"/>
      <c r="M98" s="200" t="s">
        <v>22</v>
      </c>
      <c r="N98" s="201" t="s">
        <v>46</v>
      </c>
      <c r="O98" s="37"/>
      <c r="P98" s="202">
        <f t="shared" si="1"/>
        <v>0</v>
      </c>
      <c r="Q98" s="202">
        <v>0</v>
      </c>
      <c r="R98" s="202">
        <f t="shared" si="2"/>
        <v>0</v>
      </c>
      <c r="S98" s="202">
        <v>0</v>
      </c>
      <c r="T98" s="203">
        <f t="shared" si="3"/>
        <v>0</v>
      </c>
      <c r="AR98" s="19" t="s">
        <v>258</v>
      </c>
      <c r="AT98" s="19" t="s">
        <v>198</v>
      </c>
      <c r="AU98" s="19" t="s">
        <v>23</v>
      </c>
      <c r="AY98" s="19" t="s">
        <v>195</v>
      </c>
      <c r="BE98" s="204">
        <f t="shared" si="4"/>
        <v>0</v>
      </c>
      <c r="BF98" s="204">
        <f t="shared" si="5"/>
        <v>0</v>
      </c>
      <c r="BG98" s="204">
        <f t="shared" si="6"/>
        <v>0</v>
      </c>
      <c r="BH98" s="204">
        <f t="shared" si="7"/>
        <v>0</v>
      </c>
      <c r="BI98" s="204">
        <f t="shared" si="8"/>
        <v>0</v>
      </c>
      <c r="BJ98" s="19" t="s">
        <v>23</v>
      </c>
      <c r="BK98" s="204">
        <f t="shared" si="9"/>
        <v>0</v>
      </c>
      <c r="BL98" s="19" t="s">
        <v>258</v>
      </c>
      <c r="BM98" s="19" t="s">
        <v>5110</v>
      </c>
    </row>
    <row r="99" spans="2:65" s="1" customFormat="1" ht="40.200000000000003" customHeight="1">
      <c r="B99" s="36"/>
      <c r="C99" s="193" t="s">
        <v>640</v>
      </c>
      <c r="D99" s="193" t="s">
        <v>198</v>
      </c>
      <c r="E99" s="194" t="s">
        <v>5111</v>
      </c>
      <c r="F99" s="195" t="s">
        <v>5112</v>
      </c>
      <c r="G99" s="196" t="s">
        <v>886</v>
      </c>
      <c r="H99" s="197">
        <v>1</v>
      </c>
      <c r="I99" s="198"/>
      <c r="J99" s="199">
        <f t="shared" si="0"/>
        <v>0</v>
      </c>
      <c r="K99" s="195" t="s">
        <v>22</v>
      </c>
      <c r="L99" s="56"/>
      <c r="M99" s="200" t="s">
        <v>22</v>
      </c>
      <c r="N99" s="201" t="s">
        <v>46</v>
      </c>
      <c r="O99" s="37"/>
      <c r="P99" s="202">
        <f t="shared" si="1"/>
        <v>0</v>
      </c>
      <c r="Q99" s="202">
        <v>0</v>
      </c>
      <c r="R99" s="202">
        <f t="shared" si="2"/>
        <v>0</v>
      </c>
      <c r="S99" s="202">
        <v>0</v>
      </c>
      <c r="T99" s="203">
        <f t="shared" si="3"/>
        <v>0</v>
      </c>
      <c r="AR99" s="19" t="s">
        <v>258</v>
      </c>
      <c r="AT99" s="19" t="s">
        <v>198</v>
      </c>
      <c r="AU99" s="19" t="s">
        <v>23</v>
      </c>
      <c r="AY99" s="19" t="s">
        <v>195</v>
      </c>
      <c r="BE99" s="204">
        <f t="shared" si="4"/>
        <v>0</v>
      </c>
      <c r="BF99" s="204">
        <f t="shared" si="5"/>
        <v>0</v>
      </c>
      <c r="BG99" s="204">
        <f t="shared" si="6"/>
        <v>0</v>
      </c>
      <c r="BH99" s="204">
        <f t="shared" si="7"/>
        <v>0</v>
      </c>
      <c r="BI99" s="204">
        <f t="shared" si="8"/>
        <v>0</v>
      </c>
      <c r="BJ99" s="19" t="s">
        <v>23</v>
      </c>
      <c r="BK99" s="204">
        <f t="shared" si="9"/>
        <v>0</v>
      </c>
      <c r="BL99" s="19" t="s">
        <v>258</v>
      </c>
      <c r="BM99" s="19" t="s">
        <v>5113</v>
      </c>
    </row>
    <row r="100" spans="2:65" s="1" customFormat="1" ht="20.399999999999999" customHeight="1">
      <c r="B100" s="36"/>
      <c r="C100" s="193" t="s">
        <v>648</v>
      </c>
      <c r="D100" s="193" t="s">
        <v>198</v>
      </c>
      <c r="E100" s="194" t="s">
        <v>5114</v>
      </c>
      <c r="F100" s="195" t="s">
        <v>5115</v>
      </c>
      <c r="G100" s="196" t="s">
        <v>886</v>
      </c>
      <c r="H100" s="197">
        <v>1</v>
      </c>
      <c r="I100" s="198"/>
      <c r="J100" s="199">
        <f t="shared" si="0"/>
        <v>0</v>
      </c>
      <c r="K100" s="195" t="s">
        <v>22</v>
      </c>
      <c r="L100" s="56"/>
      <c r="M100" s="200" t="s">
        <v>22</v>
      </c>
      <c r="N100" s="201" t="s">
        <v>46</v>
      </c>
      <c r="O100" s="37"/>
      <c r="P100" s="202">
        <f t="shared" si="1"/>
        <v>0</v>
      </c>
      <c r="Q100" s="202">
        <v>0</v>
      </c>
      <c r="R100" s="202">
        <f t="shared" si="2"/>
        <v>0</v>
      </c>
      <c r="S100" s="202">
        <v>0</v>
      </c>
      <c r="T100" s="203">
        <f t="shared" si="3"/>
        <v>0</v>
      </c>
      <c r="AR100" s="19" t="s">
        <v>258</v>
      </c>
      <c r="AT100" s="19" t="s">
        <v>198</v>
      </c>
      <c r="AU100" s="19" t="s">
        <v>23</v>
      </c>
      <c r="AY100" s="19" t="s">
        <v>195</v>
      </c>
      <c r="BE100" s="204">
        <f t="shared" si="4"/>
        <v>0</v>
      </c>
      <c r="BF100" s="204">
        <f t="shared" si="5"/>
        <v>0</v>
      </c>
      <c r="BG100" s="204">
        <f t="shared" si="6"/>
        <v>0</v>
      </c>
      <c r="BH100" s="204">
        <f t="shared" si="7"/>
        <v>0</v>
      </c>
      <c r="BI100" s="204">
        <f t="shared" si="8"/>
        <v>0</v>
      </c>
      <c r="BJ100" s="19" t="s">
        <v>23</v>
      </c>
      <c r="BK100" s="204">
        <f t="shared" si="9"/>
        <v>0</v>
      </c>
      <c r="BL100" s="19" t="s">
        <v>258</v>
      </c>
      <c r="BM100" s="19" t="s">
        <v>5116</v>
      </c>
    </row>
    <row r="101" spans="2:65" s="1" customFormat="1" ht="20.399999999999999" customHeight="1">
      <c r="B101" s="36"/>
      <c r="C101" s="193" t="s">
        <v>667</v>
      </c>
      <c r="D101" s="193" t="s">
        <v>198</v>
      </c>
      <c r="E101" s="194" t="s">
        <v>5117</v>
      </c>
      <c r="F101" s="195" t="s">
        <v>2916</v>
      </c>
      <c r="G101" s="196" t="s">
        <v>2177</v>
      </c>
      <c r="H101" s="197">
        <v>18</v>
      </c>
      <c r="I101" s="198"/>
      <c r="J101" s="199">
        <f t="shared" si="0"/>
        <v>0</v>
      </c>
      <c r="K101" s="195" t="s">
        <v>22</v>
      </c>
      <c r="L101" s="56"/>
      <c r="M101" s="200" t="s">
        <v>22</v>
      </c>
      <c r="N101" s="201" t="s">
        <v>46</v>
      </c>
      <c r="O101" s="37"/>
      <c r="P101" s="202">
        <f t="shared" si="1"/>
        <v>0</v>
      </c>
      <c r="Q101" s="202">
        <v>0</v>
      </c>
      <c r="R101" s="202">
        <f t="shared" si="2"/>
        <v>0</v>
      </c>
      <c r="S101" s="202">
        <v>0</v>
      </c>
      <c r="T101" s="203">
        <f t="shared" si="3"/>
        <v>0</v>
      </c>
      <c r="AR101" s="19" t="s">
        <v>258</v>
      </c>
      <c r="AT101" s="19" t="s">
        <v>198</v>
      </c>
      <c r="AU101" s="19" t="s">
        <v>23</v>
      </c>
      <c r="AY101" s="19" t="s">
        <v>195</v>
      </c>
      <c r="BE101" s="204">
        <f t="shared" si="4"/>
        <v>0</v>
      </c>
      <c r="BF101" s="204">
        <f t="shared" si="5"/>
        <v>0</v>
      </c>
      <c r="BG101" s="204">
        <f t="shared" si="6"/>
        <v>0</v>
      </c>
      <c r="BH101" s="204">
        <f t="shared" si="7"/>
        <v>0</v>
      </c>
      <c r="BI101" s="204">
        <f t="shared" si="8"/>
        <v>0</v>
      </c>
      <c r="BJ101" s="19" t="s">
        <v>23</v>
      </c>
      <c r="BK101" s="204">
        <f t="shared" si="9"/>
        <v>0</v>
      </c>
      <c r="BL101" s="19" t="s">
        <v>258</v>
      </c>
      <c r="BM101" s="19" t="s">
        <v>5118</v>
      </c>
    </row>
    <row r="102" spans="2:65" s="1" customFormat="1" ht="20.399999999999999" customHeight="1">
      <c r="B102" s="36"/>
      <c r="C102" s="193" t="s">
        <v>673</v>
      </c>
      <c r="D102" s="193" t="s">
        <v>198</v>
      </c>
      <c r="E102" s="194" t="s">
        <v>5119</v>
      </c>
      <c r="F102" s="195" t="s">
        <v>2919</v>
      </c>
      <c r="G102" s="196" t="s">
        <v>2177</v>
      </c>
      <c r="H102" s="197">
        <v>6</v>
      </c>
      <c r="I102" s="198"/>
      <c r="J102" s="199">
        <f t="shared" si="0"/>
        <v>0</v>
      </c>
      <c r="K102" s="195" t="s">
        <v>22</v>
      </c>
      <c r="L102" s="56"/>
      <c r="M102" s="200" t="s">
        <v>22</v>
      </c>
      <c r="N102" s="201" t="s">
        <v>46</v>
      </c>
      <c r="O102" s="37"/>
      <c r="P102" s="202">
        <f t="shared" si="1"/>
        <v>0</v>
      </c>
      <c r="Q102" s="202">
        <v>0</v>
      </c>
      <c r="R102" s="202">
        <f t="shared" si="2"/>
        <v>0</v>
      </c>
      <c r="S102" s="202">
        <v>0</v>
      </c>
      <c r="T102" s="203">
        <f t="shared" si="3"/>
        <v>0</v>
      </c>
      <c r="AR102" s="19" t="s">
        <v>258</v>
      </c>
      <c r="AT102" s="19" t="s">
        <v>198</v>
      </c>
      <c r="AU102" s="19" t="s">
        <v>23</v>
      </c>
      <c r="AY102" s="19" t="s">
        <v>195</v>
      </c>
      <c r="BE102" s="204">
        <f t="shared" si="4"/>
        <v>0</v>
      </c>
      <c r="BF102" s="204">
        <f t="shared" si="5"/>
        <v>0</v>
      </c>
      <c r="BG102" s="204">
        <f t="shared" si="6"/>
        <v>0</v>
      </c>
      <c r="BH102" s="204">
        <f t="shared" si="7"/>
        <v>0</v>
      </c>
      <c r="BI102" s="204">
        <f t="shared" si="8"/>
        <v>0</v>
      </c>
      <c r="BJ102" s="19" t="s">
        <v>23</v>
      </c>
      <c r="BK102" s="204">
        <f t="shared" si="9"/>
        <v>0</v>
      </c>
      <c r="BL102" s="19" t="s">
        <v>258</v>
      </c>
      <c r="BM102" s="19" t="s">
        <v>5120</v>
      </c>
    </row>
    <row r="103" spans="2:65" s="1" customFormat="1" ht="20.399999999999999" customHeight="1">
      <c r="B103" s="36"/>
      <c r="C103" s="193" t="s">
        <v>679</v>
      </c>
      <c r="D103" s="193" t="s">
        <v>198</v>
      </c>
      <c r="E103" s="194" t="s">
        <v>5121</v>
      </c>
      <c r="F103" s="195" t="s">
        <v>2922</v>
      </c>
      <c r="G103" s="196" t="s">
        <v>231</v>
      </c>
      <c r="H103" s="197">
        <v>22.5</v>
      </c>
      <c r="I103" s="198"/>
      <c r="J103" s="199">
        <f t="shared" si="0"/>
        <v>0</v>
      </c>
      <c r="K103" s="195" t="s">
        <v>22</v>
      </c>
      <c r="L103" s="56"/>
      <c r="M103" s="200" t="s">
        <v>22</v>
      </c>
      <c r="N103" s="201" t="s">
        <v>46</v>
      </c>
      <c r="O103" s="37"/>
      <c r="P103" s="202">
        <f t="shared" si="1"/>
        <v>0</v>
      </c>
      <c r="Q103" s="202">
        <v>0</v>
      </c>
      <c r="R103" s="202">
        <f t="shared" si="2"/>
        <v>0</v>
      </c>
      <c r="S103" s="202">
        <v>0</v>
      </c>
      <c r="T103" s="203">
        <f t="shared" si="3"/>
        <v>0</v>
      </c>
      <c r="AR103" s="19" t="s">
        <v>258</v>
      </c>
      <c r="AT103" s="19" t="s">
        <v>198</v>
      </c>
      <c r="AU103" s="19" t="s">
        <v>23</v>
      </c>
      <c r="AY103" s="19" t="s">
        <v>195</v>
      </c>
      <c r="BE103" s="204">
        <f t="shared" si="4"/>
        <v>0</v>
      </c>
      <c r="BF103" s="204">
        <f t="shared" si="5"/>
        <v>0</v>
      </c>
      <c r="BG103" s="204">
        <f t="shared" si="6"/>
        <v>0</v>
      </c>
      <c r="BH103" s="204">
        <f t="shared" si="7"/>
        <v>0</v>
      </c>
      <c r="BI103" s="204">
        <f t="shared" si="8"/>
        <v>0</v>
      </c>
      <c r="BJ103" s="19" t="s">
        <v>23</v>
      </c>
      <c r="BK103" s="204">
        <f t="shared" si="9"/>
        <v>0</v>
      </c>
      <c r="BL103" s="19" t="s">
        <v>258</v>
      </c>
      <c r="BM103" s="19" t="s">
        <v>5122</v>
      </c>
    </row>
    <row r="104" spans="2:65" s="1" customFormat="1" ht="20.399999999999999" customHeight="1">
      <c r="B104" s="36"/>
      <c r="C104" s="193" t="s">
        <v>688</v>
      </c>
      <c r="D104" s="193" t="s">
        <v>198</v>
      </c>
      <c r="E104" s="194" t="s">
        <v>5123</v>
      </c>
      <c r="F104" s="195" t="s">
        <v>2925</v>
      </c>
      <c r="G104" s="196" t="s">
        <v>222</v>
      </c>
      <c r="H104" s="197">
        <v>185</v>
      </c>
      <c r="I104" s="198"/>
      <c r="J104" s="199">
        <f t="shared" si="0"/>
        <v>0</v>
      </c>
      <c r="K104" s="195" t="s">
        <v>22</v>
      </c>
      <c r="L104" s="56"/>
      <c r="M104" s="200" t="s">
        <v>22</v>
      </c>
      <c r="N104" s="201" t="s">
        <v>46</v>
      </c>
      <c r="O104" s="37"/>
      <c r="P104" s="202">
        <f t="shared" si="1"/>
        <v>0</v>
      </c>
      <c r="Q104" s="202">
        <v>0</v>
      </c>
      <c r="R104" s="202">
        <f t="shared" si="2"/>
        <v>0</v>
      </c>
      <c r="S104" s="202">
        <v>0</v>
      </c>
      <c r="T104" s="203">
        <f t="shared" si="3"/>
        <v>0</v>
      </c>
      <c r="AR104" s="19" t="s">
        <v>258</v>
      </c>
      <c r="AT104" s="19" t="s">
        <v>198</v>
      </c>
      <c r="AU104" s="19" t="s">
        <v>23</v>
      </c>
      <c r="AY104" s="19" t="s">
        <v>195</v>
      </c>
      <c r="BE104" s="204">
        <f t="shared" si="4"/>
        <v>0</v>
      </c>
      <c r="BF104" s="204">
        <f t="shared" si="5"/>
        <v>0</v>
      </c>
      <c r="BG104" s="204">
        <f t="shared" si="6"/>
        <v>0</v>
      </c>
      <c r="BH104" s="204">
        <f t="shared" si="7"/>
        <v>0</v>
      </c>
      <c r="BI104" s="204">
        <f t="shared" si="8"/>
        <v>0</v>
      </c>
      <c r="BJ104" s="19" t="s">
        <v>23</v>
      </c>
      <c r="BK104" s="204">
        <f t="shared" si="9"/>
        <v>0</v>
      </c>
      <c r="BL104" s="19" t="s">
        <v>258</v>
      </c>
      <c r="BM104" s="19" t="s">
        <v>5124</v>
      </c>
    </row>
    <row r="105" spans="2:65" s="1" customFormat="1" ht="20.399999999999999" customHeight="1">
      <c r="B105" s="36"/>
      <c r="C105" s="193" t="s">
        <v>694</v>
      </c>
      <c r="D105" s="193" t="s">
        <v>198</v>
      </c>
      <c r="E105" s="194" t="s">
        <v>5125</v>
      </c>
      <c r="F105" s="195" t="s">
        <v>2881</v>
      </c>
      <c r="G105" s="196" t="s">
        <v>886</v>
      </c>
      <c r="H105" s="197">
        <v>1</v>
      </c>
      <c r="I105" s="198"/>
      <c r="J105" s="199">
        <f t="shared" si="0"/>
        <v>0</v>
      </c>
      <c r="K105" s="195" t="s">
        <v>22</v>
      </c>
      <c r="L105" s="56"/>
      <c r="M105" s="200" t="s">
        <v>22</v>
      </c>
      <c r="N105" s="201" t="s">
        <v>46</v>
      </c>
      <c r="O105" s="37"/>
      <c r="P105" s="202">
        <f t="shared" si="1"/>
        <v>0</v>
      </c>
      <c r="Q105" s="202">
        <v>0</v>
      </c>
      <c r="R105" s="202">
        <f t="shared" si="2"/>
        <v>0</v>
      </c>
      <c r="S105" s="202">
        <v>0</v>
      </c>
      <c r="T105" s="203">
        <f t="shared" si="3"/>
        <v>0</v>
      </c>
      <c r="AR105" s="19" t="s">
        <v>258</v>
      </c>
      <c r="AT105" s="19" t="s">
        <v>198</v>
      </c>
      <c r="AU105" s="19" t="s">
        <v>23</v>
      </c>
      <c r="AY105" s="19" t="s">
        <v>195</v>
      </c>
      <c r="BE105" s="204">
        <f t="shared" si="4"/>
        <v>0</v>
      </c>
      <c r="BF105" s="204">
        <f t="shared" si="5"/>
        <v>0</v>
      </c>
      <c r="BG105" s="204">
        <f t="shared" si="6"/>
        <v>0</v>
      </c>
      <c r="BH105" s="204">
        <f t="shared" si="7"/>
        <v>0</v>
      </c>
      <c r="BI105" s="204">
        <f t="shared" si="8"/>
        <v>0</v>
      </c>
      <c r="BJ105" s="19" t="s">
        <v>23</v>
      </c>
      <c r="BK105" s="204">
        <f t="shared" si="9"/>
        <v>0</v>
      </c>
      <c r="BL105" s="19" t="s">
        <v>258</v>
      </c>
      <c r="BM105" s="19" t="s">
        <v>5126</v>
      </c>
    </row>
    <row r="106" spans="2:65" s="11" customFormat="1" ht="37.35" customHeight="1">
      <c r="B106" s="176"/>
      <c r="C106" s="177"/>
      <c r="D106" s="190" t="s">
        <v>74</v>
      </c>
      <c r="E106" s="281" t="s">
        <v>5127</v>
      </c>
      <c r="F106" s="281" t="s">
        <v>5128</v>
      </c>
      <c r="G106" s="177"/>
      <c r="H106" s="177"/>
      <c r="I106" s="180"/>
      <c r="J106" s="282">
        <f>BK106</f>
        <v>0</v>
      </c>
      <c r="K106" s="177"/>
      <c r="L106" s="182"/>
      <c r="M106" s="183"/>
      <c r="N106" s="184"/>
      <c r="O106" s="184"/>
      <c r="P106" s="185">
        <f>SUM(P107:P129)</f>
        <v>0</v>
      </c>
      <c r="Q106" s="184"/>
      <c r="R106" s="185">
        <f>SUM(R107:R129)</f>
        <v>0</v>
      </c>
      <c r="S106" s="184"/>
      <c r="T106" s="186">
        <f>SUM(T107:T129)</f>
        <v>0</v>
      </c>
      <c r="AR106" s="187" t="s">
        <v>23</v>
      </c>
      <c r="AT106" s="188" t="s">
        <v>74</v>
      </c>
      <c r="AU106" s="188" t="s">
        <v>75</v>
      </c>
      <c r="AY106" s="187" t="s">
        <v>195</v>
      </c>
      <c r="BK106" s="189">
        <f>SUM(BK107:BK129)</f>
        <v>0</v>
      </c>
    </row>
    <row r="107" spans="2:65" s="1" customFormat="1" ht="20.399999999999999" customHeight="1">
      <c r="B107" s="36"/>
      <c r="C107" s="193" t="s">
        <v>704</v>
      </c>
      <c r="D107" s="193" t="s">
        <v>198</v>
      </c>
      <c r="E107" s="194" t="s">
        <v>5129</v>
      </c>
      <c r="F107" s="195" t="s">
        <v>5130</v>
      </c>
      <c r="G107" s="196" t="s">
        <v>206</v>
      </c>
      <c r="H107" s="197">
        <v>46</v>
      </c>
      <c r="I107" s="198"/>
      <c r="J107" s="199">
        <f t="shared" ref="J107:J129" si="10">ROUND(I107*H107,2)</f>
        <v>0</v>
      </c>
      <c r="K107" s="195" t="s">
        <v>22</v>
      </c>
      <c r="L107" s="56"/>
      <c r="M107" s="200" t="s">
        <v>22</v>
      </c>
      <c r="N107" s="201" t="s">
        <v>46</v>
      </c>
      <c r="O107" s="37"/>
      <c r="P107" s="202">
        <f t="shared" ref="P107:P129" si="11">O107*H107</f>
        <v>0</v>
      </c>
      <c r="Q107" s="202">
        <v>0</v>
      </c>
      <c r="R107" s="202">
        <f t="shared" ref="R107:R129" si="12">Q107*H107</f>
        <v>0</v>
      </c>
      <c r="S107" s="202">
        <v>0</v>
      </c>
      <c r="T107" s="203">
        <f t="shared" ref="T107:T129" si="13">S107*H107</f>
        <v>0</v>
      </c>
      <c r="AR107" s="19" t="s">
        <v>258</v>
      </c>
      <c r="AT107" s="19" t="s">
        <v>198</v>
      </c>
      <c r="AU107" s="19" t="s">
        <v>23</v>
      </c>
      <c r="AY107" s="19" t="s">
        <v>195</v>
      </c>
      <c r="BE107" s="204">
        <f t="shared" ref="BE107:BE129" si="14">IF(N107="základní",J107,0)</f>
        <v>0</v>
      </c>
      <c r="BF107" s="204">
        <f t="shared" ref="BF107:BF129" si="15">IF(N107="snížená",J107,0)</f>
        <v>0</v>
      </c>
      <c r="BG107" s="204">
        <f t="shared" ref="BG107:BG129" si="16">IF(N107="zákl. přenesená",J107,0)</f>
        <v>0</v>
      </c>
      <c r="BH107" s="204">
        <f t="shared" ref="BH107:BH129" si="17">IF(N107="sníž. přenesená",J107,0)</f>
        <v>0</v>
      </c>
      <c r="BI107" s="204">
        <f t="shared" ref="BI107:BI129" si="18">IF(N107="nulová",J107,0)</f>
        <v>0</v>
      </c>
      <c r="BJ107" s="19" t="s">
        <v>23</v>
      </c>
      <c r="BK107" s="204">
        <f t="shared" ref="BK107:BK129" si="19">ROUND(I107*H107,2)</f>
        <v>0</v>
      </c>
      <c r="BL107" s="19" t="s">
        <v>258</v>
      </c>
      <c r="BM107" s="19" t="s">
        <v>5131</v>
      </c>
    </row>
    <row r="108" spans="2:65" s="1" customFormat="1" ht="20.399999999999999" customHeight="1">
      <c r="B108" s="36"/>
      <c r="C108" s="193" t="s">
        <v>712</v>
      </c>
      <c r="D108" s="193" t="s">
        <v>198</v>
      </c>
      <c r="E108" s="194" t="s">
        <v>5132</v>
      </c>
      <c r="F108" s="195" t="s">
        <v>2889</v>
      </c>
      <c r="G108" s="196" t="s">
        <v>2177</v>
      </c>
      <c r="H108" s="197">
        <v>2</v>
      </c>
      <c r="I108" s="198"/>
      <c r="J108" s="199">
        <f t="shared" si="10"/>
        <v>0</v>
      </c>
      <c r="K108" s="195" t="s">
        <v>22</v>
      </c>
      <c r="L108" s="56"/>
      <c r="M108" s="200" t="s">
        <v>22</v>
      </c>
      <c r="N108" s="201" t="s">
        <v>46</v>
      </c>
      <c r="O108" s="37"/>
      <c r="P108" s="202">
        <f t="shared" si="11"/>
        <v>0</v>
      </c>
      <c r="Q108" s="202">
        <v>0</v>
      </c>
      <c r="R108" s="202">
        <f t="shared" si="12"/>
        <v>0</v>
      </c>
      <c r="S108" s="202">
        <v>0</v>
      </c>
      <c r="T108" s="203">
        <f t="shared" si="13"/>
        <v>0</v>
      </c>
      <c r="AR108" s="19" t="s">
        <v>258</v>
      </c>
      <c r="AT108" s="19" t="s">
        <v>198</v>
      </c>
      <c r="AU108" s="19" t="s">
        <v>23</v>
      </c>
      <c r="AY108" s="19" t="s">
        <v>195</v>
      </c>
      <c r="BE108" s="204">
        <f t="shared" si="14"/>
        <v>0</v>
      </c>
      <c r="BF108" s="204">
        <f t="shared" si="15"/>
        <v>0</v>
      </c>
      <c r="BG108" s="204">
        <f t="shared" si="16"/>
        <v>0</v>
      </c>
      <c r="BH108" s="204">
        <f t="shared" si="17"/>
        <v>0</v>
      </c>
      <c r="BI108" s="204">
        <f t="shared" si="18"/>
        <v>0</v>
      </c>
      <c r="BJ108" s="19" t="s">
        <v>23</v>
      </c>
      <c r="BK108" s="204">
        <f t="shared" si="19"/>
        <v>0</v>
      </c>
      <c r="BL108" s="19" t="s">
        <v>258</v>
      </c>
      <c r="BM108" s="19" t="s">
        <v>5133</v>
      </c>
    </row>
    <row r="109" spans="2:65" s="1" customFormat="1" ht="20.399999999999999" customHeight="1">
      <c r="B109" s="36"/>
      <c r="C109" s="193" t="s">
        <v>716</v>
      </c>
      <c r="D109" s="193" t="s">
        <v>198</v>
      </c>
      <c r="E109" s="194" t="s">
        <v>5134</v>
      </c>
      <c r="F109" s="195" t="s">
        <v>2903</v>
      </c>
      <c r="G109" s="196" t="s">
        <v>206</v>
      </c>
      <c r="H109" s="197">
        <v>20</v>
      </c>
      <c r="I109" s="198"/>
      <c r="J109" s="199">
        <f t="shared" si="10"/>
        <v>0</v>
      </c>
      <c r="K109" s="195" t="s">
        <v>22</v>
      </c>
      <c r="L109" s="56"/>
      <c r="M109" s="200" t="s">
        <v>22</v>
      </c>
      <c r="N109" s="201" t="s">
        <v>46</v>
      </c>
      <c r="O109" s="37"/>
      <c r="P109" s="202">
        <f t="shared" si="11"/>
        <v>0</v>
      </c>
      <c r="Q109" s="202">
        <v>0</v>
      </c>
      <c r="R109" s="202">
        <f t="shared" si="12"/>
        <v>0</v>
      </c>
      <c r="S109" s="202">
        <v>0</v>
      </c>
      <c r="T109" s="203">
        <f t="shared" si="13"/>
        <v>0</v>
      </c>
      <c r="AR109" s="19" t="s">
        <v>258</v>
      </c>
      <c r="AT109" s="19" t="s">
        <v>198</v>
      </c>
      <c r="AU109" s="19" t="s">
        <v>23</v>
      </c>
      <c r="AY109" s="19" t="s">
        <v>195</v>
      </c>
      <c r="BE109" s="204">
        <f t="shared" si="14"/>
        <v>0</v>
      </c>
      <c r="BF109" s="204">
        <f t="shared" si="15"/>
        <v>0</v>
      </c>
      <c r="BG109" s="204">
        <f t="shared" si="16"/>
        <v>0</v>
      </c>
      <c r="BH109" s="204">
        <f t="shared" si="17"/>
        <v>0</v>
      </c>
      <c r="BI109" s="204">
        <f t="shared" si="18"/>
        <v>0</v>
      </c>
      <c r="BJ109" s="19" t="s">
        <v>23</v>
      </c>
      <c r="BK109" s="204">
        <f t="shared" si="19"/>
        <v>0</v>
      </c>
      <c r="BL109" s="19" t="s">
        <v>258</v>
      </c>
      <c r="BM109" s="19" t="s">
        <v>5135</v>
      </c>
    </row>
    <row r="110" spans="2:65" s="1" customFormat="1" ht="20.399999999999999" customHeight="1">
      <c r="B110" s="36"/>
      <c r="C110" s="193" t="s">
        <v>732</v>
      </c>
      <c r="D110" s="193" t="s">
        <v>198</v>
      </c>
      <c r="E110" s="194" t="s">
        <v>5136</v>
      </c>
      <c r="F110" s="195" t="s">
        <v>2906</v>
      </c>
      <c r="G110" s="196" t="s">
        <v>231</v>
      </c>
      <c r="H110" s="197">
        <v>0.3</v>
      </c>
      <c r="I110" s="198"/>
      <c r="J110" s="199">
        <f t="shared" si="10"/>
        <v>0</v>
      </c>
      <c r="K110" s="195" t="s">
        <v>22</v>
      </c>
      <c r="L110" s="56"/>
      <c r="M110" s="200" t="s">
        <v>22</v>
      </c>
      <c r="N110" s="201" t="s">
        <v>46</v>
      </c>
      <c r="O110" s="37"/>
      <c r="P110" s="202">
        <f t="shared" si="11"/>
        <v>0</v>
      </c>
      <c r="Q110" s="202">
        <v>0</v>
      </c>
      <c r="R110" s="202">
        <f t="shared" si="12"/>
        <v>0</v>
      </c>
      <c r="S110" s="202">
        <v>0</v>
      </c>
      <c r="T110" s="203">
        <f t="shared" si="13"/>
        <v>0</v>
      </c>
      <c r="AR110" s="19" t="s">
        <v>258</v>
      </c>
      <c r="AT110" s="19" t="s">
        <v>198</v>
      </c>
      <c r="AU110" s="19" t="s">
        <v>23</v>
      </c>
      <c r="AY110" s="19" t="s">
        <v>195</v>
      </c>
      <c r="BE110" s="204">
        <f t="shared" si="14"/>
        <v>0</v>
      </c>
      <c r="BF110" s="204">
        <f t="shared" si="15"/>
        <v>0</v>
      </c>
      <c r="BG110" s="204">
        <f t="shared" si="16"/>
        <v>0</v>
      </c>
      <c r="BH110" s="204">
        <f t="shared" si="17"/>
        <v>0</v>
      </c>
      <c r="BI110" s="204">
        <f t="shared" si="18"/>
        <v>0</v>
      </c>
      <c r="BJ110" s="19" t="s">
        <v>23</v>
      </c>
      <c r="BK110" s="204">
        <f t="shared" si="19"/>
        <v>0</v>
      </c>
      <c r="BL110" s="19" t="s">
        <v>258</v>
      </c>
      <c r="BM110" s="19" t="s">
        <v>5137</v>
      </c>
    </row>
    <row r="111" spans="2:65" s="1" customFormat="1" ht="20.399999999999999" customHeight="1">
      <c r="B111" s="36"/>
      <c r="C111" s="193" t="s">
        <v>273</v>
      </c>
      <c r="D111" s="193" t="s">
        <v>198</v>
      </c>
      <c r="E111" s="194" t="s">
        <v>5138</v>
      </c>
      <c r="F111" s="195" t="s">
        <v>2911</v>
      </c>
      <c r="G111" s="196" t="s">
        <v>206</v>
      </c>
      <c r="H111" s="197">
        <v>20</v>
      </c>
      <c r="I111" s="198"/>
      <c r="J111" s="199">
        <f t="shared" si="10"/>
        <v>0</v>
      </c>
      <c r="K111" s="195" t="s">
        <v>22</v>
      </c>
      <c r="L111" s="56"/>
      <c r="M111" s="200" t="s">
        <v>22</v>
      </c>
      <c r="N111" s="201" t="s">
        <v>46</v>
      </c>
      <c r="O111" s="37"/>
      <c r="P111" s="202">
        <f t="shared" si="11"/>
        <v>0</v>
      </c>
      <c r="Q111" s="202">
        <v>0</v>
      </c>
      <c r="R111" s="202">
        <f t="shared" si="12"/>
        <v>0</v>
      </c>
      <c r="S111" s="202">
        <v>0</v>
      </c>
      <c r="T111" s="203">
        <f t="shared" si="13"/>
        <v>0</v>
      </c>
      <c r="AR111" s="19" t="s">
        <v>258</v>
      </c>
      <c r="AT111" s="19" t="s">
        <v>198</v>
      </c>
      <c r="AU111" s="19" t="s">
        <v>23</v>
      </c>
      <c r="AY111" s="19" t="s">
        <v>195</v>
      </c>
      <c r="BE111" s="204">
        <f t="shared" si="14"/>
        <v>0</v>
      </c>
      <c r="BF111" s="204">
        <f t="shared" si="15"/>
        <v>0</v>
      </c>
      <c r="BG111" s="204">
        <f t="shared" si="16"/>
        <v>0</v>
      </c>
      <c r="BH111" s="204">
        <f t="shared" si="17"/>
        <v>0</v>
      </c>
      <c r="BI111" s="204">
        <f t="shared" si="18"/>
        <v>0</v>
      </c>
      <c r="BJ111" s="19" t="s">
        <v>23</v>
      </c>
      <c r="BK111" s="204">
        <f t="shared" si="19"/>
        <v>0</v>
      </c>
      <c r="BL111" s="19" t="s">
        <v>258</v>
      </c>
      <c r="BM111" s="19" t="s">
        <v>5139</v>
      </c>
    </row>
    <row r="112" spans="2:65" s="1" customFormat="1" ht="20.399999999999999" customHeight="1">
      <c r="B112" s="36"/>
      <c r="C112" s="193" t="s">
        <v>737</v>
      </c>
      <c r="D112" s="193" t="s">
        <v>198</v>
      </c>
      <c r="E112" s="194" t="s">
        <v>5140</v>
      </c>
      <c r="F112" s="195" t="s">
        <v>2877</v>
      </c>
      <c r="G112" s="196" t="s">
        <v>2878</v>
      </c>
      <c r="H112" s="197">
        <v>1</v>
      </c>
      <c r="I112" s="198"/>
      <c r="J112" s="199">
        <f t="shared" si="10"/>
        <v>0</v>
      </c>
      <c r="K112" s="195" t="s">
        <v>22</v>
      </c>
      <c r="L112" s="56"/>
      <c r="M112" s="200" t="s">
        <v>22</v>
      </c>
      <c r="N112" s="201" t="s">
        <v>46</v>
      </c>
      <c r="O112" s="37"/>
      <c r="P112" s="202">
        <f t="shared" si="11"/>
        <v>0</v>
      </c>
      <c r="Q112" s="202">
        <v>0</v>
      </c>
      <c r="R112" s="202">
        <f t="shared" si="12"/>
        <v>0</v>
      </c>
      <c r="S112" s="202">
        <v>0</v>
      </c>
      <c r="T112" s="203">
        <f t="shared" si="13"/>
        <v>0</v>
      </c>
      <c r="AR112" s="19" t="s">
        <v>258</v>
      </c>
      <c r="AT112" s="19" t="s">
        <v>198</v>
      </c>
      <c r="AU112" s="19" t="s">
        <v>23</v>
      </c>
      <c r="AY112" s="19" t="s">
        <v>195</v>
      </c>
      <c r="BE112" s="204">
        <f t="shared" si="14"/>
        <v>0</v>
      </c>
      <c r="BF112" s="204">
        <f t="shared" si="15"/>
        <v>0</v>
      </c>
      <c r="BG112" s="204">
        <f t="shared" si="16"/>
        <v>0</v>
      </c>
      <c r="BH112" s="204">
        <f t="shared" si="17"/>
        <v>0</v>
      </c>
      <c r="BI112" s="204">
        <f t="shared" si="18"/>
        <v>0</v>
      </c>
      <c r="BJ112" s="19" t="s">
        <v>23</v>
      </c>
      <c r="BK112" s="204">
        <f t="shared" si="19"/>
        <v>0</v>
      </c>
      <c r="BL112" s="19" t="s">
        <v>258</v>
      </c>
      <c r="BM112" s="19" t="s">
        <v>5141</v>
      </c>
    </row>
    <row r="113" spans="2:65" s="1" customFormat="1" ht="20.399999999999999" customHeight="1">
      <c r="B113" s="36"/>
      <c r="C113" s="193" t="s">
        <v>742</v>
      </c>
      <c r="D113" s="193" t="s">
        <v>198</v>
      </c>
      <c r="E113" s="194" t="s">
        <v>5142</v>
      </c>
      <c r="F113" s="195" t="s">
        <v>5143</v>
      </c>
      <c r="G113" s="196" t="s">
        <v>206</v>
      </c>
      <c r="H113" s="197">
        <v>8</v>
      </c>
      <c r="I113" s="198"/>
      <c r="J113" s="199">
        <f t="shared" si="10"/>
        <v>0</v>
      </c>
      <c r="K113" s="195" t="s">
        <v>22</v>
      </c>
      <c r="L113" s="56"/>
      <c r="M113" s="200" t="s">
        <v>22</v>
      </c>
      <c r="N113" s="201" t="s">
        <v>46</v>
      </c>
      <c r="O113" s="37"/>
      <c r="P113" s="202">
        <f t="shared" si="11"/>
        <v>0</v>
      </c>
      <c r="Q113" s="202">
        <v>0</v>
      </c>
      <c r="R113" s="202">
        <f t="shared" si="12"/>
        <v>0</v>
      </c>
      <c r="S113" s="202">
        <v>0</v>
      </c>
      <c r="T113" s="203">
        <f t="shared" si="13"/>
        <v>0</v>
      </c>
      <c r="AR113" s="19" t="s">
        <v>258</v>
      </c>
      <c r="AT113" s="19" t="s">
        <v>198</v>
      </c>
      <c r="AU113" s="19" t="s">
        <v>23</v>
      </c>
      <c r="AY113" s="19" t="s">
        <v>195</v>
      </c>
      <c r="BE113" s="204">
        <f t="shared" si="14"/>
        <v>0</v>
      </c>
      <c r="BF113" s="204">
        <f t="shared" si="15"/>
        <v>0</v>
      </c>
      <c r="BG113" s="204">
        <f t="shared" si="16"/>
        <v>0</v>
      </c>
      <c r="BH113" s="204">
        <f t="shared" si="17"/>
        <v>0</v>
      </c>
      <c r="BI113" s="204">
        <f t="shared" si="18"/>
        <v>0</v>
      </c>
      <c r="BJ113" s="19" t="s">
        <v>23</v>
      </c>
      <c r="BK113" s="204">
        <f t="shared" si="19"/>
        <v>0</v>
      </c>
      <c r="BL113" s="19" t="s">
        <v>258</v>
      </c>
      <c r="BM113" s="19" t="s">
        <v>5144</v>
      </c>
    </row>
    <row r="114" spans="2:65" s="1" customFormat="1" ht="20.399999999999999" customHeight="1">
      <c r="B114" s="36"/>
      <c r="C114" s="193" t="s">
        <v>748</v>
      </c>
      <c r="D114" s="193" t="s">
        <v>198</v>
      </c>
      <c r="E114" s="194" t="s">
        <v>5145</v>
      </c>
      <c r="F114" s="195" t="s">
        <v>5146</v>
      </c>
      <c r="G114" s="196" t="s">
        <v>231</v>
      </c>
      <c r="H114" s="197">
        <v>6.8</v>
      </c>
      <c r="I114" s="198"/>
      <c r="J114" s="199">
        <f t="shared" si="10"/>
        <v>0</v>
      </c>
      <c r="K114" s="195" t="s">
        <v>22</v>
      </c>
      <c r="L114" s="56"/>
      <c r="M114" s="200" t="s">
        <v>22</v>
      </c>
      <c r="N114" s="201" t="s">
        <v>46</v>
      </c>
      <c r="O114" s="37"/>
      <c r="P114" s="202">
        <f t="shared" si="11"/>
        <v>0</v>
      </c>
      <c r="Q114" s="202">
        <v>0</v>
      </c>
      <c r="R114" s="202">
        <f t="shared" si="12"/>
        <v>0</v>
      </c>
      <c r="S114" s="202">
        <v>0</v>
      </c>
      <c r="T114" s="203">
        <f t="shared" si="13"/>
        <v>0</v>
      </c>
      <c r="AR114" s="19" t="s">
        <v>258</v>
      </c>
      <c r="AT114" s="19" t="s">
        <v>198</v>
      </c>
      <c r="AU114" s="19" t="s">
        <v>23</v>
      </c>
      <c r="AY114" s="19" t="s">
        <v>195</v>
      </c>
      <c r="BE114" s="204">
        <f t="shared" si="14"/>
        <v>0</v>
      </c>
      <c r="BF114" s="204">
        <f t="shared" si="15"/>
        <v>0</v>
      </c>
      <c r="BG114" s="204">
        <f t="shared" si="16"/>
        <v>0</v>
      </c>
      <c r="BH114" s="204">
        <f t="shared" si="17"/>
        <v>0</v>
      </c>
      <c r="BI114" s="204">
        <f t="shared" si="18"/>
        <v>0</v>
      </c>
      <c r="BJ114" s="19" t="s">
        <v>23</v>
      </c>
      <c r="BK114" s="204">
        <f t="shared" si="19"/>
        <v>0</v>
      </c>
      <c r="BL114" s="19" t="s">
        <v>258</v>
      </c>
      <c r="BM114" s="19" t="s">
        <v>5147</v>
      </c>
    </row>
    <row r="115" spans="2:65" s="1" customFormat="1" ht="20.399999999999999" customHeight="1">
      <c r="B115" s="36"/>
      <c r="C115" s="193" t="s">
        <v>755</v>
      </c>
      <c r="D115" s="193" t="s">
        <v>198</v>
      </c>
      <c r="E115" s="194" t="s">
        <v>5148</v>
      </c>
      <c r="F115" s="195" t="s">
        <v>5149</v>
      </c>
      <c r="G115" s="196" t="s">
        <v>231</v>
      </c>
      <c r="H115" s="197">
        <v>1.2</v>
      </c>
      <c r="I115" s="198"/>
      <c r="J115" s="199">
        <f t="shared" si="10"/>
        <v>0</v>
      </c>
      <c r="K115" s="195" t="s">
        <v>22</v>
      </c>
      <c r="L115" s="56"/>
      <c r="M115" s="200" t="s">
        <v>22</v>
      </c>
      <c r="N115" s="201" t="s">
        <v>46</v>
      </c>
      <c r="O115" s="37"/>
      <c r="P115" s="202">
        <f t="shared" si="11"/>
        <v>0</v>
      </c>
      <c r="Q115" s="202">
        <v>0</v>
      </c>
      <c r="R115" s="202">
        <f t="shared" si="12"/>
        <v>0</v>
      </c>
      <c r="S115" s="202">
        <v>0</v>
      </c>
      <c r="T115" s="203">
        <f t="shared" si="13"/>
        <v>0</v>
      </c>
      <c r="AR115" s="19" t="s">
        <v>258</v>
      </c>
      <c r="AT115" s="19" t="s">
        <v>198</v>
      </c>
      <c r="AU115" s="19" t="s">
        <v>23</v>
      </c>
      <c r="AY115" s="19" t="s">
        <v>195</v>
      </c>
      <c r="BE115" s="204">
        <f t="shared" si="14"/>
        <v>0</v>
      </c>
      <c r="BF115" s="204">
        <f t="shared" si="15"/>
        <v>0</v>
      </c>
      <c r="BG115" s="204">
        <f t="shared" si="16"/>
        <v>0</v>
      </c>
      <c r="BH115" s="204">
        <f t="shared" si="17"/>
        <v>0</v>
      </c>
      <c r="BI115" s="204">
        <f t="shared" si="18"/>
        <v>0</v>
      </c>
      <c r="BJ115" s="19" t="s">
        <v>23</v>
      </c>
      <c r="BK115" s="204">
        <f t="shared" si="19"/>
        <v>0</v>
      </c>
      <c r="BL115" s="19" t="s">
        <v>258</v>
      </c>
      <c r="BM115" s="19" t="s">
        <v>5150</v>
      </c>
    </row>
    <row r="116" spans="2:65" s="1" customFormat="1" ht="20.399999999999999" customHeight="1">
      <c r="B116" s="36"/>
      <c r="C116" s="193" t="s">
        <v>760</v>
      </c>
      <c r="D116" s="193" t="s">
        <v>198</v>
      </c>
      <c r="E116" s="194" t="s">
        <v>5151</v>
      </c>
      <c r="F116" s="195" t="s">
        <v>5152</v>
      </c>
      <c r="G116" s="196" t="s">
        <v>222</v>
      </c>
      <c r="H116" s="197">
        <v>34</v>
      </c>
      <c r="I116" s="198"/>
      <c r="J116" s="199">
        <f t="shared" si="10"/>
        <v>0</v>
      </c>
      <c r="K116" s="195" t="s">
        <v>22</v>
      </c>
      <c r="L116" s="56"/>
      <c r="M116" s="200" t="s">
        <v>22</v>
      </c>
      <c r="N116" s="201" t="s">
        <v>46</v>
      </c>
      <c r="O116" s="37"/>
      <c r="P116" s="202">
        <f t="shared" si="11"/>
        <v>0</v>
      </c>
      <c r="Q116" s="202">
        <v>0</v>
      </c>
      <c r="R116" s="202">
        <f t="shared" si="12"/>
        <v>0</v>
      </c>
      <c r="S116" s="202">
        <v>0</v>
      </c>
      <c r="T116" s="203">
        <f t="shared" si="13"/>
        <v>0</v>
      </c>
      <c r="AR116" s="19" t="s">
        <v>258</v>
      </c>
      <c r="AT116" s="19" t="s">
        <v>198</v>
      </c>
      <c r="AU116" s="19" t="s">
        <v>23</v>
      </c>
      <c r="AY116" s="19" t="s">
        <v>195</v>
      </c>
      <c r="BE116" s="204">
        <f t="shared" si="14"/>
        <v>0</v>
      </c>
      <c r="BF116" s="204">
        <f t="shared" si="15"/>
        <v>0</v>
      </c>
      <c r="BG116" s="204">
        <f t="shared" si="16"/>
        <v>0</v>
      </c>
      <c r="BH116" s="204">
        <f t="shared" si="17"/>
        <v>0</v>
      </c>
      <c r="BI116" s="204">
        <f t="shared" si="18"/>
        <v>0</v>
      </c>
      <c r="BJ116" s="19" t="s">
        <v>23</v>
      </c>
      <c r="BK116" s="204">
        <f t="shared" si="19"/>
        <v>0</v>
      </c>
      <c r="BL116" s="19" t="s">
        <v>258</v>
      </c>
      <c r="BM116" s="19" t="s">
        <v>5153</v>
      </c>
    </row>
    <row r="117" spans="2:65" s="1" customFormat="1" ht="20.399999999999999" customHeight="1">
      <c r="B117" s="36"/>
      <c r="C117" s="193" t="s">
        <v>764</v>
      </c>
      <c r="D117" s="193" t="s">
        <v>198</v>
      </c>
      <c r="E117" s="194" t="s">
        <v>5154</v>
      </c>
      <c r="F117" s="195" t="s">
        <v>5155</v>
      </c>
      <c r="G117" s="196" t="s">
        <v>231</v>
      </c>
      <c r="H117" s="197">
        <v>6.375</v>
      </c>
      <c r="I117" s="198"/>
      <c r="J117" s="199">
        <f t="shared" si="10"/>
        <v>0</v>
      </c>
      <c r="K117" s="195" t="s">
        <v>22</v>
      </c>
      <c r="L117" s="56"/>
      <c r="M117" s="200" t="s">
        <v>22</v>
      </c>
      <c r="N117" s="201" t="s">
        <v>46</v>
      </c>
      <c r="O117" s="37"/>
      <c r="P117" s="202">
        <f t="shared" si="11"/>
        <v>0</v>
      </c>
      <c r="Q117" s="202">
        <v>0</v>
      </c>
      <c r="R117" s="202">
        <f t="shared" si="12"/>
        <v>0</v>
      </c>
      <c r="S117" s="202">
        <v>0</v>
      </c>
      <c r="T117" s="203">
        <f t="shared" si="13"/>
        <v>0</v>
      </c>
      <c r="AR117" s="19" t="s">
        <v>258</v>
      </c>
      <c r="AT117" s="19" t="s">
        <v>198</v>
      </c>
      <c r="AU117" s="19" t="s">
        <v>23</v>
      </c>
      <c r="AY117" s="19" t="s">
        <v>195</v>
      </c>
      <c r="BE117" s="204">
        <f t="shared" si="14"/>
        <v>0</v>
      </c>
      <c r="BF117" s="204">
        <f t="shared" si="15"/>
        <v>0</v>
      </c>
      <c r="BG117" s="204">
        <f t="shared" si="16"/>
        <v>0</v>
      </c>
      <c r="BH117" s="204">
        <f t="shared" si="17"/>
        <v>0</v>
      </c>
      <c r="BI117" s="204">
        <f t="shared" si="18"/>
        <v>0</v>
      </c>
      <c r="BJ117" s="19" t="s">
        <v>23</v>
      </c>
      <c r="BK117" s="204">
        <f t="shared" si="19"/>
        <v>0</v>
      </c>
      <c r="BL117" s="19" t="s">
        <v>258</v>
      </c>
      <c r="BM117" s="19" t="s">
        <v>5156</v>
      </c>
    </row>
    <row r="118" spans="2:65" s="1" customFormat="1" ht="20.399999999999999" customHeight="1">
      <c r="B118" s="36"/>
      <c r="C118" s="193" t="s">
        <v>771</v>
      </c>
      <c r="D118" s="193" t="s">
        <v>198</v>
      </c>
      <c r="E118" s="194" t="s">
        <v>5157</v>
      </c>
      <c r="F118" s="195" t="s">
        <v>5130</v>
      </c>
      <c r="G118" s="196" t="s">
        <v>206</v>
      </c>
      <c r="H118" s="197">
        <v>29.5</v>
      </c>
      <c r="I118" s="198"/>
      <c r="J118" s="199">
        <f t="shared" si="10"/>
        <v>0</v>
      </c>
      <c r="K118" s="195" t="s">
        <v>22</v>
      </c>
      <c r="L118" s="56"/>
      <c r="M118" s="200" t="s">
        <v>22</v>
      </c>
      <c r="N118" s="201" t="s">
        <v>46</v>
      </c>
      <c r="O118" s="37"/>
      <c r="P118" s="202">
        <f t="shared" si="11"/>
        <v>0</v>
      </c>
      <c r="Q118" s="202">
        <v>0</v>
      </c>
      <c r="R118" s="202">
        <f t="shared" si="12"/>
        <v>0</v>
      </c>
      <c r="S118" s="202">
        <v>0</v>
      </c>
      <c r="T118" s="203">
        <f t="shared" si="13"/>
        <v>0</v>
      </c>
      <c r="AR118" s="19" t="s">
        <v>258</v>
      </c>
      <c r="AT118" s="19" t="s">
        <v>198</v>
      </c>
      <c r="AU118" s="19" t="s">
        <v>23</v>
      </c>
      <c r="AY118" s="19" t="s">
        <v>195</v>
      </c>
      <c r="BE118" s="204">
        <f t="shared" si="14"/>
        <v>0</v>
      </c>
      <c r="BF118" s="204">
        <f t="shared" si="15"/>
        <v>0</v>
      </c>
      <c r="BG118" s="204">
        <f t="shared" si="16"/>
        <v>0</v>
      </c>
      <c r="BH118" s="204">
        <f t="shared" si="17"/>
        <v>0</v>
      </c>
      <c r="BI118" s="204">
        <f t="shared" si="18"/>
        <v>0</v>
      </c>
      <c r="BJ118" s="19" t="s">
        <v>23</v>
      </c>
      <c r="BK118" s="204">
        <f t="shared" si="19"/>
        <v>0</v>
      </c>
      <c r="BL118" s="19" t="s">
        <v>258</v>
      </c>
      <c r="BM118" s="19" t="s">
        <v>5158</v>
      </c>
    </row>
    <row r="119" spans="2:65" s="1" customFormat="1" ht="20.399999999999999" customHeight="1">
      <c r="B119" s="36"/>
      <c r="C119" s="193" t="s">
        <v>776</v>
      </c>
      <c r="D119" s="193" t="s">
        <v>198</v>
      </c>
      <c r="E119" s="194" t="s">
        <v>5159</v>
      </c>
      <c r="F119" s="195" t="s">
        <v>2889</v>
      </c>
      <c r="G119" s="196" t="s">
        <v>2177</v>
      </c>
      <c r="H119" s="197">
        <v>1</v>
      </c>
      <c r="I119" s="198"/>
      <c r="J119" s="199">
        <f t="shared" si="10"/>
        <v>0</v>
      </c>
      <c r="K119" s="195" t="s">
        <v>22</v>
      </c>
      <c r="L119" s="56"/>
      <c r="M119" s="200" t="s">
        <v>22</v>
      </c>
      <c r="N119" s="201" t="s">
        <v>46</v>
      </c>
      <c r="O119" s="37"/>
      <c r="P119" s="202">
        <f t="shared" si="11"/>
        <v>0</v>
      </c>
      <c r="Q119" s="202">
        <v>0</v>
      </c>
      <c r="R119" s="202">
        <f t="shared" si="12"/>
        <v>0</v>
      </c>
      <c r="S119" s="202">
        <v>0</v>
      </c>
      <c r="T119" s="203">
        <f t="shared" si="13"/>
        <v>0</v>
      </c>
      <c r="AR119" s="19" t="s">
        <v>258</v>
      </c>
      <c r="AT119" s="19" t="s">
        <v>198</v>
      </c>
      <c r="AU119" s="19" t="s">
        <v>23</v>
      </c>
      <c r="AY119" s="19" t="s">
        <v>195</v>
      </c>
      <c r="BE119" s="204">
        <f t="shared" si="14"/>
        <v>0</v>
      </c>
      <c r="BF119" s="204">
        <f t="shared" si="15"/>
        <v>0</v>
      </c>
      <c r="BG119" s="204">
        <f t="shared" si="16"/>
        <v>0</v>
      </c>
      <c r="BH119" s="204">
        <f t="shared" si="17"/>
        <v>0</v>
      </c>
      <c r="BI119" s="204">
        <f t="shared" si="18"/>
        <v>0</v>
      </c>
      <c r="BJ119" s="19" t="s">
        <v>23</v>
      </c>
      <c r="BK119" s="204">
        <f t="shared" si="19"/>
        <v>0</v>
      </c>
      <c r="BL119" s="19" t="s">
        <v>258</v>
      </c>
      <c r="BM119" s="19" t="s">
        <v>5160</v>
      </c>
    </row>
    <row r="120" spans="2:65" s="1" customFormat="1" ht="20.399999999999999" customHeight="1">
      <c r="B120" s="36"/>
      <c r="C120" s="193" t="s">
        <v>781</v>
      </c>
      <c r="D120" s="193" t="s">
        <v>198</v>
      </c>
      <c r="E120" s="194" t="s">
        <v>5161</v>
      </c>
      <c r="F120" s="195" t="s">
        <v>2903</v>
      </c>
      <c r="G120" s="196" t="s">
        <v>206</v>
      </c>
      <c r="H120" s="197">
        <v>3</v>
      </c>
      <c r="I120" s="198"/>
      <c r="J120" s="199">
        <f t="shared" si="10"/>
        <v>0</v>
      </c>
      <c r="K120" s="195" t="s">
        <v>22</v>
      </c>
      <c r="L120" s="56"/>
      <c r="M120" s="200" t="s">
        <v>22</v>
      </c>
      <c r="N120" s="201" t="s">
        <v>46</v>
      </c>
      <c r="O120" s="37"/>
      <c r="P120" s="202">
        <f t="shared" si="11"/>
        <v>0</v>
      </c>
      <c r="Q120" s="202">
        <v>0</v>
      </c>
      <c r="R120" s="202">
        <f t="shared" si="12"/>
        <v>0</v>
      </c>
      <c r="S120" s="202">
        <v>0</v>
      </c>
      <c r="T120" s="203">
        <f t="shared" si="13"/>
        <v>0</v>
      </c>
      <c r="AR120" s="19" t="s">
        <v>258</v>
      </c>
      <c r="AT120" s="19" t="s">
        <v>198</v>
      </c>
      <c r="AU120" s="19" t="s">
        <v>23</v>
      </c>
      <c r="AY120" s="19" t="s">
        <v>195</v>
      </c>
      <c r="BE120" s="204">
        <f t="shared" si="14"/>
        <v>0</v>
      </c>
      <c r="BF120" s="204">
        <f t="shared" si="15"/>
        <v>0</v>
      </c>
      <c r="BG120" s="204">
        <f t="shared" si="16"/>
        <v>0</v>
      </c>
      <c r="BH120" s="204">
        <f t="shared" si="17"/>
        <v>0</v>
      </c>
      <c r="BI120" s="204">
        <f t="shared" si="18"/>
        <v>0</v>
      </c>
      <c r="BJ120" s="19" t="s">
        <v>23</v>
      </c>
      <c r="BK120" s="204">
        <f t="shared" si="19"/>
        <v>0</v>
      </c>
      <c r="BL120" s="19" t="s">
        <v>258</v>
      </c>
      <c r="BM120" s="19" t="s">
        <v>5162</v>
      </c>
    </row>
    <row r="121" spans="2:65" s="1" customFormat="1" ht="20.399999999999999" customHeight="1">
      <c r="B121" s="36"/>
      <c r="C121" s="193" t="s">
        <v>786</v>
      </c>
      <c r="D121" s="193" t="s">
        <v>198</v>
      </c>
      <c r="E121" s="194" t="s">
        <v>5163</v>
      </c>
      <c r="F121" s="195" t="s">
        <v>2906</v>
      </c>
      <c r="G121" s="196" t="s">
        <v>231</v>
      </c>
      <c r="H121" s="197">
        <v>0.15</v>
      </c>
      <c r="I121" s="198"/>
      <c r="J121" s="199">
        <f t="shared" si="10"/>
        <v>0</v>
      </c>
      <c r="K121" s="195" t="s">
        <v>22</v>
      </c>
      <c r="L121" s="56"/>
      <c r="M121" s="200" t="s">
        <v>22</v>
      </c>
      <c r="N121" s="201" t="s">
        <v>46</v>
      </c>
      <c r="O121" s="37"/>
      <c r="P121" s="202">
        <f t="shared" si="11"/>
        <v>0</v>
      </c>
      <c r="Q121" s="202">
        <v>0</v>
      </c>
      <c r="R121" s="202">
        <f t="shared" si="12"/>
        <v>0</v>
      </c>
      <c r="S121" s="202">
        <v>0</v>
      </c>
      <c r="T121" s="203">
        <f t="shared" si="13"/>
        <v>0</v>
      </c>
      <c r="AR121" s="19" t="s">
        <v>258</v>
      </c>
      <c r="AT121" s="19" t="s">
        <v>198</v>
      </c>
      <c r="AU121" s="19" t="s">
        <v>23</v>
      </c>
      <c r="AY121" s="19" t="s">
        <v>195</v>
      </c>
      <c r="BE121" s="204">
        <f t="shared" si="14"/>
        <v>0</v>
      </c>
      <c r="BF121" s="204">
        <f t="shared" si="15"/>
        <v>0</v>
      </c>
      <c r="BG121" s="204">
        <f t="shared" si="16"/>
        <v>0</v>
      </c>
      <c r="BH121" s="204">
        <f t="shared" si="17"/>
        <v>0</v>
      </c>
      <c r="BI121" s="204">
        <f t="shared" si="18"/>
        <v>0</v>
      </c>
      <c r="BJ121" s="19" t="s">
        <v>23</v>
      </c>
      <c r="BK121" s="204">
        <f t="shared" si="19"/>
        <v>0</v>
      </c>
      <c r="BL121" s="19" t="s">
        <v>258</v>
      </c>
      <c r="BM121" s="19" t="s">
        <v>5164</v>
      </c>
    </row>
    <row r="122" spans="2:65" s="1" customFormat="1" ht="20.399999999999999" customHeight="1">
      <c r="B122" s="36"/>
      <c r="C122" s="193" t="s">
        <v>793</v>
      </c>
      <c r="D122" s="193" t="s">
        <v>198</v>
      </c>
      <c r="E122" s="194" t="s">
        <v>5165</v>
      </c>
      <c r="F122" s="195" t="s">
        <v>2911</v>
      </c>
      <c r="G122" s="196" t="s">
        <v>206</v>
      </c>
      <c r="H122" s="197">
        <v>3</v>
      </c>
      <c r="I122" s="198"/>
      <c r="J122" s="199">
        <f t="shared" si="10"/>
        <v>0</v>
      </c>
      <c r="K122" s="195" t="s">
        <v>22</v>
      </c>
      <c r="L122" s="56"/>
      <c r="M122" s="200" t="s">
        <v>22</v>
      </c>
      <c r="N122" s="201" t="s">
        <v>46</v>
      </c>
      <c r="O122" s="37"/>
      <c r="P122" s="202">
        <f t="shared" si="11"/>
        <v>0</v>
      </c>
      <c r="Q122" s="202">
        <v>0</v>
      </c>
      <c r="R122" s="202">
        <f t="shared" si="12"/>
        <v>0</v>
      </c>
      <c r="S122" s="202">
        <v>0</v>
      </c>
      <c r="T122" s="203">
        <f t="shared" si="13"/>
        <v>0</v>
      </c>
      <c r="AR122" s="19" t="s">
        <v>258</v>
      </c>
      <c r="AT122" s="19" t="s">
        <v>198</v>
      </c>
      <c r="AU122" s="19" t="s">
        <v>23</v>
      </c>
      <c r="AY122" s="19" t="s">
        <v>195</v>
      </c>
      <c r="BE122" s="204">
        <f t="shared" si="14"/>
        <v>0</v>
      </c>
      <c r="BF122" s="204">
        <f t="shared" si="15"/>
        <v>0</v>
      </c>
      <c r="BG122" s="204">
        <f t="shared" si="16"/>
        <v>0</v>
      </c>
      <c r="BH122" s="204">
        <f t="shared" si="17"/>
        <v>0</v>
      </c>
      <c r="BI122" s="204">
        <f t="shared" si="18"/>
        <v>0</v>
      </c>
      <c r="BJ122" s="19" t="s">
        <v>23</v>
      </c>
      <c r="BK122" s="204">
        <f t="shared" si="19"/>
        <v>0</v>
      </c>
      <c r="BL122" s="19" t="s">
        <v>258</v>
      </c>
      <c r="BM122" s="19" t="s">
        <v>5166</v>
      </c>
    </row>
    <row r="123" spans="2:65" s="1" customFormat="1" ht="20.399999999999999" customHeight="1">
      <c r="B123" s="36"/>
      <c r="C123" s="193" t="s">
        <v>798</v>
      </c>
      <c r="D123" s="193" t="s">
        <v>198</v>
      </c>
      <c r="E123" s="194" t="s">
        <v>5167</v>
      </c>
      <c r="F123" s="195" t="s">
        <v>2877</v>
      </c>
      <c r="G123" s="196" t="s">
        <v>2878</v>
      </c>
      <c r="H123" s="197">
        <v>1</v>
      </c>
      <c r="I123" s="198"/>
      <c r="J123" s="199">
        <f t="shared" si="10"/>
        <v>0</v>
      </c>
      <c r="K123" s="195" t="s">
        <v>22</v>
      </c>
      <c r="L123" s="56"/>
      <c r="M123" s="200" t="s">
        <v>22</v>
      </c>
      <c r="N123" s="201" t="s">
        <v>46</v>
      </c>
      <c r="O123" s="37"/>
      <c r="P123" s="202">
        <f t="shared" si="11"/>
        <v>0</v>
      </c>
      <c r="Q123" s="202">
        <v>0</v>
      </c>
      <c r="R123" s="202">
        <f t="shared" si="12"/>
        <v>0</v>
      </c>
      <c r="S123" s="202">
        <v>0</v>
      </c>
      <c r="T123" s="203">
        <f t="shared" si="13"/>
        <v>0</v>
      </c>
      <c r="AR123" s="19" t="s">
        <v>258</v>
      </c>
      <c r="AT123" s="19" t="s">
        <v>198</v>
      </c>
      <c r="AU123" s="19" t="s">
        <v>23</v>
      </c>
      <c r="AY123" s="19" t="s">
        <v>195</v>
      </c>
      <c r="BE123" s="204">
        <f t="shared" si="14"/>
        <v>0</v>
      </c>
      <c r="BF123" s="204">
        <f t="shared" si="15"/>
        <v>0</v>
      </c>
      <c r="BG123" s="204">
        <f t="shared" si="16"/>
        <v>0</v>
      </c>
      <c r="BH123" s="204">
        <f t="shared" si="17"/>
        <v>0</v>
      </c>
      <c r="BI123" s="204">
        <f t="shared" si="18"/>
        <v>0</v>
      </c>
      <c r="BJ123" s="19" t="s">
        <v>23</v>
      </c>
      <c r="BK123" s="204">
        <f t="shared" si="19"/>
        <v>0</v>
      </c>
      <c r="BL123" s="19" t="s">
        <v>258</v>
      </c>
      <c r="BM123" s="19" t="s">
        <v>5168</v>
      </c>
    </row>
    <row r="124" spans="2:65" s="1" customFormat="1" ht="20.399999999999999" customHeight="1">
      <c r="B124" s="36"/>
      <c r="C124" s="193" t="s">
        <v>802</v>
      </c>
      <c r="D124" s="193" t="s">
        <v>198</v>
      </c>
      <c r="E124" s="194" t="s">
        <v>5169</v>
      </c>
      <c r="F124" s="195" t="s">
        <v>5143</v>
      </c>
      <c r="G124" s="196" t="s">
        <v>206</v>
      </c>
      <c r="H124" s="197">
        <v>4</v>
      </c>
      <c r="I124" s="198"/>
      <c r="J124" s="199">
        <f t="shared" si="10"/>
        <v>0</v>
      </c>
      <c r="K124" s="195" t="s">
        <v>22</v>
      </c>
      <c r="L124" s="56"/>
      <c r="M124" s="200" t="s">
        <v>22</v>
      </c>
      <c r="N124" s="201" t="s">
        <v>46</v>
      </c>
      <c r="O124" s="37"/>
      <c r="P124" s="202">
        <f t="shared" si="11"/>
        <v>0</v>
      </c>
      <c r="Q124" s="202">
        <v>0</v>
      </c>
      <c r="R124" s="202">
        <f t="shared" si="12"/>
        <v>0</v>
      </c>
      <c r="S124" s="202">
        <v>0</v>
      </c>
      <c r="T124" s="203">
        <f t="shared" si="13"/>
        <v>0</v>
      </c>
      <c r="AR124" s="19" t="s">
        <v>258</v>
      </c>
      <c r="AT124" s="19" t="s">
        <v>198</v>
      </c>
      <c r="AU124" s="19" t="s">
        <v>23</v>
      </c>
      <c r="AY124" s="19" t="s">
        <v>195</v>
      </c>
      <c r="BE124" s="204">
        <f t="shared" si="14"/>
        <v>0</v>
      </c>
      <c r="BF124" s="204">
        <f t="shared" si="15"/>
        <v>0</v>
      </c>
      <c r="BG124" s="204">
        <f t="shared" si="16"/>
        <v>0</v>
      </c>
      <c r="BH124" s="204">
        <f t="shared" si="17"/>
        <v>0</v>
      </c>
      <c r="BI124" s="204">
        <f t="shared" si="18"/>
        <v>0</v>
      </c>
      <c r="BJ124" s="19" t="s">
        <v>23</v>
      </c>
      <c r="BK124" s="204">
        <f t="shared" si="19"/>
        <v>0</v>
      </c>
      <c r="BL124" s="19" t="s">
        <v>258</v>
      </c>
      <c r="BM124" s="19" t="s">
        <v>5170</v>
      </c>
    </row>
    <row r="125" spans="2:65" s="1" customFormat="1" ht="20.399999999999999" customHeight="1">
      <c r="B125" s="36"/>
      <c r="C125" s="193" t="s">
        <v>806</v>
      </c>
      <c r="D125" s="193" t="s">
        <v>198</v>
      </c>
      <c r="E125" s="194" t="s">
        <v>5171</v>
      </c>
      <c r="F125" s="195" t="s">
        <v>5146</v>
      </c>
      <c r="G125" s="196" t="s">
        <v>231</v>
      </c>
      <c r="H125" s="197">
        <v>3.4</v>
      </c>
      <c r="I125" s="198"/>
      <c r="J125" s="199">
        <f t="shared" si="10"/>
        <v>0</v>
      </c>
      <c r="K125" s="195" t="s">
        <v>22</v>
      </c>
      <c r="L125" s="56"/>
      <c r="M125" s="200" t="s">
        <v>22</v>
      </c>
      <c r="N125" s="201" t="s">
        <v>46</v>
      </c>
      <c r="O125" s="37"/>
      <c r="P125" s="202">
        <f t="shared" si="11"/>
        <v>0</v>
      </c>
      <c r="Q125" s="202">
        <v>0</v>
      </c>
      <c r="R125" s="202">
        <f t="shared" si="12"/>
        <v>0</v>
      </c>
      <c r="S125" s="202">
        <v>0</v>
      </c>
      <c r="T125" s="203">
        <f t="shared" si="13"/>
        <v>0</v>
      </c>
      <c r="AR125" s="19" t="s">
        <v>258</v>
      </c>
      <c r="AT125" s="19" t="s">
        <v>198</v>
      </c>
      <c r="AU125" s="19" t="s">
        <v>23</v>
      </c>
      <c r="AY125" s="19" t="s">
        <v>195</v>
      </c>
      <c r="BE125" s="204">
        <f t="shared" si="14"/>
        <v>0</v>
      </c>
      <c r="BF125" s="204">
        <f t="shared" si="15"/>
        <v>0</v>
      </c>
      <c r="BG125" s="204">
        <f t="shared" si="16"/>
        <v>0</v>
      </c>
      <c r="BH125" s="204">
        <f t="shared" si="17"/>
        <v>0</v>
      </c>
      <c r="BI125" s="204">
        <f t="shared" si="18"/>
        <v>0</v>
      </c>
      <c r="BJ125" s="19" t="s">
        <v>23</v>
      </c>
      <c r="BK125" s="204">
        <f t="shared" si="19"/>
        <v>0</v>
      </c>
      <c r="BL125" s="19" t="s">
        <v>258</v>
      </c>
      <c r="BM125" s="19" t="s">
        <v>5172</v>
      </c>
    </row>
    <row r="126" spans="2:65" s="1" customFormat="1" ht="20.399999999999999" customHeight="1">
      <c r="B126" s="36"/>
      <c r="C126" s="193" t="s">
        <v>810</v>
      </c>
      <c r="D126" s="193" t="s">
        <v>198</v>
      </c>
      <c r="E126" s="194" t="s">
        <v>5173</v>
      </c>
      <c r="F126" s="195" t="s">
        <v>5149</v>
      </c>
      <c r="G126" s="196" t="s">
        <v>231</v>
      </c>
      <c r="H126" s="197">
        <v>0.6</v>
      </c>
      <c r="I126" s="198"/>
      <c r="J126" s="199">
        <f t="shared" si="10"/>
        <v>0</v>
      </c>
      <c r="K126" s="195" t="s">
        <v>22</v>
      </c>
      <c r="L126" s="56"/>
      <c r="M126" s="200" t="s">
        <v>22</v>
      </c>
      <c r="N126" s="201" t="s">
        <v>46</v>
      </c>
      <c r="O126" s="37"/>
      <c r="P126" s="202">
        <f t="shared" si="11"/>
        <v>0</v>
      </c>
      <c r="Q126" s="202">
        <v>0</v>
      </c>
      <c r="R126" s="202">
        <f t="shared" si="12"/>
        <v>0</v>
      </c>
      <c r="S126" s="202">
        <v>0</v>
      </c>
      <c r="T126" s="203">
        <f t="shared" si="13"/>
        <v>0</v>
      </c>
      <c r="AR126" s="19" t="s">
        <v>258</v>
      </c>
      <c r="AT126" s="19" t="s">
        <v>198</v>
      </c>
      <c r="AU126" s="19" t="s">
        <v>23</v>
      </c>
      <c r="AY126" s="19" t="s">
        <v>195</v>
      </c>
      <c r="BE126" s="204">
        <f t="shared" si="14"/>
        <v>0</v>
      </c>
      <c r="BF126" s="204">
        <f t="shared" si="15"/>
        <v>0</v>
      </c>
      <c r="BG126" s="204">
        <f t="shared" si="16"/>
        <v>0</v>
      </c>
      <c r="BH126" s="204">
        <f t="shared" si="17"/>
        <v>0</v>
      </c>
      <c r="BI126" s="204">
        <f t="shared" si="18"/>
        <v>0</v>
      </c>
      <c r="BJ126" s="19" t="s">
        <v>23</v>
      </c>
      <c r="BK126" s="204">
        <f t="shared" si="19"/>
        <v>0</v>
      </c>
      <c r="BL126" s="19" t="s">
        <v>258</v>
      </c>
      <c r="BM126" s="19" t="s">
        <v>5174</v>
      </c>
    </row>
    <row r="127" spans="2:65" s="1" customFormat="1" ht="20.399999999999999" customHeight="1">
      <c r="B127" s="36"/>
      <c r="C127" s="193" t="s">
        <v>816</v>
      </c>
      <c r="D127" s="193" t="s">
        <v>198</v>
      </c>
      <c r="E127" s="194" t="s">
        <v>5175</v>
      </c>
      <c r="F127" s="195" t="s">
        <v>5152</v>
      </c>
      <c r="G127" s="196" t="s">
        <v>222</v>
      </c>
      <c r="H127" s="197">
        <v>18</v>
      </c>
      <c r="I127" s="198"/>
      <c r="J127" s="199">
        <f t="shared" si="10"/>
        <v>0</v>
      </c>
      <c r="K127" s="195" t="s">
        <v>22</v>
      </c>
      <c r="L127" s="56"/>
      <c r="M127" s="200" t="s">
        <v>22</v>
      </c>
      <c r="N127" s="201" t="s">
        <v>46</v>
      </c>
      <c r="O127" s="37"/>
      <c r="P127" s="202">
        <f t="shared" si="11"/>
        <v>0</v>
      </c>
      <c r="Q127" s="202">
        <v>0</v>
      </c>
      <c r="R127" s="202">
        <f t="shared" si="12"/>
        <v>0</v>
      </c>
      <c r="S127" s="202">
        <v>0</v>
      </c>
      <c r="T127" s="203">
        <f t="shared" si="13"/>
        <v>0</v>
      </c>
      <c r="AR127" s="19" t="s">
        <v>258</v>
      </c>
      <c r="AT127" s="19" t="s">
        <v>198</v>
      </c>
      <c r="AU127" s="19" t="s">
        <v>23</v>
      </c>
      <c r="AY127" s="19" t="s">
        <v>195</v>
      </c>
      <c r="BE127" s="204">
        <f t="shared" si="14"/>
        <v>0</v>
      </c>
      <c r="BF127" s="204">
        <f t="shared" si="15"/>
        <v>0</v>
      </c>
      <c r="BG127" s="204">
        <f t="shared" si="16"/>
        <v>0</v>
      </c>
      <c r="BH127" s="204">
        <f t="shared" si="17"/>
        <v>0</v>
      </c>
      <c r="BI127" s="204">
        <f t="shared" si="18"/>
        <v>0</v>
      </c>
      <c r="BJ127" s="19" t="s">
        <v>23</v>
      </c>
      <c r="BK127" s="204">
        <f t="shared" si="19"/>
        <v>0</v>
      </c>
      <c r="BL127" s="19" t="s">
        <v>258</v>
      </c>
      <c r="BM127" s="19" t="s">
        <v>5176</v>
      </c>
    </row>
    <row r="128" spans="2:65" s="1" customFormat="1" ht="20.399999999999999" customHeight="1">
      <c r="B128" s="36"/>
      <c r="C128" s="193" t="s">
        <v>823</v>
      </c>
      <c r="D128" s="193" t="s">
        <v>198</v>
      </c>
      <c r="E128" s="194" t="s">
        <v>5177</v>
      </c>
      <c r="F128" s="195" t="s">
        <v>5155</v>
      </c>
      <c r="G128" s="196" t="s">
        <v>231</v>
      </c>
      <c r="H128" s="197">
        <v>3.375</v>
      </c>
      <c r="I128" s="198"/>
      <c r="J128" s="199">
        <f t="shared" si="10"/>
        <v>0</v>
      </c>
      <c r="K128" s="195" t="s">
        <v>22</v>
      </c>
      <c r="L128" s="56"/>
      <c r="M128" s="200" t="s">
        <v>22</v>
      </c>
      <c r="N128" s="201" t="s">
        <v>46</v>
      </c>
      <c r="O128" s="37"/>
      <c r="P128" s="202">
        <f t="shared" si="11"/>
        <v>0</v>
      </c>
      <c r="Q128" s="202">
        <v>0</v>
      </c>
      <c r="R128" s="202">
        <f t="shared" si="12"/>
        <v>0</v>
      </c>
      <c r="S128" s="202">
        <v>0</v>
      </c>
      <c r="T128" s="203">
        <f t="shared" si="13"/>
        <v>0</v>
      </c>
      <c r="AR128" s="19" t="s">
        <v>258</v>
      </c>
      <c r="AT128" s="19" t="s">
        <v>198</v>
      </c>
      <c r="AU128" s="19" t="s">
        <v>23</v>
      </c>
      <c r="AY128" s="19" t="s">
        <v>195</v>
      </c>
      <c r="BE128" s="204">
        <f t="shared" si="14"/>
        <v>0</v>
      </c>
      <c r="BF128" s="204">
        <f t="shared" si="15"/>
        <v>0</v>
      </c>
      <c r="BG128" s="204">
        <f t="shared" si="16"/>
        <v>0</v>
      </c>
      <c r="BH128" s="204">
        <f t="shared" si="17"/>
        <v>0</v>
      </c>
      <c r="BI128" s="204">
        <f t="shared" si="18"/>
        <v>0</v>
      </c>
      <c r="BJ128" s="19" t="s">
        <v>23</v>
      </c>
      <c r="BK128" s="204">
        <f t="shared" si="19"/>
        <v>0</v>
      </c>
      <c r="BL128" s="19" t="s">
        <v>258</v>
      </c>
      <c r="BM128" s="19" t="s">
        <v>5178</v>
      </c>
    </row>
    <row r="129" spans="2:65" s="1" customFormat="1" ht="20.399999999999999" customHeight="1">
      <c r="B129" s="36"/>
      <c r="C129" s="193" t="s">
        <v>827</v>
      </c>
      <c r="D129" s="193" t="s">
        <v>198</v>
      </c>
      <c r="E129" s="194" t="s">
        <v>5179</v>
      </c>
      <c r="F129" s="195" t="s">
        <v>2881</v>
      </c>
      <c r="G129" s="196" t="s">
        <v>886</v>
      </c>
      <c r="H129" s="197">
        <v>1</v>
      </c>
      <c r="I129" s="198"/>
      <c r="J129" s="199">
        <f t="shared" si="10"/>
        <v>0</v>
      </c>
      <c r="K129" s="195" t="s">
        <v>22</v>
      </c>
      <c r="L129" s="56"/>
      <c r="M129" s="200" t="s">
        <v>22</v>
      </c>
      <c r="N129" s="255" t="s">
        <v>46</v>
      </c>
      <c r="O129" s="256"/>
      <c r="P129" s="257">
        <f t="shared" si="11"/>
        <v>0</v>
      </c>
      <c r="Q129" s="257">
        <v>0</v>
      </c>
      <c r="R129" s="257">
        <f t="shared" si="12"/>
        <v>0</v>
      </c>
      <c r="S129" s="257">
        <v>0</v>
      </c>
      <c r="T129" s="258">
        <f t="shared" si="13"/>
        <v>0</v>
      </c>
      <c r="AR129" s="19" t="s">
        <v>258</v>
      </c>
      <c r="AT129" s="19" t="s">
        <v>198</v>
      </c>
      <c r="AU129" s="19" t="s">
        <v>23</v>
      </c>
      <c r="AY129" s="19" t="s">
        <v>195</v>
      </c>
      <c r="BE129" s="204">
        <f t="shared" si="14"/>
        <v>0</v>
      </c>
      <c r="BF129" s="204">
        <f t="shared" si="15"/>
        <v>0</v>
      </c>
      <c r="BG129" s="204">
        <f t="shared" si="16"/>
        <v>0</v>
      </c>
      <c r="BH129" s="204">
        <f t="shared" si="17"/>
        <v>0</v>
      </c>
      <c r="BI129" s="204">
        <f t="shared" si="18"/>
        <v>0</v>
      </c>
      <c r="BJ129" s="19" t="s">
        <v>23</v>
      </c>
      <c r="BK129" s="204">
        <f t="shared" si="19"/>
        <v>0</v>
      </c>
      <c r="BL129" s="19" t="s">
        <v>258</v>
      </c>
      <c r="BM129" s="19" t="s">
        <v>5180</v>
      </c>
    </row>
    <row r="130" spans="2:65" s="1" customFormat="1" ht="6.9" customHeight="1">
      <c r="B130" s="51"/>
      <c r="C130" s="52"/>
      <c r="D130" s="52"/>
      <c r="E130" s="52"/>
      <c r="F130" s="52"/>
      <c r="G130" s="52"/>
      <c r="H130" s="52"/>
      <c r="I130" s="139"/>
      <c r="J130" s="52"/>
      <c r="K130" s="52"/>
      <c r="L130" s="56"/>
    </row>
  </sheetData>
  <sheetProtection password="CC35" sheet="1" objects="1" scenarios="1" formatColumns="0" formatRows="0" sort="0" autoFilter="0"/>
  <autoFilter ref="C77:K77"/>
  <mergeCells count="9">
    <mergeCell ref="E68:H68"/>
    <mergeCell ref="E70:H70"/>
    <mergeCell ref="G1:H1"/>
    <mergeCell ref="L2:V2"/>
    <mergeCell ref="E7:H7"/>
    <mergeCell ref="E9:H9"/>
    <mergeCell ref="E24:H24"/>
    <mergeCell ref="E45:H45"/>
    <mergeCell ref="E47:H47"/>
  </mergeCells>
  <hyperlinks>
    <hyperlink ref="F1:G1" location="C2" tooltip="Krycí list soupisu" display="1) Krycí list soupisu"/>
    <hyperlink ref="G1:H1" location="C54" tooltip="Rekapitulace" display="2) Rekapitulace"/>
    <hyperlink ref="J1" location="C77"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1.xml><?xml version="1.0" encoding="utf-8"?>
<worksheet xmlns="http://schemas.openxmlformats.org/spreadsheetml/2006/main" xmlns:r="http://schemas.openxmlformats.org/officeDocument/2006/relationships">
  <sheetPr>
    <pageSetUpPr fitToPage="1"/>
  </sheetPr>
  <dimension ref="A1:BR90"/>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144</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s="1" customFormat="1" ht="13.2">
      <c r="B8" s="36"/>
      <c r="C8" s="37"/>
      <c r="D8" s="32" t="s">
        <v>162</v>
      </c>
      <c r="E8" s="37"/>
      <c r="F8" s="37"/>
      <c r="G8" s="37"/>
      <c r="H8" s="37"/>
      <c r="I8" s="118"/>
      <c r="J8" s="37"/>
      <c r="K8" s="40"/>
    </row>
    <row r="9" spans="1:70" s="1" customFormat="1" ht="36.9" customHeight="1">
      <c r="B9" s="36"/>
      <c r="C9" s="37"/>
      <c r="D9" s="37"/>
      <c r="E9" s="419" t="s">
        <v>5181</v>
      </c>
      <c r="F9" s="397"/>
      <c r="G9" s="397"/>
      <c r="H9" s="397"/>
      <c r="I9" s="118"/>
      <c r="J9" s="37"/>
      <c r="K9" s="40"/>
    </row>
    <row r="10" spans="1:70" s="1" customFormat="1">
      <c r="B10" s="36"/>
      <c r="C10" s="37"/>
      <c r="D10" s="37"/>
      <c r="E10" s="37"/>
      <c r="F10" s="37"/>
      <c r="G10" s="37"/>
      <c r="H10" s="37"/>
      <c r="I10" s="118"/>
      <c r="J10" s="37"/>
      <c r="K10" s="40"/>
    </row>
    <row r="11" spans="1:70" s="1" customFormat="1" ht="14.4" customHeight="1">
      <c r="B11" s="36"/>
      <c r="C11" s="37"/>
      <c r="D11" s="32" t="s">
        <v>19</v>
      </c>
      <c r="E11" s="37"/>
      <c r="F11" s="30" t="s">
        <v>22</v>
      </c>
      <c r="G11" s="37"/>
      <c r="H11" s="37"/>
      <c r="I11" s="119" t="s">
        <v>21</v>
      </c>
      <c r="J11" s="30" t="s">
        <v>22</v>
      </c>
      <c r="K11" s="40"/>
    </row>
    <row r="12" spans="1:70" s="1" customFormat="1" ht="14.4" customHeight="1">
      <c r="B12" s="36"/>
      <c r="C12" s="37"/>
      <c r="D12" s="32" t="s">
        <v>24</v>
      </c>
      <c r="E12" s="37"/>
      <c r="F12" s="30" t="s">
        <v>25</v>
      </c>
      <c r="G12" s="37"/>
      <c r="H12" s="37"/>
      <c r="I12" s="119" t="s">
        <v>26</v>
      </c>
      <c r="J12" s="120" t="str">
        <f>'Rekapitulace stavby'!AN8</f>
        <v>4.1.2017</v>
      </c>
      <c r="K12" s="40"/>
    </row>
    <row r="13" spans="1:70" s="1" customFormat="1" ht="10.8" customHeight="1">
      <c r="B13" s="36"/>
      <c r="C13" s="37"/>
      <c r="D13" s="37"/>
      <c r="E13" s="37"/>
      <c r="F13" s="37"/>
      <c r="G13" s="37"/>
      <c r="H13" s="37"/>
      <c r="I13" s="118"/>
      <c r="J13" s="37"/>
      <c r="K13" s="40"/>
    </row>
    <row r="14" spans="1:70" s="1" customFormat="1" ht="14.4" customHeight="1">
      <c r="B14" s="36"/>
      <c r="C14" s="37"/>
      <c r="D14" s="32" t="s">
        <v>30</v>
      </c>
      <c r="E14" s="37"/>
      <c r="F14" s="37"/>
      <c r="G14" s="37"/>
      <c r="H14" s="37"/>
      <c r="I14" s="119" t="s">
        <v>31</v>
      </c>
      <c r="J14" s="30" t="s">
        <v>22</v>
      </c>
      <c r="K14" s="40"/>
    </row>
    <row r="15" spans="1:70" s="1" customFormat="1" ht="18" customHeight="1">
      <c r="B15" s="36"/>
      <c r="C15" s="37"/>
      <c r="D15" s="37"/>
      <c r="E15" s="30" t="s">
        <v>32</v>
      </c>
      <c r="F15" s="37"/>
      <c r="G15" s="37"/>
      <c r="H15" s="37"/>
      <c r="I15" s="119" t="s">
        <v>33</v>
      </c>
      <c r="J15" s="30" t="s">
        <v>22</v>
      </c>
      <c r="K15" s="40"/>
    </row>
    <row r="16" spans="1:70" s="1" customFormat="1" ht="6.9" customHeight="1">
      <c r="B16" s="36"/>
      <c r="C16" s="37"/>
      <c r="D16" s="37"/>
      <c r="E16" s="37"/>
      <c r="F16" s="37"/>
      <c r="G16" s="37"/>
      <c r="H16" s="37"/>
      <c r="I16" s="118"/>
      <c r="J16" s="37"/>
      <c r="K16" s="40"/>
    </row>
    <row r="17" spans="2:11" s="1" customFormat="1" ht="14.4" customHeight="1">
      <c r="B17" s="36"/>
      <c r="C17" s="37"/>
      <c r="D17" s="32" t="s">
        <v>34</v>
      </c>
      <c r="E17" s="37"/>
      <c r="F17" s="37"/>
      <c r="G17" s="37"/>
      <c r="H17" s="37"/>
      <c r="I17" s="119" t="s">
        <v>31</v>
      </c>
      <c r="J17" s="30" t="str">
        <f>IF('Rekapitulace stavby'!AN13="Vyplň údaj","",IF('Rekapitulace stavby'!AN13="","",'Rekapitulace stavby'!AN13))</f>
        <v/>
      </c>
      <c r="K17" s="40"/>
    </row>
    <row r="18" spans="2:11" s="1" customFormat="1" ht="18" customHeight="1">
      <c r="B18" s="36"/>
      <c r="C18" s="37"/>
      <c r="D18" s="37"/>
      <c r="E18" s="30" t="str">
        <f>IF('Rekapitulace stavby'!E14="Vyplň údaj","",IF('Rekapitulace stavby'!E14="","",'Rekapitulace stavby'!E14))</f>
        <v/>
      </c>
      <c r="F18" s="37"/>
      <c r="G18" s="37"/>
      <c r="H18" s="37"/>
      <c r="I18" s="119" t="s">
        <v>33</v>
      </c>
      <c r="J18" s="30" t="str">
        <f>IF('Rekapitulace stavby'!AN14="Vyplň údaj","",IF('Rekapitulace stavby'!AN14="","",'Rekapitulace stavby'!AN14))</f>
        <v/>
      </c>
      <c r="K18" s="40"/>
    </row>
    <row r="19" spans="2:11" s="1" customFormat="1" ht="6.9" customHeight="1">
      <c r="B19" s="36"/>
      <c r="C19" s="37"/>
      <c r="D19" s="37"/>
      <c r="E19" s="37"/>
      <c r="F19" s="37"/>
      <c r="G19" s="37"/>
      <c r="H19" s="37"/>
      <c r="I19" s="118"/>
      <c r="J19" s="37"/>
      <c r="K19" s="40"/>
    </row>
    <row r="20" spans="2:11" s="1" customFormat="1" ht="14.4" customHeight="1">
      <c r="B20" s="36"/>
      <c r="C20" s="37"/>
      <c r="D20" s="32" t="s">
        <v>36</v>
      </c>
      <c r="E20" s="37"/>
      <c r="F20" s="37"/>
      <c r="G20" s="37"/>
      <c r="H20" s="37"/>
      <c r="I20" s="119" t="s">
        <v>31</v>
      </c>
      <c r="J20" s="30" t="s">
        <v>22</v>
      </c>
      <c r="K20" s="40"/>
    </row>
    <row r="21" spans="2:11" s="1" customFormat="1" ht="18" customHeight="1">
      <c r="B21" s="36"/>
      <c r="C21" s="37"/>
      <c r="D21" s="37"/>
      <c r="E21" s="30" t="s">
        <v>37</v>
      </c>
      <c r="F21" s="37"/>
      <c r="G21" s="37"/>
      <c r="H21" s="37"/>
      <c r="I21" s="119" t="s">
        <v>33</v>
      </c>
      <c r="J21" s="30" t="s">
        <v>22</v>
      </c>
      <c r="K21" s="40"/>
    </row>
    <row r="22" spans="2:11" s="1" customFormat="1" ht="6.9" customHeight="1">
      <c r="B22" s="36"/>
      <c r="C22" s="37"/>
      <c r="D22" s="37"/>
      <c r="E22" s="37"/>
      <c r="F22" s="37"/>
      <c r="G22" s="37"/>
      <c r="H22" s="37"/>
      <c r="I22" s="118"/>
      <c r="J22" s="37"/>
      <c r="K22" s="40"/>
    </row>
    <row r="23" spans="2:11" s="1" customFormat="1" ht="14.4" customHeight="1">
      <c r="B23" s="36"/>
      <c r="C23" s="37"/>
      <c r="D23" s="32" t="s">
        <v>39</v>
      </c>
      <c r="E23" s="37"/>
      <c r="F23" s="37"/>
      <c r="G23" s="37"/>
      <c r="H23" s="37"/>
      <c r="I23" s="118"/>
      <c r="J23" s="37"/>
      <c r="K23" s="40"/>
    </row>
    <row r="24" spans="2:11" s="7" customFormat="1" ht="20.399999999999999" customHeight="1">
      <c r="B24" s="121"/>
      <c r="C24" s="122"/>
      <c r="D24" s="122"/>
      <c r="E24" s="409" t="s">
        <v>22</v>
      </c>
      <c r="F24" s="420"/>
      <c r="G24" s="420"/>
      <c r="H24" s="420"/>
      <c r="I24" s="123"/>
      <c r="J24" s="122"/>
      <c r="K24" s="124"/>
    </row>
    <row r="25" spans="2:11" s="1" customFormat="1" ht="6.9" customHeight="1">
      <c r="B25" s="36"/>
      <c r="C25" s="37"/>
      <c r="D25" s="37"/>
      <c r="E25" s="37"/>
      <c r="F25" s="37"/>
      <c r="G25" s="37"/>
      <c r="H25" s="37"/>
      <c r="I25" s="118"/>
      <c r="J25" s="37"/>
      <c r="K25" s="40"/>
    </row>
    <row r="26" spans="2:11" s="1" customFormat="1" ht="6.9" customHeight="1">
      <c r="B26" s="36"/>
      <c r="C26" s="37"/>
      <c r="D26" s="81"/>
      <c r="E26" s="81"/>
      <c r="F26" s="81"/>
      <c r="G26" s="81"/>
      <c r="H26" s="81"/>
      <c r="I26" s="125"/>
      <c r="J26" s="81"/>
      <c r="K26" s="126"/>
    </row>
    <row r="27" spans="2:11" s="1" customFormat="1" ht="25.35" customHeight="1">
      <c r="B27" s="36"/>
      <c r="C27" s="37"/>
      <c r="D27" s="127" t="s">
        <v>41</v>
      </c>
      <c r="E27" s="37"/>
      <c r="F27" s="37"/>
      <c r="G27" s="37"/>
      <c r="H27" s="37"/>
      <c r="I27" s="118"/>
      <c r="J27" s="128">
        <f>ROUND(J77,2)</f>
        <v>0</v>
      </c>
      <c r="K27" s="40"/>
    </row>
    <row r="28" spans="2:11" s="1" customFormat="1" ht="6.9" customHeight="1">
      <c r="B28" s="36"/>
      <c r="C28" s="37"/>
      <c r="D28" s="81"/>
      <c r="E28" s="81"/>
      <c r="F28" s="81"/>
      <c r="G28" s="81"/>
      <c r="H28" s="81"/>
      <c r="I28" s="125"/>
      <c r="J28" s="81"/>
      <c r="K28" s="126"/>
    </row>
    <row r="29" spans="2:11" s="1" customFormat="1" ht="14.4" customHeight="1">
      <c r="B29" s="36"/>
      <c r="C29" s="37"/>
      <c r="D29" s="37"/>
      <c r="E29" s="37"/>
      <c r="F29" s="41" t="s">
        <v>43</v>
      </c>
      <c r="G29" s="37"/>
      <c r="H29" s="37"/>
      <c r="I29" s="129" t="s">
        <v>42</v>
      </c>
      <c r="J29" s="41" t="s">
        <v>44</v>
      </c>
      <c r="K29" s="40"/>
    </row>
    <row r="30" spans="2:11" s="1" customFormat="1" ht="14.4" customHeight="1">
      <c r="B30" s="36"/>
      <c r="C30" s="37"/>
      <c r="D30" s="44" t="s">
        <v>45</v>
      </c>
      <c r="E30" s="44" t="s">
        <v>46</v>
      </c>
      <c r="F30" s="130">
        <f>ROUND(SUM(BE77:BE89), 2)</f>
        <v>0</v>
      </c>
      <c r="G30" s="37"/>
      <c r="H30" s="37"/>
      <c r="I30" s="131">
        <v>0.21</v>
      </c>
      <c r="J30" s="130">
        <f>ROUND(ROUND((SUM(BE77:BE89)), 2)*I30, 2)</f>
        <v>0</v>
      </c>
      <c r="K30" s="40"/>
    </row>
    <row r="31" spans="2:11" s="1" customFormat="1" ht="14.4" customHeight="1">
      <c r="B31" s="36"/>
      <c r="C31" s="37"/>
      <c r="D31" s="37"/>
      <c r="E31" s="44" t="s">
        <v>47</v>
      </c>
      <c r="F31" s="130">
        <f>ROUND(SUM(BF77:BF89), 2)</f>
        <v>0</v>
      </c>
      <c r="G31" s="37"/>
      <c r="H31" s="37"/>
      <c r="I31" s="131">
        <v>0.15</v>
      </c>
      <c r="J31" s="130">
        <f>ROUND(ROUND((SUM(BF77:BF89)), 2)*I31, 2)</f>
        <v>0</v>
      </c>
      <c r="K31" s="40"/>
    </row>
    <row r="32" spans="2:11" s="1" customFormat="1" ht="14.4" hidden="1" customHeight="1">
      <c r="B32" s="36"/>
      <c r="C32" s="37"/>
      <c r="D32" s="37"/>
      <c r="E32" s="44" t="s">
        <v>48</v>
      </c>
      <c r="F32" s="130">
        <f>ROUND(SUM(BG77:BG89), 2)</f>
        <v>0</v>
      </c>
      <c r="G32" s="37"/>
      <c r="H32" s="37"/>
      <c r="I32" s="131">
        <v>0.21</v>
      </c>
      <c r="J32" s="130">
        <v>0</v>
      </c>
      <c r="K32" s="40"/>
    </row>
    <row r="33" spans="2:11" s="1" customFormat="1" ht="14.4" hidden="1" customHeight="1">
      <c r="B33" s="36"/>
      <c r="C33" s="37"/>
      <c r="D33" s="37"/>
      <c r="E33" s="44" t="s">
        <v>49</v>
      </c>
      <c r="F33" s="130">
        <f>ROUND(SUM(BH77:BH89), 2)</f>
        <v>0</v>
      </c>
      <c r="G33" s="37"/>
      <c r="H33" s="37"/>
      <c r="I33" s="131">
        <v>0.15</v>
      </c>
      <c r="J33" s="130">
        <v>0</v>
      </c>
      <c r="K33" s="40"/>
    </row>
    <row r="34" spans="2:11" s="1" customFormat="1" ht="14.4" hidden="1" customHeight="1">
      <c r="B34" s="36"/>
      <c r="C34" s="37"/>
      <c r="D34" s="37"/>
      <c r="E34" s="44" t="s">
        <v>50</v>
      </c>
      <c r="F34" s="130">
        <f>ROUND(SUM(BI77:BI89), 2)</f>
        <v>0</v>
      </c>
      <c r="G34" s="37"/>
      <c r="H34" s="37"/>
      <c r="I34" s="131">
        <v>0</v>
      </c>
      <c r="J34" s="130">
        <v>0</v>
      </c>
      <c r="K34" s="40"/>
    </row>
    <row r="35" spans="2:11" s="1" customFormat="1" ht="6.9" customHeight="1">
      <c r="B35" s="36"/>
      <c r="C35" s="37"/>
      <c r="D35" s="37"/>
      <c r="E35" s="37"/>
      <c r="F35" s="37"/>
      <c r="G35" s="37"/>
      <c r="H35" s="37"/>
      <c r="I35" s="118"/>
      <c r="J35" s="37"/>
      <c r="K35" s="40"/>
    </row>
    <row r="36" spans="2:11" s="1" customFormat="1" ht="25.35" customHeight="1">
      <c r="B36" s="36"/>
      <c r="C36" s="132"/>
      <c r="D36" s="133" t="s">
        <v>51</v>
      </c>
      <c r="E36" s="75"/>
      <c r="F36" s="75"/>
      <c r="G36" s="134" t="s">
        <v>52</v>
      </c>
      <c r="H36" s="135" t="s">
        <v>53</v>
      </c>
      <c r="I36" s="136"/>
      <c r="J36" s="137">
        <f>SUM(J27:J34)</f>
        <v>0</v>
      </c>
      <c r="K36" s="138"/>
    </row>
    <row r="37" spans="2:11" s="1" customFormat="1" ht="14.4" customHeight="1">
      <c r="B37" s="51"/>
      <c r="C37" s="52"/>
      <c r="D37" s="52"/>
      <c r="E37" s="52"/>
      <c r="F37" s="52"/>
      <c r="G37" s="52"/>
      <c r="H37" s="52"/>
      <c r="I37" s="139"/>
      <c r="J37" s="52"/>
      <c r="K37" s="53"/>
    </row>
    <row r="41" spans="2:11" s="1" customFormat="1" ht="6.9" customHeight="1">
      <c r="B41" s="140"/>
      <c r="C41" s="141"/>
      <c r="D41" s="141"/>
      <c r="E41" s="141"/>
      <c r="F41" s="141"/>
      <c r="G41" s="141"/>
      <c r="H41" s="141"/>
      <c r="I41" s="142"/>
      <c r="J41" s="141"/>
      <c r="K41" s="143"/>
    </row>
    <row r="42" spans="2:11" s="1" customFormat="1" ht="36.9" customHeight="1">
      <c r="B42" s="36"/>
      <c r="C42" s="25" t="s">
        <v>164</v>
      </c>
      <c r="D42" s="37"/>
      <c r="E42" s="37"/>
      <c r="F42" s="37"/>
      <c r="G42" s="37"/>
      <c r="H42" s="37"/>
      <c r="I42" s="118"/>
      <c r="J42" s="37"/>
      <c r="K42" s="40"/>
    </row>
    <row r="43" spans="2:11" s="1" customFormat="1" ht="6.9" customHeight="1">
      <c r="B43" s="36"/>
      <c r="C43" s="37"/>
      <c r="D43" s="37"/>
      <c r="E43" s="37"/>
      <c r="F43" s="37"/>
      <c r="G43" s="37"/>
      <c r="H43" s="37"/>
      <c r="I43" s="118"/>
      <c r="J43" s="37"/>
      <c r="K43" s="40"/>
    </row>
    <row r="44" spans="2:11" s="1" customFormat="1" ht="14.4" customHeight="1">
      <c r="B44" s="36"/>
      <c r="C44" s="32" t="s">
        <v>16</v>
      </c>
      <c r="D44" s="37"/>
      <c r="E44" s="37"/>
      <c r="F44" s="37"/>
      <c r="G44" s="37"/>
      <c r="H44" s="37"/>
      <c r="I44" s="118"/>
      <c r="J44" s="37"/>
      <c r="K44" s="40"/>
    </row>
    <row r="45" spans="2:11" s="1" customFormat="1" ht="20.399999999999999" customHeight="1">
      <c r="B45" s="36"/>
      <c r="C45" s="37"/>
      <c r="D45" s="37"/>
      <c r="E45" s="418" t="str">
        <f>E7</f>
        <v>Přístavba a tělocvična ZŠ Týnec - II. etapa</v>
      </c>
      <c r="F45" s="397"/>
      <c r="G45" s="397"/>
      <c r="H45" s="397"/>
      <c r="I45" s="118"/>
      <c r="J45" s="37"/>
      <c r="K45" s="40"/>
    </row>
    <row r="46" spans="2:11" s="1" customFormat="1" ht="14.4" customHeight="1">
      <c r="B46" s="36"/>
      <c r="C46" s="32" t="s">
        <v>162</v>
      </c>
      <c r="D46" s="37"/>
      <c r="E46" s="37"/>
      <c r="F46" s="37"/>
      <c r="G46" s="37"/>
      <c r="H46" s="37"/>
      <c r="I46" s="118"/>
      <c r="J46" s="37"/>
      <c r="K46" s="40"/>
    </row>
    <row r="47" spans="2:11" s="1" customFormat="1" ht="22.2" customHeight="1">
      <c r="B47" s="36"/>
      <c r="C47" s="37"/>
      <c r="D47" s="37"/>
      <c r="E47" s="419" t="str">
        <f>E9</f>
        <v>SO-302 - Splašková kanalizace (dílčí přípojka)</v>
      </c>
      <c r="F47" s="397"/>
      <c r="G47" s="397"/>
      <c r="H47" s="397"/>
      <c r="I47" s="118"/>
      <c r="J47" s="37"/>
      <c r="K47" s="40"/>
    </row>
    <row r="48" spans="2:11" s="1" customFormat="1" ht="6.9" customHeight="1">
      <c r="B48" s="36"/>
      <c r="C48" s="37"/>
      <c r="D48" s="37"/>
      <c r="E48" s="37"/>
      <c r="F48" s="37"/>
      <c r="G48" s="37"/>
      <c r="H48" s="37"/>
      <c r="I48" s="118"/>
      <c r="J48" s="37"/>
      <c r="K48" s="40"/>
    </row>
    <row r="49" spans="2:47" s="1" customFormat="1" ht="18" customHeight="1">
      <c r="B49" s="36"/>
      <c r="C49" s="32" t="s">
        <v>24</v>
      </c>
      <c r="D49" s="37"/>
      <c r="E49" s="37"/>
      <c r="F49" s="30" t="str">
        <f>F12</f>
        <v>K Náklí 404, 257 41 Týnec nad Sázavou</v>
      </c>
      <c r="G49" s="37"/>
      <c r="H49" s="37"/>
      <c r="I49" s="119" t="s">
        <v>26</v>
      </c>
      <c r="J49" s="120" t="str">
        <f>IF(J12="","",J12)</f>
        <v>4.1.2017</v>
      </c>
      <c r="K49" s="40"/>
    </row>
    <row r="50" spans="2:47" s="1" customFormat="1" ht="6.9" customHeight="1">
      <c r="B50" s="36"/>
      <c r="C50" s="37"/>
      <c r="D50" s="37"/>
      <c r="E50" s="37"/>
      <c r="F50" s="37"/>
      <c r="G50" s="37"/>
      <c r="H50" s="37"/>
      <c r="I50" s="118"/>
      <c r="J50" s="37"/>
      <c r="K50" s="40"/>
    </row>
    <row r="51" spans="2:47" s="1" customFormat="1" ht="13.2">
      <c r="B51" s="36"/>
      <c r="C51" s="32" t="s">
        <v>30</v>
      </c>
      <c r="D51" s="37"/>
      <c r="E51" s="37"/>
      <c r="F51" s="30" t="str">
        <f>E15</f>
        <v>Město Týnec nad Sázavou</v>
      </c>
      <c r="G51" s="37"/>
      <c r="H51" s="37"/>
      <c r="I51" s="119" t="s">
        <v>36</v>
      </c>
      <c r="J51" s="30" t="str">
        <f>E21</f>
        <v>Sladký &amp; Partners s.r.o., projektový atelier</v>
      </c>
      <c r="K51" s="40"/>
    </row>
    <row r="52" spans="2:47" s="1" customFormat="1" ht="14.4" customHeight="1">
      <c r="B52" s="36"/>
      <c r="C52" s="32" t="s">
        <v>34</v>
      </c>
      <c r="D52" s="37"/>
      <c r="E52" s="37"/>
      <c r="F52" s="30" t="str">
        <f>IF(E18="","",E18)</f>
        <v/>
      </c>
      <c r="G52" s="37"/>
      <c r="H52" s="37"/>
      <c r="I52" s="118"/>
      <c r="J52" s="37"/>
      <c r="K52" s="40"/>
    </row>
    <row r="53" spans="2:47" s="1" customFormat="1" ht="10.35" customHeight="1">
      <c r="B53" s="36"/>
      <c r="C53" s="37"/>
      <c r="D53" s="37"/>
      <c r="E53" s="37"/>
      <c r="F53" s="37"/>
      <c r="G53" s="37"/>
      <c r="H53" s="37"/>
      <c r="I53" s="118"/>
      <c r="J53" s="37"/>
      <c r="K53" s="40"/>
    </row>
    <row r="54" spans="2:47" s="1" customFormat="1" ht="29.25" customHeight="1">
      <c r="B54" s="36"/>
      <c r="C54" s="144" t="s">
        <v>165</v>
      </c>
      <c r="D54" s="132"/>
      <c r="E54" s="132"/>
      <c r="F54" s="132"/>
      <c r="G54" s="132"/>
      <c r="H54" s="132"/>
      <c r="I54" s="145"/>
      <c r="J54" s="146" t="s">
        <v>166</v>
      </c>
      <c r="K54" s="147"/>
    </row>
    <row r="55" spans="2:47" s="1" customFormat="1" ht="10.35" customHeight="1">
      <c r="B55" s="36"/>
      <c r="C55" s="37"/>
      <c r="D55" s="37"/>
      <c r="E55" s="37"/>
      <c r="F55" s="37"/>
      <c r="G55" s="37"/>
      <c r="H55" s="37"/>
      <c r="I55" s="118"/>
      <c r="J55" s="37"/>
      <c r="K55" s="40"/>
    </row>
    <row r="56" spans="2:47" s="1" customFormat="1" ht="29.25" customHeight="1">
      <c r="B56" s="36"/>
      <c r="C56" s="148" t="s">
        <v>167</v>
      </c>
      <c r="D56" s="37"/>
      <c r="E56" s="37"/>
      <c r="F56" s="37"/>
      <c r="G56" s="37"/>
      <c r="H56" s="37"/>
      <c r="I56" s="118"/>
      <c r="J56" s="128">
        <f>J77</f>
        <v>0</v>
      </c>
      <c r="K56" s="40"/>
      <c r="AU56" s="19" t="s">
        <v>168</v>
      </c>
    </row>
    <row r="57" spans="2:47" s="8" customFormat="1" ht="24.9" customHeight="1">
      <c r="B57" s="149"/>
      <c r="C57" s="150"/>
      <c r="D57" s="151" t="s">
        <v>5182</v>
      </c>
      <c r="E57" s="152"/>
      <c r="F57" s="152"/>
      <c r="G57" s="152"/>
      <c r="H57" s="152"/>
      <c r="I57" s="153"/>
      <c r="J57" s="154">
        <f>J78</f>
        <v>0</v>
      </c>
      <c r="K57" s="155"/>
    </row>
    <row r="58" spans="2:47" s="1" customFormat="1" ht="21.75" customHeight="1">
      <c r="B58" s="36"/>
      <c r="C58" s="37"/>
      <c r="D58" s="37"/>
      <c r="E58" s="37"/>
      <c r="F58" s="37"/>
      <c r="G58" s="37"/>
      <c r="H58" s="37"/>
      <c r="I58" s="118"/>
      <c r="J58" s="37"/>
      <c r="K58" s="40"/>
    </row>
    <row r="59" spans="2:47" s="1" customFormat="1" ht="6.9" customHeight="1">
      <c r="B59" s="51"/>
      <c r="C59" s="52"/>
      <c r="D59" s="52"/>
      <c r="E59" s="52"/>
      <c r="F59" s="52"/>
      <c r="G59" s="52"/>
      <c r="H59" s="52"/>
      <c r="I59" s="139"/>
      <c r="J59" s="52"/>
      <c r="K59" s="53"/>
    </row>
    <row r="63" spans="2:47" s="1" customFormat="1" ht="6.9" customHeight="1">
      <c r="B63" s="54"/>
      <c r="C63" s="55"/>
      <c r="D63" s="55"/>
      <c r="E63" s="55"/>
      <c r="F63" s="55"/>
      <c r="G63" s="55"/>
      <c r="H63" s="55"/>
      <c r="I63" s="142"/>
      <c r="J63" s="55"/>
      <c r="K63" s="55"/>
      <c r="L63" s="56"/>
    </row>
    <row r="64" spans="2:47" s="1" customFormat="1" ht="36.9" customHeight="1">
      <c r="B64" s="36"/>
      <c r="C64" s="57" t="s">
        <v>179</v>
      </c>
      <c r="D64" s="58"/>
      <c r="E64" s="58"/>
      <c r="F64" s="58"/>
      <c r="G64" s="58"/>
      <c r="H64" s="58"/>
      <c r="I64" s="163"/>
      <c r="J64" s="58"/>
      <c r="K64" s="58"/>
      <c r="L64" s="56"/>
    </row>
    <row r="65" spans="2:65" s="1" customFormat="1" ht="6.9" customHeight="1">
      <c r="B65" s="36"/>
      <c r="C65" s="58"/>
      <c r="D65" s="58"/>
      <c r="E65" s="58"/>
      <c r="F65" s="58"/>
      <c r="G65" s="58"/>
      <c r="H65" s="58"/>
      <c r="I65" s="163"/>
      <c r="J65" s="58"/>
      <c r="K65" s="58"/>
      <c r="L65" s="56"/>
    </row>
    <row r="66" spans="2:65" s="1" customFormat="1" ht="14.4" customHeight="1">
      <c r="B66" s="36"/>
      <c r="C66" s="60" t="s">
        <v>16</v>
      </c>
      <c r="D66" s="58"/>
      <c r="E66" s="58"/>
      <c r="F66" s="58"/>
      <c r="G66" s="58"/>
      <c r="H66" s="58"/>
      <c r="I66" s="163"/>
      <c r="J66" s="58"/>
      <c r="K66" s="58"/>
      <c r="L66" s="56"/>
    </row>
    <row r="67" spans="2:65" s="1" customFormat="1" ht="20.399999999999999" customHeight="1">
      <c r="B67" s="36"/>
      <c r="C67" s="58"/>
      <c r="D67" s="58"/>
      <c r="E67" s="416" t="str">
        <f>E7</f>
        <v>Přístavba a tělocvična ZŠ Týnec - II. etapa</v>
      </c>
      <c r="F67" s="390"/>
      <c r="G67" s="390"/>
      <c r="H67" s="390"/>
      <c r="I67" s="163"/>
      <c r="J67" s="58"/>
      <c r="K67" s="58"/>
      <c r="L67" s="56"/>
    </row>
    <row r="68" spans="2:65" s="1" customFormat="1" ht="14.4" customHeight="1">
      <c r="B68" s="36"/>
      <c r="C68" s="60" t="s">
        <v>162</v>
      </c>
      <c r="D68" s="58"/>
      <c r="E68" s="58"/>
      <c r="F68" s="58"/>
      <c r="G68" s="58"/>
      <c r="H68" s="58"/>
      <c r="I68" s="163"/>
      <c r="J68" s="58"/>
      <c r="K68" s="58"/>
      <c r="L68" s="56"/>
    </row>
    <row r="69" spans="2:65" s="1" customFormat="1" ht="22.2" customHeight="1">
      <c r="B69" s="36"/>
      <c r="C69" s="58"/>
      <c r="D69" s="58"/>
      <c r="E69" s="387" t="str">
        <f>E9</f>
        <v>SO-302 - Splašková kanalizace (dílčí přípojka)</v>
      </c>
      <c r="F69" s="390"/>
      <c r="G69" s="390"/>
      <c r="H69" s="390"/>
      <c r="I69" s="163"/>
      <c r="J69" s="58"/>
      <c r="K69" s="58"/>
      <c r="L69" s="56"/>
    </row>
    <row r="70" spans="2:65" s="1" customFormat="1" ht="6.9" customHeight="1">
      <c r="B70" s="36"/>
      <c r="C70" s="58"/>
      <c r="D70" s="58"/>
      <c r="E70" s="58"/>
      <c r="F70" s="58"/>
      <c r="G70" s="58"/>
      <c r="H70" s="58"/>
      <c r="I70" s="163"/>
      <c r="J70" s="58"/>
      <c r="K70" s="58"/>
      <c r="L70" s="56"/>
    </row>
    <row r="71" spans="2:65" s="1" customFormat="1" ht="18" customHeight="1">
      <c r="B71" s="36"/>
      <c r="C71" s="60" t="s">
        <v>24</v>
      </c>
      <c r="D71" s="58"/>
      <c r="E71" s="58"/>
      <c r="F71" s="164" t="str">
        <f>F12</f>
        <v>K Náklí 404, 257 41 Týnec nad Sázavou</v>
      </c>
      <c r="G71" s="58"/>
      <c r="H71" s="58"/>
      <c r="I71" s="165" t="s">
        <v>26</v>
      </c>
      <c r="J71" s="68" t="str">
        <f>IF(J12="","",J12)</f>
        <v>4.1.2017</v>
      </c>
      <c r="K71" s="58"/>
      <c r="L71" s="56"/>
    </row>
    <row r="72" spans="2:65" s="1" customFormat="1" ht="6.9" customHeight="1">
      <c r="B72" s="36"/>
      <c r="C72" s="58"/>
      <c r="D72" s="58"/>
      <c r="E72" s="58"/>
      <c r="F72" s="58"/>
      <c r="G72" s="58"/>
      <c r="H72" s="58"/>
      <c r="I72" s="163"/>
      <c r="J72" s="58"/>
      <c r="K72" s="58"/>
      <c r="L72" s="56"/>
    </row>
    <row r="73" spans="2:65" s="1" customFormat="1" ht="13.2">
      <c r="B73" s="36"/>
      <c r="C73" s="60" t="s">
        <v>30</v>
      </c>
      <c r="D73" s="58"/>
      <c r="E73" s="58"/>
      <c r="F73" s="164" t="str">
        <f>E15</f>
        <v>Město Týnec nad Sázavou</v>
      </c>
      <c r="G73" s="58"/>
      <c r="H73" s="58"/>
      <c r="I73" s="165" t="s">
        <v>36</v>
      </c>
      <c r="J73" s="164" t="str">
        <f>E21</f>
        <v>Sladký &amp; Partners s.r.o., projektový atelier</v>
      </c>
      <c r="K73" s="58"/>
      <c r="L73" s="56"/>
    </row>
    <row r="74" spans="2:65" s="1" customFormat="1" ht="14.4" customHeight="1">
      <c r="B74" s="36"/>
      <c r="C74" s="60" t="s">
        <v>34</v>
      </c>
      <c r="D74" s="58"/>
      <c r="E74" s="58"/>
      <c r="F74" s="164" t="str">
        <f>IF(E18="","",E18)</f>
        <v/>
      </c>
      <c r="G74" s="58"/>
      <c r="H74" s="58"/>
      <c r="I74" s="163"/>
      <c r="J74" s="58"/>
      <c r="K74" s="58"/>
      <c r="L74" s="56"/>
    </row>
    <row r="75" spans="2:65" s="1" customFormat="1" ht="10.35" customHeight="1">
      <c r="B75" s="36"/>
      <c r="C75" s="58"/>
      <c r="D75" s="58"/>
      <c r="E75" s="58"/>
      <c r="F75" s="58"/>
      <c r="G75" s="58"/>
      <c r="H75" s="58"/>
      <c r="I75" s="163"/>
      <c r="J75" s="58"/>
      <c r="K75" s="58"/>
      <c r="L75" s="56"/>
    </row>
    <row r="76" spans="2:65" s="10" customFormat="1" ht="29.25" customHeight="1">
      <c r="B76" s="166"/>
      <c r="C76" s="167" t="s">
        <v>180</v>
      </c>
      <c r="D76" s="168" t="s">
        <v>60</v>
      </c>
      <c r="E76" s="168" t="s">
        <v>56</v>
      </c>
      <c r="F76" s="168" t="s">
        <v>181</v>
      </c>
      <c r="G76" s="168" t="s">
        <v>182</v>
      </c>
      <c r="H76" s="168" t="s">
        <v>183</v>
      </c>
      <c r="I76" s="169" t="s">
        <v>184</v>
      </c>
      <c r="J76" s="168" t="s">
        <v>166</v>
      </c>
      <c r="K76" s="170" t="s">
        <v>185</v>
      </c>
      <c r="L76" s="171"/>
      <c r="M76" s="77" t="s">
        <v>186</v>
      </c>
      <c r="N76" s="78" t="s">
        <v>45</v>
      </c>
      <c r="O76" s="78" t="s">
        <v>187</v>
      </c>
      <c r="P76" s="78" t="s">
        <v>188</v>
      </c>
      <c r="Q76" s="78" t="s">
        <v>189</v>
      </c>
      <c r="R76" s="78" t="s">
        <v>190</v>
      </c>
      <c r="S76" s="78" t="s">
        <v>191</v>
      </c>
      <c r="T76" s="79" t="s">
        <v>192</v>
      </c>
    </row>
    <row r="77" spans="2:65" s="1" customFormat="1" ht="29.25" customHeight="1">
      <c r="B77" s="36"/>
      <c r="C77" s="83" t="s">
        <v>167</v>
      </c>
      <c r="D77" s="58"/>
      <c r="E77" s="58"/>
      <c r="F77" s="58"/>
      <c r="G77" s="58"/>
      <c r="H77" s="58"/>
      <c r="I77" s="163"/>
      <c r="J77" s="172">
        <f>BK77</f>
        <v>0</v>
      </c>
      <c r="K77" s="58"/>
      <c r="L77" s="56"/>
      <c r="M77" s="80"/>
      <c r="N77" s="81"/>
      <c r="O77" s="81"/>
      <c r="P77" s="173">
        <f>P78</f>
        <v>0</v>
      </c>
      <c r="Q77" s="81"/>
      <c r="R77" s="173">
        <f>R78</f>
        <v>0</v>
      </c>
      <c r="S77" s="81"/>
      <c r="T77" s="174">
        <f>T78</f>
        <v>0</v>
      </c>
      <c r="AT77" s="19" t="s">
        <v>74</v>
      </c>
      <c r="AU77" s="19" t="s">
        <v>168</v>
      </c>
      <c r="BK77" s="175">
        <f>BK78</f>
        <v>0</v>
      </c>
    </row>
    <row r="78" spans="2:65" s="11" customFormat="1" ht="37.35" customHeight="1">
      <c r="B78" s="176"/>
      <c r="C78" s="177"/>
      <c r="D78" s="190" t="s">
        <v>74</v>
      </c>
      <c r="E78" s="281" t="s">
        <v>5183</v>
      </c>
      <c r="F78" s="281" t="s">
        <v>5184</v>
      </c>
      <c r="G78" s="177"/>
      <c r="H78" s="177"/>
      <c r="I78" s="180"/>
      <c r="J78" s="282">
        <f>BK78</f>
        <v>0</v>
      </c>
      <c r="K78" s="177"/>
      <c r="L78" s="182"/>
      <c r="M78" s="183"/>
      <c r="N78" s="184"/>
      <c r="O78" s="184"/>
      <c r="P78" s="185">
        <f>SUM(P79:P89)</f>
        <v>0</v>
      </c>
      <c r="Q78" s="184"/>
      <c r="R78" s="185">
        <f>SUM(R79:R89)</f>
        <v>0</v>
      </c>
      <c r="S78" s="184"/>
      <c r="T78" s="186">
        <f>SUM(T79:T89)</f>
        <v>0</v>
      </c>
      <c r="AR78" s="187" t="s">
        <v>23</v>
      </c>
      <c r="AT78" s="188" t="s">
        <v>74</v>
      </c>
      <c r="AU78" s="188" t="s">
        <v>75</v>
      </c>
      <c r="AY78" s="187" t="s">
        <v>195</v>
      </c>
      <c r="BK78" s="189">
        <f>SUM(BK79:BK89)</f>
        <v>0</v>
      </c>
    </row>
    <row r="79" spans="2:65" s="1" customFormat="1" ht="40.200000000000003" customHeight="1">
      <c r="B79" s="36"/>
      <c r="C79" s="193" t="s">
        <v>23</v>
      </c>
      <c r="D79" s="193" t="s">
        <v>198</v>
      </c>
      <c r="E79" s="194" t="s">
        <v>5185</v>
      </c>
      <c r="F79" s="195" t="s">
        <v>5186</v>
      </c>
      <c r="G79" s="196" t="s">
        <v>886</v>
      </c>
      <c r="H79" s="197">
        <v>1</v>
      </c>
      <c r="I79" s="198"/>
      <c r="J79" s="199">
        <f t="shared" ref="J79:J89" si="0">ROUND(I79*H79,2)</f>
        <v>0</v>
      </c>
      <c r="K79" s="195" t="s">
        <v>22</v>
      </c>
      <c r="L79" s="56"/>
      <c r="M79" s="200" t="s">
        <v>22</v>
      </c>
      <c r="N79" s="201" t="s">
        <v>46</v>
      </c>
      <c r="O79" s="37"/>
      <c r="P79" s="202">
        <f t="shared" ref="P79:P89" si="1">O79*H79</f>
        <v>0</v>
      </c>
      <c r="Q79" s="202">
        <v>0</v>
      </c>
      <c r="R79" s="202">
        <f t="shared" ref="R79:R89" si="2">Q79*H79</f>
        <v>0</v>
      </c>
      <c r="S79" s="202">
        <v>0</v>
      </c>
      <c r="T79" s="203">
        <f t="shared" ref="T79:T89" si="3">S79*H79</f>
        <v>0</v>
      </c>
      <c r="AR79" s="19" t="s">
        <v>258</v>
      </c>
      <c r="AT79" s="19" t="s">
        <v>198</v>
      </c>
      <c r="AU79" s="19" t="s">
        <v>23</v>
      </c>
      <c r="AY79" s="19" t="s">
        <v>195</v>
      </c>
      <c r="BE79" s="204">
        <f t="shared" ref="BE79:BE89" si="4">IF(N79="základní",J79,0)</f>
        <v>0</v>
      </c>
      <c r="BF79" s="204">
        <f t="shared" ref="BF79:BF89" si="5">IF(N79="snížená",J79,0)</f>
        <v>0</v>
      </c>
      <c r="BG79" s="204">
        <f t="shared" ref="BG79:BG89" si="6">IF(N79="zákl. přenesená",J79,0)</f>
        <v>0</v>
      </c>
      <c r="BH79" s="204">
        <f t="shared" ref="BH79:BH89" si="7">IF(N79="sníž. přenesená",J79,0)</f>
        <v>0</v>
      </c>
      <c r="BI79" s="204">
        <f t="shared" ref="BI79:BI89" si="8">IF(N79="nulová",J79,0)</f>
        <v>0</v>
      </c>
      <c r="BJ79" s="19" t="s">
        <v>23</v>
      </c>
      <c r="BK79" s="204">
        <f t="shared" ref="BK79:BK89" si="9">ROUND(I79*H79,2)</f>
        <v>0</v>
      </c>
      <c r="BL79" s="19" t="s">
        <v>258</v>
      </c>
      <c r="BM79" s="19" t="s">
        <v>5187</v>
      </c>
    </row>
    <row r="80" spans="2:65" s="1" customFormat="1" ht="40.200000000000003" customHeight="1">
      <c r="B80" s="36"/>
      <c r="C80" s="193" t="s">
        <v>83</v>
      </c>
      <c r="D80" s="193" t="s">
        <v>198</v>
      </c>
      <c r="E80" s="194" t="s">
        <v>5188</v>
      </c>
      <c r="F80" s="195" t="s">
        <v>5189</v>
      </c>
      <c r="G80" s="196" t="s">
        <v>886</v>
      </c>
      <c r="H80" s="197">
        <v>1</v>
      </c>
      <c r="I80" s="198"/>
      <c r="J80" s="199">
        <f t="shared" si="0"/>
        <v>0</v>
      </c>
      <c r="K80" s="195" t="s">
        <v>22</v>
      </c>
      <c r="L80" s="56"/>
      <c r="M80" s="200" t="s">
        <v>22</v>
      </c>
      <c r="N80" s="201" t="s">
        <v>46</v>
      </c>
      <c r="O80" s="37"/>
      <c r="P80" s="202">
        <f t="shared" si="1"/>
        <v>0</v>
      </c>
      <c r="Q80" s="202">
        <v>0</v>
      </c>
      <c r="R80" s="202">
        <f t="shared" si="2"/>
        <v>0</v>
      </c>
      <c r="S80" s="202">
        <v>0</v>
      </c>
      <c r="T80" s="203">
        <f t="shared" si="3"/>
        <v>0</v>
      </c>
      <c r="AR80" s="19" t="s">
        <v>258</v>
      </c>
      <c r="AT80" s="19" t="s">
        <v>198</v>
      </c>
      <c r="AU80" s="19" t="s">
        <v>23</v>
      </c>
      <c r="AY80" s="19" t="s">
        <v>195</v>
      </c>
      <c r="BE80" s="204">
        <f t="shared" si="4"/>
        <v>0</v>
      </c>
      <c r="BF80" s="204">
        <f t="shared" si="5"/>
        <v>0</v>
      </c>
      <c r="BG80" s="204">
        <f t="shared" si="6"/>
        <v>0</v>
      </c>
      <c r="BH80" s="204">
        <f t="shared" si="7"/>
        <v>0</v>
      </c>
      <c r="BI80" s="204">
        <f t="shared" si="8"/>
        <v>0</v>
      </c>
      <c r="BJ80" s="19" t="s">
        <v>23</v>
      </c>
      <c r="BK80" s="204">
        <f t="shared" si="9"/>
        <v>0</v>
      </c>
      <c r="BL80" s="19" t="s">
        <v>258</v>
      </c>
      <c r="BM80" s="19" t="s">
        <v>5190</v>
      </c>
    </row>
    <row r="81" spans="2:65" s="1" customFormat="1" ht="20.399999999999999" customHeight="1">
      <c r="B81" s="36"/>
      <c r="C81" s="193" t="s">
        <v>216</v>
      </c>
      <c r="D81" s="193" t="s">
        <v>198</v>
      </c>
      <c r="E81" s="194" t="s">
        <v>5191</v>
      </c>
      <c r="F81" s="195" t="s">
        <v>5192</v>
      </c>
      <c r="G81" s="196" t="s">
        <v>2177</v>
      </c>
      <c r="H81" s="197">
        <v>1</v>
      </c>
      <c r="I81" s="198"/>
      <c r="J81" s="199">
        <f t="shared" si="0"/>
        <v>0</v>
      </c>
      <c r="K81" s="195" t="s">
        <v>22</v>
      </c>
      <c r="L81" s="56"/>
      <c r="M81" s="200" t="s">
        <v>22</v>
      </c>
      <c r="N81" s="201" t="s">
        <v>46</v>
      </c>
      <c r="O81" s="37"/>
      <c r="P81" s="202">
        <f t="shared" si="1"/>
        <v>0</v>
      </c>
      <c r="Q81" s="202">
        <v>0</v>
      </c>
      <c r="R81" s="202">
        <f t="shared" si="2"/>
        <v>0</v>
      </c>
      <c r="S81" s="202">
        <v>0</v>
      </c>
      <c r="T81" s="203">
        <f t="shared" si="3"/>
        <v>0</v>
      </c>
      <c r="AR81" s="19" t="s">
        <v>258</v>
      </c>
      <c r="AT81" s="19" t="s">
        <v>198</v>
      </c>
      <c r="AU81" s="19" t="s">
        <v>23</v>
      </c>
      <c r="AY81" s="19" t="s">
        <v>195</v>
      </c>
      <c r="BE81" s="204">
        <f t="shared" si="4"/>
        <v>0</v>
      </c>
      <c r="BF81" s="204">
        <f t="shared" si="5"/>
        <v>0</v>
      </c>
      <c r="BG81" s="204">
        <f t="shared" si="6"/>
        <v>0</v>
      </c>
      <c r="BH81" s="204">
        <f t="shared" si="7"/>
        <v>0</v>
      </c>
      <c r="BI81" s="204">
        <f t="shared" si="8"/>
        <v>0</v>
      </c>
      <c r="BJ81" s="19" t="s">
        <v>23</v>
      </c>
      <c r="BK81" s="204">
        <f t="shared" si="9"/>
        <v>0</v>
      </c>
      <c r="BL81" s="19" t="s">
        <v>258</v>
      </c>
      <c r="BM81" s="19" t="s">
        <v>5193</v>
      </c>
    </row>
    <row r="82" spans="2:65" s="1" customFormat="1" ht="20.399999999999999" customHeight="1">
      <c r="B82" s="36"/>
      <c r="C82" s="193" t="s">
        <v>202</v>
      </c>
      <c r="D82" s="193" t="s">
        <v>198</v>
      </c>
      <c r="E82" s="194" t="s">
        <v>5194</v>
      </c>
      <c r="F82" s="195" t="s">
        <v>2862</v>
      </c>
      <c r="G82" s="196" t="s">
        <v>206</v>
      </c>
      <c r="H82" s="197">
        <v>4</v>
      </c>
      <c r="I82" s="198"/>
      <c r="J82" s="199">
        <f t="shared" si="0"/>
        <v>0</v>
      </c>
      <c r="K82" s="195" t="s">
        <v>22</v>
      </c>
      <c r="L82" s="56"/>
      <c r="M82" s="200" t="s">
        <v>22</v>
      </c>
      <c r="N82" s="201" t="s">
        <v>46</v>
      </c>
      <c r="O82" s="37"/>
      <c r="P82" s="202">
        <f t="shared" si="1"/>
        <v>0</v>
      </c>
      <c r="Q82" s="202">
        <v>0</v>
      </c>
      <c r="R82" s="202">
        <f t="shared" si="2"/>
        <v>0</v>
      </c>
      <c r="S82" s="202">
        <v>0</v>
      </c>
      <c r="T82" s="203">
        <f t="shared" si="3"/>
        <v>0</v>
      </c>
      <c r="AR82" s="19" t="s">
        <v>258</v>
      </c>
      <c r="AT82" s="19" t="s">
        <v>198</v>
      </c>
      <c r="AU82" s="19" t="s">
        <v>23</v>
      </c>
      <c r="AY82" s="19" t="s">
        <v>195</v>
      </c>
      <c r="BE82" s="204">
        <f t="shared" si="4"/>
        <v>0</v>
      </c>
      <c r="BF82" s="204">
        <f t="shared" si="5"/>
        <v>0</v>
      </c>
      <c r="BG82" s="204">
        <f t="shared" si="6"/>
        <v>0</v>
      </c>
      <c r="BH82" s="204">
        <f t="shared" si="7"/>
        <v>0</v>
      </c>
      <c r="BI82" s="204">
        <f t="shared" si="8"/>
        <v>0</v>
      </c>
      <c r="BJ82" s="19" t="s">
        <v>23</v>
      </c>
      <c r="BK82" s="204">
        <f t="shared" si="9"/>
        <v>0</v>
      </c>
      <c r="BL82" s="19" t="s">
        <v>258</v>
      </c>
      <c r="BM82" s="19" t="s">
        <v>5195</v>
      </c>
    </row>
    <row r="83" spans="2:65" s="1" customFormat="1" ht="20.399999999999999" customHeight="1">
      <c r="B83" s="36"/>
      <c r="C83" s="193" t="s">
        <v>239</v>
      </c>
      <c r="D83" s="193" t="s">
        <v>198</v>
      </c>
      <c r="E83" s="194" t="s">
        <v>5196</v>
      </c>
      <c r="F83" s="195" t="s">
        <v>5197</v>
      </c>
      <c r="G83" s="196" t="s">
        <v>22</v>
      </c>
      <c r="H83" s="197">
        <v>35</v>
      </c>
      <c r="I83" s="198"/>
      <c r="J83" s="199">
        <f t="shared" si="0"/>
        <v>0</v>
      </c>
      <c r="K83" s="195" t="s">
        <v>22</v>
      </c>
      <c r="L83" s="56"/>
      <c r="M83" s="200" t="s">
        <v>22</v>
      </c>
      <c r="N83" s="201" t="s">
        <v>46</v>
      </c>
      <c r="O83" s="37"/>
      <c r="P83" s="202">
        <f t="shared" si="1"/>
        <v>0</v>
      </c>
      <c r="Q83" s="202">
        <v>0</v>
      </c>
      <c r="R83" s="202">
        <f t="shared" si="2"/>
        <v>0</v>
      </c>
      <c r="S83" s="202">
        <v>0</v>
      </c>
      <c r="T83" s="203">
        <f t="shared" si="3"/>
        <v>0</v>
      </c>
      <c r="AR83" s="19" t="s">
        <v>258</v>
      </c>
      <c r="AT83" s="19" t="s">
        <v>198</v>
      </c>
      <c r="AU83" s="19" t="s">
        <v>23</v>
      </c>
      <c r="AY83" s="19" t="s">
        <v>195</v>
      </c>
      <c r="BE83" s="204">
        <f t="shared" si="4"/>
        <v>0</v>
      </c>
      <c r="BF83" s="204">
        <f t="shared" si="5"/>
        <v>0</v>
      </c>
      <c r="BG83" s="204">
        <f t="shared" si="6"/>
        <v>0</v>
      </c>
      <c r="BH83" s="204">
        <f t="shared" si="7"/>
        <v>0</v>
      </c>
      <c r="BI83" s="204">
        <f t="shared" si="8"/>
        <v>0</v>
      </c>
      <c r="BJ83" s="19" t="s">
        <v>23</v>
      </c>
      <c r="BK83" s="204">
        <f t="shared" si="9"/>
        <v>0</v>
      </c>
      <c r="BL83" s="19" t="s">
        <v>258</v>
      </c>
      <c r="BM83" s="19" t="s">
        <v>5198</v>
      </c>
    </row>
    <row r="84" spans="2:65" s="1" customFormat="1" ht="20.399999999999999" customHeight="1">
      <c r="B84" s="36"/>
      <c r="C84" s="193" t="s">
        <v>196</v>
      </c>
      <c r="D84" s="193" t="s">
        <v>198</v>
      </c>
      <c r="E84" s="194" t="s">
        <v>5199</v>
      </c>
      <c r="F84" s="195" t="s">
        <v>5200</v>
      </c>
      <c r="G84" s="196" t="s">
        <v>206</v>
      </c>
      <c r="H84" s="197">
        <v>0.15</v>
      </c>
      <c r="I84" s="198"/>
      <c r="J84" s="199">
        <f t="shared" si="0"/>
        <v>0</v>
      </c>
      <c r="K84" s="195" t="s">
        <v>22</v>
      </c>
      <c r="L84" s="56"/>
      <c r="M84" s="200" t="s">
        <v>22</v>
      </c>
      <c r="N84" s="201" t="s">
        <v>46</v>
      </c>
      <c r="O84" s="37"/>
      <c r="P84" s="202">
        <f t="shared" si="1"/>
        <v>0</v>
      </c>
      <c r="Q84" s="202">
        <v>0</v>
      </c>
      <c r="R84" s="202">
        <f t="shared" si="2"/>
        <v>0</v>
      </c>
      <c r="S84" s="202">
        <v>0</v>
      </c>
      <c r="T84" s="203">
        <f t="shared" si="3"/>
        <v>0</v>
      </c>
      <c r="AR84" s="19" t="s">
        <v>258</v>
      </c>
      <c r="AT84" s="19" t="s">
        <v>198</v>
      </c>
      <c r="AU84" s="19" t="s">
        <v>23</v>
      </c>
      <c r="AY84" s="19" t="s">
        <v>195</v>
      </c>
      <c r="BE84" s="204">
        <f t="shared" si="4"/>
        <v>0</v>
      </c>
      <c r="BF84" s="204">
        <f t="shared" si="5"/>
        <v>0</v>
      </c>
      <c r="BG84" s="204">
        <f t="shared" si="6"/>
        <v>0</v>
      </c>
      <c r="BH84" s="204">
        <f t="shared" si="7"/>
        <v>0</v>
      </c>
      <c r="BI84" s="204">
        <f t="shared" si="8"/>
        <v>0</v>
      </c>
      <c r="BJ84" s="19" t="s">
        <v>23</v>
      </c>
      <c r="BK84" s="204">
        <f t="shared" si="9"/>
        <v>0</v>
      </c>
      <c r="BL84" s="19" t="s">
        <v>258</v>
      </c>
      <c r="BM84" s="19" t="s">
        <v>5201</v>
      </c>
    </row>
    <row r="85" spans="2:65" s="1" customFormat="1" ht="20.399999999999999" customHeight="1">
      <c r="B85" s="36"/>
      <c r="C85" s="193" t="s">
        <v>255</v>
      </c>
      <c r="D85" s="193" t="s">
        <v>198</v>
      </c>
      <c r="E85" s="194" t="s">
        <v>5202</v>
      </c>
      <c r="F85" s="195" t="s">
        <v>2906</v>
      </c>
      <c r="G85" s="196" t="s">
        <v>231</v>
      </c>
      <c r="H85" s="197">
        <v>4</v>
      </c>
      <c r="I85" s="198"/>
      <c r="J85" s="199">
        <f t="shared" si="0"/>
        <v>0</v>
      </c>
      <c r="K85" s="195" t="s">
        <v>22</v>
      </c>
      <c r="L85" s="56"/>
      <c r="M85" s="200" t="s">
        <v>22</v>
      </c>
      <c r="N85" s="201" t="s">
        <v>46</v>
      </c>
      <c r="O85" s="37"/>
      <c r="P85" s="202">
        <f t="shared" si="1"/>
        <v>0</v>
      </c>
      <c r="Q85" s="202">
        <v>0</v>
      </c>
      <c r="R85" s="202">
        <f t="shared" si="2"/>
        <v>0</v>
      </c>
      <c r="S85" s="202">
        <v>0</v>
      </c>
      <c r="T85" s="203">
        <f t="shared" si="3"/>
        <v>0</v>
      </c>
      <c r="AR85" s="19" t="s">
        <v>258</v>
      </c>
      <c r="AT85" s="19" t="s">
        <v>198</v>
      </c>
      <c r="AU85" s="19" t="s">
        <v>23</v>
      </c>
      <c r="AY85" s="19" t="s">
        <v>195</v>
      </c>
      <c r="BE85" s="204">
        <f t="shared" si="4"/>
        <v>0</v>
      </c>
      <c r="BF85" s="204">
        <f t="shared" si="5"/>
        <v>0</v>
      </c>
      <c r="BG85" s="204">
        <f t="shared" si="6"/>
        <v>0</v>
      </c>
      <c r="BH85" s="204">
        <f t="shared" si="7"/>
        <v>0</v>
      </c>
      <c r="BI85" s="204">
        <f t="shared" si="8"/>
        <v>0</v>
      </c>
      <c r="BJ85" s="19" t="s">
        <v>23</v>
      </c>
      <c r="BK85" s="204">
        <f t="shared" si="9"/>
        <v>0</v>
      </c>
      <c r="BL85" s="19" t="s">
        <v>258</v>
      </c>
      <c r="BM85" s="19" t="s">
        <v>5203</v>
      </c>
    </row>
    <row r="86" spans="2:65" s="1" customFormat="1" ht="20.399999999999999" customHeight="1">
      <c r="B86" s="36"/>
      <c r="C86" s="193" t="s">
        <v>262</v>
      </c>
      <c r="D86" s="193" t="s">
        <v>198</v>
      </c>
      <c r="E86" s="194" t="s">
        <v>5204</v>
      </c>
      <c r="F86" s="195" t="s">
        <v>2874</v>
      </c>
      <c r="G86" s="196" t="s">
        <v>206</v>
      </c>
      <c r="H86" s="197">
        <v>35</v>
      </c>
      <c r="I86" s="198"/>
      <c r="J86" s="199">
        <f t="shared" si="0"/>
        <v>0</v>
      </c>
      <c r="K86" s="195" t="s">
        <v>22</v>
      </c>
      <c r="L86" s="56"/>
      <c r="M86" s="200" t="s">
        <v>22</v>
      </c>
      <c r="N86" s="201" t="s">
        <v>46</v>
      </c>
      <c r="O86" s="37"/>
      <c r="P86" s="202">
        <f t="shared" si="1"/>
        <v>0</v>
      </c>
      <c r="Q86" s="202">
        <v>0</v>
      </c>
      <c r="R86" s="202">
        <f t="shared" si="2"/>
        <v>0</v>
      </c>
      <c r="S86" s="202">
        <v>0</v>
      </c>
      <c r="T86" s="203">
        <f t="shared" si="3"/>
        <v>0</v>
      </c>
      <c r="AR86" s="19" t="s">
        <v>258</v>
      </c>
      <c r="AT86" s="19" t="s">
        <v>198</v>
      </c>
      <c r="AU86" s="19" t="s">
        <v>23</v>
      </c>
      <c r="AY86" s="19" t="s">
        <v>195</v>
      </c>
      <c r="BE86" s="204">
        <f t="shared" si="4"/>
        <v>0</v>
      </c>
      <c r="BF86" s="204">
        <f t="shared" si="5"/>
        <v>0</v>
      </c>
      <c r="BG86" s="204">
        <f t="shared" si="6"/>
        <v>0</v>
      </c>
      <c r="BH86" s="204">
        <f t="shared" si="7"/>
        <v>0</v>
      </c>
      <c r="BI86" s="204">
        <f t="shared" si="8"/>
        <v>0</v>
      </c>
      <c r="BJ86" s="19" t="s">
        <v>23</v>
      </c>
      <c r="BK86" s="204">
        <f t="shared" si="9"/>
        <v>0</v>
      </c>
      <c r="BL86" s="19" t="s">
        <v>258</v>
      </c>
      <c r="BM86" s="19" t="s">
        <v>5205</v>
      </c>
    </row>
    <row r="87" spans="2:65" s="1" customFormat="1" ht="20.399999999999999" customHeight="1">
      <c r="B87" s="36"/>
      <c r="C87" s="193" t="s">
        <v>218</v>
      </c>
      <c r="D87" s="193" t="s">
        <v>198</v>
      </c>
      <c r="E87" s="194" t="s">
        <v>5206</v>
      </c>
      <c r="F87" s="195" t="s">
        <v>2911</v>
      </c>
      <c r="G87" s="196" t="s">
        <v>206</v>
      </c>
      <c r="H87" s="197">
        <v>1</v>
      </c>
      <c r="I87" s="198"/>
      <c r="J87" s="199">
        <f t="shared" si="0"/>
        <v>0</v>
      </c>
      <c r="K87" s="195" t="s">
        <v>22</v>
      </c>
      <c r="L87" s="56"/>
      <c r="M87" s="200" t="s">
        <v>22</v>
      </c>
      <c r="N87" s="201" t="s">
        <v>46</v>
      </c>
      <c r="O87" s="37"/>
      <c r="P87" s="202">
        <f t="shared" si="1"/>
        <v>0</v>
      </c>
      <c r="Q87" s="202">
        <v>0</v>
      </c>
      <c r="R87" s="202">
        <f t="shared" si="2"/>
        <v>0</v>
      </c>
      <c r="S87" s="202">
        <v>0</v>
      </c>
      <c r="T87" s="203">
        <f t="shared" si="3"/>
        <v>0</v>
      </c>
      <c r="AR87" s="19" t="s">
        <v>258</v>
      </c>
      <c r="AT87" s="19" t="s">
        <v>198</v>
      </c>
      <c r="AU87" s="19" t="s">
        <v>23</v>
      </c>
      <c r="AY87" s="19" t="s">
        <v>195</v>
      </c>
      <c r="BE87" s="204">
        <f t="shared" si="4"/>
        <v>0</v>
      </c>
      <c r="BF87" s="204">
        <f t="shared" si="5"/>
        <v>0</v>
      </c>
      <c r="BG87" s="204">
        <f t="shared" si="6"/>
        <v>0</v>
      </c>
      <c r="BH87" s="204">
        <f t="shared" si="7"/>
        <v>0</v>
      </c>
      <c r="BI87" s="204">
        <f t="shared" si="8"/>
        <v>0</v>
      </c>
      <c r="BJ87" s="19" t="s">
        <v>23</v>
      </c>
      <c r="BK87" s="204">
        <f t="shared" si="9"/>
        <v>0</v>
      </c>
      <c r="BL87" s="19" t="s">
        <v>258</v>
      </c>
      <c r="BM87" s="19" t="s">
        <v>5207</v>
      </c>
    </row>
    <row r="88" spans="2:65" s="1" customFormat="1" ht="20.399999999999999" customHeight="1">
      <c r="B88" s="36"/>
      <c r="C88" s="193" t="s">
        <v>28</v>
      </c>
      <c r="D88" s="193" t="s">
        <v>198</v>
      </c>
      <c r="E88" s="194" t="s">
        <v>5208</v>
      </c>
      <c r="F88" s="195" t="s">
        <v>2877</v>
      </c>
      <c r="G88" s="196" t="s">
        <v>2878</v>
      </c>
      <c r="H88" s="197">
        <v>1</v>
      </c>
      <c r="I88" s="198"/>
      <c r="J88" s="199">
        <f t="shared" si="0"/>
        <v>0</v>
      </c>
      <c r="K88" s="195" t="s">
        <v>22</v>
      </c>
      <c r="L88" s="56"/>
      <c r="M88" s="200" t="s">
        <v>22</v>
      </c>
      <c r="N88" s="201" t="s">
        <v>46</v>
      </c>
      <c r="O88" s="37"/>
      <c r="P88" s="202">
        <f t="shared" si="1"/>
        <v>0</v>
      </c>
      <c r="Q88" s="202">
        <v>0</v>
      </c>
      <c r="R88" s="202">
        <f t="shared" si="2"/>
        <v>0</v>
      </c>
      <c r="S88" s="202">
        <v>0</v>
      </c>
      <c r="T88" s="203">
        <f t="shared" si="3"/>
        <v>0</v>
      </c>
      <c r="AR88" s="19" t="s">
        <v>258</v>
      </c>
      <c r="AT88" s="19" t="s">
        <v>198</v>
      </c>
      <c r="AU88" s="19" t="s">
        <v>23</v>
      </c>
      <c r="AY88" s="19" t="s">
        <v>195</v>
      </c>
      <c r="BE88" s="204">
        <f t="shared" si="4"/>
        <v>0</v>
      </c>
      <c r="BF88" s="204">
        <f t="shared" si="5"/>
        <v>0</v>
      </c>
      <c r="BG88" s="204">
        <f t="shared" si="6"/>
        <v>0</v>
      </c>
      <c r="BH88" s="204">
        <f t="shared" si="7"/>
        <v>0</v>
      </c>
      <c r="BI88" s="204">
        <f t="shared" si="8"/>
        <v>0</v>
      </c>
      <c r="BJ88" s="19" t="s">
        <v>23</v>
      </c>
      <c r="BK88" s="204">
        <f t="shared" si="9"/>
        <v>0</v>
      </c>
      <c r="BL88" s="19" t="s">
        <v>258</v>
      </c>
      <c r="BM88" s="19" t="s">
        <v>5209</v>
      </c>
    </row>
    <row r="89" spans="2:65" s="1" customFormat="1" ht="20.399999999999999" customHeight="1">
      <c r="B89" s="36"/>
      <c r="C89" s="193" t="s">
        <v>363</v>
      </c>
      <c r="D89" s="193" t="s">
        <v>198</v>
      </c>
      <c r="E89" s="194" t="s">
        <v>5210</v>
      </c>
      <c r="F89" s="195" t="s">
        <v>5211</v>
      </c>
      <c r="G89" s="196" t="s">
        <v>2177</v>
      </c>
      <c r="H89" s="197">
        <v>1</v>
      </c>
      <c r="I89" s="198"/>
      <c r="J89" s="199">
        <f t="shared" si="0"/>
        <v>0</v>
      </c>
      <c r="K89" s="195" t="s">
        <v>22</v>
      </c>
      <c r="L89" s="56"/>
      <c r="M89" s="200" t="s">
        <v>22</v>
      </c>
      <c r="N89" s="255" t="s">
        <v>46</v>
      </c>
      <c r="O89" s="256"/>
      <c r="P89" s="257">
        <f t="shared" si="1"/>
        <v>0</v>
      </c>
      <c r="Q89" s="257">
        <v>0</v>
      </c>
      <c r="R89" s="257">
        <f t="shared" si="2"/>
        <v>0</v>
      </c>
      <c r="S89" s="257">
        <v>0</v>
      </c>
      <c r="T89" s="258">
        <f t="shared" si="3"/>
        <v>0</v>
      </c>
      <c r="AR89" s="19" t="s">
        <v>258</v>
      </c>
      <c r="AT89" s="19" t="s">
        <v>198</v>
      </c>
      <c r="AU89" s="19" t="s">
        <v>23</v>
      </c>
      <c r="AY89" s="19" t="s">
        <v>195</v>
      </c>
      <c r="BE89" s="204">
        <f t="shared" si="4"/>
        <v>0</v>
      </c>
      <c r="BF89" s="204">
        <f t="shared" si="5"/>
        <v>0</v>
      </c>
      <c r="BG89" s="204">
        <f t="shared" si="6"/>
        <v>0</v>
      </c>
      <c r="BH89" s="204">
        <f t="shared" si="7"/>
        <v>0</v>
      </c>
      <c r="BI89" s="204">
        <f t="shared" si="8"/>
        <v>0</v>
      </c>
      <c r="BJ89" s="19" t="s">
        <v>23</v>
      </c>
      <c r="BK89" s="204">
        <f t="shared" si="9"/>
        <v>0</v>
      </c>
      <c r="BL89" s="19" t="s">
        <v>258</v>
      </c>
      <c r="BM89" s="19" t="s">
        <v>5212</v>
      </c>
    </row>
    <row r="90" spans="2:65" s="1" customFormat="1" ht="6.9" customHeight="1">
      <c r="B90" s="51"/>
      <c r="C90" s="52"/>
      <c r="D90" s="52"/>
      <c r="E90" s="52"/>
      <c r="F90" s="52"/>
      <c r="G90" s="52"/>
      <c r="H90" s="52"/>
      <c r="I90" s="139"/>
      <c r="J90" s="52"/>
      <c r="K90" s="52"/>
      <c r="L90" s="56"/>
    </row>
  </sheetData>
  <sheetProtection password="CC35" sheet="1" objects="1" scenarios="1" formatColumns="0" formatRows="0" sort="0" autoFilter="0"/>
  <autoFilter ref="C76:K76"/>
  <mergeCells count="9">
    <mergeCell ref="E67:H67"/>
    <mergeCell ref="E69:H69"/>
    <mergeCell ref="G1:H1"/>
    <mergeCell ref="L2:V2"/>
    <mergeCell ref="E7:H7"/>
    <mergeCell ref="E9:H9"/>
    <mergeCell ref="E24:H24"/>
    <mergeCell ref="E45:H45"/>
    <mergeCell ref="E47:H47"/>
  </mergeCells>
  <hyperlinks>
    <hyperlink ref="F1:G1" location="C2" tooltip="Krycí list soupisu" display="1) Krycí list soupisu"/>
    <hyperlink ref="G1:H1" location="C54" tooltip="Rekapitulace" display="2) Rekapitulace"/>
    <hyperlink ref="J1" location="C76"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2.xml><?xml version="1.0" encoding="utf-8"?>
<worksheet xmlns="http://schemas.openxmlformats.org/spreadsheetml/2006/main" xmlns:r="http://schemas.openxmlformats.org/officeDocument/2006/relationships">
  <sheetPr>
    <pageSetUpPr fitToPage="1"/>
  </sheetPr>
  <dimension ref="A1:BR85"/>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147</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s="1" customFormat="1" ht="13.2">
      <c r="B8" s="36"/>
      <c r="C8" s="37"/>
      <c r="D8" s="32" t="s">
        <v>162</v>
      </c>
      <c r="E8" s="37"/>
      <c r="F8" s="37"/>
      <c r="G8" s="37"/>
      <c r="H8" s="37"/>
      <c r="I8" s="118"/>
      <c r="J8" s="37"/>
      <c r="K8" s="40"/>
    </row>
    <row r="9" spans="1:70" s="1" customFormat="1" ht="36.9" customHeight="1">
      <c r="B9" s="36"/>
      <c r="C9" s="37"/>
      <c r="D9" s="37"/>
      <c r="E9" s="419" t="s">
        <v>5213</v>
      </c>
      <c r="F9" s="397"/>
      <c r="G9" s="397"/>
      <c r="H9" s="397"/>
      <c r="I9" s="118"/>
      <c r="J9" s="37"/>
      <c r="K9" s="40"/>
    </row>
    <row r="10" spans="1:70" s="1" customFormat="1">
      <c r="B10" s="36"/>
      <c r="C10" s="37"/>
      <c r="D10" s="37"/>
      <c r="E10" s="37"/>
      <c r="F10" s="37"/>
      <c r="G10" s="37"/>
      <c r="H10" s="37"/>
      <c r="I10" s="118"/>
      <c r="J10" s="37"/>
      <c r="K10" s="40"/>
    </row>
    <row r="11" spans="1:70" s="1" customFormat="1" ht="14.4" customHeight="1">
      <c r="B11" s="36"/>
      <c r="C11" s="37"/>
      <c r="D11" s="32" t="s">
        <v>19</v>
      </c>
      <c r="E11" s="37"/>
      <c r="F11" s="30" t="s">
        <v>22</v>
      </c>
      <c r="G11" s="37"/>
      <c r="H11" s="37"/>
      <c r="I11" s="119" t="s">
        <v>21</v>
      </c>
      <c r="J11" s="30" t="s">
        <v>22</v>
      </c>
      <c r="K11" s="40"/>
    </row>
    <row r="12" spans="1:70" s="1" customFormat="1" ht="14.4" customHeight="1">
      <c r="B12" s="36"/>
      <c r="C12" s="37"/>
      <c r="D12" s="32" t="s">
        <v>24</v>
      </c>
      <c r="E12" s="37"/>
      <c r="F12" s="30" t="s">
        <v>25</v>
      </c>
      <c r="G12" s="37"/>
      <c r="H12" s="37"/>
      <c r="I12" s="119" t="s">
        <v>26</v>
      </c>
      <c r="J12" s="120" t="str">
        <f>'Rekapitulace stavby'!AN8</f>
        <v>4.1.2017</v>
      </c>
      <c r="K12" s="40"/>
    </row>
    <row r="13" spans="1:70" s="1" customFormat="1" ht="10.8" customHeight="1">
      <c r="B13" s="36"/>
      <c r="C13" s="37"/>
      <c r="D13" s="37"/>
      <c r="E13" s="37"/>
      <c r="F13" s="37"/>
      <c r="G13" s="37"/>
      <c r="H13" s="37"/>
      <c r="I13" s="118"/>
      <c r="J13" s="37"/>
      <c r="K13" s="40"/>
    </row>
    <row r="14" spans="1:70" s="1" customFormat="1" ht="14.4" customHeight="1">
      <c r="B14" s="36"/>
      <c r="C14" s="37"/>
      <c r="D14" s="32" t="s">
        <v>30</v>
      </c>
      <c r="E14" s="37"/>
      <c r="F14" s="37"/>
      <c r="G14" s="37"/>
      <c r="H14" s="37"/>
      <c r="I14" s="119" t="s">
        <v>31</v>
      </c>
      <c r="J14" s="30" t="s">
        <v>22</v>
      </c>
      <c r="K14" s="40"/>
    </row>
    <row r="15" spans="1:70" s="1" customFormat="1" ht="18" customHeight="1">
      <c r="B15" s="36"/>
      <c r="C15" s="37"/>
      <c r="D15" s="37"/>
      <c r="E15" s="30" t="s">
        <v>32</v>
      </c>
      <c r="F15" s="37"/>
      <c r="G15" s="37"/>
      <c r="H15" s="37"/>
      <c r="I15" s="119" t="s">
        <v>33</v>
      </c>
      <c r="J15" s="30" t="s">
        <v>22</v>
      </c>
      <c r="K15" s="40"/>
    </row>
    <row r="16" spans="1:70" s="1" customFormat="1" ht="6.9" customHeight="1">
      <c r="B16" s="36"/>
      <c r="C16" s="37"/>
      <c r="D16" s="37"/>
      <c r="E16" s="37"/>
      <c r="F16" s="37"/>
      <c r="G16" s="37"/>
      <c r="H16" s="37"/>
      <c r="I16" s="118"/>
      <c r="J16" s="37"/>
      <c r="K16" s="40"/>
    </row>
    <row r="17" spans="2:11" s="1" customFormat="1" ht="14.4" customHeight="1">
      <c r="B17" s="36"/>
      <c r="C17" s="37"/>
      <c r="D17" s="32" t="s">
        <v>34</v>
      </c>
      <c r="E17" s="37"/>
      <c r="F17" s="37"/>
      <c r="G17" s="37"/>
      <c r="H17" s="37"/>
      <c r="I17" s="119" t="s">
        <v>31</v>
      </c>
      <c r="J17" s="30" t="str">
        <f>IF('Rekapitulace stavby'!AN13="Vyplň údaj","",IF('Rekapitulace stavby'!AN13="","",'Rekapitulace stavby'!AN13))</f>
        <v/>
      </c>
      <c r="K17" s="40"/>
    </row>
    <row r="18" spans="2:11" s="1" customFormat="1" ht="18" customHeight="1">
      <c r="B18" s="36"/>
      <c r="C18" s="37"/>
      <c r="D18" s="37"/>
      <c r="E18" s="30" t="str">
        <f>IF('Rekapitulace stavby'!E14="Vyplň údaj","",IF('Rekapitulace stavby'!E14="","",'Rekapitulace stavby'!E14))</f>
        <v/>
      </c>
      <c r="F18" s="37"/>
      <c r="G18" s="37"/>
      <c r="H18" s="37"/>
      <c r="I18" s="119" t="s">
        <v>33</v>
      </c>
      <c r="J18" s="30" t="str">
        <f>IF('Rekapitulace stavby'!AN14="Vyplň údaj","",IF('Rekapitulace stavby'!AN14="","",'Rekapitulace stavby'!AN14))</f>
        <v/>
      </c>
      <c r="K18" s="40"/>
    </row>
    <row r="19" spans="2:11" s="1" customFormat="1" ht="6.9" customHeight="1">
      <c r="B19" s="36"/>
      <c r="C19" s="37"/>
      <c r="D19" s="37"/>
      <c r="E19" s="37"/>
      <c r="F19" s="37"/>
      <c r="G19" s="37"/>
      <c r="H19" s="37"/>
      <c r="I19" s="118"/>
      <c r="J19" s="37"/>
      <c r="K19" s="40"/>
    </row>
    <row r="20" spans="2:11" s="1" customFormat="1" ht="14.4" customHeight="1">
      <c r="B20" s="36"/>
      <c r="C20" s="37"/>
      <c r="D20" s="32" t="s">
        <v>36</v>
      </c>
      <c r="E20" s="37"/>
      <c r="F20" s="37"/>
      <c r="G20" s="37"/>
      <c r="H20" s="37"/>
      <c r="I20" s="119" t="s">
        <v>31</v>
      </c>
      <c r="J20" s="30" t="s">
        <v>22</v>
      </c>
      <c r="K20" s="40"/>
    </row>
    <row r="21" spans="2:11" s="1" customFormat="1" ht="18" customHeight="1">
      <c r="B21" s="36"/>
      <c r="C21" s="37"/>
      <c r="D21" s="37"/>
      <c r="E21" s="30" t="s">
        <v>37</v>
      </c>
      <c r="F21" s="37"/>
      <c r="G21" s="37"/>
      <c r="H21" s="37"/>
      <c r="I21" s="119" t="s">
        <v>33</v>
      </c>
      <c r="J21" s="30" t="s">
        <v>22</v>
      </c>
      <c r="K21" s="40"/>
    </row>
    <row r="22" spans="2:11" s="1" customFormat="1" ht="6.9" customHeight="1">
      <c r="B22" s="36"/>
      <c r="C22" s="37"/>
      <c r="D22" s="37"/>
      <c r="E22" s="37"/>
      <c r="F22" s="37"/>
      <c r="G22" s="37"/>
      <c r="H22" s="37"/>
      <c r="I22" s="118"/>
      <c r="J22" s="37"/>
      <c r="K22" s="40"/>
    </row>
    <row r="23" spans="2:11" s="1" customFormat="1" ht="14.4" customHeight="1">
      <c r="B23" s="36"/>
      <c r="C23" s="37"/>
      <c r="D23" s="32" t="s">
        <v>39</v>
      </c>
      <c r="E23" s="37"/>
      <c r="F23" s="37"/>
      <c r="G23" s="37"/>
      <c r="H23" s="37"/>
      <c r="I23" s="118"/>
      <c r="J23" s="37"/>
      <c r="K23" s="40"/>
    </row>
    <row r="24" spans="2:11" s="7" customFormat="1" ht="20.399999999999999" customHeight="1">
      <c r="B24" s="121"/>
      <c r="C24" s="122"/>
      <c r="D24" s="122"/>
      <c r="E24" s="409" t="s">
        <v>22</v>
      </c>
      <c r="F24" s="420"/>
      <c r="G24" s="420"/>
      <c r="H24" s="420"/>
      <c r="I24" s="123"/>
      <c r="J24" s="122"/>
      <c r="K24" s="124"/>
    </row>
    <row r="25" spans="2:11" s="1" customFormat="1" ht="6.9" customHeight="1">
      <c r="B25" s="36"/>
      <c r="C25" s="37"/>
      <c r="D25" s="37"/>
      <c r="E25" s="37"/>
      <c r="F25" s="37"/>
      <c r="G25" s="37"/>
      <c r="H25" s="37"/>
      <c r="I25" s="118"/>
      <c r="J25" s="37"/>
      <c r="K25" s="40"/>
    </row>
    <row r="26" spans="2:11" s="1" customFormat="1" ht="6.9" customHeight="1">
      <c r="B26" s="36"/>
      <c r="C26" s="37"/>
      <c r="D26" s="81"/>
      <c r="E26" s="81"/>
      <c r="F26" s="81"/>
      <c r="G26" s="81"/>
      <c r="H26" s="81"/>
      <c r="I26" s="125"/>
      <c r="J26" s="81"/>
      <c r="K26" s="126"/>
    </row>
    <row r="27" spans="2:11" s="1" customFormat="1" ht="25.35" customHeight="1">
      <c r="B27" s="36"/>
      <c r="C27" s="37"/>
      <c r="D27" s="127" t="s">
        <v>41</v>
      </c>
      <c r="E27" s="37"/>
      <c r="F27" s="37"/>
      <c r="G27" s="37"/>
      <c r="H27" s="37"/>
      <c r="I27" s="118"/>
      <c r="J27" s="128">
        <f>ROUND(J77,2)</f>
        <v>0</v>
      </c>
      <c r="K27" s="40"/>
    </row>
    <row r="28" spans="2:11" s="1" customFormat="1" ht="6.9" customHeight="1">
      <c r="B28" s="36"/>
      <c r="C28" s="37"/>
      <c r="D28" s="81"/>
      <c r="E28" s="81"/>
      <c r="F28" s="81"/>
      <c r="G28" s="81"/>
      <c r="H28" s="81"/>
      <c r="I28" s="125"/>
      <c r="J28" s="81"/>
      <c r="K28" s="126"/>
    </row>
    <row r="29" spans="2:11" s="1" customFormat="1" ht="14.4" customHeight="1">
      <c r="B29" s="36"/>
      <c r="C29" s="37"/>
      <c r="D29" s="37"/>
      <c r="E29" s="37"/>
      <c r="F29" s="41" t="s">
        <v>43</v>
      </c>
      <c r="G29" s="37"/>
      <c r="H29" s="37"/>
      <c r="I29" s="129" t="s">
        <v>42</v>
      </c>
      <c r="J29" s="41" t="s">
        <v>44</v>
      </c>
      <c r="K29" s="40"/>
    </row>
    <row r="30" spans="2:11" s="1" customFormat="1" ht="14.4" customHeight="1">
      <c r="B30" s="36"/>
      <c r="C30" s="37"/>
      <c r="D30" s="44" t="s">
        <v>45</v>
      </c>
      <c r="E30" s="44" t="s">
        <v>46</v>
      </c>
      <c r="F30" s="130">
        <f>ROUND(SUM(BE77:BE84), 2)</f>
        <v>0</v>
      </c>
      <c r="G30" s="37"/>
      <c r="H30" s="37"/>
      <c r="I30" s="131">
        <v>0.21</v>
      </c>
      <c r="J30" s="130">
        <f>ROUND(ROUND((SUM(BE77:BE84)), 2)*I30, 2)</f>
        <v>0</v>
      </c>
      <c r="K30" s="40"/>
    </row>
    <row r="31" spans="2:11" s="1" customFormat="1" ht="14.4" customHeight="1">
      <c r="B31" s="36"/>
      <c r="C31" s="37"/>
      <c r="D31" s="37"/>
      <c r="E31" s="44" t="s">
        <v>47</v>
      </c>
      <c r="F31" s="130">
        <f>ROUND(SUM(BF77:BF84), 2)</f>
        <v>0</v>
      </c>
      <c r="G31" s="37"/>
      <c r="H31" s="37"/>
      <c r="I31" s="131">
        <v>0.15</v>
      </c>
      <c r="J31" s="130">
        <f>ROUND(ROUND((SUM(BF77:BF84)), 2)*I31, 2)</f>
        <v>0</v>
      </c>
      <c r="K31" s="40"/>
    </row>
    <row r="32" spans="2:11" s="1" customFormat="1" ht="14.4" hidden="1" customHeight="1">
      <c r="B32" s="36"/>
      <c r="C32" s="37"/>
      <c r="D32" s="37"/>
      <c r="E32" s="44" t="s">
        <v>48</v>
      </c>
      <c r="F32" s="130">
        <f>ROUND(SUM(BG77:BG84), 2)</f>
        <v>0</v>
      </c>
      <c r="G32" s="37"/>
      <c r="H32" s="37"/>
      <c r="I32" s="131">
        <v>0.21</v>
      </c>
      <c r="J32" s="130">
        <v>0</v>
      </c>
      <c r="K32" s="40"/>
    </row>
    <row r="33" spans="2:11" s="1" customFormat="1" ht="14.4" hidden="1" customHeight="1">
      <c r="B33" s="36"/>
      <c r="C33" s="37"/>
      <c r="D33" s="37"/>
      <c r="E33" s="44" t="s">
        <v>49</v>
      </c>
      <c r="F33" s="130">
        <f>ROUND(SUM(BH77:BH84), 2)</f>
        <v>0</v>
      </c>
      <c r="G33" s="37"/>
      <c r="H33" s="37"/>
      <c r="I33" s="131">
        <v>0.15</v>
      </c>
      <c r="J33" s="130">
        <v>0</v>
      </c>
      <c r="K33" s="40"/>
    </row>
    <row r="34" spans="2:11" s="1" customFormat="1" ht="14.4" hidden="1" customHeight="1">
      <c r="B34" s="36"/>
      <c r="C34" s="37"/>
      <c r="D34" s="37"/>
      <c r="E34" s="44" t="s">
        <v>50</v>
      </c>
      <c r="F34" s="130">
        <f>ROUND(SUM(BI77:BI84), 2)</f>
        <v>0</v>
      </c>
      <c r="G34" s="37"/>
      <c r="H34" s="37"/>
      <c r="I34" s="131">
        <v>0</v>
      </c>
      <c r="J34" s="130">
        <v>0</v>
      </c>
      <c r="K34" s="40"/>
    </row>
    <row r="35" spans="2:11" s="1" customFormat="1" ht="6.9" customHeight="1">
      <c r="B35" s="36"/>
      <c r="C35" s="37"/>
      <c r="D35" s="37"/>
      <c r="E35" s="37"/>
      <c r="F35" s="37"/>
      <c r="G35" s="37"/>
      <c r="H35" s="37"/>
      <c r="I35" s="118"/>
      <c r="J35" s="37"/>
      <c r="K35" s="40"/>
    </row>
    <row r="36" spans="2:11" s="1" customFormat="1" ht="25.35" customHeight="1">
      <c r="B36" s="36"/>
      <c r="C36" s="132"/>
      <c r="D36" s="133" t="s">
        <v>51</v>
      </c>
      <c r="E36" s="75"/>
      <c r="F36" s="75"/>
      <c r="G36" s="134" t="s">
        <v>52</v>
      </c>
      <c r="H36" s="135" t="s">
        <v>53</v>
      </c>
      <c r="I36" s="136"/>
      <c r="J36" s="137">
        <f>SUM(J27:J34)</f>
        <v>0</v>
      </c>
      <c r="K36" s="138"/>
    </row>
    <row r="37" spans="2:11" s="1" customFormat="1" ht="14.4" customHeight="1">
      <c r="B37" s="51"/>
      <c r="C37" s="52"/>
      <c r="D37" s="52"/>
      <c r="E37" s="52"/>
      <c r="F37" s="52"/>
      <c r="G37" s="52"/>
      <c r="H37" s="52"/>
      <c r="I37" s="139"/>
      <c r="J37" s="52"/>
      <c r="K37" s="53"/>
    </row>
    <row r="41" spans="2:11" s="1" customFormat="1" ht="6.9" customHeight="1">
      <c r="B41" s="140"/>
      <c r="C41" s="141"/>
      <c r="D41" s="141"/>
      <c r="E41" s="141"/>
      <c r="F41" s="141"/>
      <c r="G41" s="141"/>
      <c r="H41" s="141"/>
      <c r="I41" s="142"/>
      <c r="J41" s="141"/>
      <c r="K41" s="143"/>
    </row>
    <row r="42" spans="2:11" s="1" customFormat="1" ht="36.9" customHeight="1">
      <c r="B42" s="36"/>
      <c r="C42" s="25" t="s">
        <v>164</v>
      </c>
      <c r="D42" s="37"/>
      <c r="E42" s="37"/>
      <c r="F42" s="37"/>
      <c r="G42" s="37"/>
      <c r="H42" s="37"/>
      <c r="I42" s="118"/>
      <c r="J42" s="37"/>
      <c r="K42" s="40"/>
    </row>
    <row r="43" spans="2:11" s="1" customFormat="1" ht="6.9" customHeight="1">
      <c r="B43" s="36"/>
      <c r="C43" s="37"/>
      <c r="D43" s="37"/>
      <c r="E43" s="37"/>
      <c r="F43" s="37"/>
      <c r="G43" s="37"/>
      <c r="H43" s="37"/>
      <c r="I43" s="118"/>
      <c r="J43" s="37"/>
      <c r="K43" s="40"/>
    </row>
    <row r="44" spans="2:11" s="1" customFormat="1" ht="14.4" customHeight="1">
      <c r="B44" s="36"/>
      <c r="C44" s="32" t="s">
        <v>16</v>
      </c>
      <c r="D44" s="37"/>
      <c r="E44" s="37"/>
      <c r="F44" s="37"/>
      <c r="G44" s="37"/>
      <c r="H44" s="37"/>
      <c r="I44" s="118"/>
      <c r="J44" s="37"/>
      <c r="K44" s="40"/>
    </row>
    <row r="45" spans="2:11" s="1" customFormat="1" ht="20.399999999999999" customHeight="1">
      <c r="B45" s="36"/>
      <c r="C45" s="37"/>
      <c r="D45" s="37"/>
      <c r="E45" s="418" t="str">
        <f>E7</f>
        <v>Přístavba a tělocvična ZŠ Týnec - II. etapa</v>
      </c>
      <c r="F45" s="397"/>
      <c r="G45" s="397"/>
      <c r="H45" s="397"/>
      <c r="I45" s="118"/>
      <c r="J45" s="37"/>
      <c r="K45" s="40"/>
    </row>
    <row r="46" spans="2:11" s="1" customFormat="1" ht="14.4" customHeight="1">
      <c r="B46" s="36"/>
      <c r="C46" s="32" t="s">
        <v>162</v>
      </c>
      <c r="D46" s="37"/>
      <c r="E46" s="37"/>
      <c r="F46" s="37"/>
      <c r="G46" s="37"/>
      <c r="H46" s="37"/>
      <c r="I46" s="118"/>
      <c r="J46" s="37"/>
      <c r="K46" s="40"/>
    </row>
    <row r="47" spans="2:11" s="1" customFormat="1" ht="22.2" customHeight="1">
      <c r="B47" s="36"/>
      <c r="C47" s="37"/>
      <c r="D47" s="37"/>
      <c r="E47" s="419" t="str">
        <f>E9</f>
        <v>SO-303 - Vodovod (2x napojení pítka)</v>
      </c>
      <c r="F47" s="397"/>
      <c r="G47" s="397"/>
      <c r="H47" s="397"/>
      <c r="I47" s="118"/>
      <c r="J47" s="37"/>
      <c r="K47" s="40"/>
    </row>
    <row r="48" spans="2:11" s="1" customFormat="1" ht="6.9" customHeight="1">
      <c r="B48" s="36"/>
      <c r="C48" s="37"/>
      <c r="D48" s="37"/>
      <c r="E48" s="37"/>
      <c r="F48" s="37"/>
      <c r="G48" s="37"/>
      <c r="H48" s="37"/>
      <c r="I48" s="118"/>
      <c r="J48" s="37"/>
      <c r="K48" s="40"/>
    </row>
    <row r="49" spans="2:47" s="1" customFormat="1" ht="18" customHeight="1">
      <c r="B49" s="36"/>
      <c r="C49" s="32" t="s">
        <v>24</v>
      </c>
      <c r="D49" s="37"/>
      <c r="E49" s="37"/>
      <c r="F49" s="30" t="str">
        <f>F12</f>
        <v>K Náklí 404, 257 41 Týnec nad Sázavou</v>
      </c>
      <c r="G49" s="37"/>
      <c r="H49" s="37"/>
      <c r="I49" s="119" t="s">
        <v>26</v>
      </c>
      <c r="J49" s="120" t="str">
        <f>IF(J12="","",J12)</f>
        <v>4.1.2017</v>
      </c>
      <c r="K49" s="40"/>
    </row>
    <row r="50" spans="2:47" s="1" customFormat="1" ht="6.9" customHeight="1">
      <c r="B50" s="36"/>
      <c r="C50" s="37"/>
      <c r="D50" s="37"/>
      <c r="E50" s="37"/>
      <c r="F50" s="37"/>
      <c r="G50" s="37"/>
      <c r="H50" s="37"/>
      <c r="I50" s="118"/>
      <c r="J50" s="37"/>
      <c r="K50" s="40"/>
    </row>
    <row r="51" spans="2:47" s="1" customFormat="1" ht="13.2">
      <c r="B51" s="36"/>
      <c r="C51" s="32" t="s">
        <v>30</v>
      </c>
      <c r="D51" s="37"/>
      <c r="E51" s="37"/>
      <c r="F51" s="30" t="str">
        <f>E15</f>
        <v>Město Týnec nad Sázavou</v>
      </c>
      <c r="G51" s="37"/>
      <c r="H51" s="37"/>
      <c r="I51" s="119" t="s">
        <v>36</v>
      </c>
      <c r="J51" s="30" t="str">
        <f>E21</f>
        <v>Sladký &amp; Partners s.r.o., projektový atelier</v>
      </c>
      <c r="K51" s="40"/>
    </row>
    <row r="52" spans="2:47" s="1" customFormat="1" ht="14.4" customHeight="1">
      <c r="B52" s="36"/>
      <c r="C52" s="32" t="s">
        <v>34</v>
      </c>
      <c r="D52" s="37"/>
      <c r="E52" s="37"/>
      <c r="F52" s="30" t="str">
        <f>IF(E18="","",E18)</f>
        <v/>
      </c>
      <c r="G52" s="37"/>
      <c r="H52" s="37"/>
      <c r="I52" s="118"/>
      <c r="J52" s="37"/>
      <c r="K52" s="40"/>
    </row>
    <row r="53" spans="2:47" s="1" customFormat="1" ht="10.35" customHeight="1">
      <c r="B53" s="36"/>
      <c r="C53" s="37"/>
      <c r="D53" s="37"/>
      <c r="E53" s="37"/>
      <c r="F53" s="37"/>
      <c r="G53" s="37"/>
      <c r="H53" s="37"/>
      <c r="I53" s="118"/>
      <c r="J53" s="37"/>
      <c r="K53" s="40"/>
    </row>
    <row r="54" spans="2:47" s="1" customFormat="1" ht="29.25" customHeight="1">
      <c r="B54" s="36"/>
      <c r="C54" s="144" t="s">
        <v>165</v>
      </c>
      <c r="D54" s="132"/>
      <c r="E54" s="132"/>
      <c r="F54" s="132"/>
      <c r="G54" s="132"/>
      <c r="H54" s="132"/>
      <c r="I54" s="145"/>
      <c r="J54" s="146" t="s">
        <v>166</v>
      </c>
      <c r="K54" s="147"/>
    </row>
    <row r="55" spans="2:47" s="1" customFormat="1" ht="10.35" customHeight="1">
      <c r="B55" s="36"/>
      <c r="C55" s="37"/>
      <c r="D55" s="37"/>
      <c r="E55" s="37"/>
      <c r="F55" s="37"/>
      <c r="G55" s="37"/>
      <c r="H55" s="37"/>
      <c r="I55" s="118"/>
      <c r="J55" s="37"/>
      <c r="K55" s="40"/>
    </row>
    <row r="56" spans="2:47" s="1" customFormat="1" ht="29.25" customHeight="1">
      <c r="B56" s="36"/>
      <c r="C56" s="148" t="s">
        <v>167</v>
      </c>
      <c r="D56" s="37"/>
      <c r="E56" s="37"/>
      <c r="F56" s="37"/>
      <c r="G56" s="37"/>
      <c r="H56" s="37"/>
      <c r="I56" s="118"/>
      <c r="J56" s="128">
        <f>J77</f>
        <v>0</v>
      </c>
      <c r="K56" s="40"/>
      <c r="AU56" s="19" t="s">
        <v>168</v>
      </c>
    </row>
    <row r="57" spans="2:47" s="8" customFormat="1" ht="24.9" customHeight="1">
      <c r="B57" s="149"/>
      <c r="C57" s="150"/>
      <c r="D57" s="151" t="s">
        <v>5214</v>
      </c>
      <c r="E57" s="152"/>
      <c r="F57" s="152"/>
      <c r="G57" s="152"/>
      <c r="H57" s="152"/>
      <c r="I57" s="153"/>
      <c r="J57" s="154">
        <f>J78</f>
        <v>0</v>
      </c>
      <c r="K57" s="155"/>
    </row>
    <row r="58" spans="2:47" s="1" customFormat="1" ht="21.75" customHeight="1">
      <c r="B58" s="36"/>
      <c r="C58" s="37"/>
      <c r="D58" s="37"/>
      <c r="E58" s="37"/>
      <c r="F58" s="37"/>
      <c r="G58" s="37"/>
      <c r="H58" s="37"/>
      <c r="I58" s="118"/>
      <c r="J58" s="37"/>
      <c r="K58" s="40"/>
    </row>
    <row r="59" spans="2:47" s="1" customFormat="1" ht="6.9" customHeight="1">
      <c r="B59" s="51"/>
      <c r="C59" s="52"/>
      <c r="D59" s="52"/>
      <c r="E59" s="52"/>
      <c r="F59" s="52"/>
      <c r="G59" s="52"/>
      <c r="H59" s="52"/>
      <c r="I59" s="139"/>
      <c r="J59" s="52"/>
      <c r="K59" s="53"/>
    </row>
    <row r="63" spans="2:47" s="1" customFormat="1" ht="6.9" customHeight="1">
      <c r="B63" s="54"/>
      <c r="C63" s="55"/>
      <c r="D63" s="55"/>
      <c r="E63" s="55"/>
      <c r="F63" s="55"/>
      <c r="G63" s="55"/>
      <c r="H63" s="55"/>
      <c r="I63" s="142"/>
      <c r="J63" s="55"/>
      <c r="K63" s="55"/>
      <c r="L63" s="56"/>
    </row>
    <row r="64" spans="2:47" s="1" customFormat="1" ht="36.9" customHeight="1">
      <c r="B64" s="36"/>
      <c r="C64" s="57" t="s">
        <v>179</v>
      </c>
      <c r="D64" s="58"/>
      <c r="E64" s="58"/>
      <c r="F64" s="58"/>
      <c r="G64" s="58"/>
      <c r="H64" s="58"/>
      <c r="I64" s="163"/>
      <c r="J64" s="58"/>
      <c r="K64" s="58"/>
      <c r="L64" s="56"/>
    </row>
    <row r="65" spans="2:65" s="1" customFormat="1" ht="6.9" customHeight="1">
      <c r="B65" s="36"/>
      <c r="C65" s="58"/>
      <c r="D65" s="58"/>
      <c r="E65" s="58"/>
      <c r="F65" s="58"/>
      <c r="G65" s="58"/>
      <c r="H65" s="58"/>
      <c r="I65" s="163"/>
      <c r="J65" s="58"/>
      <c r="K65" s="58"/>
      <c r="L65" s="56"/>
    </row>
    <row r="66" spans="2:65" s="1" customFormat="1" ht="14.4" customHeight="1">
      <c r="B66" s="36"/>
      <c r="C66" s="60" t="s">
        <v>16</v>
      </c>
      <c r="D66" s="58"/>
      <c r="E66" s="58"/>
      <c r="F66" s="58"/>
      <c r="G66" s="58"/>
      <c r="H66" s="58"/>
      <c r="I66" s="163"/>
      <c r="J66" s="58"/>
      <c r="K66" s="58"/>
      <c r="L66" s="56"/>
    </row>
    <row r="67" spans="2:65" s="1" customFormat="1" ht="20.399999999999999" customHeight="1">
      <c r="B67" s="36"/>
      <c r="C67" s="58"/>
      <c r="D67" s="58"/>
      <c r="E67" s="416" t="str">
        <f>E7</f>
        <v>Přístavba a tělocvična ZŠ Týnec - II. etapa</v>
      </c>
      <c r="F67" s="390"/>
      <c r="G67" s="390"/>
      <c r="H67" s="390"/>
      <c r="I67" s="163"/>
      <c r="J67" s="58"/>
      <c r="K67" s="58"/>
      <c r="L67" s="56"/>
    </row>
    <row r="68" spans="2:65" s="1" customFormat="1" ht="14.4" customHeight="1">
      <c r="B68" s="36"/>
      <c r="C68" s="60" t="s">
        <v>162</v>
      </c>
      <c r="D68" s="58"/>
      <c r="E68" s="58"/>
      <c r="F68" s="58"/>
      <c r="G68" s="58"/>
      <c r="H68" s="58"/>
      <c r="I68" s="163"/>
      <c r="J68" s="58"/>
      <c r="K68" s="58"/>
      <c r="L68" s="56"/>
    </row>
    <row r="69" spans="2:65" s="1" customFormat="1" ht="22.2" customHeight="1">
      <c r="B69" s="36"/>
      <c r="C69" s="58"/>
      <c r="D69" s="58"/>
      <c r="E69" s="387" t="str">
        <f>E9</f>
        <v>SO-303 - Vodovod (2x napojení pítka)</v>
      </c>
      <c r="F69" s="390"/>
      <c r="G69" s="390"/>
      <c r="H69" s="390"/>
      <c r="I69" s="163"/>
      <c r="J69" s="58"/>
      <c r="K69" s="58"/>
      <c r="L69" s="56"/>
    </row>
    <row r="70" spans="2:65" s="1" customFormat="1" ht="6.9" customHeight="1">
      <c r="B70" s="36"/>
      <c r="C70" s="58"/>
      <c r="D70" s="58"/>
      <c r="E70" s="58"/>
      <c r="F70" s="58"/>
      <c r="G70" s="58"/>
      <c r="H70" s="58"/>
      <c r="I70" s="163"/>
      <c r="J70" s="58"/>
      <c r="K70" s="58"/>
      <c r="L70" s="56"/>
    </row>
    <row r="71" spans="2:65" s="1" customFormat="1" ht="18" customHeight="1">
      <c r="B71" s="36"/>
      <c r="C71" s="60" t="s">
        <v>24</v>
      </c>
      <c r="D71" s="58"/>
      <c r="E71" s="58"/>
      <c r="F71" s="164" t="str">
        <f>F12</f>
        <v>K Náklí 404, 257 41 Týnec nad Sázavou</v>
      </c>
      <c r="G71" s="58"/>
      <c r="H71" s="58"/>
      <c r="I71" s="165" t="s">
        <v>26</v>
      </c>
      <c r="J71" s="68" t="str">
        <f>IF(J12="","",J12)</f>
        <v>4.1.2017</v>
      </c>
      <c r="K71" s="58"/>
      <c r="L71" s="56"/>
    </row>
    <row r="72" spans="2:65" s="1" customFormat="1" ht="6.9" customHeight="1">
      <c r="B72" s="36"/>
      <c r="C72" s="58"/>
      <c r="D72" s="58"/>
      <c r="E72" s="58"/>
      <c r="F72" s="58"/>
      <c r="G72" s="58"/>
      <c r="H72" s="58"/>
      <c r="I72" s="163"/>
      <c r="J72" s="58"/>
      <c r="K72" s="58"/>
      <c r="L72" s="56"/>
    </row>
    <row r="73" spans="2:65" s="1" customFormat="1" ht="13.2">
      <c r="B73" s="36"/>
      <c r="C73" s="60" t="s">
        <v>30</v>
      </c>
      <c r="D73" s="58"/>
      <c r="E73" s="58"/>
      <c r="F73" s="164" t="str">
        <f>E15</f>
        <v>Město Týnec nad Sázavou</v>
      </c>
      <c r="G73" s="58"/>
      <c r="H73" s="58"/>
      <c r="I73" s="165" t="s">
        <v>36</v>
      </c>
      <c r="J73" s="164" t="str">
        <f>E21</f>
        <v>Sladký &amp; Partners s.r.o., projektový atelier</v>
      </c>
      <c r="K73" s="58"/>
      <c r="L73" s="56"/>
    </row>
    <row r="74" spans="2:65" s="1" customFormat="1" ht="14.4" customHeight="1">
      <c r="B74" s="36"/>
      <c r="C74" s="60" t="s">
        <v>34</v>
      </c>
      <c r="D74" s="58"/>
      <c r="E74" s="58"/>
      <c r="F74" s="164" t="str">
        <f>IF(E18="","",E18)</f>
        <v/>
      </c>
      <c r="G74" s="58"/>
      <c r="H74" s="58"/>
      <c r="I74" s="163"/>
      <c r="J74" s="58"/>
      <c r="K74" s="58"/>
      <c r="L74" s="56"/>
    </row>
    <row r="75" spans="2:65" s="1" customFormat="1" ht="10.35" customHeight="1">
      <c r="B75" s="36"/>
      <c r="C75" s="58"/>
      <c r="D75" s="58"/>
      <c r="E75" s="58"/>
      <c r="F75" s="58"/>
      <c r="G75" s="58"/>
      <c r="H75" s="58"/>
      <c r="I75" s="163"/>
      <c r="J75" s="58"/>
      <c r="K75" s="58"/>
      <c r="L75" s="56"/>
    </row>
    <row r="76" spans="2:65" s="10" customFormat="1" ht="29.25" customHeight="1">
      <c r="B76" s="166"/>
      <c r="C76" s="167" t="s">
        <v>180</v>
      </c>
      <c r="D76" s="168" t="s">
        <v>60</v>
      </c>
      <c r="E76" s="168" t="s">
        <v>56</v>
      </c>
      <c r="F76" s="168" t="s">
        <v>181</v>
      </c>
      <c r="G76" s="168" t="s">
        <v>182</v>
      </c>
      <c r="H76" s="168" t="s">
        <v>183</v>
      </c>
      <c r="I76" s="169" t="s">
        <v>184</v>
      </c>
      <c r="J76" s="168" t="s">
        <v>166</v>
      </c>
      <c r="K76" s="170" t="s">
        <v>185</v>
      </c>
      <c r="L76" s="171"/>
      <c r="M76" s="77" t="s">
        <v>186</v>
      </c>
      <c r="N76" s="78" t="s">
        <v>45</v>
      </c>
      <c r="O76" s="78" t="s">
        <v>187</v>
      </c>
      <c r="P76" s="78" t="s">
        <v>188</v>
      </c>
      <c r="Q76" s="78" t="s">
        <v>189</v>
      </c>
      <c r="R76" s="78" t="s">
        <v>190</v>
      </c>
      <c r="S76" s="78" t="s">
        <v>191</v>
      </c>
      <c r="T76" s="79" t="s">
        <v>192</v>
      </c>
    </row>
    <row r="77" spans="2:65" s="1" customFormat="1" ht="29.25" customHeight="1">
      <c r="B77" s="36"/>
      <c r="C77" s="83" t="s">
        <v>167</v>
      </c>
      <c r="D77" s="58"/>
      <c r="E77" s="58"/>
      <c r="F77" s="58"/>
      <c r="G77" s="58"/>
      <c r="H77" s="58"/>
      <c r="I77" s="163"/>
      <c r="J77" s="172">
        <f>BK77</f>
        <v>0</v>
      </c>
      <c r="K77" s="58"/>
      <c r="L77" s="56"/>
      <c r="M77" s="80"/>
      <c r="N77" s="81"/>
      <c r="O77" s="81"/>
      <c r="P77" s="173">
        <f>P78</f>
        <v>0</v>
      </c>
      <c r="Q77" s="81"/>
      <c r="R77" s="173">
        <f>R78</f>
        <v>0</v>
      </c>
      <c r="S77" s="81"/>
      <c r="T77" s="174">
        <f>T78</f>
        <v>0</v>
      </c>
      <c r="AT77" s="19" t="s">
        <v>74</v>
      </c>
      <c r="AU77" s="19" t="s">
        <v>168</v>
      </c>
      <c r="BK77" s="175">
        <f>BK78</f>
        <v>0</v>
      </c>
    </row>
    <row r="78" spans="2:65" s="11" customFormat="1" ht="37.35" customHeight="1">
      <c r="B78" s="176"/>
      <c r="C78" s="177"/>
      <c r="D78" s="190" t="s">
        <v>74</v>
      </c>
      <c r="E78" s="281" t="s">
        <v>5215</v>
      </c>
      <c r="F78" s="281" t="s">
        <v>5216</v>
      </c>
      <c r="G78" s="177"/>
      <c r="H78" s="177"/>
      <c r="I78" s="180"/>
      <c r="J78" s="282">
        <f>BK78</f>
        <v>0</v>
      </c>
      <c r="K78" s="177"/>
      <c r="L78" s="182"/>
      <c r="M78" s="183"/>
      <c r="N78" s="184"/>
      <c r="O78" s="184"/>
      <c r="P78" s="185">
        <f>SUM(P79:P84)</f>
        <v>0</v>
      </c>
      <c r="Q78" s="184"/>
      <c r="R78" s="185">
        <f>SUM(R79:R84)</f>
        <v>0</v>
      </c>
      <c r="S78" s="184"/>
      <c r="T78" s="186">
        <f>SUM(T79:T84)</f>
        <v>0</v>
      </c>
      <c r="AR78" s="187" t="s">
        <v>23</v>
      </c>
      <c r="AT78" s="188" t="s">
        <v>74</v>
      </c>
      <c r="AU78" s="188" t="s">
        <v>75</v>
      </c>
      <c r="AY78" s="187" t="s">
        <v>195</v>
      </c>
      <c r="BK78" s="189">
        <f>SUM(BK79:BK84)</f>
        <v>0</v>
      </c>
    </row>
    <row r="79" spans="2:65" s="1" customFormat="1" ht="20.399999999999999" customHeight="1">
      <c r="B79" s="36"/>
      <c r="C79" s="193" t="s">
        <v>23</v>
      </c>
      <c r="D79" s="193" t="s">
        <v>198</v>
      </c>
      <c r="E79" s="194" t="s">
        <v>5217</v>
      </c>
      <c r="F79" s="195" t="s">
        <v>5218</v>
      </c>
      <c r="G79" s="196" t="s">
        <v>2177</v>
      </c>
      <c r="H79" s="197">
        <v>2</v>
      </c>
      <c r="I79" s="198"/>
      <c r="J79" s="199">
        <f t="shared" ref="J79:J84" si="0">ROUND(I79*H79,2)</f>
        <v>0</v>
      </c>
      <c r="K79" s="195" t="s">
        <v>22</v>
      </c>
      <c r="L79" s="56"/>
      <c r="M79" s="200" t="s">
        <v>22</v>
      </c>
      <c r="N79" s="201" t="s">
        <v>46</v>
      </c>
      <c r="O79" s="37"/>
      <c r="P79" s="202">
        <f t="shared" ref="P79:P84" si="1">O79*H79</f>
        <v>0</v>
      </c>
      <c r="Q79" s="202">
        <v>0</v>
      </c>
      <c r="R79" s="202">
        <f t="shared" ref="R79:R84" si="2">Q79*H79</f>
        <v>0</v>
      </c>
      <c r="S79" s="202">
        <v>0</v>
      </c>
      <c r="T79" s="203">
        <f t="shared" ref="T79:T84" si="3">S79*H79</f>
        <v>0</v>
      </c>
      <c r="AR79" s="19" t="s">
        <v>258</v>
      </c>
      <c r="AT79" s="19" t="s">
        <v>198</v>
      </c>
      <c r="AU79" s="19" t="s">
        <v>23</v>
      </c>
      <c r="AY79" s="19" t="s">
        <v>195</v>
      </c>
      <c r="BE79" s="204">
        <f t="shared" ref="BE79:BE84" si="4">IF(N79="základní",J79,0)</f>
        <v>0</v>
      </c>
      <c r="BF79" s="204">
        <f t="shared" ref="BF79:BF84" si="5">IF(N79="snížená",J79,0)</f>
        <v>0</v>
      </c>
      <c r="BG79" s="204">
        <f t="shared" ref="BG79:BG84" si="6">IF(N79="zákl. přenesená",J79,0)</f>
        <v>0</v>
      </c>
      <c r="BH79" s="204">
        <f t="shared" ref="BH79:BH84" si="7">IF(N79="sníž. přenesená",J79,0)</f>
        <v>0</v>
      </c>
      <c r="BI79" s="204">
        <f t="shared" ref="BI79:BI84" si="8">IF(N79="nulová",J79,0)</f>
        <v>0</v>
      </c>
      <c r="BJ79" s="19" t="s">
        <v>23</v>
      </c>
      <c r="BK79" s="204">
        <f t="shared" ref="BK79:BK84" si="9">ROUND(I79*H79,2)</f>
        <v>0</v>
      </c>
      <c r="BL79" s="19" t="s">
        <v>258</v>
      </c>
      <c r="BM79" s="19" t="s">
        <v>5219</v>
      </c>
    </row>
    <row r="80" spans="2:65" s="1" customFormat="1" ht="20.399999999999999" customHeight="1">
      <c r="B80" s="36"/>
      <c r="C80" s="193" t="s">
        <v>83</v>
      </c>
      <c r="D80" s="193" t="s">
        <v>198</v>
      </c>
      <c r="E80" s="194" t="s">
        <v>5220</v>
      </c>
      <c r="F80" s="195" t="s">
        <v>5221</v>
      </c>
      <c r="G80" s="196" t="s">
        <v>2177</v>
      </c>
      <c r="H80" s="197">
        <v>2</v>
      </c>
      <c r="I80" s="198"/>
      <c r="J80" s="199">
        <f t="shared" si="0"/>
        <v>0</v>
      </c>
      <c r="K80" s="195" t="s">
        <v>22</v>
      </c>
      <c r="L80" s="56"/>
      <c r="M80" s="200" t="s">
        <v>22</v>
      </c>
      <c r="N80" s="201" t="s">
        <v>46</v>
      </c>
      <c r="O80" s="37"/>
      <c r="P80" s="202">
        <f t="shared" si="1"/>
        <v>0</v>
      </c>
      <c r="Q80" s="202">
        <v>0</v>
      </c>
      <c r="R80" s="202">
        <f t="shared" si="2"/>
        <v>0</v>
      </c>
      <c r="S80" s="202">
        <v>0</v>
      </c>
      <c r="T80" s="203">
        <f t="shared" si="3"/>
        <v>0</v>
      </c>
      <c r="AR80" s="19" t="s">
        <v>258</v>
      </c>
      <c r="AT80" s="19" t="s">
        <v>198</v>
      </c>
      <c r="AU80" s="19" t="s">
        <v>23</v>
      </c>
      <c r="AY80" s="19" t="s">
        <v>195</v>
      </c>
      <c r="BE80" s="204">
        <f t="shared" si="4"/>
        <v>0</v>
      </c>
      <c r="BF80" s="204">
        <f t="shared" si="5"/>
        <v>0</v>
      </c>
      <c r="BG80" s="204">
        <f t="shared" si="6"/>
        <v>0</v>
      </c>
      <c r="BH80" s="204">
        <f t="shared" si="7"/>
        <v>0</v>
      </c>
      <c r="BI80" s="204">
        <f t="shared" si="8"/>
        <v>0</v>
      </c>
      <c r="BJ80" s="19" t="s">
        <v>23</v>
      </c>
      <c r="BK80" s="204">
        <f t="shared" si="9"/>
        <v>0</v>
      </c>
      <c r="BL80" s="19" t="s">
        <v>258</v>
      </c>
      <c r="BM80" s="19" t="s">
        <v>5222</v>
      </c>
    </row>
    <row r="81" spans="2:65" s="1" customFormat="1" ht="20.399999999999999" customHeight="1">
      <c r="B81" s="36"/>
      <c r="C81" s="193" t="s">
        <v>216</v>
      </c>
      <c r="D81" s="193" t="s">
        <v>198</v>
      </c>
      <c r="E81" s="194" t="s">
        <v>5223</v>
      </c>
      <c r="F81" s="195" t="s">
        <v>5224</v>
      </c>
      <c r="G81" s="196" t="s">
        <v>206</v>
      </c>
      <c r="H81" s="197">
        <v>42</v>
      </c>
      <c r="I81" s="198"/>
      <c r="J81" s="199">
        <f t="shared" si="0"/>
        <v>0</v>
      </c>
      <c r="K81" s="195" t="s">
        <v>22</v>
      </c>
      <c r="L81" s="56"/>
      <c r="M81" s="200" t="s">
        <v>22</v>
      </c>
      <c r="N81" s="201" t="s">
        <v>46</v>
      </c>
      <c r="O81" s="37"/>
      <c r="P81" s="202">
        <f t="shared" si="1"/>
        <v>0</v>
      </c>
      <c r="Q81" s="202">
        <v>0</v>
      </c>
      <c r="R81" s="202">
        <f t="shared" si="2"/>
        <v>0</v>
      </c>
      <c r="S81" s="202">
        <v>0</v>
      </c>
      <c r="T81" s="203">
        <f t="shared" si="3"/>
        <v>0</v>
      </c>
      <c r="AR81" s="19" t="s">
        <v>258</v>
      </c>
      <c r="AT81" s="19" t="s">
        <v>198</v>
      </c>
      <c r="AU81" s="19" t="s">
        <v>23</v>
      </c>
      <c r="AY81" s="19" t="s">
        <v>195</v>
      </c>
      <c r="BE81" s="204">
        <f t="shared" si="4"/>
        <v>0</v>
      </c>
      <c r="BF81" s="204">
        <f t="shared" si="5"/>
        <v>0</v>
      </c>
      <c r="BG81" s="204">
        <f t="shared" si="6"/>
        <v>0</v>
      </c>
      <c r="BH81" s="204">
        <f t="shared" si="7"/>
        <v>0</v>
      </c>
      <c r="BI81" s="204">
        <f t="shared" si="8"/>
        <v>0</v>
      </c>
      <c r="BJ81" s="19" t="s">
        <v>23</v>
      </c>
      <c r="BK81" s="204">
        <f t="shared" si="9"/>
        <v>0</v>
      </c>
      <c r="BL81" s="19" t="s">
        <v>258</v>
      </c>
      <c r="BM81" s="19" t="s">
        <v>5225</v>
      </c>
    </row>
    <row r="82" spans="2:65" s="1" customFormat="1" ht="20.399999999999999" customHeight="1">
      <c r="B82" s="36"/>
      <c r="C82" s="193" t="s">
        <v>202</v>
      </c>
      <c r="D82" s="193" t="s">
        <v>198</v>
      </c>
      <c r="E82" s="194" t="s">
        <v>5226</v>
      </c>
      <c r="F82" s="195" t="s">
        <v>5227</v>
      </c>
      <c r="G82" s="196" t="s">
        <v>206</v>
      </c>
      <c r="H82" s="197">
        <v>45</v>
      </c>
      <c r="I82" s="198"/>
      <c r="J82" s="199">
        <f t="shared" si="0"/>
        <v>0</v>
      </c>
      <c r="K82" s="195" t="s">
        <v>22</v>
      </c>
      <c r="L82" s="56"/>
      <c r="M82" s="200" t="s">
        <v>22</v>
      </c>
      <c r="N82" s="201" t="s">
        <v>46</v>
      </c>
      <c r="O82" s="37"/>
      <c r="P82" s="202">
        <f t="shared" si="1"/>
        <v>0</v>
      </c>
      <c r="Q82" s="202">
        <v>0</v>
      </c>
      <c r="R82" s="202">
        <f t="shared" si="2"/>
        <v>0</v>
      </c>
      <c r="S82" s="202">
        <v>0</v>
      </c>
      <c r="T82" s="203">
        <f t="shared" si="3"/>
        <v>0</v>
      </c>
      <c r="AR82" s="19" t="s">
        <v>258</v>
      </c>
      <c r="AT82" s="19" t="s">
        <v>198</v>
      </c>
      <c r="AU82" s="19" t="s">
        <v>23</v>
      </c>
      <c r="AY82" s="19" t="s">
        <v>195</v>
      </c>
      <c r="BE82" s="204">
        <f t="shared" si="4"/>
        <v>0</v>
      </c>
      <c r="BF82" s="204">
        <f t="shared" si="5"/>
        <v>0</v>
      </c>
      <c r="BG82" s="204">
        <f t="shared" si="6"/>
        <v>0</v>
      </c>
      <c r="BH82" s="204">
        <f t="shared" si="7"/>
        <v>0</v>
      </c>
      <c r="BI82" s="204">
        <f t="shared" si="8"/>
        <v>0</v>
      </c>
      <c r="BJ82" s="19" t="s">
        <v>23</v>
      </c>
      <c r="BK82" s="204">
        <f t="shared" si="9"/>
        <v>0</v>
      </c>
      <c r="BL82" s="19" t="s">
        <v>258</v>
      </c>
      <c r="BM82" s="19" t="s">
        <v>5228</v>
      </c>
    </row>
    <row r="83" spans="2:65" s="1" customFormat="1" ht="20.399999999999999" customHeight="1">
      <c r="B83" s="36"/>
      <c r="C83" s="193" t="s">
        <v>239</v>
      </c>
      <c r="D83" s="193" t="s">
        <v>198</v>
      </c>
      <c r="E83" s="194" t="s">
        <v>5229</v>
      </c>
      <c r="F83" s="195" t="s">
        <v>5230</v>
      </c>
      <c r="G83" s="196" t="s">
        <v>886</v>
      </c>
      <c r="H83" s="197">
        <v>2</v>
      </c>
      <c r="I83" s="198"/>
      <c r="J83" s="199">
        <f t="shared" si="0"/>
        <v>0</v>
      </c>
      <c r="K83" s="195" t="s">
        <v>22</v>
      </c>
      <c r="L83" s="56"/>
      <c r="M83" s="200" t="s">
        <v>22</v>
      </c>
      <c r="N83" s="201" t="s">
        <v>46</v>
      </c>
      <c r="O83" s="37"/>
      <c r="P83" s="202">
        <f t="shared" si="1"/>
        <v>0</v>
      </c>
      <c r="Q83" s="202">
        <v>0</v>
      </c>
      <c r="R83" s="202">
        <f t="shared" si="2"/>
        <v>0</v>
      </c>
      <c r="S83" s="202">
        <v>0</v>
      </c>
      <c r="T83" s="203">
        <f t="shared" si="3"/>
        <v>0</v>
      </c>
      <c r="AR83" s="19" t="s">
        <v>258</v>
      </c>
      <c r="AT83" s="19" t="s">
        <v>198</v>
      </c>
      <c r="AU83" s="19" t="s">
        <v>23</v>
      </c>
      <c r="AY83" s="19" t="s">
        <v>195</v>
      </c>
      <c r="BE83" s="204">
        <f t="shared" si="4"/>
        <v>0</v>
      </c>
      <c r="BF83" s="204">
        <f t="shared" si="5"/>
        <v>0</v>
      </c>
      <c r="BG83" s="204">
        <f t="shared" si="6"/>
        <v>0</v>
      </c>
      <c r="BH83" s="204">
        <f t="shared" si="7"/>
        <v>0</v>
      </c>
      <c r="BI83" s="204">
        <f t="shared" si="8"/>
        <v>0</v>
      </c>
      <c r="BJ83" s="19" t="s">
        <v>23</v>
      </c>
      <c r="BK83" s="204">
        <f t="shared" si="9"/>
        <v>0</v>
      </c>
      <c r="BL83" s="19" t="s">
        <v>258</v>
      </c>
      <c r="BM83" s="19" t="s">
        <v>5231</v>
      </c>
    </row>
    <row r="84" spans="2:65" s="1" customFormat="1" ht="20.399999999999999" customHeight="1">
      <c r="B84" s="36"/>
      <c r="C84" s="193" t="s">
        <v>196</v>
      </c>
      <c r="D84" s="193" t="s">
        <v>198</v>
      </c>
      <c r="E84" s="194" t="s">
        <v>5232</v>
      </c>
      <c r="F84" s="195" t="s">
        <v>2881</v>
      </c>
      <c r="G84" s="196" t="s">
        <v>886</v>
      </c>
      <c r="H84" s="197">
        <v>1</v>
      </c>
      <c r="I84" s="198"/>
      <c r="J84" s="199">
        <f t="shared" si="0"/>
        <v>0</v>
      </c>
      <c r="K84" s="195" t="s">
        <v>22</v>
      </c>
      <c r="L84" s="56"/>
      <c r="M84" s="200" t="s">
        <v>22</v>
      </c>
      <c r="N84" s="255" t="s">
        <v>46</v>
      </c>
      <c r="O84" s="256"/>
      <c r="P84" s="257">
        <f t="shared" si="1"/>
        <v>0</v>
      </c>
      <c r="Q84" s="257">
        <v>0</v>
      </c>
      <c r="R84" s="257">
        <f t="shared" si="2"/>
        <v>0</v>
      </c>
      <c r="S84" s="257">
        <v>0</v>
      </c>
      <c r="T84" s="258">
        <f t="shared" si="3"/>
        <v>0</v>
      </c>
      <c r="AR84" s="19" t="s">
        <v>258</v>
      </c>
      <c r="AT84" s="19" t="s">
        <v>198</v>
      </c>
      <c r="AU84" s="19" t="s">
        <v>23</v>
      </c>
      <c r="AY84" s="19" t="s">
        <v>195</v>
      </c>
      <c r="BE84" s="204">
        <f t="shared" si="4"/>
        <v>0</v>
      </c>
      <c r="BF84" s="204">
        <f t="shared" si="5"/>
        <v>0</v>
      </c>
      <c r="BG84" s="204">
        <f t="shared" si="6"/>
        <v>0</v>
      </c>
      <c r="BH84" s="204">
        <f t="shared" si="7"/>
        <v>0</v>
      </c>
      <c r="BI84" s="204">
        <f t="shared" si="8"/>
        <v>0</v>
      </c>
      <c r="BJ84" s="19" t="s">
        <v>23</v>
      </c>
      <c r="BK84" s="204">
        <f t="shared" si="9"/>
        <v>0</v>
      </c>
      <c r="BL84" s="19" t="s">
        <v>258</v>
      </c>
      <c r="BM84" s="19" t="s">
        <v>5233</v>
      </c>
    </row>
    <row r="85" spans="2:65" s="1" customFormat="1" ht="6.9" customHeight="1">
      <c r="B85" s="51"/>
      <c r="C85" s="52"/>
      <c r="D85" s="52"/>
      <c r="E85" s="52"/>
      <c r="F85" s="52"/>
      <c r="G85" s="52"/>
      <c r="H85" s="52"/>
      <c r="I85" s="139"/>
      <c r="J85" s="52"/>
      <c r="K85" s="52"/>
      <c r="L85" s="56"/>
    </row>
  </sheetData>
  <sheetProtection password="CC35" sheet="1" objects="1" scenarios="1" formatColumns="0" formatRows="0" sort="0" autoFilter="0"/>
  <autoFilter ref="C76:K76"/>
  <mergeCells count="9">
    <mergeCell ref="E67:H67"/>
    <mergeCell ref="E69:H69"/>
    <mergeCell ref="G1:H1"/>
    <mergeCell ref="L2:V2"/>
    <mergeCell ref="E7:H7"/>
    <mergeCell ref="E9:H9"/>
    <mergeCell ref="E24:H24"/>
    <mergeCell ref="E45:H45"/>
    <mergeCell ref="E47:H47"/>
  </mergeCells>
  <hyperlinks>
    <hyperlink ref="F1:G1" location="C2" tooltip="Krycí list soupisu" display="1) Krycí list soupisu"/>
    <hyperlink ref="G1:H1" location="C54" tooltip="Rekapitulace" display="2) Rekapitulace"/>
    <hyperlink ref="J1" location="C76"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3.xml><?xml version="1.0" encoding="utf-8"?>
<worksheet xmlns="http://schemas.openxmlformats.org/spreadsheetml/2006/main" xmlns:r="http://schemas.openxmlformats.org/officeDocument/2006/relationships">
  <sheetPr>
    <pageSetUpPr fitToPage="1"/>
  </sheetPr>
  <dimension ref="A1:BR114"/>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150</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s="1" customFormat="1" ht="13.2">
      <c r="B8" s="36"/>
      <c r="C8" s="37"/>
      <c r="D8" s="32" t="s">
        <v>162</v>
      </c>
      <c r="E8" s="37"/>
      <c r="F8" s="37"/>
      <c r="G8" s="37"/>
      <c r="H8" s="37"/>
      <c r="I8" s="118"/>
      <c r="J8" s="37"/>
      <c r="K8" s="40"/>
    </row>
    <row r="9" spans="1:70" s="1" customFormat="1" ht="36.9" customHeight="1">
      <c r="B9" s="36"/>
      <c r="C9" s="37"/>
      <c r="D9" s="37"/>
      <c r="E9" s="419" t="s">
        <v>5234</v>
      </c>
      <c r="F9" s="397"/>
      <c r="G9" s="397"/>
      <c r="H9" s="397"/>
      <c r="I9" s="118"/>
      <c r="J9" s="37"/>
      <c r="K9" s="40"/>
    </row>
    <row r="10" spans="1:70" s="1" customFormat="1">
      <c r="B10" s="36"/>
      <c r="C10" s="37"/>
      <c r="D10" s="37"/>
      <c r="E10" s="37"/>
      <c r="F10" s="37"/>
      <c r="G10" s="37"/>
      <c r="H10" s="37"/>
      <c r="I10" s="118"/>
      <c r="J10" s="37"/>
      <c r="K10" s="40"/>
    </row>
    <row r="11" spans="1:70" s="1" customFormat="1" ht="14.4" customHeight="1">
      <c r="B11" s="36"/>
      <c r="C11" s="37"/>
      <c r="D11" s="32" t="s">
        <v>19</v>
      </c>
      <c r="E11" s="37"/>
      <c r="F11" s="30" t="s">
        <v>22</v>
      </c>
      <c r="G11" s="37"/>
      <c r="H11" s="37"/>
      <c r="I11" s="119" t="s">
        <v>21</v>
      </c>
      <c r="J11" s="30" t="s">
        <v>22</v>
      </c>
      <c r="K11" s="40"/>
    </row>
    <row r="12" spans="1:70" s="1" customFormat="1" ht="14.4" customHeight="1">
      <c r="B12" s="36"/>
      <c r="C12" s="37"/>
      <c r="D12" s="32" t="s">
        <v>24</v>
      </c>
      <c r="E12" s="37"/>
      <c r="F12" s="30" t="s">
        <v>25</v>
      </c>
      <c r="G12" s="37"/>
      <c r="H12" s="37"/>
      <c r="I12" s="119" t="s">
        <v>26</v>
      </c>
      <c r="J12" s="120" t="str">
        <f>'Rekapitulace stavby'!AN8</f>
        <v>4.1.2017</v>
      </c>
      <c r="K12" s="40"/>
    </row>
    <row r="13" spans="1:70" s="1" customFormat="1" ht="10.8" customHeight="1">
      <c r="B13" s="36"/>
      <c r="C13" s="37"/>
      <c r="D13" s="37"/>
      <c r="E13" s="37"/>
      <c r="F13" s="37"/>
      <c r="G13" s="37"/>
      <c r="H13" s="37"/>
      <c r="I13" s="118"/>
      <c r="J13" s="37"/>
      <c r="K13" s="40"/>
    </row>
    <row r="14" spans="1:70" s="1" customFormat="1" ht="14.4" customHeight="1">
      <c r="B14" s="36"/>
      <c r="C14" s="37"/>
      <c r="D14" s="32" t="s">
        <v>30</v>
      </c>
      <c r="E14" s="37"/>
      <c r="F14" s="37"/>
      <c r="G14" s="37"/>
      <c r="H14" s="37"/>
      <c r="I14" s="119" t="s">
        <v>31</v>
      </c>
      <c r="J14" s="30" t="s">
        <v>22</v>
      </c>
      <c r="K14" s="40"/>
    </row>
    <row r="15" spans="1:70" s="1" customFormat="1" ht="18" customHeight="1">
      <c r="B15" s="36"/>
      <c r="C15" s="37"/>
      <c r="D15" s="37"/>
      <c r="E15" s="30" t="s">
        <v>32</v>
      </c>
      <c r="F15" s="37"/>
      <c r="G15" s="37"/>
      <c r="H15" s="37"/>
      <c r="I15" s="119" t="s">
        <v>33</v>
      </c>
      <c r="J15" s="30" t="s">
        <v>22</v>
      </c>
      <c r="K15" s="40"/>
    </row>
    <row r="16" spans="1:70" s="1" customFormat="1" ht="6.9" customHeight="1">
      <c r="B16" s="36"/>
      <c r="C16" s="37"/>
      <c r="D16" s="37"/>
      <c r="E16" s="37"/>
      <c r="F16" s="37"/>
      <c r="G16" s="37"/>
      <c r="H16" s="37"/>
      <c r="I16" s="118"/>
      <c r="J16" s="37"/>
      <c r="K16" s="40"/>
    </row>
    <row r="17" spans="2:11" s="1" customFormat="1" ht="14.4" customHeight="1">
      <c r="B17" s="36"/>
      <c r="C17" s="37"/>
      <c r="D17" s="32" t="s">
        <v>34</v>
      </c>
      <c r="E17" s="37"/>
      <c r="F17" s="37"/>
      <c r="G17" s="37"/>
      <c r="H17" s="37"/>
      <c r="I17" s="119" t="s">
        <v>31</v>
      </c>
      <c r="J17" s="30" t="str">
        <f>IF('Rekapitulace stavby'!AN13="Vyplň údaj","",IF('Rekapitulace stavby'!AN13="","",'Rekapitulace stavby'!AN13))</f>
        <v/>
      </c>
      <c r="K17" s="40"/>
    </row>
    <row r="18" spans="2:11" s="1" customFormat="1" ht="18" customHeight="1">
      <c r="B18" s="36"/>
      <c r="C18" s="37"/>
      <c r="D18" s="37"/>
      <c r="E18" s="30" t="str">
        <f>IF('Rekapitulace stavby'!E14="Vyplň údaj","",IF('Rekapitulace stavby'!E14="","",'Rekapitulace stavby'!E14))</f>
        <v/>
      </c>
      <c r="F18" s="37"/>
      <c r="G18" s="37"/>
      <c r="H18" s="37"/>
      <c r="I18" s="119" t="s">
        <v>33</v>
      </c>
      <c r="J18" s="30" t="str">
        <f>IF('Rekapitulace stavby'!AN14="Vyplň údaj","",IF('Rekapitulace stavby'!AN14="","",'Rekapitulace stavby'!AN14))</f>
        <v/>
      </c>
      <c r="K18" s="40"/>
    </row>
    <row r="19" spans="2:11" s="1" customFormat="1" ht="6.9" customHeight="1">
      <c r="B19" s="36"/>
      <c r="C19" s="37"/>
      <c r="D19" s="37"/>
      <c r="E19" s="37"/>
      <c r="F19" s="37"/>
      <c r="G19" s="37"/>
      <c r="H19" s="37"/>
      <c r="I19" s="118"/>
      <c r="J19" s="37"/>
      <c r="K19" s="40"/>
    </row>
    <row r="20" spans="2:11" s="1" customFormat="1" ht="14.4" customHeight="1">
      <c r="B20" s="36"/>
      <c r="C20" s="37"/>
      <c r="D20" s="32" t="s">
        <v>36</v>
      </c>
      <c r="E20" s="37"/>
      <c r="F20" s="37"/>
      <c r="G20" s="37"/>
      <c r="H20" s="37"/>
      <c r="I20" s="119" t="s">
        <v>31</v>
      </c>
      <c r="J20" s="30" t="s">
        <v>22</v>
      </c>
      <c r="K20" s="40"/>
    </row>
    <row r="21" spans="2:11" s="1" customFormat="1" ht="18" customHeight="1">
      <c r="B21" s="36"/>
      <c r="C21" s="37"/>
      <c r="D21" s="37"/>
      <c r="E21" s="30" t="s">
        <v>37</v>
      </c>
      <c r="F21" s="37"/>
      <c r="G21" s="37"/>
      <c r="H21" s="37"/>
      <c r="I21" s="119" t="s">
        <v>33</v>
      </c>
      <c r="J21" s="30" t="s">
        <v>22</v>
      </c>
      <c r="K21" s="40"/>
    </row>
    <row r="22" spans="2:11" s="1" customFormat="1" ht="6.9" customHeight="1">
      <c r="B22" s="36"/>
      <c r="C22" s="37"/>
      <c r="D22" s="37"/>
      <c r="E22" s="37"/>
      <c r="F22" s="37"/>
      <c r="G22" s="37"/>
      <c r="H22" s="37"/>
      <c r="I22" s="118"/>
      <c r="J22" s="37"/>
      <c r="K22" s="40"/>
    </row>
    <row r="23" spans="2:11" s="1" customFormat="1" ht="14.4" customHeight="1">
      <c r="B23" s="36"/>
      <c r="C23" s="37"/>
      <c r="D23" s="32" t="s">
        <v>39</v>
      </c>
      <c r="E23" s="37"/>
      <c r="F23" s="37"/>
      <c r="G23" s="37"/>
      <c r="H23" s="37"/>
      <c r="I23" s="118"/>
      <c r="J23" s="37"/>
      <c r="K23" s="40"/>
    </row>
    <row r="24" spans="2:11" s="7" customFormat="1" ht="20.399999999999999" customHeight="1">
      <c r="B24" s="121"/>
      <c r="C24" s="122"/>
      <c r="D24" s="122"/>
      <c r="E24" s="409" t="s">
        <v>22</v>
      </c>
      <c r="F24" s="420"/>
      <c r="G24" s="420"/>
      <c r="H24" s="420"/>
      <c r="I24" s="123"/>
      <c r="J24" s="122"/>
      <c r="K24" s="124"/>
    </row>
    <row r="25" spans="2:11" s="1" customFormat="1" ht="6.9" customHeight="1">
      <c r="B25" s="36"/>
      <c r="C25" s="37"/>
      <c r="D25" s="37"/>
      <c r="E25" s="37"/>
      <c r="F25" s="37"/>
      <c r="G25" s="37"/>
      <c r="H25" s="37"/>
      <c r="I25" s="118"/>
      <c r="J25" s="37"/>
      <c r="K25" s="40"/>
    </row>
    <row r="26" spans="2:11" s="1" customFormat="1" ht="6.9" customHeight="1">
      <c r="B26" s="36"/>
      <c r="C26" s="37"/>
      <c r="D26" s="81"/>
      <c r="E26" s="81"/>
      <c r="F26" s="81"/>
      <c r="G26" s="81"/>
      <c r="H26" s="81"/>
      <c r="I26" s="125"/>
      <c r="J26" s="81"/>
      <c r="K26" s="126"/>
    </row>
    <row r="27" spans="2:11" s="1" customFormat="1" ht="25.35" customHeight="1">
      <c r="B27" s="36"/>
      <c r="C27" s="37"/>
      <c r="D27" s="127" t="s">
        <v>41</v>
      </c>
      <c r="E27" s="37"/>
      <c r="F27" s="37"/>
      <c r="G27" s="37"/>
      <c r="H27" s="37"/>
      <c r="I27" s="118"/>
      <c r="J27" s="128">
        <f>ROUND(J77,2)</f>
        <v>0</v>
      </c>
      <c r="K27" s="40"/>
    </row>
    <row r="28" spans="2:11" s="1" customFormat="1" ht="6.9" customHeight="1">
      <c r="B28" s="36"/>
      <c r="C28" s="37"/>
      <c r="D28" s="81"/>
      <c r="E28" s="81"/>
      <c r="F28" s="81"/>
      <c r="G28" s="81"/>
      <c r="H28" s="81"/>
      <c r="I28" s="125"/>
      <c r="J28" s="81"/>
      <c r="K28" s="126"/>
    </row>
    <row r="29" spans="2:11" s="1" customFormat="1" ht="14.4" customHeight="1">
      <c r="B29" s="36"/>
      <c r="C29" s="37"/>
      <c r="D29" s="37"/>
      <c r="E29" s="37"/>
      <c r="F29" s="41" t="s">
        <v>43</v>
      </c>
      <c r="G29" s="37"/>
      <c r="H29" s="37"/>
      <c r="I29" s="129" t="s">
        <v>42</v>
      </c>
      <c r="J29" s="41" t="s">
        <v>44</v>
      </c>
      <c r="K29" s="40"/>
    </row>
    <row r="30" spans="2:11" s="1" customFormat="1" ht="14.4" customHeight="1">
      <c r="B30" s="36"/>
      <c r="C30" s="37"/>
      <c r="D30" s="44" t="s">
        <v>45</v>
      </c>
      <c r="E30" s="44" t="s">
        <v>46</v>
      </c>
      <c r="F30" s="130">
        <f>ROUND(SUM(BE77:BE113), 2)</f>
        <v>0</v>
      </c>
      <c r="G30" s="37"/>
      <c r="H30" s="37"/>
      <c r="I30" s="131">
        <v>0.21</v>
      </c>
      <c r="J30" s="130">
        <f>ROUND(ROUND((SUM(BE77:BE113)), 2)*I30, 2)</f>
        <v>0</v>
      </c>
      <c r="K30" s="40"/>
    </row>
    <row r="31" spans="2:11" s="1" customFormat="1" ht="14.4" customHeight="1">
      <c r="B31" s="36"/>
      <c r="C31" s="37"/>
      <c r="D31" s="37"/>
      <c r="E31" s="44" t="s">
        <v>47</v>
      </c>
      <c r="F31" s="130">
        <f>ROUND(SUM(BF77:BF113), 2)</f>
        <v>0</v>
      </c>
      <c r="G31" s="37"/>
      <c r="H31" s="37"/>
      <c r="I31" s="131">
        <v>0.15</v>
      </c>
      <c r="J31" s="130">
        <f>ROUND(ROUND((SUM(BF77:BF113)), 2)*I31, 2)</f>
        <v>0</v>
      </c>
      <c r="K31" s="40"/>
    </row>
    <row r="32" spans="2:11" s="1" customFormat="1" ht="14.4" hidden="1" customHeight="1">
      <c r="B32" s="36"/>
      <c r="C32" s="37"/>
      <c r="D32" s="37"/>
      <c r="E32" s="44" t="s">
        <v>48</v>
      </c>
      <c r="F32" s="130">
        <f>ROUND(SUM(BG77:BG113), 2)</f>
        <v>0</v>
      </c>
      <c r="G32" s="37"/>
      <c r="H32" s="37"/>
      <c r="I32" s="131">
        <v>0.21</v>
      </c>
      <c r="J32" s="130">
        <v>0</v>
      </c>
      <c r="K32" s="40"/>
    </row>
    <row r="33" spans="2:11" s="1" customFormat="1" ht="14.4" hidden="1" customHeight="1">
      <c r="B33" s="36"/>
      <c r="C33" s="37"/>
      <c r="D33" s="37"/>
      <c r="E33" s="44" t="s">
        <v>49</v>
      </c>
      <c r="F33" s="130">
        <f>ROUND(SUM(BH77:BH113), 2)</f>
        <v>0</v>
      </c>
      <c r="G33" s="37"/>
      <c r="H33" s="37"/>
      <c r="I33" s="131">
        <v>0.15</v>
      </c>
      <c r="J33" s="130">
        <v>0</v>
      </c>
      <c r="K33" s="40"/>
    </row>
    <row r="34" spans="2:11" s="1" customFormat="1" ht="14.4" hidden="1" customHeight="1">
      <c r="B34" s="36"/>
      <c r="C34" s="37"/>
      <c r="D34" s="37"/>
      <c r="E34" s="44" t="s">
        <v>50</v>
      </c>
      <c r="F34" s="130">
        <f>ROUND(SUM(BI77:BI113), 2)</f>
        <v>0</v>
      </c>
      <c r="G34" s="37"/>
      <c r="H34" s="37"/>
      <c r="I34" s="131">
        <v>0</v>
      </c>
      <c r="J34" s="130">
        <v>0</v>
      </c>
      <c r="K34" s="40"/>
    </row>
    <row r="35" spans="2:11" s="1" customFormat="1" ht="6.9" customHeight="1">
      <c r="B35" s="36"/>
      <c r="C35" s="37"/>
      <c r="D35" s="37"/>
      <c r="E35" s="37"/>
      <c r="F35" s="37"/>
      <c r="G35" s="37"/>
      <c r="H35" s="37"/>
      <c r="I35" s="118"/>
      <c r="J35" s="37"/>
      <c r="K35" s="40"/>
    </row>
    <row r="36" spans="2:11" s="1" customFormat="1" ht="25.35" customHeight="1">
      <c r="B36" s="36"/>
      <c r="C36" s="132"/>
      <c r="D36" s="133" t="s">
        <v>51</v>
      </c>
      <c r="E36" s="75"/>
      <c r="F36" s="75"/>
      <c r="G36" s="134" t="s">
        <v>52</v>
      </c>
      <c r="H36" s="135" t="s">
        <v>53</v>
      </c>
      <c r="I36" s="136"/>
      <c r="J36" s="137">
        <f>SUM(J27:J34)</f>
        <v>0</v>
      </c>
      <c r="K36" s="138"/>
    </row>
    <row r="37" spans="2:11" s="1" customFormat="1" ht="14.4" customHeight="1">
      <c r="B37" s="51"/>
      <c r="C37" s="52"/>
      <c r="D37" s="52"/>
      <c r="E37" s="52"/>
      <c r="F37" s="52"/>
      <c r="G37" s="52"/>
      <c r="H37" s="52"/>
      <c r="I37" s="139"/>
      <c r="J37" s="52"/>
      <c r="K37" s="53"/>
    </row>
    <row r="41" spans="2:11" s="1" customFormat="1" ht="6.9" customHeight="1">
      <c r="B41" s="140"/>
      <c r="C41" s="141"/>
      <c r="D41" s="141"/>
      <c r="E41" s="141"/>
      <c r="F41" s="141"/>
      <c r="G41" s="141"/>
      <c r="H41" s="141"/>
      <c r="I41" s="142"/>
      <c r="J41" s="141"/>
      <c r="K41" s="143"/>
    </row>
    <row r="42" spans="2:11" s="1" customFormat="1" ht="36.9" customHeight="1">
      <c r="B42" s="36"/>
      <c r="C42" s="25" t="s">
        <v>164</v>
      </c>
      <c r="D42" s="37"/>
      <c r="E42" s="37"/>
      <c r="F42" s="37"/>
      <c r="G42" s="37"/>
      <c r="H42" s="37"/>
      <c r="I42" s="118"/>
      <c r="J42" s="37"/>
      <c r="K42" s="40"/>
    </row>
    <row r="43" spans="2:11" s="1" customFormat="1" ht="6.9" customHeight="1">
      <c r="B43" s="36"/>
      <c r="C43" s="37"/>
      <c r="D43" s="37"/>
      <c r="E43" s="37"/>
      <c r="F43" s="37"/>
      <c r="G43" s="37"/>
      <c r="H43" s="37"/>
      <c r="I43" s="118"/>
      <c r="J43" s="37"/>
      <c r="K43" s="40"/>
    </row>
    <row r="44" spans="2:11" s="1" customFormat="1" ht="14.4" customHeight="1">
      <c r="B44" s="36"/>
      <c r="C44" s="32" t="s">
        <v>16</v>
      </c>
      <c r="D44" s="37"/>
      <c r="E44" s="37"/>
      <c r="F44" s="37"/>
      <c r="G44" s="37"/>
      <c r="H44" s="37"/>
      <c r="I44" s="118"/>
      <c r="J44" s="37"/>
      <c r="K44" s="40"/>
    </row>
    <row r="45" spans="2:11" s="1" customFormat="1" ht="20.399999999999999" customHeight="1">
      <c r="B45" s="36"/>
      <c r="C45" s="37"/>
      <c r="D45" s="37"/>
      <c r="E45" s="418" t="str">
        <f>E7</f>
        <v>Přístavba a tělocvična ZŠ Týnec - II. etapa</v>
      </c>
      <c r="F45" s="397"/>
      <c r="G45" s="397"/>
      <c r="H45" s="397"/>
      <c r="I45" s="118"/>
      <c r="J45" s="37"/>
      <c r="K45" s="40"/>
    </row>
    <row r="46" spans="2:11" s="1" customFormat="1" ht="14.4" customHeight="1">
      <c r="B46" s="36"/>
      <c r="C46" s="32" t="s">
        <v>162</v>
      </c>
      <c r="D46" s="37"/>
      <c r="E46" s="37"/>
      <c r="F46" s="37"/>
      <c r="G46" s="37"/>
      <c r="H46" s="37"/>
      <c r="I46" s="118"/>
      <c r="J46" s="37"/>
      <c r="K46" s="40"/>
    </row>
    <row r="47" spans="2:11" s="1" customFormat="1" ht="22.2" customHeight="1">
      <c r="B47" s="36"/>
      <c r="C47" s="37"/>
      <c r="D47" s="37"/>
      <c r="E47" s="419" t="str">
        <f>E9</f>
        <v>SO-304 - Elektro (zapojení závory u parkoviště)</v>
      </c>
      <c r="F47" s="397"/>
      <c r="G47" s="397"/>
      <c r="H47" s="397"/>
      <c r="I47" s="118"/>
      <c r="J47" s="37"/>
      <c r="K47" s="40"/>
    </row>
    <row r="48" spans="2:11" s="1" customFormat="1" ht="6.9" customHeight="1">
      <c r="B48" s="36"/>
      <c r="C48" s="37"/>
      <c r="D48" s="37"/>
      <c r="E48" s="37"/>
      <c r="F48" s="37"/>
      <c r="G48" s="37"/>
      <c r="H48" s="37"/>
      <c r="I48" s="118"/>
      <c r="J48" s="37"/>
      <c r="K48" s="40"/>
    </row>
    <row r="49" spans="2:47" s="1" customFormat="1" ht="18" customHeight="1">
      <c r="B49" s="36"/>
      <c r="C49" s="32" t="s">
        <v>24</v>
      </c>
      <c r="D49" s="37"/>
      <c r="E49" s="37"/>
      <c r="F49" s="30" t="str">
        <f>F12</f>
        <v>K Náklí 404, 257 41 Týnec nad Sázavou</v>
      </c>
      <c r="G49" s="37"/>
      <c r="H49" s="37"/>
      <c r="I49" s="119" t="s">
        <v>26</v>
      </c>
      <c r="J49" s="120" t="str">
        <f>IF(J12="","",J12)</f>
        <v>4.1.2017</v>
      </c>
      <c r="K49" s="40"/>
    </row>
    <row r="50" spans="2:47" s="1" customFormat="1" ht="6.9" customHeight="1">
      <c r="B50" s="36"/>
      <c r="C50" s="37"/>
      <c r="D50" s="37"/>
      <c r="E50" s="37"/>
      <c r="F50" s="37"/>
      <c r="G50" s="37"/>
      <c r="H50" s="37"/>
      <c r="I50" s="118"/>
      <c r="J50" s="37"/>
      <c r="K50" s="40"/>
    </row>
    <row r="51" spans="2:47" s="1" customFormat="1" ht="13.2">
      <c r="B51" s="36"/>
      <c r="C51" s="32" t="s">
        <v>30</v>
      </c>
      <c r="D51" s="37"/>
      <c r="E51" s="37"/>
      <c r="F51" s="30" t="str">
        <f>E15</f>
        <v>Město Týnec nad Sázavou</v>
      </c>
      <c r="G51" s="37"/>
      <c r="H51" s="37"/>
      <c r="I51" s="119" t="s">
        <v>36</v>
      </c>
      <c r="J51" s="30" t="str">
        <f>E21</f>
        <v>Sladký &amp; Partners s.r.o., projektový atelier</v>
      </c>
      <c r="K51" s="40"/>
    </row>
    <row r="52" spans="2:47" s="1" customFormat="1" ht="14.4" customHeight="1">
      <c r="B52" s="36"/>
      <c r="C52" s="32" t="s">
        <v>34</v>
      </c>
      <c r="D52" s="37"/>
      <c r="E52" s="37"/>
      <c r="F52" s="30" t="str">
        <f>IF(E18="","",E18)</f>
        <v/>
      </c>
      <c r="G52" s="37"/>
      <c r="H52" s="37"/>
      <c r="I52" s="118"/>
      <c r="J52" s="37"/>
      <c r="K52" s="40"/>
    </row>
    <row r="53" spans="2:47" s="1" customFormat="1" ht="10.35" customHeight="1">
      <c r="B53" s="36"/>
      <c r="C53" s="37"/>
      <c r="D53" s="37"/>
      <c r="E53" s="37"/>
      <c r="F53" s="37"/>
      <c r="G53" s="37"/>
      <c r="H53" s="37"/>
      <c r="I53" s="118"/>
      <c r="J53" s="37"/>
      <c r="K53" s="40"/>
    </row>
    <row r="54" spans="2:47" s="1" customFormat="1" ht="29.25" customHeight="1">
      <c r="B54" s="36"/>
      <c r="C54" s="144" t="s">
        <v>165</v>
      </c>
      <c r="D54" s="132"/>
      <c r="E54" s="132"/>
      <c r="F54" s="132"/>
      <c r="G54" s="132"/>
      <c r="H54" s="132"/>
      <c r="I54" s="145"/>
      <c r="J54" s="146" t="s">
        <v>166</v>
      </c>
      <c r="K54" s="147"/>
    </row>
    <row r="55" spans="2:47" s="1" customFormat="1" ht="10.35" customHeight="1">
      <c r="B55" s="36"/>
      <c r="C55" s="37"/>
      <c r="D55" s="37"/>
      <c r="E55" s="37"/>
      <c r="F55" s="37"/>
      <c r="G55" s="37"/>
      <c r="H55" s="37"/>
      <c r="I55" s="118"/>
      <c r="J55" s="37"/>
      <c r="K55" s="40"/>
    </row>
    <row r="56" spans="2:47" s="1" customFormat="1" ht="29.25" customHeight="1">
      <c r="B56" s="36"/>
      <c r="C56" s="148" t="s">
        <v>167</v>
      </c>
      <c r="D56" s="37"/>
      <c r="E56" s="37"/>
      <c r="F56" s="37"/>
      <c r="G56" s="37"/>
      <c r="H56" s="37"/>
      <c r="I56" s="118"/>
      <c r="J56" s="128">
        <f>J77</f>
        <v>0</v>
      </c>
      <c r="K56" s="40"/>
      <c r="AU56" s="19" t="s">
        <v>168</v>
      </c>
    </row>
    <row r="57" spans="2:47" s="8" customFormat="1" ht="24.9" customHeight="1">
      <c r="B57" s="149"/>
      <c r="C57" s="150"/>
      <c r="D57" s="151" t="s">
        <v>5235</v>
      </c>
      <c r="E57" s="152"/>
      <c r="F57" s="152"/>
      <c r="G57" s="152"/>
      <c r="H57" s="152"/>
      <c r="I57" s="153"/>
      <c r="J57" s="154">
        <f>J78</f>
        <v>0</v>
      </c>
      <c r="K57" s="155"/>
    </row>
    <row r="58" spans="2:47" s="1" customFormat="1" ht="21.75" customHeight="1">
      <c r="B58" s="36"/>
      <c r="C58" s="37"/>
      <c r="D58" s="37"/>
      <c r="E58" s="37"/>
      <c r="F58" s="37"/>
      <c r="G58" s="37"/>
      <c r="H58" s="37"/>
      <c r="I58" s="118"/>
      <c r="J58" s="37"/>
      <c r="K58" s="40"/>
    </row>
    <row r="59" spans="2:47" s="1" customFormat="1" ht="6.9" customHeight="1">
      <c r="B59" s="51"/>
      <c r="C59" s="52"/>
      <c r="D59" s="52"/>
      <c r="E59" s="52"/>
      <c r="F59" s="52"/>
      <c r="G59" s="52"/>
      <c r="H59" s="52"/>
      <c r="I59" s="139"/>
      <c r="J59" s="52"/>
      <c r="K59" s="53"/>
    </row>
    <row r="63" spans="2:47" s="1" customFormat="1" ht="6.9" customHeight="1">
      <c r="B63" s="54"/>
      <c r="C63" s="55"/>
      <c r="D63" s="55"/>
      <c r="E63" s="55"/>
      <c r="F63" s="55"/>
      <c r="G63" s="55"/>
      <c r="H63" s="55"/>
      <c r="I63" s="142"/>
      <c r="J63" s="55"/>
      <c r="K63" s="55"/>
      <c r="L63" s="56"/>
    </row>
    <row r="64" spans="2:47" s="1" customFormat="1" ht="36.9" customHeight="1">
      <c r="B64" s="36"/>
      <c r="C64" s="57" t="s">
        <v>179</v>
      </c>
      <c r="D64" s="58"/>
      <c r="E64" s="58"/>
      <c r="F64" s="58"/>
      <c r="G64" s="58"/>
      <c r="H64" s="58"/>
      <c r="I64" s="163"/>
      <c r="J64" s="58"/>
      <c r="K64" s="58"/>
      <c r="L64" s="56"/>
    </row>
    <row r="65" spans="2:65" s="1" customFormat="1" ht="6.9" customHeight="1">
      <c r="B65" s="36"/>
      <c r="C65" s="58"/>
      <c r="D65" s="58"/>
      <c r="E65" s="58"/>
      <c r="F65" s="58"/>
      <c r="G65" s="58"/>
      <c r="H65" s="58"/>
      <c r="I65" s="163"/>
      <c r="J65" s="58"/>
      <c r="K65" s="58"/>
      <c r="L65" s="56"/>
    </row>
    <row r="66" spans="2:65" s="1" customFormat="1" ht="14.4" customHeight="1">
      <c r="B66" s="36"/>
      <c r="C66" s="60" t="s">
        <v>16</v>
      </c>
      <c r="D66" s="58"/>
      <c r="E66" s="58"/>
      <c r="F66" s="58"/>
      <c r="G66" s="58"/>
      <c r="H66" s="58"/>
      <c r="I66" s="163"/>
      <c r="J66" s="58"/>
      <c r="K66" s="58"/>
      <c r="L66" s="56"/>
    </row>
    <row r="67" spans="2:65" s="1" customFormat="1" ht="20.399999999999999" customHeight="1">
      <c r="B67" s="36"/>
      <c r="C67" s="58"/>
      <c r="D67" s="58"/>
      <c r="E67" s="416" t="str">
        <f>E7</f>
        <v>Přístavba a tělocvična ZŠ Týnec - II. etapa</v>
      </c>
      <c r="F67" s="390"/>
      <c r="G67" s="390"/>
      <c r="H67" s="390"/>
      <c r="I67" s="163"/>
      <c r="J67" s="58"/>
      <c r="K67" s="58"/>
      <c r="L67" s="56"/>
    </row>
    <row r="68" spans="2:65" s="1" customFormat="1" ht="14.4" customHeight="1">
      <c r="B68" s="36"/>
      <c r="C68" s="60" t="s">
        <v>162</v>
      </c>
      <c r="D68" s="58"/>
      <c r="E68" s="58"/>
      <c r="F68" s="58"/>
      <c r="G68" s="58"/>
      <c r="H68" s="58"/>
      <c r="I68" s="163"/>
      <c r="J68" s="58"/>
      <c r="K68" s="58"/>
      <c r="L68" s="56"/>
    </row>
    <row r="69" spans="2:65" s="1" customFormat="1" ht="22.2" customHeight="1">
      <c r="B69" s="36"/>
      <c r="C69" s="58"/>
      <c r="D69" s="58"/>
      <c r="E69" s="387" t="str">
        <f>E9</f>
        <v>SO-304 - Elektro (zapojení závory u parkoviště)</v>
      </c>
      <c r="F69" s="390"/>
      <c r="G69" s="390"/>
      <c r="H69" s="390"/>
      <c r="I69" s="163"/>
      <c r="J69" s="58"/>
      <c r="K69" s="58"/>
      <c r="L69" s="56"/>
    </row>
    <row r="70" spans="2:65" s="1" customFormat="1" ht="6.9" customHeight="1">
      <c r="B70" s="36"/>
      <c r="C70" s="58"/>
      <c r="D70" s="58"/>
      <c r="E70" s="58"/>
      <c r="F70" s="58"/>
      <c r="G70" s="58"/>
      <c r="H70" s="58"/>
      <c r="I70" s="163"/>
      <c r="J70" s="58"/>
      <c r="K70" s="58"/>
      <c r="L70" s="56"/>
    </row>
    <row r="71" spans="2:65" s="1" customFormat="1" ht="18" customHeight="1">
      <c r="B71" s="36"/>
      <c r="C71" s="60" t="s">
        <v>24</v>
      </c>
      <c r="D71" s="58"/>
      <c r="E71" s="58"/>
      <c r="F71" s="164" t="str">
        <f>F12</f>
        <v>K Náklí 404, 257 41 Týnec nad Sázavou</v>
      </c>
      <c r="G71" s="58"/>
      <c r="H71" s="58"/>
      <c r="I71" s="165" t="s">
        <v>26</v>
      </c>
      <c r="J71" s="68" t="str">
        <f>IF(J12="","",J12)</f>
        <v>4.1.2017</v>
      </c>
      <c r="K71" s="58"/>
      <c r="L71" s="56"/>
    </row>
    <row r="72" spans="2:65" s="1" customFormat="1" ht="6.9" customHeight="1">
      <c r="B72" s="36"/>
      <c r="C72" s="58"/>
      <c r="D72" s="58"/>
      <c r="E72" s="58"/>
      <c r="F72" s="58"/>
      <c r="G72" s="58"/>
      <c r="H72" s="58"/>
      <c r="I72" s="163"/>
      <c r="J72" s="58"/>
      <c r="K72" s="58"/>
      <c r="L72" s="56"/>
    </row>
    <row r="73" spans="2:65" s="1" customFormat="1" ht="13.2">
      <c r="B73" s="36"/>
      <c r="C73" s="60" t="s">
        <v>30</v>
      </c>
      <c r="D73" s="58"/>
      <c r="E73" s="58"/>
      <c r="F73" s="164" t="str">
        <f>E15</f>
        <v>Město Týnec nad Sázavou</v>
      </c>
      <c r="G73" s="58"/>
      <c r="H73" s="58"/>
      <c r="I73" s="165" t="s">
        <v>36</v>
      </c>
      <c r="J73" s="164" t="str">
        <f>E21</f>
        <v>Sladký &amp; Partners s.r.o., projektový atelier</v>
      </c>
      <c r="K73" s="58"/>
      <c r="L73" s="56"/>
    </row>
    <row r="74" spans="2:65" s="1" customFormat="1" ht="14.4" customHeight="1">
      <c r="B74" s="36"/>
      <c r="C74" s="60" t="s">
        <v>34</v>
      </c>
      <c r="D74" s="58"/>
      <c r="E74" s="58"/>
      <c r="F74" s="164" t="str">
        <f>IF(E18="","",E18)</f>
        <v/>
      </c>
      <c r="G74" s="58"/>
      <c r="H74" s="58"/>
      <c r="I74" s="163"/>
      <c r="J74" s="58"/>
      <c r="K74" s="58"/>
      <c r="L74" s="56"/>
    </row>
    <row r="75" spans="2:65" s="1" customFormat="1" ht="10.35" customHeight="1">
      <c r="B75" s="36"/>
      <c r="C75" s="58"/>
      <c r="D75" s="58"/>
      <c r="E75" s="58"/>
      <c r="F75" s="58"/>
      <c r="G75" s="58"/>
      <c r="H75" s="58"/>
      <c r="I75" s="163"/>
      <c r="J75" s="58"/>
      <c r="K75" s="58"/>
      <c r="L75" s="56"/>
    </row>
    <row r="76" spans="2:65" s="10" customFormat="1" ht="29.25" customHeight="1">
      <c r="B76" s="166"/>
      <c r="C76" s="167" t="s">
        <v>180</v>
      </c>
      <c r="D76" s="168" t="s">
        <v>60</v>
      </c>
      <c r="E76" s="168" t="s">
        <v>56</v>
      </c>
      <c r="F76" s="168" t="s">
        <v>181</v>
      </c>
      <c r="G76" s="168" t="s">
        <v>182</v>
      </c>
      <c r="H76" s="168" t="s">
        <v>183</v>
      </c>
      <c r="I76" s="169" t="s">
        <v>184</v>
      </c>
      <c r="J76" s="168" t="s">
        <v>166</v>
      </c>
      <c r="K76" s="170" t="s">
        <v>185</v>
      </c>
      <c r="L76" s="171"/>
      <c r="M76" s="77" t="s">
        <v>186</v>
      </c>
      <c r="N76" s="78" t="s">
        <v>45</v>
      </c>
      <c r="O76" s="78" t="s">
        <v>187</v>
      </c>
      <c r="P76" s="78" t="s">
        <v>188</v>
      </c>
      <c r="Q76" s="78" t="s">
        <v>189</v>
      </c>
      <c r="R76" s="78" t="s">
        <v>190</v>
      </c>
      <c r="S76" s="78" t="s">
        <v>191</v>
      </c>
      <c r="T76" s="79" t="s">
        <v>192</v>
      </c>
    </row>
    <row r="77" spans="2:65" s="1" customFormat="1" ht="29.25" customHeight="1">
      <c r="B77" s="36"/>
      <c r="C77" s="83" t="s">
        <v>167</v>
      </c>
      <c r="D77" s="58"/>
      <c r="E77" s="58"/>
      <c r="F77" s="58"/>
      <c r="G77" s="58"/>
      <c r="H77" s="58"/>
      <c r="I77" s="163"/>
      <c r="J77" s="172">
        <f>BK77</f>
        <v>0</v>
      </c>
      <c r="K77" s="58"/>
      <c r="L77" s="56"/>
      <c r="M77" s="80"/>
      <c r="N77" s="81"/>
      <c r="O77" s="81"/>
      <c r="P77" s="173">
        <f>P78</f>
        <v>0</v>
      </c>
      <c r="Q77" s="81"/>
      <c r="R77" s="173">
        <f>R78</f>
        <v>0</v>
      </c>
      <c r="S77" s="81"/>
      <c r="T77" s="174">
        <f>T78</f>
        <v>0</v>
      </c>
      <c r="AT77" s="19" t="s">
        <v>74</v>
      </c>
      <c r="AU77" s="19" t="s">
        <v>168</v>
      </c>
      <c r="BK77" s="175">
        <f>BK78</f>
        <v>0</v>
      </c>
    </row>
    <row r="78" spans="2:65" s="11" customFormat="1" ht="37.35" customHeight="1">
      <c r="B78" s="176"/>
      <c r="C78" s="177"/>
      <c r="D78" s="190" t="s">
        <v>74</v>
      </c>
      <c r="E78" s="281" t="s">
        <v>5236</v>
      </c>
      <c r="F78" s="281" t="s">
        <v>5237</v>
      </c>
      <c r="G78" s="177"/>
      <c r="H78" s="177"/>
      <c r="I78" s="180"/>
      <c r="J78" s="282">
        <f>BK78</f>
        <v>0</v>
      </c>
      <c r="K78" s="177"/>
      <c r="L78" s="182"/>
      <c r="M78" s="183"/>
      <c r="N78" s="184"/>
      <c r="O78" s="184"/>
      <c r="P78" s="185">
        <f>SUM(P79:P113)</f>
        <v>0</v>
      </c>
      <c r="Q78" s="184"/>
      <c r="R78" s="185">
        <f>SUM(R79:R113)</f>
        <v>0</v>
      </c>
      <c r="S78" s="184"/>
      <c r="T78" s="186">
        <f>SUM(T79:T113)</f>
        <v>0</v>
      </c>
      <c r="AR78" s="187" t="s">
        <v>83</v>
      </c>
      <c r="AT78" s="188" t="s">
        <v>74</v>
      </c>
      <c r="AU78" s="188" t="s">
        <v>75</v>
      </c>
      <c r="AY78" s="187" t="s">
        <v>195</v>
      </c>
      <c r="BK78" s="189">
        <f>SUM(BK79:BK113)</f>
        <v>0</v>
      </c>
    </row>
    <row r="79" spans="2:65" s="1" customFormat="1" ht="20.399999999999999" customHeight="1">
      <c r="B79" s="36"/>
      <c r="C79" s="260" t="s">
        <v>23</v>
      </c>
      <c r="D79" s="260" t="s">
        <v>267</v>
      </c>
      <c r="E79" s="261" t="s">
        <v>5238</v>
      </c>
      <c r="F79" s="262" t="s">
        <v>5239</v>
      </c>
      <c r="G79" s="263" t="s">
        <v>2177</v>
      </c>
      <c r="H79" s="264">
        <v>2</v>
      </c>
      <c r="I79" s="265"/>
      <c r="J79" s="266">
        <f t="shared" ref="J79:J113" si="0">ROUND(I79*H79,2)</f>
        <v>0</v>
      </c>
      <c r="K79" s="262" t="s">
        <v>22</v>
      </c>
      <c r="L79" s="267"/>
      <c r="M79" s="268" t="s">
        <v>22</v>
      </c>
      <c r="N79" s="269" t="s">
        <v>46</v>
      </c>
      <c r="O79" s="37"/>
      <c r="P79" s="202">
        <f t="shared" ref="P79:P113" si="1">O79*H79</f>
        <v>0</v>
      </c>
      <c r="Q79" s="202">
        <v>0</v>
      </c>
      <c r="R79" s="202">
        <f t="shared" ref="R79:R113" si="2">Q79*H79</f>
        <v>0</v>
      </c>
      <c r="S79" s="202">
        <v>0</v>
      </c>
      <c r="T79" s="203">
        <f t="shared" ref="T79:T113" si="3">S79*H79</f>
        <v>0</v>
      </c>
      <c r="AR79" s="19" t="s">
        <v>512</v>
      </c>
      <c r="AT79" s="19" t="s">
        <v>267</v>
      </c>
      <c r="AU79" s="19" t="s">
        <v>23</v>
      </c>
      <c r="AY79" s="19" t="s">
        <v>195</v>
      </c>
      <c r="BE79" s="204">
        <f t="shared" ref="BE79:BE113" si="4">IF(N79="základní",J79,0)</f>
        <v>0</v>
      </c>
      <c r="BF79" s="204">
        <f t="shared" ref="BF79:BF113" si="5">IF(N79="snížená",J79,0)</f>
        <v>0</v>
      </c>
      <c r="BG79" s="204">
        <f t="shared" ref="BG79:BG113" si="6">IF(N79="zákl. přenesená",J79,0)</f>
        <v>0</v>
      </c>
      <c r="BH79" s="204">
        <f t="shared" ref="BH79:BH113" si="7">IF(N79="sníž. přenesená",J79,0)</f>
        <v>0</v>
      </c>
      <c r="BI79" s="204">
        <f t="shared" ref="BI79:BI113" si="8">IF(N79="nulová",J79,0)</f>
        <v>0</v>
      </c>
      <c r="BJ79" s="19" t="s">
        <v>23</v>
      </c>
      <c r="BK79" s="204">
        <f t="shared" ref="BK79:BK113" si="9">ROUND(I79*H79,2)</f>
        <v>0</v>
      </c>
      <c r="BL79" s="19" t="s">
        <v>258</v>
      </c>
      <c r="BM79" s="19" t="s">
        <v>5240</v>
      </c>
    </row>
    <row r="80" spans="2:65" s="1" customFormat="1" ht="20.399999999999999" customHeight="1">
      <c r="B80" s="36"/>
      <c r="C80" s="260" t="s">
        <v>83</v>
      </c>
      <c r="D80" s="260" t="s">
        <v>267</v>
      </c>
      <c r="E80" s="261" t="s">
        <v>5241</v>
      </c>
      <c r="F80" s="262" t="s">
        <v>5242</v>
      </c>
      <c r="G80" s="263" t="s">
        <v>2177</v>
      </c>
      <c r="H80" s="264">
        <v>2</v>
      </c>
      <c r="I80" s="265"/>
      <c r="J80" s="266">
        <f t="shared" si="0"/>
        <v>0</v>
      </c>
      <c r="K80" s="262" t="s">
        <v>22</v>
      </c>
      <c r="L80" s="267"/>
      <c r="M80" s="268" t="s">
        <v>22</v>
      </c>
      <c r="N80" s="269" t="s">
        <v>46</v>
      </c>
      <c r="O80" s="37"/>
      <c r="P80" s="202">
        <f t="shared" si="1"/>
        <v>0</v>
      </c>
      <c r="Q80" s="202">
        <v>0</v>
      </c>
      <c r="R80" s="202">
        <f t="shared" si="2"/>
        <v>0</v>
      </c>
      <c r="S80" s="202">
        <v>0</v>
      </c>
      <c r="T80" s="203">
        <f t="shared" si="3"/>
        <v>0</v>
      </c>
      <c r="AR80" s="19" t="s">
        <v>512</v>
      </c>
      <c r="AT80" s="19" t="s">
        <v>267</v>
      </c>
      <c r="AU80" s="19" t="s">
        <v>23</v>
      </c>
      <c r="AY80" s="19" t="s">
        <v>195</v>
      </c>
      <c r="BE80" s="204">
        <f t="shared" si="4"/>
        <v>0</v>
      </c>
      <c r="BF80" s="204">
        <f t="shared" si="5"/>
        <v>0</v>
      </c>
      <c r="BG80" s="204">
        <f t="shared" si="6"/>
        <v>0</v>
      </c>
      <c r="BH80" s="204">
        <f t="shared" si="7"/>
        <v>0</v>
      </c>
      <c r="BI80" s="204">
        <f t="shared" si="8"/>
        <v>0</v>
      </c>
      <c r="BJ80" s="19" t="s">
        <v>23</v>
      </c>
      <c r="BK80" s="204">
        <f t="shared" si="9"/>
        <v>0</v>
      </c>
      <c r="BL80" s="19" t="s">
        <v>258</v>
      </c>
      <c r="BM80" s="19" t="s">
        <v>5243</v>
      </c>
    </row>
    <row r="81" spans="2:65" s="1" customFormat="1" ht="20.399999999999999" customHeight="1">
      <c r="B81" s="36"/>
      <c r="C81" s="260" t="s">
        <v>216</v>
      </c>
      <c r="D81" s="260" t="s">
        <v>267</v>
      </c>
      <c r="E81" s="261" t="s">
        <v>5244</v>
      </c>
      <c r="F81" s="262" t="s">
        <v>5245</v>
      </c>
      <c r="G81" s="263" t="s">
        <v>2177</v>
      </c>
      <c r="H81" s="264">
        <v>2</v>
      </c>
      <c r="I81" s="265"/>
      <c r="J81" s="266">
        <f t="shared" si="0"/>
        <v>0</v>
      </c>
      <c r="K81" s="262" t="s">
        <v>22</v>
      </c>
      <c r="L81" s="267"/>
      <c r="M81" s="268" t="s">
        <v>22</v>
      </c>
      <c r="N81" s="269" t="s">
        <v>46</v>
      </c>
      <c r="O81" s="37"/>
      <c r="P81" s="202">
        <f t="shared" si="1"/>
        <v>0</v>
      </c>
      <c r="Q81" s="202">
        <v>0</v>
      </c>
      <c r="R81" s="202">
        <f t="shared" si="2"/>
        <v>0</v>
      </c>
      <c r="S81" s="202">
        <v>0</v>
      </c>
      <c r="T81" s="203">
        <f t="shared" si="3"/>
        <v>0</v>
      </c>
      <c r="AR81" s="19" t="s">
        <v>512</v>
      </c>
      <c r="AT81" s="19" t="s">
        <v>267</v>
      </c>
      <c r="AU81" s="19" t="s">
        <v>23</v>
      </c>
      <c r="AY81" s="19" t="s">
        <v>195</v>
      </c>
      <c r="BE81" s="204">
        <f t="shared" si="4"/>
        <v>0</v>
      </c>
      <c r="BF81" s="204">
        <f t="shared" si="5"/>
        <v>0</v>
      </c>
      <c r="BG81" s="204">
        <f t="shared" si="6"/>
        <v>0</v>
      </c>
      <c r="BH81" s="204">
        <f t="shared" si="7"/>
        <v>0</v>
      </c>
      <c r="BI81" s="204">
        <f t="shared" si="8"/>
        <v>0</v>
      </c>
      <c r="BJ81" s="19" t="s">
        <v>23</v>
      </c>
      <c r="BK81" s="204">
        <f t="shared" si="9"/>
        <v>0</v>
      </c>
      <c r="BL81" s="19" t="s">
        <v>258</v>
      </c>
      <c r="BM81" s="19" t="s">
        <v>5246</v>
      </c>
    </row>
    <row r="82" spans="2:65" s="1" customFormat="1" ht="20.399999999999999" customHeight="1">
      <c r="B82" s="36"/>
      <c r="C82" s="260" t="s">
        <v>202</v>
      </c>
      <c r="D82" s="260" t="s">
        <v>267</v>
      </c>
      <c r="E82" s="261" t="s">
        <v>5247</v>
      </c>
      <c r="F82" s="262" t="s">
        <v>5248</v>
      </c>
      <c r="G82" s="263" t="s">
        <v>2177</v>
      </c>
      <c r="H82" s="264">
        <v>2</v>
      </c>
      <c r="I82" s="265"/>
      <c r="J82" s="266">
        <f t="shared" si="0"/>
        <v>0</v>
      </c>
      <c r="K82" s="262" t="s">
        <v>22</v>
      </c>
      <c r="L82" s="267"/>
      <c r="M82" s="268" t="s">
        <v>22</v>
      </c>
      <c r="N82" s="269" t="s">
        <v>46</v>
      </c>
      <c r="O82" s="37"/>
      <c r="P82" s="202">
        <f t="shared" si="1"/>
        <v>0</v>
      </c>
      <c r="Q82" s="202">
        <v>0</v>
      </c>
      <c r="R82" s="202">
        <f t="shared" si="2"/>
        <v>0</v>
      </c>
      <c r="S82" s="202">
        <v>0</v>
      </c>
      <c r="T82" s="203">
        <f t="shared" si="3"/>
        <v>0</v>
      </c>
      <c r="AR82" s="19" t="s">
        <v>512</v>
      </c>
      <c r="AT82" s="19" t="s">
        <v>267</v>
      </c>
      <c r="AU82" s="19" t="s">
        <v>23</v>
      </c>
      <c r="AY82" s="19" t="s">
        <v>195</v>
      </c>
      <c r="BE82" s="204">
        <f t="shared" si="4"/>
        <v>0</v>
      </c>
      <c r="BF82" s="204">
        <f t="shared" si="5"/>
        <v>0</v>
      </c>
      <c r="BG82" s="204">
        <f t="shared" si="6"/>
        <v>0</v>
      </c>
      <c r="BH82" s="204">
        <f t="shared" si="7"/>
        <v>0</v>
      </c>
      <c r="BI82" s="204">
        <f t="shared" si="8"/>
        <v>0</v>
      </c>
      <c r="BJ82" s="19" t="s">
        <v>23</v>
      </c>
      <c r="BK82" s="204">
        <f t="shared" si="9"/>
        <v>0</v>
      </c>
      <c r="BL82" s="19" t="s">
        <v>258</v>
      </c>
      <c r="BM82" s="19" t="s">
        <v>5249</v>
      </c>
    </row>
    <row r="83" spans="2:65" s="1" customFormat="1" ht="20.399999999999999" customHeight="1">
      <c r="B83" s="36"/>
      <c r="C83" s="260" t="s">
        <v>239</v>
      </c>
      <c r="D83" s="260" t="s">
        <v>267</v>
      </c>
      <c r="E83" s="261" t="s">
        <v>5250</v>
      </c>
      <c r="F83" s="262" t="s">
        <v>5251</v>
      </c>
      <c r="G83" s="263" t="s">
        <v>2177</v>
      </c>
      <c r="H83" s="264">
        <v>1</v>
      </c>
      <c r="I83" s="265"/>
      <c r="J83" s="266">
        <f t="shared" si="0"/>
        <v>0</v>
      </c>
      <c r="K83" s="262" t="s">
        <v>22</v>
      </c>
      <c r="L83" s="267"/>
      <c r="M83" s="268" t="s">
        <v>22</v>
      </c>
      <c r="N83" s="269" t="s">
        <v>46</v>
      </c>
      <c r="O83" s="37"/>
      <c r="P83" s="202">
        <f t="shared" si="1"/>
        <v>0</v>
      </c>
      <c r="Q83" s="202">
        <v>0</v>
      </c>
      <c r="R83" s="202">
        <f t="shared" si="2"/>
        <v>0</v>
      </c>
      <c r="S83" s="202">
        <v>0</v>
      </c>
      <c r="T83" s="203">
        <f t="shared" si="3"/>
        <v>0</v>
      </c>
      <c r="AR83" s="19" t="s">
        <v>512</v>
      </c>
      <c r="AT83" s="19" t="s">
        <v>267</v>
      </c>
      <c r="AU83" s="19" t="s">
        <v>23</v>
      </c>
      <c r="AY83" s="19" t="s">
        <v>195</v>
      </c>
      <c r="BE83" s="204">
        <f t="shared" si="4"/>
        <v>0</v>
      </c>
      <c r="BF83" s="204">
        <f t="shared" si="5"/>
        <v>0</v>
      </c>
      <c r="BG83" s="204">
        <f t="shared" si="6"/>
        <v>0</v>
      </c>
      <c r="BH83" s="204">
        <f t="shared" si="7"/>
        <v>0</v>
      </c>
      <c r="BI83" s="204">
        <f t="shared" si="8"/>
        <v>0</v>
      </c>
      <c r="BJ83" s="19" t="s">
        <v>23</v>
      </c>
      <c r="BK83" s="204">
        <f t="shared" si="9"/>
        <v>0</v>
      </c>
      <c r="BL83" s="19" t="s">
        <v>258</v>
      </c>
      <c r="BM83" s="19" t="s">
        <v>5252</v>
      </c>
    </row>
    <row r="84" spans="2:65" s="1" customFormat="1" ht="28.8" customHeight="1">
      <c r="B84" s="36"/>
      <c r="C84" s="260" t="s">
        <v>196</v>
      </c>
      <c r="D84" s="260" t="s">
        <v>267</v>
      </c>
      <c r="E84" s="261" t="s">
        <v>3454</v>
      </c>
      <c r="F84" s="262" t="s">
        <v>3455</v>
      </c>
      <c r="G84" s="263" t="s">
        <v>2177</v>
      </c>
      <c r="H84" s="264">
        <v>1</v>
      </c>
      <c r="I84" s="265"/>
      <c r="J84" s="266">
        <f t="shared" si="0"/>
        <v>0</v>
      </c>
      <c r="K84" s="262" t="s">
        <v>22</v>
      </c>
      <c r="L84" s="267"/>
      <c r="M84" s="268" t="s">
        <v>22</v>
      </c>
      <c r="N84" s="269" t="s">
        <v>46</v>
      </c>
      <c r="O84" s="37"/>
      <c r="P84" s="202">
        <f t="shared" si="1"/>
        <v>0</v>
      </c>
      <c r="Q84" s="202">
        <v>0</v>
      </c>
      <c r="R84" s="202">
        <f t="shared" si="2"/>
        <v>0</v>
      </c>
      <c r="S84" s="202">
        <v>0</v>
      </c>
      <c r="T84" s="203">
        <f t="shared" si="3"/>
        <v>0</v>
      </c>
      <c r="AR84" s="19" t="s">
        <v>512</v>
      </c>
      <c r="AT84" s="19" t="s">
        <v>267</v>
      </c>
      <c r="AU84" s="19" t="s">
        <v>23</v>
      </c>
      <c r="AY84" s="19" t="s">
        <v>195</v>
      </c>
      <c r="BE84" s="204">
        <f t="shared" si="4"/>
        <v>0</v>
      </c>
      <c r="BF84" s="204">
        <f t="shared" si="5"/>
        <v>0</v>
      </c>
      <c r="BG84" s="204">
        <f t="shared" si="6"/>
        <v>0</v>
      </c>
      <c r="BH84" s="204">
        <f t="shared" si="7"/>
        <v>0</v>
      </c>
      <c r="BI84" s="204">
        <f t="shared" si="8"/>
        <v>0</v>
      </c>
      <c r="BJ84" s="19" t="s">
        <v>23</v>
      </c>
      <c r="BK84" s="204">
        <f t="shared" si="9"/>
        <v>0</v>
      </c>
      <c r="BL84" s="19" t="s">
        <v>258</v>
      </c>
      <c r="BM84" s="19" t="s">
        <v>5253</v>
      </c>
    </row>
    <row r="85" spans="2:65" s="1" customFormat="1" ht="20.399999999999999" customHeight="1">
      <c r="B85" s="36"/>
      <c r="C85" s="260" t="s">
        <v>255</v>
      </c>
      <c r="D85" s="260" t="s">
        <v>267</v>
      </c>
      <c r="E85" s="261" t="s">
        <v>5254</v>
      </c>
      <c r="F85" s="262" t="s">
        <v>5255</v>
      </c>
      <c r="G85" s="263" t="s">
        <v>2177</v>
      </c>
      <c r="H85" s="264">
        <v>2</v>
      </c>
      <c r="I85" s="265"/>
      <c r="J85" s="266">
        <f t="shared" si="0"/>
        <v>0</v>
      </c>
      <c r="K85" s="262" t="s">
        <v>22</v>
      </c>
      <c r="L85" s="267"/>
      <c r="M85" s="268" t="s">
        <v>22</v>
      </c>
      <c r="N85" s="269" t="s">
        <v>46</v>
      </c>
      <c r="O85" s="37"/>
      <c r="P85" s="202">
        <f t="shared" si="1"/>
        <v>0</v>
      </c>
      <c r="Q85" s="202">
        <v>0</v>
      </c>
      <c r="R85" s="202">
        <f t="shared" si="2"/>
        <v>0</v>
      </c>
      <c r="S85" s="202">
        <v>0</v>
      </c>
      <c r="T85" s="203">
        <f t="shared" si="3"/>
        <v>0</v>
      </c>
      <c r="AR85" s="19" t="s">
        <v>512</v>
      </c>
      <c r="AT85" s="19" t="s">
        <v>267</v>
      </c>
      <c r="AU85" s="19" t="s">
        <v>23</v>
      </c>
      <c r="AY85" s="19" t="s">
        <v>195</v>
      </c>
      <c r="BE85" s="204">
        <f t="shared" si="4"/>
        <v>0</v>
      </c>
      <c r="BF85" s="204">
        <f t="shared" si="5"/>
        <v>0</v>
      </c>
      <c r="BG85" s="204">
        <f t="shared" si="6"/>
        <v>0</v>
      </c>
      <c r="BH85" s="204">
        <f t="shared" si="7"/>
        <v>0</v>
      </c>
      <c r="BI85" s="204">
        <f t="shared" si="8"/>
        <v>0</v>
      </c>
      <c r="BJ85" s="19" t="s">
        <v>23</v>
      </c>
      <c r="BK85" s="204">
        <f t="shared" si="9"/>
        <v>0</v>
      </c>
      <c r="BL85" s="19" t="s">
        <v>258</v>
      </c>
      <c r="BM85" s="19" t="s">
        <v>5256</v>
      </c>
    </row>
    <row r="86" spans="2:65" s="1" customFormat="1" ht="20.399999999999999" customHeight="1">
      <c r="B86" s="36"/>
      <c r="C86" s="260" t="s">
        <v>262</v>
      </c>
      <c r="D86" s="260" t="s">
        <v>267</v>
      </c>
      <c r="E86" s="261" t="s">
        <v>5257</v>
      </c>
      <c r="F86" s="262" t="s">
        <v>5258</v>
      </c>
      <c r="G86" s="263" t="s">
        <v>242</v>
      </c>
      <c r="H86" s="264">
        <v>1.339</v>
      </c>
      <c r="I86" s="265"/>
      <c r="J86" s="266">
        <f t="shared" si="0"/>
        <v>0</v>
      </c>
      <c r="K86" s="262" t="s">
        <v>22</v>
      </c>
      <c r="L86" s="267"/>
      <c r="M86" s="268" t="s">
        <v>22</v>
      </c>
      <c r="N86" s="269" t="s">
        <v>46</v>
      </c>
      <c r="O86" s="37"/>
      <c r="P86" s="202">
        <f t="shared" si="1"/>
        <v>0</v>
      </c>
      <c r="Q86" s="202">
        <v>0</v>
      </c>
      <c r="R86" s="202">
        <f t="shared" si="2"/>
        <v>0</v>
      </c>
      <c r="S86" s="202">
        <v>0</v>
      </c>
      <c r="T86" s="203">
        <f t="shared" si="3"/>
        <v>0</v>
      </c>
      <c r="AR86" s="19" t="s">
        <v>512</v>
      </c>
      <c r="AT86" s="19" t="s">
        <v>267</v>
      </c>
      <c r="AU86" s="19" t="s">
        <v>23</v>
      </c>
      <c r="AY86" s="19" t="s">
        <v>195</v>
      </c>
      <c r="BE86" s="204">
        <f t="shared" si="4"/>
        <v>0</v>
      </c>
      <c r="BF86" s="204">
        <f t="shared" si="5"/>
        <v>0</v>
      </c>
      <c r="BG86" s="204">
        <f t="shared" si="6"/>
        <v>0</v>
      </c>
      <c r="BH86" s="204">
        <f t="shared" si="7"/>
        <v>0</v>
      </c>
      <c r="BI86" s="204">
        <f t="shared" si="8"/>
        <v>0</v>
      </c>
      <c r="BJ86" s="19" t="s">
        <v>23</v>
      </c>
      <c r="BK86" s="204">
        <f t="shared" si="9"/>
        <v>0</v>
      </c>
      <c r="BL86" s="19" t="s">
        <v>258</v>
      </c>
      <c r="BM86" s="19" t="s">
        <v>5259</v>
      </c>
    </row>
    <row r="87" spans="2:65" s="1" customFormat="1" ht="20.399999999999999" customHeight="1">
      <c r="B87" s="36"/>
      <c r="C87" s="260" t="s">
        <v>218</v>
      </c>
      <c r="D87" s="260" t="s">
        <v>267</v>
      </c>
      <c r="E87" s="261" t="s">
        <v>4334</v>
      </c>
      <c r="F87" s="262" t="s">
        <v>4335</v>
      </c>
      <c r="G87" s="263" t="s">
        <v>206</v>
      </c>
      <c r="H87" s="264">
        <v>12.74</v>
      </c>
      <c r="I87" s="265"/>
      <c r="J87" s="266">
        <f t="shared" si="0"/>
        <v>0</v>
      </c>
      <c r="K87" s="262" t="s">
        <v>22</v>
      </c>
      <c r="L87" s="267"/>
      <c r="M87" s="268" t="s">
        <v>22</v>
      </c>
      <c r="N87" s="269" t="s">
        <v>46</v>
      </c>
      <c r="O87" s="37"/>
      <c r="P87" s="202">
        <f t="shared" si="1"/>
        <v>0</v>
      </c>
      <c r="Q87" s="202">
        <v>0</v>
      </c>
      <c r="R87" s="202">
        <f t="shared" si="2"/>
        <v>0</v>
      </c>
      <c r="S87" s="202">
        <v>0</v>
      </c>
      <c r="T87" s="203">
        <f t="shared" si="3"/>
        <v>0</v>
      </c>
      <c r="AR87" s="19" t="s">
        <v>512</v>
      </c>
      <c r="AT87" s="19" t="s">
        <v>267</v>
      </c>
      <c r="AU87" s="19" t="s">
        <v>23</v>
      </c>
      <c r="AY87" s="19" t="s">
        <v>195</v>
      </c>
      <c r="BE87" s="204">
        <f t="shared" si="4"/>
        <v>0</v>
      </c>
      <c r="BF87" s="204">
        <f t="shared" si="5"/>
        <v>0</v>
      </c>
      <c r="BG87" s="204">
        <f t="shared" si="6"/>
        <v>0</v>
      </c>
      <c r="BH87" s="204">
        <f t="shared" si="7"/>
        <v>0</v>
      </c>
      <c r="BI87" s="204">
        <f t="shared" si="8"/>
        <v>0</v>
      </c>
      <c r="BJ87" s="19" t="s">
        <v>23</v>
      </c>
      <c r="BK87" s="204">
        <f t="shared" si="9"/>
        <v>0</v>
      </c>
      <c r="BL87" s="19" t="s">
        <v>258</v>
      </c>
      <c r="BM87" s="19" t="s">
        <v>5260</v>
      </c>
    </row>
    <row r="88" spans="2:65" s="1" customFormat="1" ht="20.399999999999999" customHeight="1">
      <c r="B88" s="36"/>
      <c r="C88" s="260" t="s">
        <v>28</v>
      </c>
      <c r="D88" s="260" t="s">
        <v>267</v>
      </c>
      <c r="E88" s="261" t="s">
        <v>5261</v>
      </c>
      <c r="F88" s="262" t="s">
        <v>5262</v>
      </c>
      <c r="G88" s="263" t="s">
        <v>242</v>
      </c>
      <c r="H88" s="264">
        <v>0.64200000000000002</v>
      </c>
      <c r="I88" s="265"/>
      <c r="J88" s="266">
        <f t="shared" si="0"/>
        <v>0</v>
      </c>
      <c r="K88" s="262" t="s">
        <v>22</v>
      </c>
      <c r="L88" s="267"/>
      <c r="M88" s="268" t="s">
        <v>22</v>
      </c>
      <c r="N88" s="269" t="s">
        <v>46</v>
      </c>
      <c r="O88" s="37"/>
      <c r="P88" s="202">
        <f t="shared" si="1"/>
        <v>0</v>
      </c>
      <c r="Q88" s="202">
        <v>0</v>
      </c>
      <c r="R88" s="202">
        <f t="shared" si="2"/>
        <v>0</v>
      </c>
      <c r="S88" s="202">
        <v>0</v>
      </c>
      <c r="T88" s="203">
        <f t="shared" si="3"/>
        <v>0</v>
      </c>
      <c r="AR88" s="19" t="s">
        <v>512</v>
      </c>
      <c r="AT88" s="19" t="s">
        <v>267</v>
      </c>
      <c r="AU88" s="19" t="s">
        <v>23</v>
      </c>
      <c r="AY88" s="19" t="s">
        <v>195</v>
      </c>
      <c r="BE88" s="204">
        <f t="shared" si="4"/>
        <v>0</v>
      </c>
      <c r="BF88" s="204">
        <f t="shared" si="5"/>
        <v>0</v>
      </c>
      <c r="BG88" s="204">
        <f t="shared" si="6"/>
        <v>0</v>
      </c>
      <c r="BH88" s="204">
        <f t="shared" si="7"/>
        <v>0</v>
      </c>
      <c r="BI88" s="204">
        <f t="shared" si="8"/>
        <v>0</v>
      </c>
      <c r="BJ88" s="19" t="s">
        <v>23</v>
      </c>
      <c r="BK88" s="204">
        <f t="shared" si="9"/>
        <v>0</v>
      </c>
      <c r="BL88" s="19" t="s">
        <v>258</v>
      </c>
      <c r="BM88" s="19" t="s">
        <v>5263</v>
      </c>
    </row>
    <row r="89" spans="2:65" s="1" customFormat="1" ht="20.399999999999999" customHeight="1">
      <c r="B89" s="36"/>
      <c r="C89" s="260" t="s">
        <v>363</v>
      </c>
      <c r="D89" s="260" t="s">
        <v>267</v>
      </c>
      <c r="E89" s="261" t="s">
        <v>5264</v>
      </c>
      <c r="F89" s="262" t="s">
        <v>5265</v>
      </c>
      <c r="G89" s="263" t="s">
        <v>242</v>
      </c>
      <c r="H89" s="264">
        <v>0.56999999999999995</v>
      </c>
      <c r="I89" s="265"/>
      <c r="J89" s="266">
        <f t="shared" si="0"/>
        <v>0</v>
      </c>
      <c r="K89" s="262" t="s">
        <v>22</v>
      </c>
      <c r="L89" s="267"/>
      <c r="M89" s="268" t="s">
        <v>22</v>
      </c>
      <c r="N89" s="269" t="s">
        <v>46</v>
      </c>
      <c r="O89" s="37"/>
      <c r="P89" s="202">
        <f t="shared" si="1"/>
        <v>0</v>
      </c>
      <c r="Q89" s="202">
        <v>0</v>
      </c>
      <c r="R89" s="202">
        <f t="shared" si="2"/>
        <v>0</v>
      </c>
      <c r="S89" s="202">
        <v>0</v>
      </c>
      <c r="T89" s="203">
        <f t="shared" si="3"/>
        <v>0</v>
      </c>
      <c r="AR89" s="19" t="s">
        <v>512</v>
      </c>
      <c r="AT89" s="19" t="s">
        <v>267</v>
      </c>
      <c r="AU89" s="19" t="s">
        <v>23</v>
      </c>
      <c r="AY89" s="19" t="s">
        <v>195</v>
      </c>
      <c r="BE89" s="204">
        <f t="shared" si="4"/>
        <v>0</v>
      </c>
      <c r="BF89" s="204">
        <f t="shared" si="5"/>
        <v>0</v>
      </c>
      <c r="BG89" s="204">
        <f t="shared" si="6"/>
        <v>0</v>
      </c>
      <c r="BH89" s="204">
        <f t="shared" si="7"/>
        <v>0</v>
      </c>
      <c r="BI89" s="204">
        <f t="shared" si="8"/>
        <v>0</v>
      </c>
      <c r="BJ89" s="19" t="s">
        <v>23</v>
      </c>
      <c r="BK89" s="204">
        <f t="shared" si="9"/>
        <v>0</v>
      </c>
      <c r="BL89" s="19" t="s">
        <v>258</v>
      </c>
      <c r="BM89" s="19" t="s">
        <v>5266</v>
      </c>
    </row>
    <row r="90" spans="2:65" s="1" customFormat="1" ht="20.399999999999999" customHeight="1">
      <c r="B90" s="36"/>
      <c r="C90" s="260" t="s">
        <v>371</v>
      </c>
      <c r="D90" s="260" t="s">
        <v>267</v>
      </c>
      <c r="E90" s="261" t="s">
        <v>5267</v>
      </c>
      <c r="F90" s="262" t="s">
        <v>5268</v>
      </c>
      <c r="G90" s="263" t="s">
        <v>242</v>
      </c>
      <c r="H90" s="264">
        <v>0.34399999999999997</v>
      </c>
      <c r="I90" s="265"/>
      <c r="J90" s="266">
        <f t="shared" si="0"/>
        <v>0</v>
      </c>
      <c r="K90" s="262" t="s">
        <v>22</v>
      </c>
      <c r="L90" s="267"/>
      <c r="M90" s="268" t="s">
        <v>22</v>
      </c>
      <c r="N90" s="269" t="s">
        <v>46</v>
      </c>
      <c r="O90" s="37"/>
      <c r="P90" s="202">
        <f t="shared" si="1"/>
        <v>0</v>
      </c>
      <c r="Q90" s="202">
        <v>0</v>
      </c>
      <c r="R90" s="202">
        <f t="shared" si="2"/>
        <v>0</v>
      </c>
      <c r="S90" s="202">
        <v>0</v>
      </c>
      <c r="T90" s="203">
        <f t="shared" si="3"/>
        <v>0</v>
      </c>
      <c r="AR90" s="19" t="s">
        <v>512</v>
      </c>
      <c r="AT90" s="19" t="s">
        <v>267</v>
      </c>
      <c r="AU90" s="19" t="s">
        <v>23</v>
      </c>
      <c r="AY90" s="19" t="s">
        <v>195</v>
      </c>
      <c r="BE90" s="204">
        <f t="shared" si="4"/>
        <v>0</v>
      </c>
      <c r="BF90" s="204">
        <f t="shared" si="5"/>
        <v>0</v>
      </c>
      <c r="BG90" s="204">
        <f t="shared" si="6"/>
        <v>0</v>
      </c>
      <c r="BH90" s="204">
        <f t="shared" si="7"/>
        <v>0</v>
      </c>
      <c r="BI90" s="204">
        <f t="shared" si="8"/>
        <v>0</v>
      </c>
      <c r="BJ90" s="19" t="s">
        <v>23</v>
      </c>
      <c r="BK90" s="204">
        <f t="shared" si="9"/>
        <v>0</v>
      </c>
      <c r="BL90" s="19" t="s">
        <v>258</v>
      </c>
      <c r="BM90" s="19" t="s">
        <v>5269</v>
      </c>
    </row>
    <row r="91" spans="2:65" s="1" customFormat="1" ht="20.399999999999999" customHeight="1">
      <c r="B91" s="36"/>
      <c r="C91" s="260" t="s">
        <v>379</v>
      </c>
      <c r="D91" s="260" t="s">
        <v>267</v>
      </c>
      <c r="E91" s="261" t="s">
        <v>3463</v>
      </c>
      <c r="F91" s="262" t="s">
        <v>3464</v>
      </c>
      <c r="G91" s="263" t="s">
        <v>2177</v>
      </c>
      <c r="H91" s="264">
        <v>1</v>
      </c>
      <c r="I91" s="265"/>
      <c r="J91" s="266">
        <f t="shared" si="0"/>
        <v>0</v>
      </c>
      <c r="K91" s="262" t="s">
        <v>22</v>
      </c>
      <c r="L91" s="267"/>
      <c r="M91" s="268" t="s">
        <v>22</v>
      </c>
      <c r="N91" s="269" t="s">
        <v>46</v>
      </c>
      <c r="O91" s="37"/>
      <c r="P91" s="202">
        <f t="shared" si="1"/>
        <v>0</v>
      </c>
      <c r="Q91" s="202">
        <v>0</v>
      </c>
      <c r="R91" s="202">
        <f t="shared" si="2"/>
        <v>0</v>
      </c>
      <c r="S91" s="202">
        <v>0</v>
      </c>
      <c r="T91" s="203">
        <f t="shared" si="3"/>
        <v>0</v>
      </c>
      <c r="AR91" s="19" t="s">
        <v>512</v>
      </c>
      <c r="AT91" s="19" t="s">
        <v>267</v>
      </c>
      <c r="AU91" s="19" t="s">
        <v>23</v>
      </c>
      <c r="AY91" s="19" t="s">
        <v>195</v>
      </c>
      <c r="BE91" s="204">
        <f t="shared" si="4"/>
        <v>0</v>
      </c>
      <c r="BF91" s="204">
        <f t="shared" si="5"/>
        <v>0</v>
      </c>
      <c r="BG91" s="204">
        <f t="shared" si="6"/>
        <v>0</v>
      </c>
      <c r="BH91" s="204">
        <f t="shared" si="7"/>
        <v>0</v>
      </c>
      <c r="BI91" s="204">
        <f t="shared" si="8"/>
        <v>0</v>
      </c>
      <c r="BJ91" s="19" t="s">
        <v>23</v>
      </c>
      <c r="BK91" s="204">
        <f t="shared" si="9"/>
        <v>0</v>
      </c>
      <c r="BL91" s="19" t="s">
        <v>258</v>
      </c>
      <c r="BM91" s="19" t="s">
        <v>5270</v>
      </c>
    </row>
    <row r="92" spans="2:65" s="1" customFormat="1" ht="20.399999999999999" customHeight="1">
      <c r="B92" s="36"/>
      <c r="C92" s="260" t="s">
        <v>386</v>
      </c>
      <c r="D92" s="260" t="s">
        <v>267</v>
      </c>
      <c r="E92" s="261" t="s">
        <v>3848</v>
      </c>
      <c r="F92" s="262" t="s">
        <v>3849</v>
      </c>
      <c r="G92" s="263" t="s">
        <v>206</v>
      </c>
      <c r="H92" s="264">
        <v>7.1420000000000003</v>
      </c>
      <c r="I92" s="265"/>
      <c r="J92" s="266">
        <f t="shared" si="0"/>
        <v>0</v>
      </c>
      <c r="K92" s="262" t="s">
        <v>22</v>
      </c>
      <c r="L92" s="267"/>
      <c r="M92" s="268" t="s">
        <v>22</v>
      </c>
      <c r="N92" s="269" t="s">
        <v>46</v>
      </c>
      <c r="O92" s="37"/>
      <c r="P92" s="202">
        <f t="shared" si="1"/>
        <v>0</v>
      </c>
      <c r="Q92" s="202">
        <v>0</v>
      </c>
      <c r="R92" s="202">
        <f t="shared" si="2"/>
        <v>0</v>
      </c>
      <c r="S92" s="202">
        <v>0</v>
      </c>
      <c r="T92" s="203">
        <f t="shared" si="3"/>
        <v>0</v>
      </c>
      <c r="AR92" s="19" t="s">
        <v>512</v>
      </c>
      <c r="AT92" s="19" t="s">
        <v>267</v>
      </c>
      <c r="AU92" s="19" t="s">
        <v>23</v>
      </c>
      <c r="AY92" s="19" t="s">
        <v>195</v>
      </c>
      <c r="BE92" s="204">
        <f t="shared" si="4"/>
        <v>0</v>
      </c>
      <c r="BF92" s="204">
        <f t="shared" si="5"/>
        <v>0</v>
      </c>
      <c r="BG92" s="204">
        <f t="shared" si="6"/>
        <v>0</v>
      </c>
      <c r="BH92" s="204">
        <f t="shared" si="7"/>
        <v>0</v>
      </c>
      <c r="BI92" s="204">
        <f t="shared" si="8"/>
        <v>0</v>
      </c>
      <c r="BJ92" s="19" t="s">
        <v>23</v>
      </c>
      <c r="BK92" s="204">
        <f t="shared" si="9"/>
        <v>0</v>
      </c>
      <c r="BL92" s="19" t="s">
        <v>258</v>
      </c>
      <c r="BM92" s="19" t="s">
        <v>5271</v>
      </c>
    </row>
    <row r="93" spans="2:65" s="1" customFormat="1" ht="20.399999999999999" customHeight="1">
      <c r="B93" s="36"/>
      <c r="C93" s="260" t="s">
        <v>8</v>
      </c>
      <c r="D93" s="260" t="s">
        <v>267</v>
      </c>
      <c r="E93" s="261" t="s">
        <v>3683</v>
      </c>
      <c r="F93" s="262" t="s">
        <v>3684</v>
      </c>
      <c r="G93" s="263" t="s">
        <v>206</v>
      </c>
      <c r="H93" s="264">
        <v>6.9119999999999999</v>
      </c>
      <c r="I93" s="265"/>
      <c r="J93" s="266">
        <f t="shared" si="0"/>
        <v>0</v>
      </c>
      <c r="K93" s="262" t="s">
        <v>22</v>
      </c>
      <c r="L93" s="267"/>
      <c r="M93" s="268" t="s">
        <v>22</v>
      </c>
      <c r="N93" s="269" t="s">
        <v>46</v>
      </c>
      <c r="O93" s="37"/>
      <c r="P93" s="202">
        <f t="shared" si="1"/>
        <v>0</v>
      </c>
      <c r="Q93" s="202">
        <v>0</v>
      </c>
      <c r="R93" s="202">
        <f t="shared" si="2"/>
        <v>0</v>
      </c>
      <c r="S93" s="202">
        <v>0</v>
      </c>
      <c r="T93" s="203">
        <f t="shared" si="3"/>
        <v>0</v>
      </c>
      <c r="AR93" s="19" t="s">
        <v>512</v>
      </c>
      <c r="AT93" s="19" t="s">
        <v>267</v>
      </c>
      <c r="AU93" s="19" t="s">
        <v>23</v>
      </c>
      <c r="AY93" s="19" t="s">
        <v>195</v>
      </c>
      <c r="BE93" s="204">
        <f t="shared" si="4"/>
        <v>0</v>
      </c>
      <c r="BF93" s="204">
        <f t="shared" si="5"/>
        <v>0</v>
      </c>
      <c r="BG93" s="204">
        <f t="shared" si="6"/>
        <v>0</v>
      </c>
      <c r="BH93" s="204">
        <f t="shared" si="7"/>
        <v>0</v>
      </c>
      <c r="BI93" s="204">
        <f t="shared" si="8"/>
        <v>0</v>
      </c>
      <c r="BJ93" s="19" t="s">
        <v>23</v>
      </c>
      <c r="BK93" s="204">
        <f t="shared" si="9"/>
        <v>0</v>
      </c>
      <c r="BL93" s="19" t="s">
        <v>258</v>
      </c>
      <c r="BM93" s="19" t="s">
        <v>5272</v>
      </c>
    </row>
    <row r="94" spans="2:65" s="1" customFormat="1" ht="20.399999999999999" customHeight="1">
      <c r="B94" s="36"/>
      <c r="C94" s="260" t="s">
        <v>258</v>
      </c>
      <c r="D94" s="260" t="s">
        <v>267</v>
      </c>
      <c r="E94" s="261" t="s">
        <v>3858</v>
      </c>
      <c r="F94" s="262" t="s">
        <v>3859</v>
      </c>
      <c r="G94" s="263" t="s">
        <v>206</v>
      </c>
      <c r="H94" s="264">
        <v>46.564</v>
      </c>
      <c r="I94" s="265"/>
      <c r="J94" s="266">
        <f t="shared" si="0"/>
        <v>0</v>
      </c>
      <c r="K94" s="262" t="s">
        <v>22</v>
      </c>
      <c r="L94" s="267"/>
      <c r="M94" s="268" t="s">
        <v>22</v>
      </c>
      <c r="N94" s="269" t="s">
        <v>46</v>
      </c>
      <c r="O94" s="37"/>
      <c r="P94" s="202">
        <f t="shared" si="1"/>
        <v>0</v>
      </c>
      <c r="Q94" s="202">
        <v>0</v>
      </c>
      <c r="R94" s="202">
        <f t="shared" si="2"/>
        <v>0</v>
      </c>
      <c r="S94" s="202">
        <v>0</v>
      </c>
      <c r="T94" s="203">
        <f t="shared" si="3"/>
        <v>0</v>
      </c>
      <c r="AR94" s="19" t="s">
        <v>512</v>
      </c>
      <c r="AT94" s="19" t="s">
        <v>267</v>
      </c>
      <c r="AU94" s="19" t="s">
        <v>23</v>
      </c>
      <c r="AY94" s="19" t="s">
        <v>195</v>
      </c>
      <c r="BE94" s="204">
        <f t="shared" si="4"/>
        <v>0</v>
      </c>
      <c r="BF94" s="204">
        <f t="shared" si="5"/>
        <v>0</v>
      </c>
      <c r="BG94" s="204">
        <f t="shared" si="6"/>
        <v>0</v>
      </c>
      <c r="BH94" s="204">
        <f t="shared" si="7"/>
        <v>0</v>
      </c>
      <c r="BI94" s="204">
        <f t="shared" si="8"/>
        <v>0</v>
      </c>
      <c r="BJ94" s="19" t="s">
        <v>23</v>
      </c>
      <c r="BK94" s="204">
        <f t="shared" si="9"/>
        <v>0</v>
      </c>
      <c r="BL94" s="19" t="s">
        <v>258</v>
      </c>
      <c r="BM94" s="19" t="s">
        <v>5273</v>
      </c>
    </row>
    <row r="95" spans="2:65" s="1" customFormat="1" ht="20.399999999999999" customHeight="1">
      <c r="B95" s="36"/>
      <c r="C95" s="260" t="s">
        <v>417</v>
      </c>
      <c r="D95" s="260" t="s">
        <v>267</v>
      </c>
      <c r="E95" s="261" t="s">
        <v>3883</v>
      </c>
      <c r="F95" s="262" t="s">
        <v>3884</v>
      </c>
      <c r="G95" s="263" t="s">
        <v>206</v>
      </c>
      <c r="H95" s="264">
        <v>10.005000000000001</v>
      </c>
      <c r="I95" s="265"/>
      <c r="J95" s="266">
        <f t="shared" si="0"/>
        <v>0</v>
      </c>
      <c r="K95" s="262" t="s">
        <v>22</v>
      </c>
      <c r="L95" s="267"/>
      <c r="M95" s="268" t="s">
        <v>22</v>
      </c>
      <c r="N95" s="269" t="s">
        <v>46</v>
      </c>
      <c r="O95" s="37"/>
      <c r="P95" s="202">
        <f t="shared" si="1"/>
        <v>0</v>
      </c>
      <c r="Q95" s="202">
        <v>0</v>
      </c>
      <c r="R95" s="202">
        <f t="shared" si="2"/>
        <v>0</v>
      </c>
      <c r="S95" s="202">
        <v>0</v>
      </c>
      <c r="T95" s="203">
        <f t="shared" si="3"/>
        <v>0</v>
      </c>
      <c r="AR95" s="19" t="s">
        <v>512</v>
      </c>
      <c r="AT95" s="19" t="s">
        <v>267</v>
      </c>
      <c r="AU95" s="19" t="s">
        <v>23</v>
      </c>
      <c r="AY95" s="19" t="s">
        <v>195</v>
      </c>
      <c r="BE95" s="204">
        <f t="shared" si="4"/>
        <v>0</v>
      </c>
      <c r="BF95" s="204">
        <f t="shared" si="5"/>
        <v>0</v>
      </c>
      <c r="BG95" s="204">
        <f t="shared" si="6"/>
        <v>0</v>
      </c>
      <c r="BH95" s="204">
        <f t="shared" si="7"/>
        <v>0</v>
      </c>
      <c r="BI95" s="204">
        <f t="shared" si="8"/>
        <v>0</v>
      </c>
      <c r="BJ95" s="19" t="s">
        <v>23</v>
      </c>
      <c r="BK95" s="204">
        <f t="shared" si="9"/>
        <v>0</v>
      </c>
      <c r="BL95" s="19" t="s">
        <v>258</v>
      </c>
      <c r="BM95" s="19" t="s">
        <v>5274</v>
      </c>
    </row>
    <row r="96" spans="2:65" s="1" customFormat="1" ht="20.399999999999999" customHeight="1">
      <c r="B96" s="36"/>
      <c r="C96" s="260" t="s">
        <v>423</v>
      </c>
      <c r="D96" s="260" t="s">
        <v>267</v>
      </c>
      <c r="E96" s="261" t="s">
        <v>5275</v>
      </c>
      <c r="F96" s="262" t="s">
        <v>5276</v>
      </c>
      <c r="G96" s="263" t="s">
        <v>206</v>
      </c>
      <c r="H96" s="264">
        <v>35.328000000000003</v>
      </c>
      <c r="I96" s="265"/>
      <c r="J96" s="266">
        <f t="shared" si="0"/>
        <v>0</v>
      </c>
      <c r="K96" s="262" t="s">
        <v>22</v>
      </c>
      <c r="L96" s="267"/>
      <c r="M96" s="268" t="s">
        <v>22</v>
      </c>
      <c r="N96" s="269" t="s">
        <v>46</v>
      </c>
      <c r="O96" s="37"/>
      <c r="P96" s="202">
        <f t="shared" si="1"/>
        <v>0</v>
      </c>
      <c r="Q96" s="202">
        <v>0</v>
      </c>
      <c r="R96" s="202">
        <f t="shared" si="2"/>
        <v>0</v>
      </c>
      <c r="S96" s="202">
        <v>0</v>
      </c>
      <c r="T96" s="203">
        <f t="shared" si="3"/>
        <v>0</v>
      </c>
      <c r="AR96" s="19" t="s">
        <v>512</v>
      </c>
      <c r="AT96" s="19" t="s">
        <v>267</v>
      </c>
      <c r="AU96" s="19" t="s">
        <v>23</v>
      </c>
      <c r="AY96" s="19" t="s">
        <v>195</v>
      </c>
      <c r="BE96" s="204">
        <f t="shared" si="4"/>
        <v>0</v>
      </c>
      <c r="BF96" s="204">
        <f t="shared" si="5"/>
        <v>0</v>
      </c>
      <c r="BG96" s="204">
        <f t="shared" si="6"/>
        <v>0</v>
      </c>
      <c r="BH96" s="204">
        <f t="shared" si="7"/>
        <v>0</v>
      </c>
      <c r="BI96" s="204">
        <f t="shared" si="8"/>
        <v>0</v>
      </c>
      <c r="BJ96" s="19" t="s">
        <v>23</v>
      </c>
      <c r="BK96" s="204">
        <f t="shared" si="9"/>
        <v>0</v>
      </c>
      <c r="BL96" s="19" t="s">
        <v>258</v>
      </c>
      <c r="BM96" s="19" t="s">
        <v>5277</v>
      </c>
    </row>
    <row r="97" spans="2:65" s="1" customFormat="1" ht="28.8" customHeight="1">
      <c r="B97" s="36"/>
      <c r="C97" s="260" t="s">
        <v>438</v>
      </c>
      <c r="D97" s="260" t="s">
        <v>267</v>
      </c>
      <c r="E97" s="261" t="s">
        <v>4337</v>
      </c>
      <c r="F97" s="262" t="s">
        <v>4338</v>
      </c>
      <c r="G97" s="263" t="s">
        <v>2177</v>
      </c>
      <c r="H97" s="264">
        <v>2.4279999999999999</v>
      </c>
      <c r="I97" s="265"/>
      <c r="J97" s="266">
        <f t="shared" si="0"/>
        <v>0</v>
      </c>
      <c r="K97" s="262" t="s">
        <v>22</v>
      </c>
      <c r="L97" s="267"/>
      <c r="M97" s="268" t="s">
        <v>22</v>
      </c>
      <c r="N97" s="269" t="s">
        <v>46</v>
      </c>
      <c r="O97" s="37"/>
      <c r="P97" s="202">
        <f t="shared" si="1"/>
        <v>0</v>
      </c>
      <c r="Q97" s="202">
        <v>0</v>
      </c>
      <c r="R97" s="202">
        <f t="shared" si="2"/>
        <v>0</v>
      </c>
      <c r="S97" s="202">
        <v>0</v>
      </c>
      <c r="T97" s="203">
        <f t="shared" si="3"/>
        <v>0</v>
      </c>
      <c r="AR97" s="19" t="s">
        <v>512</v>
      </c>
      <c r="AT97" s="19" t="s">
        <v>267</v>
      </c>
      <c r="AU97" s="19" t="s">
        <v>23</v>
      </c>
      <c r="AY97" s="19" t="s">
        <v>195</v>
      </c>
      <c r="BE97" s="204">
        <f t="shared" si="4"/>
        <v>0</v>
      </c>
      <c r="BF97" s="204">
        <f t="shared" si="5"/>
        <v>0</v>
      </c>
      <c r="BG97" s="204">
        <f t="shared" si="6"/>
        <v>0</v>
      </c>
      <c r="BH97" s="204">
        <f t="shared" si="7"/>
        <v>0</v>
      </c>
      <c r="BI97" s="204">
        <f t="shared" si="8"/>
        <v>0</v>
      </c>
      <c r="BJ97" s="19" t="s">
        <v>23</v>
      </c>
      <c r="BK97" s="204">
        <f t="shared" si="9"/>
        <v>0</v>
      </c>
      <c r="BL97" s="19" t="s">
        <v>258</v>
      </c>
      <c r="BM97" s="19" t="s">
        <v>5278</v>
      </c>
    </row>
    <row r="98" spans="2:65" s="1" customFormat="1" ht="20.399999999999999" customHeight="1">
      <c r="B98" s="36"/>
      <c r="C98" s="260" t="s">
        <v>447</v>
      </c>
      <c r="D98" s="260" t="s">
        <v>267</v>
      </c>
      <c r="E98" s="261" t="s">
        <v>4200</v>
      </c>
      <c r="F98" s="262" t="s">
        <v>4201</v>
      </c>
      <c r="G98" s="263" t="s">
        <v>206</v>
      </c>
      <c r="H98" s="264">
        <v>7.7050000000000001</v>
      </c>
      <c r="I98" s="265"/>
      <c r="J98" s="266">
        <f t="shared" si="0"/>
        <v>0</v>
      </c>
      <c r="K98" s="262" t="s">
        <v>22</v>
      </c>
      <c r="L98" s="267"/>
      <c r="M98" s="268" t="s">
        <v>22</v>
      </c>
      <c r="N98" s="269" t="s">
        <v>46</v>
      </c>
      <c r="O98" s="37"/>
      <c r="P98" s="202">
        <f t="shared" si="1"/>
        <v>0</v>
      </c>
      <c r="Q98" s="202">
        <v>0</v>
      </c>
      <c r="R98" s="202">
        <f t="shared" si="2"/>
        <v>0</v>
      </c>
      <c r="S98" s="202">
        <v>0</v>
      </c>
      <c r="T98" s="203">
        <f t="shared" si="3"/>
        <v>0</v>
      </c>
      <c r="AR98" s="19" t="s">
        <v>512</v>
      </c>
      <c r="AT98" s="19" t="s">
        <v>267</v>
      </c>
      <c r="AU98" s="19" t="s">
        <v>23</v>
      </c>
      <c r="AY98" s="19" t="s">
        <v>195</v>
      </c>
      <c r="BE98" s="204">
        <f t="shared" si="4"/>
        <v>0</v>
      </c>
      <c r="BF98" s="204">
        <f t="shared" si="5"/>
        <v>0</v>
      </c>
      <c r="BG98" s="204">
        <f t="shared" si="6"/>
        <v>0</v>
      </c>
      <c r="BH98" s="204">
        <f t="shared" si="7"/>
        <v>0</v>
      </c>
      <c r="BI98" s="204">
        <f t="shared" si="8"/>
        <v>0</v>
      </c>
      <c r="BJ98" s="19" t="s">
        <v>23</v>
      </c>
      <c r="BK98" s="204">
        <f t="shared" si="9"/>
        <v>0</v>
      </c>
      <c r="BL98" s="19" t="s">
        <v>258</v>
      </c>
      <c r="BM98" s="19" t="s">
        <v>5279</v>
      </c>
    </row>
    <row r="99" spans="2:65" s="1" customFormat="1" ht="20.399999999999999" customHeight="1">
      <c r="B99" s="36"/>
      <c r="C99" s="260" t="s">
        <v>7</v>
      </c>
      <c r="D99" s="260" t="s">
        <v>267</v>
      </c>
      <c r="E99" s="261" t="s">
        <v>4203</v>
      </c>
      <c r="F99" s="262" t="s">
        <v>4204</v>
      </c>
      <c r="G99" s="263" t="s">
        <v>206</v>
      </c>
      <c r="H99" s="264">
        <v>41.491999999999997</v>
      </c>
      <c r="I99" s="265"/>
      <c r="J99" s="266">
        <f t="shared" si="0"/>
        <v>0</v>
      </c>
      <c r="K99" s="262" t="s">
        <v>22</v>
      </c>
      <c r="L99" s="267"/>
      <c r="M99" s="268" t="s">
        <v>22</v>
      </c>
      <c r="N99" s="269" t="s">
        <v>46</v>
      </c>
      <c r="O99" s="37"/>
      <c r="P99" s="202">
        <f t="shared" si="1"/>
        <v>0</v>
      </c>
      <c r="Q99" s="202">
        <v>0</v>
      </c>
      <c r="R99" s="202">
        <f t="shared" si="2"/>
        <v>0</v>
      </c>
      <c r="S99" s="202">
        <v>0</v>
      </c>
      <c r="T99" s="203">
        <f t="shared" si="3"/>
        <v>0</v>
      </c>
      <c r="AR99" s="19" t="s">
        <v>512</v>
      </c>
      <c r="AT99" s="19" t="s">
        <v>267</v>
      </c>
      <c r="AU99" s="19" t="s">
        <v>23</v>
      </c>
      <c r="AY99" s="19" t="s">
        <v>195</v>
      </c>
      <c r="BE99" s="204">
        <f t="shared" si="4"/>
        <v>0</v>
      </c>
      <c r="BF99" s="204">
        <f t="shared" si="5"/>
        <v>0</v>
      </c>
      <c r="BG99" s="204">
        <f t="shared" si="6"/>
        <v>0</v>
      </c>
      <c r="BH99" s="204">
        <f t="shared" si="7"/>
        <v>0</v>
      </c>
      <c r="BI99" s="204">
        <f t="shared" si="8"/>
        <v>0</v>
      </c>
      <c r="BJ99" s="19" t="s">
        <v>23</v>
      </c>
      <c r="BK99" s="204">
        <f t="shared" si="9"/>
        <v>0</v>
      </c>
      <c r="BL99" s="19" t="s">
        <v>258</v>
      </c>
      <c r="BM99" s="19" t="s">
        <v>5280</v>
      </c>
    </row>
    <row r="100" spans="2:65" s="1" customFormat="1" ht="20.399999999999999" customHeight="1">
      <c r="B100" s="36"/>
      <c r="C100" s="193" t="s">
        <v>460</v>
      </c>
      <c r="D100" s="193" t="s">
        <v>198</v>
      </c>
      <c r="E100" s="194" t="s">
        <v>4340</v>
      </c>
      <c r="F100" s="195" t="s">
        <v>4341</v>
      </c>
      <c r="G100" s="196" t="s">
        <v>206</v>
      </c>
      <c r="H100" s="197">
        <v>8.3840000000000003</v>
      </c>
      <c r="I100" s="198"/>
      <c r="J100" s="199">
        <f t="shared" si="0"/>
        <v>0</v>
      </c>
      <c r="K100" s="195" t="s">
        <v>22</v>
      </c>
      <c r="L100" s="56"/>
      <c r="M100" s="200" t="s">
        <v>22</v>
      </c>
      <c r="N100" s="201" t="s">
        <v>46</v>
      </c>
      <c r="O100" s="37"/>
      <c r="P100" s="202">
        <f t="shared" si="1"/>
        <v>0</v>
      </c>
      <c r="Q100" s="202">
        <v>0</v>
      </c>
      <c r="R100" s="202">
        <f t="shared" si="2"/>
        <v>0</v>
      </c>
      <c r="S100" s="202">
        <v>0</v>
      </c>
      <c r="T100" s="203">
        <f t="shared" si="3"/>
        <v>0</v>
      </c>
      <c r="AR100" s="19" t="s">
        <v>258</v>
      </c>
      <c r="AT100" s="19" t="s">
        <v>198</v>
      </c>
      <c r="AU100" s="19" t="s">
        <v>23</v>
      </c>
      <c r="AY100" s="19" t="s">
        <v>195</v>
      </c>
      <c r="BE100" s="204">
        <f t="shared" si="4"/>
        <v>0</v>
      </c>
      <c r="BF100" s="204">
        <f t="shared" si="5"/>
        <v>0</v>
      </c>
      <c r="BG100" s="204">
        <f t="shared" si="6"/>
        <v>0</v>
      </c>
      <c r="BH100" s="204">
        <f t="shared" si="7"/>
        <v>0</v>
      </c>
      <c r="BI100" s="204">
        <f t="shared" si="8"/>
        <v>0</v>
      </c>
      <c r="BJ100" s="19" t="s">
        <v>23</v>
      </c>
      <c r="BK100" s="204">
        <f t="shared" si="9"/>
        <v>0</v>
      </c>
      <c r="BL100" s="19" t="s">
        <v>258</v>
      </c>
      <c r="BM100" s="19" t="s">
        <v>5281</v>
      </c>
    </row>
    <row r="101" spans="2:65" s="1" customFormat="1" ht="20.399999999999999" customHeight="1">
      <c r="B101" s="36"/>
      <c r="C101" s="193" t="s">
        <v>466</v>
      </c>
      <c r="D101" s="193" t="s">
        <v>198</v>
      </c>
      <c r="E101" s="194" t="s">
        <v>3422</v>
      </c>
      <c r="F101" s="195" t="s">
        <v>3423</v>
      </c>
      <c r="G101" s="196" t="s">
        <v>2177</v>
      </c>
      <c r="H101" s="197">
        <v>1</v>
      </c>
      <c r="I101" s="198"/>
      <c r="J101" s="199">
        <f t="shared" si="0"/>
        <v>0</v>
      </c>
      <c r="K101" s="195" t="s">
        <v>22</v>
      </c>
      <c r="L101" s="56"/>
      <c r="M101" s="200" t="s">
        <v>22</v>
      </c>
      <c r="N101" s="201" t="s">
        <v>46</v>
      </c>
      <c r="O101" s="37"/>
      <c r="P101" s="202">
        <f t="shared" si="1"/>
        <v>0</v>
      </c>
      <c r="Q101" s="202">
        <v>0</v>
      </c>
      <c r="R101" s="202">
        <f t="shared" si="2"/>
        <v>0</v>
      </c>
      <c r="S101" s="202">
        <v>0</v>
      </c>
      <c r="T101" s="203">
        <f t="shared" si="3"/>
        <v>0</v>
      </c>
      <c r="AR101" s="19" t="s">
        <v>258</v>
      </c>
      <c r="AT101" s="19" t="s">
        <v>198</v>
      </c>
      <c r="AU101" s="19" t="s">
        <v>23</v>
      </c>
      <c r="AY101" s="19" t="s">
        <v>195</v>
      </c>
      <c r="BE101" s="204">
        <f t="shared" si="4"/>
        <v>0</v>
      </c>
      <c r="BF101" s="204">
        <f t="shared" si="5"/>
        <v>0</v>
      </c>
      <c r="BG101" s="204">
        <f t="shared" si="6"/>
        <v>0</v>
      </c>
      <c r="BH101" s="204">
        <f t="shared" si="7"/>
        <v>0</v>
      </c>
      <c r="BI101" s="204">
        <f t="shared" si="8"/>
        <v>0</v>
      </c>
      <c r="BJ101" s="19" t="s">
        <v>23</v>
      </c>
      <c r="BK101" s="204">
        <f t="shared" si="9"/>
        <v>0</v>
      </c>
      <c r="BL101" s="19" t="s">
        <v>258</v>
      </c>
      <c r="BM101" s="19" t="s">
        <v>5282</v>
      </c>
    </row>
    <row r="102" spans="2:65" s="1" customFormat="1" ht="20.399999999999999" customHeight="1">
      <c r="B102" s="36"/>
      <c r="C102" s="193" t="s">
        <v>471</v>
      </c>
      <c r="D102" s="193" t="s">
        <v>198</v>
      </c>
      <c r="E102" s="194" t="s">
        <v>4484</v>
      </c>
      <c r="F102" s="195" t="s">
        <v>4485</v>
      </c>
      <c r="G102" s="196" t="s">
        <v>2177</v>
      </c>
      <c r="H102" s="197">
        <v>2</v>
      </c>
      <c r="I102" s="198"/>
      <c r="J102" s="199">
        <f t="shared" si="0"/>
        <v>0</v>
      </c>
      <c r="K102" s="195" t="s">
        <v>22</v>
      </c>
      <c r="L102" s="56"/>
      <c r="M102" s="200" t="s">
        <v>22</v>
      </c>
      <c r="N102" s="201" t="s">
        <v>46</v>
      </c>
      <c r="O102" s="37"/>
      <c r="P102" s="202">
        <f t="shared" si="1"/>
        <v>0</v>
      </c>
      <c r="Q102" s="202">
        <v>0</v>
      </c>
      <c r="R102" s="202">
        <f t="shared" si="2"/>
        <v>0</v>
      </c>
      <c r="S102" s="202">
        <v>0</v>
      </c>
      <c r="T102" s="203">
        <f t="shared" si="3"/>
        <v>0</v>
      </c>
      <c r="AR102" s="19" t="s">
        <v>258</v>
      </c>
      <c r="AT102" s="19" t="s">
        <v>198</v>
      </c>
      <c r="AU102" s="19" t="s">
        <v>23</v>
      </c>
      <c r="AY102" s="19" t="s">
        <v>195</v>
      </c>
      <c r="BE102" s="204">
        <f t="shared" si="4"/>
        <v>0</v>
      </c>
      <c r="BF102" s="204">
        <f t="shared" si="5"/>
        <v>0</v>
      </c>
      <c r="BG102" s="204">
        <f t="shared" si="6"/>
        <v>0</v>
      </c>
      <c r="BH102" s="204">
        <f t="shared" si="7"/>
        <v>0</v>
      </c>
      <c r="BI102" s="204">
        <f t="shared" si="8"/>
        <v>0</v>
      </c>
      <c r="BJ102" s="19" t="s">
        <v>23</v>
      </c>
      <c r="BK102" s="204">
        <f t="shared" si="9"/>
        <v>0</v>
      </c>
      <c r="BL102" s="19" t="s">
        <v>258</v>
      </c>
      <c r="BM102" s="19" t="s">
        <v>5283</v>
      </c>
    </row>
    <row r="103" spans="2:65" s="1" customFormat="1" ht="20.399999999999999" customHeight="1">
      <c r="B103" s="36"/>
      <c r="C103" s="193" t="s">
        <v>475</v>
      </c>
      <c r="D103" s="193" t="s">
        <v>198</v>
      </c>
      <c r="E103" s="194" t="s">
        <v>5284</v>
      </c>
      <c r="F103" s="195" t="s">
        <v>5285</v>
      </c>
      <c r="G103" s="196" t="s">
        <v>2177</v>
      </c>
      <c r="H103" s="197">
        <v>4</v>
      </c>
      <c r="I103" s="198"/>
      <c r="J103" s="199">
        <f t="shared" si="0"/>
        <v>0</v>
      </c>
      <c r="K103" s="195" t="s">
        <v>22</v>
      </c>
      <c r="L103" s="56"/>
      <c r="M103" s="200" t="s">
        <v>22</v>
      </c>
      <c r="N103" s="201" t="s">
        <v>46</v>
      </c>
      <c r="O103" s="37"/>
      <c r="P103" s="202">
        <f t="shared" si="1"/>
        <v>0</v>
      </c>
      <c r="Q103" s="202">
        <v>0</v>
      </c>
      <c r="R103" s="202">
        <f t="shared" si="2"/>
        <v>0</v>
      </c>
      <c r="S103" s="202">
        <v>0</v>
      </c>
      <c r="T103" s="203">
        <f t="shared" si="3"/>
        <v>0</v>
      </c>
      <c r="AR103" s="19" t="s">
        <v>258</v>
      </c>
      <c r="AT103" s="19" t="s">
        <v>198</v>
      </c>
      <c r="AU103" s="19" t="s">
        <v>23</v>
      </c>
      <c r="AY103" s="19" t="s">
        <v>195</v>
      </c>
      <c r="BE103" s="204">
        <f t="shared" si="4"/>
        <v>0</v>
      </c>
      <c r="BF103" s="204">
        <f t="shared" si="5"/>
        <v>0</v>
      </c>
      <c r="BG103" s="204">
        <f t="shared" si="6"/>
        <v>0</v>
      </c>
      <c r="BH103" s="204">
        <f t="shared" si="7"/>
        <v>0</v>
      </c>
      <c r="BI103" s="204">
        <f t="shared" si="8"/>
        <v>0</v>
      </c>
      <c r="BJ103" s="19" t="s">
        <v>23</v>
      </c>
      <c r="BK103" s="204">
        <f t="shared" si="9"/>
        <v>0</v>
      </c>
      <c r="BL103" s="19" t="s">
        <v>258</v>
      </c>
      <c r="BM103" s="19" t="s">
        <v>5286</v>
      </c>
    </row>
    <row r="104" spans="2:65" s="1" customFormat="1" ht="20.399999999999999" customHeight="1">
      <c r="B104" s="36"/>
      <c r="C104" s="193" t="s">
        <v>479</v>
      </c>
      <c r="D104" s="193" t="s">
        <v>198</v>
      </c>
      <c r="E104" s="194" t="s">
        <v>4051</v>
      </c>
      <c r="F104" s="195" t="s">
        <v>4052</v>
      </c>
      <c r="G104" s="196" t="s">
        <v>206</v>
      </c>
      <c r="H104" s="197">
        <v>31.878</v>
      </c>
      <c r="I104" s="198"/>
      <c r="J104" s="199">
        <f t="shared" si="0"/>
        <v>0</v>
      </c>
      <c r="K104" s="195" t="s">
        <v>22</v>
      </c>
      <c r="L104" s="56"/>
      <c r="M104" s="200" t="s">
        <v>22</v>
      </c>
      <c r="N104" s="201" t="s">
        <v>46</v>
      </c>
      <c r="O104" s="37"/>
      <c r="P104" s="202">
        <f t="shared" si="1"/>
        <v>0</v>
      </c>
      <c r="Q104" s="202">
        <v>0</v>
      </c>
      <c r="R104" s="202">
        <f t="shared" si="2"/>
        <v>0</v>
      </c>
      <c r="S104" s="202">
        <v>0</v>
      </c>
      <c r="T104" s="203">
        <f t="shared" si="3"/>
        <v>0</v>
      </c>
      <c r="AR104" s="19" t="s">
        <v>258</v>
      </c>
      <c r="AT104" s="19" t="s">
        <v>198</v>
      </c>
      <c r="AU104" s="19" t="s">
        <v>23</v>
      </c>
      <c r="AY104" s="19" t="s">
        <v>195</v>
      </c>
      <c r="BE104" s="204">
        <f t="shared" si="4"/>
        <v>0</v>
      </c>
      <c r="BF104" s="204">
        <f t="shared" si="5"/>
        <v>0</v>
      </c>
      <c r="BG104" s="204">
        <f t="shared" si="6"/>
        <v>0</v>
      </c>
      <c r="BH104" s="204">
        <f t="shared" si="7"/>
        <v>0</v>
      </c>
      <c r="BI104" s="204">
        <f t="shared" si="8"/>
        <v>0</v>
      </c>
      <c r="BJ104" s="19" t="s">
        <v>23</v>
      </c>
      <c r="BK104" s="204">
        <f t="shared" si="9"/>
        <v>0</v>
      </c>
      <c r="BL104" s="19" t="s">
        <v>258</v>
      </c>
      <c r="BM104" s="19" t="s">
        <v>5287</v>
      </c>
    </row>
    <row r="105" spans="2:65" s="1" customFormat="1" ht="20.399999999999999" customHeight="1">
      <c r="B105" s="36"/>
      <c r="C105" s="193" t="s">
        <v>486</v>
      </c>
      <c r="D105" s="193" t="s">
        <v>198</v>
      </c>
      <c r="E105" s="194" t="s">
        <v>5288</v>
      </c>
      <c r="F105" s="195" t="s">
        <v>5289</v>
      </c>
      <c r="G105" s="196" t="s">
        <v>206</v>
      </c>
      <c r="H105" s="197">
        <v>13.8</v>
      </c>
      <c r="I105" s="198"/>
      <c r="J105" s="199">
        <f t="shared" si="0"/>
        <v>0</v>
      </c>
      <c r="K105" s="195" t="s">
        <v>22</v>
      </c>
      <c r="L105" s="56"/>
      <c r="M105" s="200" t="s">
        <v>22</v>
      </c>
      <c r="N105" s="201" t="s">
        <v>46</v>
      </c>
      <c r="O105" s="37"/>
      <c r="P105" s="202">
        <f t="shared" si="1"/>
        <v>0</v>
      </c>
      <c r="Q105" s="202">
        <v>0</v>
      </c>
      <c r="R105" s="202">
        <f t="shared" si="2"/>
        <v>0</v>
      </c>
      <c r="S105" s="202">
        <v>0</v>
      </c>
      <c r="T105" s="203">
        <f t="shared" si="3"/>
        <v>0</v>
      </c>
      <c r="AR105" s="19" t="s">
        <v>258</v>
      </c>
      <c r="AT105" s="19" t="s">
        <v>198</v>
      </c>
      <c r="AU105" s="19" t="s">
        <v>23</v>
      </c>
      <c r="AY105" s="19" t="s">
        <v>195</v>
      </c>
      <c r="BE105" s="204">
        <f t="shared" si="4"/>
        <v>0</v>
      </c>
      <c r="BF105" s="204">
        <f t="shared" si="5"/>
        <v>0</v>
      </c>
      <c r="BG105" s="204">
        <f t="shared" si="6"/>
        <v>0</v>
      </c>
      <c r="BH105" s="204">
        <f t="shared" si="7"/>
        <v>0</v>
      </c>
      <c r="BI105" s="204">
        <f t="shared" si="8"/>
        <v>0</v>
      </c>
      <c r="BJ105" s="19" t="s">
        <v>23</v>
      </c>
      <c r="BK105" s="204">
        <f t="shared" si="9"/>
        <v>0</v>
      </c>
      <c r="BL105" s="19" t="s">
        <v>258</v>
      </c>
      <c r="BM105" s="19" t="s">
        <v>5290</v>
      </c>
    </row>
    <row r="106" spans="2:65" s="1" customFormat="1" ht="20.399999999999999" customHeight="1">
      <c r="B106" s="36"/>
      <c r="C106" s="193" t="s">
        <v>491</v>
      </c>
      <c r="D106" s="193" t="s">
        <v>198</v>
      </c>
      <c r="E106" s="194" t="s">
        <v>5291</v>
      </c>
      <c r="F106" s="195" t="s">
        <v>5292</v>
      </c>
      <c r="G106" s="196" t="s">
        <v>206</v>
      </c>
      <c r="H106" s="197">
        <v>14.686</v>
      </c>
      <c r="I106" s="198"/>
      <c r="J106" s="199">
        <f t="shared" si="0"/>
        <v>0</v>
      </c>
      <c r="K106" s="195" t="s">
        <v>22</v>
      </c>
      <c r="L106" s="56"/>
      <c r="M106" s="200" t="s">
        <v>22</v>
      </c>
      <c r="N106" s="201" t="s">
        <v>46</v>
      </c>
      <c r="O106" s="37"/>
      <c r="P106" s="202">
        <f t="shared" si="1"/>
        <v>0</v>
      </c>
      <c r="Q106" s="202">
        <v>0</v>
      </c>
      <c r="R106" s="202">
        <f t="shared" si="2"/>
        <v>0</v>
      </c>
      <c r="S106" s="202">
        <v>0</v>
      </c>
      <c r="T106" s="203">
        <f t="shared" si="3"/>
        <v>0</v>
      </c>
      <c r="AR106" s="19" t="s">
        <v>258</v>
      </c>
      <c r="AT106" s="19" t="s">
        <v>198</v>
      </c>
      <c r="AU106" s="19" t="s">
        <v>23</v>
      </c>
      <c r="AY106" s="19" t="s">
        <v>195</v>
      </c>
      <c r="BE106" s="204">
        <f t="shared" si="4"/>
        <v>0</v>
      </c>
      <c r="BF106" s="204">
        <f t="shared" si="5"/>
        <v>0</v>
      </c>
      <c r="BG106" s="204">
        <f t="shared" si="6"/>
        <v>0</v>
      </c>
      <c r="BH106" s="204">
        <f t="shared" si="7"/>
        <v>0</v>
      </c>
      <c r="BI106" s="204">
        <f t="shared" si="8"/>
        <v>0</v>
      </c>
      <c r="BJ106" s="19" t="s">
        <v>23</v>
      </c>
      <c r="BK106" s="204">
        <f t="shared" si="9"/>
        <v>0</v>
      </c>
      <c r="BL106" s="19" t="s">
        <v>258</v>
      </c>
      <c r="BM106" s="19" t="s">
        <v>5293</v>
      </c>
    </row>
    <row r="107" spans="2:65" s="1" customFormat="1" ht="20.399999999999999" customHeight="1">
      <c r="B107" s="36"/>
      <c r="C107" s="193" t="s">
        <v>498</v>
      </c>
      <c r="D107" s="193" t="s">
        <v>198</v>
      </c>
      <c r="E107" s="194" t="s">
        <v>4420</v>
      </c>
      <c r="F107" s="195" t="s">
        <v>4421</v>
      </c>
      <c r="G107" s="196" t="s">
        <v>206</v>
      </c>
      <c r="H107" s="197">
        <v>10.005000000000001</v>
      </c>
      <c r="I107" s="198"/>
      <c r="J107" s="199">
        <f t="shared" si="0"/>
        <v>0</v>
      </c>
      <c r="K107" s="195" t="s">
        <v>22</v>
      </c>
      <c r="L107" s="56"/>
      <c r="M107" s="200" t="s">
        <v>22</v>
      </c>
      <c r="N107" s="201" t="s">
        <v>46</v>
      </c>
      <c r="O107" s="37"/>
      <c r="P107" s="202">
        <f t="shared" si="1"/>
        <v>0</v>
      </c>
      <c r="Q107" s="202">
        <v>0</v>
      </c>
      <c r="R107" s="202">
        <f t="shared" si="2"/>
        <v>0</v>
      </c>
      <c r="S107" s="202">
        <v>0</v>
      </c>
      <c r="T107" s="203">
        <f t="shared" si="3"/>
        <v>0</v>
      </c>
      <c r="AR107" s="19" t="s">
        <v>258</v>
      </c>
      <c r="AT107" s="19" t="s">
        <v>198</v>
      </c>
      <c r="AU107" s="19" t="s">
        <v>23</v>
      </c>
      <c r="AY107" s="19" t="s">
        <v>195</v>
      </c>
      <c r="BE107" s="204">
        <f t="shared" si="4"/>
        <v>0</v>
      </c>
      <c r="BF107" s="204">
        <f t="shared" si="5"/>
        <v>0</v>
      </c>
      <c r="BG107" s="204">
        <f t="shared" si="6"/>
        <v>0</v>
      </c>
      <c r="BH107" s="204">
        <f t="shared" si="7"/>
        <v>0</v>
      </c>
      <c r="BI107" s="204">
        <f t="shared" si="8"/>
        <v>0</v>
      </c>
      <c r="BJ107" s="19" t="s">
        <v>23</v>
      </c>
      <c r="BK107" s="204">
        <f t="shared" si="9"/>
        <v>0</v>
      </c>
      <c r="BL107" s="19" t="s">
        <v>258</v>
      </c>
      <c r="BM107" s="19" t="s">
        <v>5294</v>
      </c>
    </row>
    <row r="108" spans="2:65" s="1" customFormat="1" ht="20.399999999999999" customHeight="1">
      <c r="B108" s="36"/>
      <c r="C108" s="193" t="s">
        <v>503</v>
      </c>
      <c r="D108" s="193" t="s">
        <v>198</v>
      </c>
      <c r="E108" s="194" t="s">
        <v>5295</v>
      </c>
      <c r="F108" s="195" t="s">
        <v>5296</v>
      </c>
      <c r="G108" s="196" t="s">
        <v>231</v>
      </c>
      <c r="H108" s="197">
        <v>1.1299999999999999</v>
      </c>
      <c r="I108" s="198"/>
      <c r="J108" s="199">
        <f t="shared" si="0"/>
        <v>0</v>
      </c>
      <c r="K108" s="195" t="s">
        <v>22</v>
      </c>
      <c r="L108" s="56"/>
      <c r="M108" s="200" t="s">
        <v>22</v>
      </c>
      <c r="N108" s="201" t="s">
        <v>46</v>
      </c>
      <c r="O108" s="37"/>
      <c r="P108" s="202">
        <f t="shared" si="1"/>
        <v>0</v>
      </c>
      <c r="Q108" s="202">
        <v>0</v>
      </c>
      <c r="R108" s="202">
        <f t="shared" si="2"/>
        <v>0</v>
      </c>
      <c r="S108" s="202">
        <v>0</v>
      </c>
      <c r="T108" s="203">
        <f t="shared" si="3"/>
        <v>0</v>
      </c>
      <c r="AR108" s="19" t="s">
        <v>258</v>
      </c>
      <c r="AT108" s="19" t="s">
        <v>198</v>
      </c>
      <c r="AU108" s="19" t="s">
        <v>23</v>
      </c>
      <c r="AY108" s="19" t="s">
        <v>195</v>
      </c>
      <c r="BE108" s="204">
        <f t="shared" si="4"/>
        <v>0</v>
      </c>
      <c r="BF108" s="204">
        <f t="shared" si="5"/>
        <v>0</v>
      </c>
      <c r="BG108" s="204">
        <f t="shared" si="6"/>
        <v>0</v>
      </c>
      <c r="BH108" s="204">
        <f t="shared" si="7"/>
        <v>0</v>
      </c>
      <c r="BI108" s="204">
        <f t="shared" si="8"/>
        <v>0</v>
      </c>
      <c r="BJ108" s="19" t="s">
        <v>23</v>
      </c>
      <c r="BK108" s="204">
        <f t="shared" si="9"/>
        <v>0</v>
      </c>
      <c r="BL108" s="19" t="s">
        <v>258</v>
      </c>
      <c r="BM108" s="19" t="s">
        <v>5297</v>
      </c>
    </row>
    <row r="109" spans="2:65" s="1" customFormat="1" ht="20.399999999999999" customHeight="1">
      <c r="B109" s="36"/>
      <c r="C109" s="193" t="s">
        <v>508</v>
      </c>
      <c r="D109" s="193" t="s">
        <v>198</v>
      </c>
      <c r="E109" s="194" t="s">
        <v>5298</v>
      </c>
      <c r="F109" s="195" t="s">
        <v>5299</v>
      </c>
      <c r="G109" s="196" t="s">
        <v>231</v>
      </c>
      <c r="H109" s="197">
        <v>1.1399999999999999</v>
      </c>
      <c r="I109" s="198"/>
      <c r="J109" s="199">
        <f t="shared" si="0"/>
        <v>0</v>
      </c>
      <c r="K109" s="195" t="s">
        <v>22</v>
      </c>
      <c r="L109" s="56"/>
      <c r="M109" s="200" t="s">
        <v>22</v>
      </c>
      <c r="N109" s="201" t="s">
        <v>46</v>
      </c>
      <c r="O109" s="37"/>
      <c r="P109" s="202">
        <f t="shared" si="1"/>
        <v>0</v>
      </c>
      <c r="Q109" s="202">
        <v>0</v>
      </c>
      <c r="R109" s="202">
        <f t="shared" si="2"/>
        <v>0</v>
      </c>
      <c r="S109" s="202">
        <v>0</v>
      </c>
      <c r="T109" s="203">
        <f t="shared" si="3"/>
        <v>0</v>
      </c>
      <c r="AR109" s="19" t="s">
        <v>258</v>
      </c>
      <c r="AT109" s="19" t="s">
        <v>198</v>
      </c>
      <c r="AU109" s="19" t="s">
        <v>23</v>
      </c>
      <c r="AY109" s="19" t="s">
        <v>195</v>
      </c>
      <c r="BE109" s="204">
        <f t="shared" si="4"/>
        <v>0</v>
      </c>
      <c r="BF109" s="204">
        <f t="shared" si="5"/>
        <v>0</v>
      </c>
      <c r="BG109" s="204">
        <f t="shared" si="6"/>
        <v>0</v>
      </c>
      <c r="BH109" s="204">
        <f t="shared" si="7"/>
        <v>0</v>
      </c>
      <c r="BI109" s="204">
        <f t="shared" si="8"/>
        <v>0</v>
      </c>
      <c r="BJ109" s="19" t="s">
        <v>23</v>
      </c>
      <c r="BK109" s="204">
        <f t="shared" si="9"/>
        <v>0</v>
      </c>
      <c r="BL109" s="19" t="s">
        <v>258</v>
      </c>
      <c r="BM109" s="19" t="s">
        <v>5300</v>
      </c>
    </row>
    <row r="110" spans="2:65" s="1" customFormat="1" ht="20.399999999999999" customHeight="1">
      <c r="B110" s="36"/>
      <c r="C110" s="193" t="s">
        <v>512</v>
      </c>
      <c r="D110" s="193" t="s">
        <v>198</v>
      </c>
      <c r="E110" s="194" t="s">
        <v>5301</v>
      </c>
      <c r="F110" s="195" t="s">
        <v>5302</v>
      </c>
      <c r="G110" s="196" t="s">
        <v>206</v>
      </c>
      <c r="H110" s="197">
        <v>12.76</v>
      </c>
      <c r="I110" s="198"/>
      <c r="J110" s="199">
        <f t="shared" si="0"/>
        <v>0</v>
      </c>
      <c r="K110" s="195" t="s">
        <v>22</v>
      </c>
      <c r="L110" s="56"/>
      <c r="M110" s="200" t="s">
        <v>22</v>
      </c>
      <c r="N110" s="201" t="s">
        <v>46</v>
      </c>
      <c r="O110" s="37"/>
      <c r="P110" s="202">
        <f t="shared" si="1"/>
        <v>0</v>
      </c>
      <c r="Q110" s="202">
        <v>0</v>
      </c>
      <c r="R110" s="202">
        <f t="shared" si="2"/>
        <v>0</v>
      </c>
      <c r="S110" s="202">
        <v>0</v>
      </c>
      <c r="T110" s="203">
        <f t="shared" si="3"/>
        <v>0</v>
      </c>
      <c r="AR110" s="19" t="s">
        <v>258</v>
      </c>
      <c r="AT110" s="19" t="s">
        <v>198</v>
      </c>
      <c r="AU110" s="19" t="s">
        <v>23</v>
      </c>
      <c r="AY110" s="19" t="s">
        <v>195</v>
      </c>
      <c r="BE110" s="204">
        <f t="shared" si="4"/>
        <v>0</v>
      </c>
      <c r="BF110" s="204">
        <f t="shared" si="5"/>
        <v>0</v>
      </c>
      <c r="BG110" s="204">
        <f t="shared" si="6"/>
        <v>0</v>
      </c>
      <c r="BH110" s="204">
        <f t="shared" si="7"/>
        <v>0</v>
      </c>
      <c r="BI110" s="204">
        <f t="shared" si="8"/>
        <v>0</v>
      </c>
      <c r="BJ110" s="19" t="s">
        <v>23</v>
      </c>
      <c r="BK110" s="204">
        <f t="shared" si="9"/>
        <v>0</v>
      </c>
      <c r="BL110" s="19" t="s">
        <v>258</v>
      </c>
      <c r="BM110" s="19" t="s">
        <v>5303</v>
      </c>
    </row>
    <row r="111" spans="2:65" s="1" customFormat="1" ht="20.399999999999999" customHeight="1">
      <c r="B111" s="36"/>
      <c r="C111" s="193" t="s">
        <v>516</v>
      </c>
      <c r="D111" s="193" t="s">
        <v>198</v>
      </c>
      <c r="E111" s="194" t="s">
        <v>5304</v>
      </c>
      <c r="F111" s="195" t="s">
        <v>5305</v>
      </c>
      <c r="G111" s="196" t="s">
        <v>206</v>
      </c>
      <c r="H111" s="197">
        <v>12.76</v>
      </c>
      <c r="I111" s="198"/>
      <c r="J111" s="199">
        <f t="shared" si="0"/>
        <v>0</v>
      </c>
      <c r="K111" s="195" t="s">
        <v>22</v>
      </c>
      <c r="L111" s="56"/>
      <c r="M111" s="200" t="s">
        <v>22</v>
      </c>
      <c r="N111" s="201" t="s">
        <v>46</v>
      </c>
      <c r="O111" s="37"/>
      <c r="P111" s="202">
        <f t="shared" si="1"/>
        <v>0</v>
      </c>
      <c r="Q111" s="202">
        <v>0</v>
      </c>
      <c r="R111" s="202">
        <f t="shared" si="2"/>
        <v>0</v>
      </c>
      <c r="S111" s="202">
        <v>0</v>
      </c>
      <c r="T111" s="203">
        <f t="shared" si="3"/>
        <v>0</v>
      </c>
      <c r="AR111" s="19" t="s">
        <v>258</v>
      </c>
      <c r="AT111" s="19" t="s">
        <v>198</v>
      </c>
      <c r="AU111" s="19" t="s">
        <v>23</v>
      </c>
      <c r="AY111" s="19" t="s">
        <v>195</v>
      </c>
      <c r="BE111" s="204">
        <f t="shared" si="4"/>
        <v>0</v>
      </c>
      <c r="BF111" s="204">
        <f t="shared" si="5"/>
        <v>0</v>
      </c>
      <c r="BG111" s="204">
        <f t="shared" si="6"/>
        <v>0</v>
      </c>
      <c r="BH111" s="204">
        <f t="shared" si="7"/>
        <v>0</v>
      </c>
      <c r="BI111" s="204">
        <f t="shared" si="8"/>
        <v>0</v>
      </c>
      <c r="BJ111" s="19" t="s">
        <v>23</v>
      </c>
      <c r="BK111" s="204">
        <f t="shared" si="9"/>
        <v>0</v>
      </c>
      <c r="BL111" s="19" t="s">
        <v>258</v>
      </c>
      <c r="BM111" s="19" t="s">
        <v>5306</v>
      </c>
    </row>
    <row r="112" spans="2:65" s="1" customFormat="1" ht="20.399999999999999" customHeight="1">
      <c r="B112" s="36"/>
      <c r="C112" s="193" t="s">
        <v>523</v>
      </c>
      <c r="D112" s="193" t="s">
        <v>198</v>
      </c>
      <c r="E112" s="194" t="s">
        <v>5307</v>
      </c>
      <c r="F112" s="195" t="s">
        <v>5308</v>
      </c>
      <c r="G112" s="196" t="s">
        <v>231</v>
      </c>
      <c r="H112" s="197">
        <v>1.1399999999999999</v>
      </c>
      <c r="I112" s="198"/>
      <c r="J112" s="199">
        <f t="shared" si="0"/>
        <v>0</v>
      </c>
      <c r="K112" s="195" t="s">
        <v>22</v>
      </c>
      <c r="L112" s="56"/>
      <c r="M112" s="200" t="s">
        <v>22</v>
      </c>
      <c r="N112" s="201" t="s">
        <v>46</v>
      </c>
      <c r="O112" s="37"/>
      <c r="P112" s="202">
        <f t="shared" si="1"/>
        <v>0</v>
      </c>
      <c r="Q112" s="202">
        <v>0</v>
      </c>
      <c r="R112" s="202">
        <f t="shared" si="2"/>
        <v>0</v>
      </c>
      <c r="S112" s="202">
        <v>0</v>
      </c>
      <c r="T112" s="203">
        <f t="shared" si="3"/>
        <v>0</v>
      </c>
      <c r="AR112" s="19" t="s">
        <v>258</v>
      </c>
      <c r="AT112" s="19" t="s">
        <v>198</v>
      </c>
      <c r="AU112" s="19" t="s">
        <v>23</v>
      </c>
      <c r="AY112" s="19" t="s">
        <v>195</v>
      </c>
      <c r="BE112" s="204">
        <f t="shared" si="4"/>
        <v>0</v>
      </c>
      <c r="BF112" s="204">
        <f t="shared" si="5"/>
        <v>0</v>
      </c>
      <c r="BG112" s="204">
        <f t="shared" si="6"/>
        <v>0</v>
      </c>
      <c r="BH112" s="204">
        <f t="shared" si="7"/>
        <v>0</v>
      </c>
      <c r="BI112" s="204">
        <f t="shared" si="8"/>
        <v>0</v>
      </c>
      <c r="BJ112" s="19" t="s">
        <v>23</v>
      </c>
      <c r="BK112" s="204">
        <f t="shared" si="9"/>
        <v>0</v>
      </c>
      <c r="BL112" s="19" t="s">
        <v>258</v>
      </c>
      <c r="BM112" s="19" t="s">
        <v>5309</v>
      </c>
    </row>
    <row r="113" spans="2:65" s="1" customFormat="1" ht="20.399999999999999" customHeight="1">
      <c r="B113" s="36"/>
      <c r="C113" s="193" t="s">
        <v>528</v>
      </c>
      <c r="D113" s="193" t="s">
        <v>198</v>
      </c>
      <c r="E113" s="194" t="s">
        <v>5310</v>
      </c>
      <c r="F113" s="195" t="s">
        <v>3710</v>
      </c>
      <c r="G113" s="196" t="s">
        <v>206</v>
      </c>
      <c r="H113" s="197">
        <v>7.97</v>
      </c>
      <c r="I113" s="198"/>
      <c r="J113" s="199">
        <f t="shared" si="0"/>
        <v>0</v>
      </c>
      <c r="K113" s="195" t="s">
        <v>22</v>
      </c>
      <c r="L113" s="56"/>
      <c r="M113" s="200" t="s">
        <v>22</v>
      </c>
      <c r="N113" s="255" t="s">
        <v>46</v>
      </c>
      <c r="O113" s="256"/>
      <c r="P113" s="257">
        <f t="shared" si="1"/>
        <v>0</v>
      </c>
      <c r="Q113" s="257">
        <v>0</v>
      </c>
      <c r="R113" s="257">
        <f t="shared" si="2"/>
        <v>0</v>
      </c>
      <c r="S113" s="257">
        <v>0</v>
      </c>
      <c r="T113" s="258">
        <f t="shared" si="3"/>
        <v>0</v>
      </c>
      <c r="AR113" s="19" t="s">
        <v>258</v>
      </c>
      <c r="AT113" s="19" t="s">
        <v>198</v>
      </c>
      <c r="AU113" s="19" t="s">
        <v>23</v>
      </c>
      <c r="AY113" s="19" t="s">
        <v>195</v>
      </c>
      <c r="BE113" s="204">
        <f t="shared" si="4"/>
        <v>0</v>
      </c>
      <c r="BF113" s="204">
        <f t="shared" si="5"/>
        <v>0</v>
      </c>
      <c r="BG113" s="204">
        <f t="shared" si="6"/>
        <v>0</v>
      </c>
      <c r="BH113" s="204">
        <f t="shared" si="7"/>
        <v>0</v>
      </c>
      <c r="BI113" s="204">
        <f t="shared" si="8"/>
        <v>0</v>
      </c>
      <c r="BJ113" s="19" t="s">
        <v>23</v>
      </c>
      <c r="BK113" s="204">
        <f t="shared" si="9"/>
        <v>0</v>
      </c>
      <c r="BL113" s="19" t="s">
        <v>258</v>
      </c>
      <c r="BM113" s="19" t="s">
        <v>5311</v>
      </c>
    </row>
    <row r="114" spans="2:65" s="1" customFormat="1" ht="6.9" customHeight="1">
      <c r="B114" s="51"/>
      <c r="C114" s="52"/>
      <c r="D114" s="52"/>
      <c r="E114" s="52"/>
      <c r="F114" s="52"/>
      <c r="G114" s="52"/>
      <c r="H114" s="52"/>
      <c r="I114" s="139"/>
      <c r="J114" s="52"/>
      <c r="K114" s="52"/>
      <c r="L114" s="56"/>
    </row>
  </sheetData>
  <sheetProtection password="CC35" sheet="1" objects="1" scenarios="1" formatColumns="0" formatRows="0" sort="0" autoFilter="0"/>
  <autoFilter ref="C76:K76"/>
  <mergeCells count="9">
    <mergeCell ref="E67:H67"/>
    <mergeCell ref="E69:H69"/>
    <mergeCell ref="G1:H1"/>
    <mergeCell ref="L2:V2"/>
    <mergeCell ref="E7:H7"/>
    <mergeCell ref="E9:H9"/>
    <mergeCell ref="E24:H24"/>
    <mergeCell ref="E45:H45"/>
    <mergeCell ref="E47:H47"/>
  </mergeCells>
  <hyperlinks>
    <hyperlink ref="F1:G1" location="C2" tooltip="Krycí list soupisu" display="1) Krycí list soupisu"/>
    <hyperlink ref="G1:H1" location="C54" tooltip="Rekapitulace" display="2) Rekapitulace"/>
    <hyperlink ref="J1" location="C76"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4.xml><?xml version="1.0" encoding="utf-8"?>
<worksheet xmlns="http://schemas.openxmlformats.org/spreadsheetml/2006/main" xmlns:r="http://schemas.openxmlformats.org/officeDocument/2006/relationships">
  <sheetPr>
    <pageSetUpPr fitToPage="1"/>
  </sheetPr>
  <dimension ref="A1:BR153"/>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153</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s="1" customFormat="1" ht="13.2">
      <c r="B8" s="36"/>
      <c r="C8" s="37"/>
      <c r="D8" s="32" t="s">
        <v>162</v>
      </c>
      <c r="E8" s="37"/>
      <c r="F8" s="37"/>
      <c r="G8" s="37"/>
      <c r="H8" s="37"/>
      <c r="I8" s="118"/>
      <c r="J8" s="37"/>
      <c r="K8" s="40"/>
    </row>
    <row r="9" spans="1:70" s="1" customFormat="1" ht="36.9" customHeight="1">
      <c r="B9" s="36"/>
      <c r="C9" s="37"/>
      <c r="D9" s="37"/>
      <c r="E9" s="419" t="s">
        <v>5312</v>
      </c>
      <c r="F9" s="397"/>
      <c r="G9" s="397"/>
      <c r="H9" s="397"/>
      <c r="I9" s="118"/>
      <c r="J9" s="37"/>
      <c r="K9" s="40"/>
    </row>
    <row r="10" spans="1:70" s="1" customFormat="1">
      <c r="B10" s="36"/>
      <c r="C10" s="37"/>
      <c r="D10" s="37"/>
      <c r="E10" s="37"/>
      <c r="F10" s="37"/>
      <c r="G10" s="37"/>
      <c r="H10" s="37"/>
      <c r="I10" s="118"/>
      <c r="J10" s="37"/>
      <c r="K10" s="40"/>
    </row>
    <row r="11" spans="1:70" s="1" customFormat="1" ht="14.4" customHeight="1">
      <c r="B11" s="36"/>
      <c r="C11" s="37"/>
      <c r="D11" s="32" t="s">
        <v>19</v>
      </c>
      <c r="E11" s="37"/>
      <c r="F11" s="30" t="s">
        <v>22</v>
      </c>
      <c r="G11" s="37"/>
      <c r="H11" s="37"/>
      <c r="I11" s="119" t="s">
        <v>21</v>
      </c>
      <c r="J11" s="30" t="s">
        <v>22</v>
      </c>
      <c r="K11" s="40"/>
    </row>
    <row r="12" spans="1:70" s="1" customFormat="1" ht="14.4" customHeight="1">
      <c r="B12" s="36"/>
      <c r="C12" s="37"/>
      <c r="D12" s="32" t="s">
        <v>24</v>
      </c>
      <c r="E12" s="37"/>
      <c r="F12" s="30" t="s">
        <v>25</v>
      </c>
      <c r="G12" s="37"/>
      <c r="H12" s="37"/>
      <c r="I12" s="119" t="s">
        <v>26</v>
      </c>
      <c r="J12" s="120" t="str">
        <f>'Rekapitulace stavby'!AN8</f>
        <v>4.1.2017</v>
      </c>
      <c r="K12" s="40"/>
    </row>
    <row r="13" spans="1:70" s="1" customFormat="1" ht="10.8" customHeight="1">
      <c r="B13" s="36"/>
      <c r="C13" s="37"/>
      <c r="D13" s="37"/>
      <c r="E13" s="37"/>
      <c r="F13" s="37"/>
      <c r="G13" s="37"/>
      <c r="H13" s="37"/>
      <c r="I13" s="118"/>
      <c r="J13" s="37"/>
      <c r="K13" s="40"/>
    </row>
    <row r="14" spans="1:70" s="1" customFormat="1" ht="14.4" customHeight="1">
      <c r="B14" s="36"/>
      <c r="C14" s="37"/>
      <c r="D14" s="32" t="s">
        <v>30</v>
      </c>
      <c r="E14" s="37"/>
      <c r="F14" s="37"/>
      <c r="G14" s="37"/>
      <c r="H14" s="37"/>
      <c r="I14" s="119" t="s">
        <v>31</v>
      </c>
      <c r="J14" s="30" t="s">
        <v>22</v>
      </c>
      <c r="K14" s="40"/>
    </row>
    <row r="15" spans="1:70" s="1" customFormat="1" ht="18" customHeight="1">
      <c r="B15" s="36"/>
      <c r="C15" s="37"/>
      <c r="D15" s="37"/>
      <c r="E15" s="30" t="s">
        <v>32</v>
      </c>
      <c r="F15" s="37"/>
      <c r="G15" s="37"/>
      <c r="H15" s="37"/>
      <c r="I15" s="119" t="s">
        <v>33</v>
      </c>
      <c r="J15" s="30" t="s">
        <v>22</v>
      </c>
      <c r="K15" s="40"/>
    </row>
    <row r="16" spans="1:70" s="1" customFormat="1" ht="6.9" customHeight="1">
      <c r="B16" s="36"/>
      <c r="C16" s="37"/>
      <c r="D16" s="37"/>
      <c r="E16" s="37"/>
      <c r="F16" s="37"/>
      <c r="G16" s="37"/>
      <c r="H16" s="37"/>
      <c r="I16" s="118"/>
      <c r="J16" s="37"/>
      <c r="K16" s="40"/>
    </row>
    <row r="17" spans="2:11" s="1" customFormat="1" ht="14.4" customHeight="1">
      <c r="B17" s="36"/>
      <c r="C17" s="37"/>
      <c r="D17" s="32" t="s">
        <v>34</v>
      </c>
      <c r="E17" s="37"/>
      <c r="F17" s="37"/>
      <c r="G17" s="37"/>
      <c r="H17" s="37"/>
      <c r="I17" s="119" t="s">
        <v>31</v>
      </c>
      <c r="J17" s="30" t="str">
        <f>IF('Rekapitulace stavby'!AN13="Vyplň údaj","",IF('Rekapitulace stavby'!AN13="","",'Rekapitulace stavby'!AN13))</f>
        <v/>
      </c>
      <c r="K17" s="40"/>
    </row>
    <row r="18" spans="2:11" s="1" customFormat="1" ht="18" customHeight="1">
      <c r="B18" s="36"/>
      <c r="C18" s="37"/>
      <c r="D18" s="37"/>
      <c r="E18" s="30" t="str">
        <f>IF('Rekapitulace stavby'!E14="Vyplň údaj","",IF('Rekapitulace stavby'!E14="","",'Rekapitulace stavby'!E14))</f>
        <v/>
      </c>
      <c r="F18" s="37"/>
      <c r="G18" s="37"/>
      <c r="H18" s="37"/>
      <c r="I18" s="119" t="s">
        <v>33</v>
      </c>
      <c r="J18" s="30" t="str">
        <f>IF('Rekapitulace stavby'!AN14="Vyplň údaj","",IF('Rekapitulace stavby'!AN14="","",'Rekapitulace stavby'!AN14))</f>
        <v/>
      </c>
      <c r="K18" s="40"/>
    </row>
    <row r="19" spans="2:11" s="1" customFormat="1" ht="6.9" customHeight="1">
      <c r="B19" s="36"/>
      <c r="C19" s="37"/>
      <c r="D19" s="37"/>
      <c r="E19" s="37"/>
      <c r="F19" s="37"/>
      <c r="G19" s="37"/>
      <c r="H19" s="37"/>
      <c r="I19" s="118"/>
      <c r="J19" s="37"/>
      <c r="K19" s="40"/>
    </row>
    <row r="20" spans="2:11" s="1" customFormat="1" ht="14.4" customHeight="1">
      <c r="B20" s="36"/>
      <c r="C20" s="37"/>
      <c r="D20" s="32" t="s">
        <v>36</v>
      </c>
      <c r="E20" s="37"/>
      <c r="F20" s="37"/>
      <c r="G20" s="37"/>
      <c r="H20" s="37"/>
      <c r="I20" s="119" t="s">
        <v>31</v>
      </c>
      <c r="J20" s="30" t="s">
        <v>22</v>
      </c>
      <c r="K20" s="40"/>
    </row>
    <row r="21" spans="2:11" s="1" customFormat="1" ht="18" customHeight="1">
      <c r="B21" s="36"/>
      <c r="C21" s="37"/>
      <c r="D21" s="37"/>
      <c r="E21" s="30" t="s">
        <v>37</v>
      </c>
      <c r="F21" s="37"/>
      <c r="G21" s="37"/>
      <c r="H21" s="37"/>
      <c r="I21" s="119" t="s">
        <v>33</v>
      </c>
      <c r="J21" s="30" t="s">
        <v>22</v>
      </c>
      <c r="K21" s="40"/>
    </row>
    <row r="22" spans="2:11" s="1" customFormat="1" ht="6.9" customHeight="1">
      <c r="B22" s="36"/>
      <c r="C22" s="37"/>
      <c r="D22" s="37"/>
      <c r="E22" s="37"/>
      <c r="F22" s="37"/>
      <c r="G22" s="37"/>
      <c r="H22" s="37"/>
      <c r="I22" s="118"/>
      <c r="J22" s="37"/>
      <c r="K22" s="40"/>
    </row>
    <row r="23" spans="2:11" s="1" customFormat="1" ht="14.4" customHeight="1">
      <c r="B23" s="36"/>
      <c r="C23" s="37"/>
      <c r="D23" s="32" t="s">
        <v>39</v>
      </c>
      <c r="E23" s="37"/>
      <c r="F23" s="37"/>
      <c r="G23" s="37"/>
      <c r="H23" s="37"/>
      <c r="I23" s="118"/>
      <c r="J23" s="37"/>
      <c r="K23" s="40"/>
    </row>
    <row r="24" spans="2:11" s="7" customFormat="1" ht="20.399999999999999" customHeight="1">
      <c r="B24" s="121"/>
      <c r="C24" s="122"/>
      <c r="D24" s="122"/>
      <c r="E24" s="409" t="s">
        <v>22</v>
      </c>
      <c r="F24" s="420"/>
      <c r="G24" s="420"/>
      <c r="H24" s="420"/>
      <c r="I24" s="123"/>
      <c r="J24" s="122"/>
      <c r="K24" s="124"/>
    </row>
    <row r="25" spans="2:11" s="1" customFormat="1" ht="6.9" customHeight="1">
      <c r="B25" s="36"/>
      <c r="C25" s="37"/>
      <c r="D25" s="37"/>
      <c r="E25" s="37"/>
      <c r="F25" s="37"/>
      <c r="G25" s="37"/>
      <c r="H25" s="37"/>
      <c r="I25" s="118"/>
      <c r="J25" s="37"/>
      <c r="K25" s="40"/>
    </row>
    <row r="26" spans="2:11" s="1" customFormat="1" ht="6.9" customHeight="1">
      <c r="B26" s="36"/>
      <c r="C26" s="37"/>
      <c r="D26" s="81"/>
      <c r="E26" s="81"/>
      <c r="F26" s="81"/>
      <c r="G26" s="81"/>
      <c r="H26" s="81"/>
      <c r="I26" s="125"/>
      <c r="J26" s="81"/>
      <c r="K26" s="126"/>
    </row>
    <row r="27" spans="2:11" s="1" customFormat="1" ht="25.35" customHeight="1">
      <c r="B27" s="36"/>
      <c r="C27" s="37"/>
      <c r="D27" s="127" t="s">
        <v>41</v>
      </c>
      <c r="E27" s="37"/>
      <c r="F27" s="37"/>
      <c r="G27" s="37"/>
      <c r="H27" s="37"/>
      <c r="I27" s="118"/>
      <c r="J27" s="128">
        <f>ROUND(J78,2)</f>
        <v>0</v>
      </c>
      <c r="K27" s="40"/>
    </row>
    <row r="28" spans="2:11" s="1" customFormat="1" ht="6.9" customHeight="1">
      <c r="B28" s="36"/>
      <c r="C28" s="37"/>
      <c r="D28" s="81"/>
      <c r="E28" s="81"/>
      <c r="F28" s="81"/>
      <c r="G28" s="81"/>
      <c r="H28" s="81"/>
      <c r="I28" s="125"/>
      <c r="J28" s="81"/>
      <c r="K28" s="126"/>
    </row>
    <row r="29" spans="2:11" s="1" customFormat="1" ht="14.4" customHeight="1">
      <c r="B29" s="36"/>
      <c r="C29" s="37"/>
      <c r="D29" s="37"/>
      <c r="E29" s="37"/>
      <c r="F29" s="41" t="s">
        <v>43</v>
      </c>
      <c r="G29" s="37"/>
      <c r="H29" s="37"/>
      <c r="I29" s="129" t="s">
        <v>42</v>
      </c>
      <c r="J29" s="41" t="s">
        <v>44</v>
      </c>
      <c r="K29" s="40"/>
    </row>
    <row r="30" spans="2:11" s="1" customFormat="1" ht="14.4" customHeight="1">
      <c r="B30" s="36"/>
      <c r="C30" s="37"/>
      <c r="D30" s="44" t="s">
        <v>45</v>
      </c>
      <c r="E30" s="44" t="s">
        <v>46</v>
      </c>
      <c r="F30" s="130">
        <f>ROUND(SUM(BE78:BE152), 2)</f>
        <v>0</v>
      </c>
      <c r="G30" s="37"/>
      <c r="H30" s="37"/>
      <c r="I30" s="131">
        <v>0.21</v>
      </c>
      <c r="J30" s="130">
        <f>ROUND(ROUND((SUM(BE78:BE152)), 2)*I30, 2)</f>
        <v>0</v>
      </c>
      <c r="K30" s="40"/>
    </row>
    <row r="31" spans="2:11" s="1" customFormat="1" ht="14.4" customHeight="1">
      <c r="B31" s="36"/>
      <c r="C31" s="37"/>
      <c r="D31" s="37"/>
      <c r="E31" s="44" t="s">
        <v>47</v>
      </c>
      <c r="F31" s="130">
        <f>ROUND(SUM(BF78:BF152), 2)</f>
        <v>0</v>
      </c>
      <c r="G31" s="37"/>
      <c r="H31" s="37"/>
      <c r="I31" s="131">
        <v>0.15</v>
      </c>
      <c r="J31" s="130">
        <f>ROUND(ROUND((SUM(BF78:BF152)), 2)*I31, 2)</f>
        <v>0</v>
      </c>
      <c r="K31" s="40"/>
    </row>
    <row r="32" spans="2:11" s="1" customFormat="1" ht="14.4" hidden="1" customHeight="1">
      <c r="B32" s="36"/>
      <c r="C32" s="37"/>
      <c r="D32" s="37"/>
      <c r="E32" s="44" t="s">
        <v>48</v>
      </c>
      <c r="F32" s="130">
        <f>ROUND(SUM(BG78:BG152), 2)</f>
        <v>0</v>
      </c>
      <c r="G32" s="37"/>
      <c r="H32" s="37"/>
      <c r="I32" s="131">
        <v>0.21</v>
      </c>
      <c r="J32" s="130">
        <v>0</v>
      </c>
      <c r="K32" s="40"/>
    </row>
    <row r="33" spans="2:11" s="1" customFormat="1" ht="14.4" hidden="1" customHeight="1">
      <c r="B33" s="36"/>
      <c r="C33" s="37"/>
      <c r="D33" s="37"/>
      <c r="E33" s="44" t="s">
        <v>49</v>
      </c>
      <c r="F33" s="130">
        <f>ROUND(SUM(BH78:BH152), 2)</f>
        <v>0</v>
      </c>
      <c r="G33" s="37"/>
      <c r="H33" s="37"/>
      <c r="I33" s="131">
        <v>0.15</v>
      </c>
      <c r="J33" s="130">
        <v>0</v>
      </c>
      <c r="K33" s="40"/>
    </row>
    <row r="34" spans="2:11" s="1" customFormat="1" ht="14.4" hidden="1" customHeight="1">
      <c r="B34" s="36"/>
      <c r="C34" s="37"/>
      <c r="D34" s="37"/>
      <c r="E34" s="44" t="s">
        <v>50</v>
      </c>
      <c r="F34" s="130">
        <f>ROUND(SUM(BI78:BI152), 2)</f>
        <v>0</v>
      </c>
      <c r="G34" s="37"/>
      <c r="H34" s="37"/>
      <c r="I34" s="131">
        <v>0</v>
      </c>
      <c r="J34" s="130">
        <v>0</v>
      </c>
      <c r="K34" s="40"/>
    </row>
    <row r="35" spans="2:11" s="1" customFormat="1" ht="6.9" customHeight="1">
      <c r="B35" s="36"/>
      <c r="C35" s="37"/>
      <c r="D35" s="37"/>
      <c r="E35" s="37"/>
      <c r="F35" s="37"/>
      <c r="G35" s="37"/>
      <c r="H35" s="37"/>
      <c r="I35" s="118"/>
      <c r="J35" s="37"/>
      <c r="K35" s="40"/>
    </row>
    <row r="36" spans="2:11" s="1" customFormat="1" ht="25.35" customHeight="1">
      <c r="B36" s="36"/>
      <c r="C36" s="132"/>
      <c r="D36" s="133" t="s">
        <v>51</v>
      </c>
      <c r="E36" s="75"/>
      <c r="F36" s="75"/>
      <c r="G36" s="134" t="s">
        <v>52</v>
      </c>
      <c r="H36" s="135" t="s">
        <v>53</v>
      </c>
      <c r="I36" s="136"/>
      <c r="J36" s="137">
        <f>SUM(J27:J34)</f>
        <v>0</v>
      </c>
      <c r="K36" s="138"/>
    </row>
    <row r="37" spans="2:11" s="1" customFormat="1" ht="14.4" customHeight="1">
      <c r="B37" s="51"/>
      <c r="C37" s="52"/>
      <c r="D37" s="52"/>
      <c r="E37" s="52"/>
      <c r="F37" s="52"/>
      <c r="G37" s="52"/>
      <c r="H37" s="52"/>
      <c r="I37" s="139"/>
      <c r="J37" s="52"/>
      <c r="K37" s="53"/>
    </row>
    <row r="41" spans="2:11" s="1" customFormat="1" ht="6.9" customHeight="1">
      <c r="B41" s="140"/>
      <c r="C41" s="141"/>
      <c r="D41" s="141"/>
      <c r="E41" s="141"/>
      <c r="F41" s="141"/>
      <c r="G41" s="141"/>
      <c r="H41" s="141"/>
      <c r="I41" s="142"/>
      <c r="J41" s="141"/>
      <c r="K41" s="143"/>
    </row>
    <row r="42" spans="2:11" s="1" customFormat="1" ht="36.9" customHeight="1">
      <c r="B42" s="36"/>
      <c r="C42" s="25" t="s">
        <v>164</v>
      </c>
      <c r="D42" s="37"/>
      <c r="E42" s="37"/>
      <c r="F42" s="37"/>
      <c r="G42" s="37"/>
      <c r="H42" s="37"/>
      <c r="I42" s="118"/>
      <c r="J42" s="37"/>
      <c r="K42" s="40"/>
    </row>
    <row r="43" spans="2:11" s="1" customFormat="1" ht="6.9" customHeight="1">
      <c r="B43" s="36"/>
      <c r="C43" s="37"/>
      <c r="D43" s="37"/>
      <c r="E43" s="37"/>
      <c r="F43" s="37"/>
      <c r="G43" s="37"/>
      <c r="H43" s="37"/>
      <c r="I43" s="118"/>
      <c r="J43" s="37"/>
      <c r="K43" s="40"/>
    </row>
    <row r="44" spans="2:11" s="1" customFormat="1" ht="14.4" customHeight="1">
      <c r="B44" s="36"/>
      <c r="C44" s="32" t="s">
        <v>16</v>
      </c>
      <c r="D44" s="37"/>
      <c r="E44" s="37"/>
      <c r="F44" s="37"/>
      <c r="G44" s="37"/>
      <c r="H44" s="37"/>
      <c r="I44" s="118"/>
      <c r="J44" s="37"/>
      <c r="K44" s="40"/>
    </row>
    <row r="45" spans="2:11" s="1" customFormat="1" ht="20.399999999999999" customHeight="1">
      <c r="B45" s="36"/>
      <c r="C45" s="37"/>
      <c r="D45" s="37"/>
      <c r="E45" s="418" t="str">
        <f>E7</f>
        <v>Přístavba a tělocvična ZŠ Týnec - II. etapa</v>
      </c>
      <c r="F45" s="397"/>
      <c r="G45" s="397"/>
      <c r="H45" s="397"/>
      <c r="I45" s="118"/>
      <c r="J45" s="37"/>
      <c r="K45" s="40"/>
    </row>
    <row r="46" spans="2:11" s="1" customFormat="1" ht="14.4" customHeight="1">
      <c r="B46" s="36"/>
      <c r="C46" s="32" t="s">
        <v>162</v>
      </c>
      <c r="D46" s="37"/>
      <c r="E46" s="37"/>
      <c r="F46" s="37"/>
      <c r="G46" s="37"/>
      <c r="H46" s="37"/>
      <c r="I46" s="118"/>
      <c r="J46" s="37"/>
      <c r="K46" s="40"/>
    </row>
    <row r="47" spans="2:11" s="1" customFormat="1" ht="22.2" customHeight="1">
      <c r="B47" s="36"/>
      <c r="C47" s="37"/>
      <c r="D47" s="37"/>
      <c r="E47" s="419" t="str">
        <f>E9</f>
        <v>SO-305 - Veřejné osvětlení</v>
      </c>
      <c r="F47" s="397"/>
      <c r="G47" s="397"/>
      <c r="H47" s="397"/>
      <c r="I47" s="118"/>
      <c r="J47" s="37"/>
      <c r="K47" s="40"/>
    </row>
    <row r="48" spans="2:11" s="1" customFormat="1" ht="6.9" customHeight="1">
      <c r="B48" s="36"/>
      <c r="C48" s="37"/>
      <c r="D48" s="37"/>
      <c r="E48" s="37"/>
      <c r="F48" s="37"/>
      <c r="G48" s="37"/>
      <c r="H48" s="37"/>
      <c r="I48" s="118"/>
      <c r="J48" s="37"/>
      <c r="K48" s="40"/>
    </row>
    <row r="49" spans="2:47" s="1" customFormat="1" ht="18" customHeight="1">
      <c r="B49" s="36"/>
      <c r="C49" s="32" t="s">
        <v>24</v>
      </c>
      <c r="D49" s="37"/>
      <c r="E49" s="37"/>
      <c r="F49" s="30" t="str">
        <f>F12</f>
        <v>K Náklí 404, 257 41 Týnec nad Sázavou</v>
      </c>
      <c r="G49" s="37"/>
      <c r="H49" s="37"/>
      <c r="I49" s="119" t="s">
        <v>26</v>
      </c>
      <c r="J49" s="120" t="str">
        <f>IF(J12="","",J12)</f>
        <v>4.1.2017</v>
      </c>
      <c r="K49" s="40"/>
    </row>
    <row r="50" spans="2:47" s="1" customFormat="1" ht="6.9" customHeight="1">
      <c r="B50" s="36"/>
      <c r="C50" s="37"/>
      <c r="D50" s="37"/>
      <c r="E50" s="37"/>
      <c r="F50" s="37"/>
      <c r="G50" s="37"/>
      <c r="H50" s="37"/>
      <c r="I50" s="118"/>
      <c r="J50" s="37"/>
      <c r="K50" s="40"/>
    </row>
    <row r="51" spans="2:47" s="1" customFormat="1" ht="13.2">
      <c r="B51" s="36"/>
      <c r="C51" s="32" t="s">
        <v>30</v>
      </c>
      <c r="D51" s="37"/>
      <c r="E51" s="37"/>
      <c r="F51" s="30" t="str">
        <f>E15</f>
        <v>Město Týnec nad Sázavou</v>
      </c>
      <c r="G51" s="37"/>
      <c r="H51" s="37"/>
      <c r="I51" s="119" t="s">
        <v>36</v>
      </c>
      <c r="J51" s="30" t="str">
        <f>E21</f>
        <v>Sladký &amp; Partners s.r.o., projektový atelier</v>
      </c>
      <c r="K51" s="40"/>
    </row>
    <row r="52" spans="2:47" s="1" customFormat="1" ht="14.4" customHeight="1">
      <c r="B52" s="36"/>
      <c r="C52" s="32" t="s">
        <v>34</v>
      </c>
      <c r="D52" s="37"/>
      <c r="E52" s="37"/>
      <c r="F52" s="30" t="str">
        <f>IF(E18="","",E18)</f>
        <v/>
      </c>
      <c r="G52" s="37"/>
      <c r="H52" s="37"/>
      <c r="I52" s="118"/>
      <c r="J52" s="37"/>
      <c r="K52" s="40"/>
    </row>
    <row r="53" spans="2:47" s="1" customFormat="1" ht="10.35" customHeight="1">
      <c r="B53" s="36"/>
      <c r="C53" s="37"/>
      <c r="D53" s="37"/>
      <c r="E53" s="37"/>
      <c r="F53" s="37"/>
      <c r="G53" s="37"/>
      <c r="H53" s="37"/>
      <c r="I53" s="118"/>
      <c r="J53" s="37"/>
      <c r="K53" s="40"/>
    </row>
    <row r="54" spans="2:47" s="1" customFormat="1" ht="29.25" customHeight="1">
      <c r="B54" s="36"/>
      <c r="C54" s="144" t="s">
        <v>165</v>
      </c>
      <c r="D54" s="132"/>
      <c r="E54" s="132"/>
      <c r="F54" s="132"/>
      <c r="G54" s="132"/>
      <c r="H54" s="132"/>
      <c r="I54" s="145"/>
      <c r="J54" s="146" t="s">
        <v>166</v>
      </c>
      <c r="K54" s="147"/>
    </row>
    <row r="55" spans="2:47" s="1" customFormat="1" ht="10.35" customHeight="1">
      <c r="B55" s="36"/>
      <c r="C55" s="37"/>
      <c r="D55" s="37"/>
      <c r="E55" s="37"/>
      <c r="F55" s="37"/>
      <c r="G55" s="37"/>
      <c r="H55" s="37"/>
      <c r="I55" s="118"/>
      <c r="J55" s="37"/>
      <c r="K55" s="40"/>
    </row>
    <row r="56" spans="2:47" s="1" customFormat="1" ht="29.25" customHeight="1">
      <c r="B56" s="36"/>
      <c r="C56" s="148" t="s">
        <v>167</v>
      </c>
      <c r="D56" s="37"/>
      <c r="E56" s="37"/>
      <c r="F56" s="37"/>
      <c r="G56" s="37"/>
      <c r="H56" s="37"/>
      <c r="I56" s="118"/>
      <c r="J56" s="128">
        <f>J78</f>
        <v>0</v>
      </c>
      <c r="K56" s="40"/>
      <c r="AU56" s="19" t="s">
        <v>168</v>
      </c>
    </row>
    <row r="57" spans="2:47" s="8" customFormat="1" ht="24.9" customHeight="1">
      <c r="B57" s="149"/>
      <c r="C57" s="150"/>
      <c r="D57" s="151" t="s">
        <v>5313</v>
      </c>
      <c r="E57" s="152"/>
      <c r="F57" s="152"/>
      <c r="G57" s="152"/>
      <c r="H57" s="152"/>
      <c r="I57" s="153"/>
      <c r="J57" s="154">
        <f>J79</f>
        <v>0</v>
      </c>
      <c r="K57" s="155"/>
    </row>
    <row r="58" spans="2:47" s="8" customFormat="1" ht="24.9" customHeight="1">
      <c r="B58" s="149"/>
      <c r="C58" s="150"/>
      <c r="D58" s="151" t="s">
        <v>5314</v>
      </c>
      <c r="E58" s="152"/>
      <c r="F58" s="152"/>
      <c r="G58" s="152"/>
      <c r="H58" s="152"/>
      <c r="I58" s="153"/>
      <c r="J58" s="154">
        <f>J151</f>
        <v>0</v>
      </c>
      <c r="K58" s="155"/>
    </row>
    <row r="59" spans="2:47" s="1" customFormat="1" ht="21.75" customHeight="1">
      <c r="B59" s="36"/>
      <c r="C59" s="37"/>
      <c r="D59" s="37"/>
      <c r="E59" s="37"/>
      <c r="F59" s="37"/>
      <c r="G59" s="37"/>
      <c r="H59" s="37"/>
      <c r="I59" s="118"/>
      <c r="J59" s="37"/>
      <c r="K59" s="40"/>
    </row>
    <row r="60" spans="2:47" s="1" customFormat="1" ht="6.9" customHeight="1">
      <c r="B60" s="51"/>
      <c r="C60" s="52"/>
      <c r="D60" s="52"/>
      <c r="E60" s="52"/>
      <c r="F60" s="52"/>
      <c r="G60" s="52"/>
      <c r="H60" s="52"/>
      <c r="I60" s="139"/>
      <c r="J60" s="52"/>
      <c r="K60" s="53"/>
    </row>
    <row r="64" spans="2:47" s="1" customFormat="1" ht="6.9" customHeight="1">
      <c r="B64" s="54"/>
      <c r="C64" s="55"/>
      <c r="D64" s="55"/>
      <c r="E64" s="55"/>
      <c r="F64" s="55"/>
      <c r="G64" s="55"/>
      <c r="H64" s="55"/>
      <c r="I64" s="142"/>
      <c r="J64" s="55"/>
      <c r="K64" s="55"/>
      <c r="L64" s="56"/>
    </row>
    <row r="65" spans="2:65" s="1" customFormat="1" ht="36.9" customHeight="1">
      <c r="B65" s="36"/>
      <c r="C65" s="57" t="s">
        <v>179</v>
      </c>
      <c r="D65" s="58"/>
      <c r="E65" s="58"/>
      <c r="F65" s="58"/>
      <c r="G65" s="58"/>
      <c r="H65" s="58"/>
      <c r="I65" s="163"/>
      <c r="J65" s="58"/>
      <c r="K65" s="58"/>
      <c r="L65" s="56"/>
    </row>
    <row r="66" spans="2:65" s="1" customFormat="1" ht="6.9" customHeight="1">
      <c r="B66" s="36"/>
      <c r="C66" s="58"/>
      <c r="D66" s="58"/>
      <c r="E66" s="58"/>
      <c r="F66" s="58"/>
      <c r="G66" s="58"/>
      <c r="H66" s="58"/>
      <c r="I66" s="163"/>
      <c r="J66" s="58"/>
      <c r="K66" s="58"/>
      <c r="L66" s="56"/>
    </row>
    <row r="67" spans="2:65" s="1" customFormat="1" ht="14.4" customHeight="1">
      <c r="B67" s="36"/>
      <c r="C67" s="60" t="s">
        <v>16</v>
      </c>
      <c r="D67" s="58"/>
      <c r="E67" s="58"/>
      <c r="F67" s="58"/>
      <c r="G67" s="58"/>
      <c r="H67" s="58"/>
      <c r="I67" s="163"/>
      <c r="J67" s="58"/>
      <c r="K67" s="58"/>
      <c r="L67" s="56"/>
    </row>
    <row r="68" spans="2:65" s="1" customFormat="1" ht="20.399999999999999" customHeight="1">
      <c r="B68" s="36"/>
      <c r="C68" s="58"/>
      <c r="D68" s="58"/>
      <c r="E68" s="416" t="str">
        <f>E7</f>
        <v>Přístavba a tělocvična ZŠ Týnec - II. etapa</v>
      </c>
      <c r="F68" s="390"/>
      <c r="G68" s="390"/>
      <c r="H68" s="390"/>
      <c r="I68" s="163"/>
      <c r="J68" s="58"/>
      <c r="K68" s="58"/>
      <c r="L68" s="56"/>
    </row>
    <row r="69" spans="2:65" s="1" customFormat="1" ht="14.4" customHeight="1">
      <c r="B69" s="36"/>
      <c r="C69" s="60" t="s">
        <v>162</v>
      </c>
      <c r="D69" s="58"/>
      <c r="E69" s="58"/>
      <c r="F69" s="58"/>
      <c r="G69" s="58"/>
      <c r="H69" s="58"/>
      <c r="I69" s="163"/>
      <c r="J69" s="58"/>
      <c r="K69" s="58"/>
      <c r="L69" s="56"/>
    </row>
    <row r="70" spans="2:65" s="1" customFormat="1" ht="22.2" customHeight="1">
      <c r="B70" s="36"/>
      <c r="C70" s="58"/>
      <c r="D70" s="58"/>
      <c r="E70" s="387" t="str">
        <f>E9</f>
        <v>SO-305 - Veřejné osvětlení</v>
      </c>
      <c r="F70" s="390"/>
      <c r="G70" s="390"/>
      <c r="H70" s="390"/>
      <c r="I70" s="163"/>
      <c r="J70" s="58"/>
      <c r="K70" s="58"/>
      <c r="L70" s="56"/>
    </row>
    <row r="71" spans="2:65" s="1" customFormat="1" ht="6.9" customHeight="1">
      <c r="B71" s="36"/>
      <c r="C71" s="58"/>
      <c r="D71" s="58"/>
      <c r="E71" s="58"/>
      <c r="F71" s="58"/>
      <c r="G71" s="58"/>
      <c r="H71" s="58"/>
      <c r="I71" s="163"/>
      <c r="J71" s="58"/>
      <c r="K71" s="58"/>
      <c r="L71" s="56"/>
    </row>
    <row r="72" spans="2:65" s="1" customFormat="1" ht="18" customHeight="1">
      <c r="B72" s="36"/>
      <c r="C72" s="60" t="s">
        <v>24</v>
      </c>
      <c r="D72" s="58"/>
      <c r="E72" s="58"/>
      <c r="F72" s="164" t="str">
        <f>F12</f>
        <v>K Náklí 404, 257 41 Týnec nad Sázavou</v>
      </c>
      <c r="G72" s="58"/>
      <c r="H72" s="58"/>
      <c r="I72" s="165" t="s">
        <v>26</v>
      </c>
      <c r="J72" s="68" t="str">
        <f>IF(J12="","",J12)</f>
        <v>4.1.2017</v>
      </c>
      <c r="K72" s="58"/>
      <c r="L72" s="56"/>
    </row>
    <row r="73" spans="2:65" s="1" customFormat="1" ht="6.9" customHeight="1">
      <c r="B73" s="36"/>
      <c r="C73" s="58"/>
      <c r="D73" s="58"/>
      <c r="E73" s="58"/>
      <c r="F73" s="58"/>
      <c r="G73" s="58"/>
      <c r="H73" s="58"/>
      <c r="I73" s="163"/>
      <c r="J73" s="58"/>
      <c r="K73" s="58"/>
      <c r="L73" s="56"/>
    </row>
    <row r="74" spans="2:65" s="1" customFormat="1" ht="13.2">
      <c r="B74" s="36"/>
      <c r="C74" s="60" t="s">
        <v>30</v>
      </c>
      <c r="D74" s="58"/>
      <c r="E74" s="58"/>
      <c r="F74" s="164" t="str">
        <f>E15</f>
        <v>Město Týnec nad Sázavou</v>
      </c>
      <c r="G74" s="58"/>
      <c r="H74" s="58"/>
      <c r="I74" s="165" t="s">
        <v>36</v>
      </c>
      <c r="J74" s="164" t="str">
        <f>E21</f>
        <v>Sladký &amp; Partners s.r.o., projektový atelier</v>
      </c>
      <c r="K74" s="58"/>
      <c r="L74" s="56"/>
    </row>
    <row r="75" spans="2:65" s="1" customFormat="1" ht="14.4" customHeight="1">
      <c r="B75" s="36"/>
      <c r="C75" s="60" t="s">
        <v>34</v>
      </c>
      <c r="D75" s="58"/>
      <c r="E75" s="58"/>
      <c r="F75" s="164" t="str">
        <f>IF(E18="","",E18)</f>
        <v/>
      </c>
      <c r="G75" s="58"/>
      <c r="H75" s="58"/>
      <c r="I75" s="163"/>
      <c r="J75" s="58"/>
      <c r="K75" s="58"/>
      <c r="L75" s="56"/>
    </row>
    <row r="76" spans="2:65" s="1" customFormat="1" ht="10.35" customHeight="1">
      <c r="B76" s="36"/>
      <c r="C76" s="58"/>
      <c r="D76" s="58"/>
      <c r="E76" s="58"/>
      <c r="F76" s="58"/>
      <c r="G76" s="58"/>
      <c r="H76" s="58"/>
      <c r="I76" s="163"/>
      <c r="J76" s="58"/>
      <c r="K76" s="58"/>
      <c r="L76" s="56"/>
    </row>
    <row r="77" spans="2:65" s="10" customFormat="1" ht="29.25" customHeight="1">
      <c r="B77" s="166"/>
      <c r="C77" s="167" t="s">
        <v>180</v>
      </c>
      <c r="D77" s="168" t="s">
        <v>60</v>
      </c>
      <c r="E77" s="168" t="s">
        <v>56</v>
      </c>
      <c r="F77" s="168" t="s">
        <v>181</v>
      </c>
      <c r="G77" s="168" t="s">
        <v>182</v>
      </c>
      <c r="H77" s="168" t="s">
        <v>183</v>
      </c>
      <c r="I77" s="169" t="s">
        <v>184</v>
      </c>
      <c r="J77" s="168" t="s">
        <v>166</v>
      </c>
      <c r="K77" s="170" t="s">
        <v>185</v>
      </c>
      <c r="L77" s="171"/>
      <c r="M77" s="77" t="s">
        <v>186</v>
      </c>
      <c r="N77" s="78" t="s">
        <v>45</v>
      </c>
      <c r="O77" s="78" t="s">
        <v>187</v>
      </c>
      <c r="P77" s="78" t="s">
        <v>188</v>
      </c>
      <c r="Q77" s="78" t="s">
        <v>189</v>
      </c>
      <c r="R77" s="78" t="s">
        <v>190</v>
      </c>
      <c r="S77" s="78" t="s">
        <v>191</v>
      </c>
      <c r="T77" s="79" t="s">
        <v>192</v>
      </c>
    </row>
    <row r="78" spans="2:65" s="1" customFormat="1" ht="29.25" customHeight="1">
      <c r="B78" s="36"/>
      <c r="C78" s="83" t="s">
        <v>167</v>
      </c>
      <c r="D78" s="58"/>
      <c r="E78" s="58"/>
      <c r="F78" s="58"/>
      <c r="G78" s="58"/>
      <c r="H78" s="58"/>
      <c r="I78" s="163"/>
      <c r="J78" s="172">
        <f>BK78</f>
        <v>0</v>
      </c>
      <c r="K78" s="58"/>
      <c r="L78" s="56"/>
      <c r="M78" s="80"/>
      <c r="N78" s="81"/>
      <c r="O78" s="81"/>
      <c r="P78" s="173">
        <f>P79+P151</f>
        <v>0</v>
      </c>
      <c r="Q78" s="81"/>
      <c r="R78" s="173">
        <f>R79+R151</f>
        <v>0</v>
      </c>
      <c r="S78" s="81"/>
      <c r="T78" s="174">
        <f>T79+T151</f>
        <v>0</v>
      </c>
      <c r="AT78" s="19" t="s">
        <v>74</v>
      </c>
      <c r="AU78" s="19" t="s">
        <v>168</v>
      </c>
      <c r="BK78" s="175">
        <f>BK79+BK151</f>
        <v>0</v>
      </c>
    </row>
    <row r="79" spans="2:65" s="11" customFormat="1" ht="37.35" customHeight="1">
      <c r="B79" s="176"/>
      <c r="C79" s="177"/>
      <c r="D79" s="190" t="s">
        <v>74</v>
      </c>
      <c r="E79" s="281" t="s">
        <v>5315</v>
      </c>
      <c r="F79" s="281" t="s">
        <v>152</v>
      </c>
      <c r="G79" s="177"/>
      <c r="H79" s="177"/>
      <c r="I79" s="180"/>
      <c r="J79" s="282">
        <f>BK79</f>
        <v>0</v>
      </c>
      <c r="K79" s="177"/>
      <c r="L79" s="182"/>
      <c r="M79" s="183"/>
      <c r="N79" s="184"/>
      <c r="O79" s="184"/>
      <c r="P79" s="185">
        <f>SUM(P80:P150)</f>
        <v>0</v>
      </c>
      <c r="Q79" s="184"/>
      <c r="R79" s="185">
        <f>SUM(R80:R150)</f>
        <v>0</v>
      </c>
      <c r="S79" s="184"/>
      <c r="T79" s="186">
        <f>SUM(T80:T150)</f>
        <v>0</v>
      </c>
      <c r="AR79" s="187" t="s">
        <v>23</v>
      </c>
      <c r="AT79" s="188" t="s">
        <v>74</v>
      </c>
      <c r="AU79" s="188" t="s">
        <v>75</v>
      </c>
      <c r="AY79" s="187" t="s">
        <v>195</v>
      </c>
      <c r="BK79" s="189">
        <f>SUM(BK80:BK150)</f>
        <v>0</v>
      </c>
    </row>
    <row r="80" spans="2:65" s="1" customFormat="1" ht="20.399999999999999" customHeight="1">
      <c r="B80" s="36"/>
      <c r="C80" s="260" t="s">
        <v>23</v>
      </c>
      <c r="D80" s="260" t="s">
        <v>267</v>
      </c>
      <c r="E80" s="261" t="s">
        <v>5316</v>
      </c>
      <c r="F80" s="262" t="s">
        <v>5317</v>
      </c>
      <c r="G80" s="263" t="s">
        <v>2177</v>
      </c>
      <c r="H80" s="264">
        <v>28</v>
      </c>
      <c r="I80" s="265"/>
      <c r="J80" s="266">
        <f t="shared" ref="J80:J111" si="0">ROUND(I80*H80,2)</f>
        <v>0</v>
      </c>
      <c r="K80" s="262" t="s">
        <v>22</v>
      </c>
      <c r="L80" s="267"/>
      <c r="M80" s="268" t="s">
        <v>22</v>
      </c>
      <c r="N80" s="269" t="s">
        <v>46</v>
      </c>
      <c r="O80" s="37"/>
      <c r="P80" s="202">
        <f t="shared" ref="P80:P111" si="1">O80*H80</f>
        <v>0</v>
      </c>
      <c r="Q80" s="202">
        <v>0</v>
      </c>
      <c r="R80" s="202">
        <f t="shared" ref="R80:R111" si="2">Q80*H80</f>
        <v>0</v>
      </c>
      <c r="S80" s="202">
        <v>0</v>
      </c>
      <c r="T80" s="203">
        <f t="shared" ref="T80:T111" si="3">S80*H80</f>
        <v>0</v>
      </c>
      <c r="AR80" s="19" t="s">
        <v>512</v>
      </c>
      <c r="AT80" s="19" t="s">
        <v>267</v>
      </c>
      <c r="AU80" s="19" t="s">
        <v>23</v>
      </c>
      <c r="AY80" s="19" t="s">
        <v>195</v>
      </c>
      <c r="BE80" s="204">
        <f t="shared" ref="BE80:BE111" si="4">IF(N80="základní",J80,0)</f>
        <v>0</v>
      </c>
      <c r="BF80" s="204">
        <f t="shared" ref="BF80:BF111" si="5">IF(N80="snížená",J80,0)</f>
        <v>0</v>
      </c>
      <c r="BG80" s="204">
        <f t="shared" ref="BG80:BG111" si="6">IF(N80="zákl. přenesená",J80,0)</f>
        <v>0</v>
      </c>
      <c r="BH80" s="204">
        <f t="shared" ref="BH80:BH111" si="7">IF(N80="sníž. přenesená",J80,0)</f>
        <v>0</v>
      </c>
      <c r="BI80" s="204">
        <f t="shared" ref="BI80:BI111" si="8">IF(N80="nulová",J80,0)</f>
        <v>0</v>
      </c>
      <c r="BJ80" s="19" t="s">
        <v>23</v>
      </c>
      <c r="BK80" s="204">
        <f t="shared" ref="BK80:BK111" si="9">ROUND(I80*H80,2)</f>
        <v>0</v>
      </c>
      <c r="BL80" s="19" t="s">
        <v>258</v>
      </c>
      <c r="BM80" s="19" t="s">
        <v>5318</v>
      </c>
    </row>
    <row r="81" spans="2:65" s="1" customFormat="1" ht="20.399999999999999" customHeight="1">
      <c r="B81" s="36"/>
      <c r="C81" s="260" t="s">
        <v>83</v>
      </c>
      <c r="D81" s="260" t="s">
        <v>267</v>
      </c>
      <c r="E81" s="261" t="s">
        <v>5319</v>
      </c>
      <c r="F81" s="262" t="s">
        <v>5320</v>
      </c>
      <c r="G81" s="263" t="s">
        <v>2177</v>
      </c>
      <c r="H81" s="264">
        <v>4</v>
      </c>
      <c r="I81" s="265"/>
      <c r="J81" s="266">
        <f t="shared" si="0"/>
        <v>0</v>
      </c>
      <c r="K81" s="262" t="s">
        <v>22</v>
      </c>
      <c r="L81" s="267"/>
      <c r="M81" s="268" t="s">
        <v>22</v>
      </c>
      <c r="N81" s="269" t="s">
        <v>46</v>
      </c>
      <c r="O81" s="37"/>
      <c r="P81" s="202">
        <f t="shared" si="1"/>
        <v>0</v>
      </c>
      <c r="Q81" s="202">
        <v>0</v>
      </c>
      <c r="R81" s="202">
        <f t="shared" si="2"/>
        <v>0</v>
      </c>
      <c r="S81" s="202">
        <v>0</v>
      </c>
      <c r="T81" s="203">
        <f t="shared" si="3"/>
        <v>0</v>
      </c>
      <c r="AR81" s="19" t="s">
        <v>512</v>
      </c>
      <c r="AT81" s="19" t="s">
        <v>267</v>
      </c>
      <c r="AU81" s="19" t="s">
        <v>23</v>
      </c>
      <c r="AY81" s="19" t="s">
        <v>195</v>
      </c>
      <c r="BE81" s="204">
        <f t="shared" si="4"/>
        <v>0</v>
      </c>
      <c r="BF81" s="204">
        <f t="shared" si="5"/>
        <v>0</v>
      </c>
      <c r="BG81" s="204">
        <f t="shared" si="6"/>
        <v>0</v>
      </c>
      <c r="BH81" s="204">
        <f t="shared" si="7"/>
        <v>0</v>
      </c>
      <c r="BI81" s="204">
        <f t="shared" si="8"/>
        <v>0</v>
      </c>
      <c r="BJ81" s="19" t="s">
        <v>23</v>
      </c>
      <c r="BK81" s="204">
        <f t="shared" si="9"/>
        <v>0</v>
      </c>
      <c r="BL81" s="19" t="s">
        <v>258</v>
      </c>
      <c r="BM81" s="19" t="s">
        <v>5321</v>
      </c>
    </row>
    <row r="82" spans="2:65" s="1" customFormat="1" ht="20.399999999999999" customHeight="1">
      <c r="B82" s="36"/>
      <c r="C82" s="260" t="s">
        <v>216</v>
      </c>
      <c r="D82" s="260" t="s">
        <v>267</v>
      </c>
      <c r="E82" s="261" t="s">
        <v>5322</v>
      </c>
      <c r="F82" s="262" t="s">
        <v>5323</v>
      </c>
      <c r="G82" s="263" t="s">
        <v>2177</v>
      </c>
      <c r="H82" s="264">
        <v>6</v>
      </c>
      <c r="I82" s="265"/>
      <c r="J82" s="266">
        <f t="shared" si="0"/>
        <v>0</v>
      </c>
      <c r="K82" s="262" t="s">
        <v>22</v>
      </c>
      <c r="L82" s="267"/>
      <c r="M82" s="268" t="s">
        <v>22</v>
      </c>
      <c r="N82" s="269" t="s">
        <v>46</v>
      </c>
      <c r="O82" s="37"/>
      <c r="P82" s="202">
        <f t="shared" si="1"/>
        <v>0</v>
      </c>
      <c r="Q82" s="202">
        <v>0</v>
      </c>
      <c r="R82" s="202">
        <f t="shared" si="2"/>
        <v>0</v>
      </c>
      <c r="S82" s="202">
        <v>0</v>
      </c>
      <c r="T82" s="203">
        <f t="shared" si="3"/>
        <v>0</v>
      </c>
      <c r="AR82" s="19" t="s">
        <v>512</v>
      </c>
      <c r="AT82" s="19" t="s">
        <v>267</v>
      </c>
      <c r="AU82" s="19" t="s">
        <v>23</v>
      </c>
      <c r="AY82" s="19" t="s">
        <v>195</v>
      </c>
      <c r="BE82" s="204">
        <f t="shared" si="4"/>
        <v>0</v>
      </c>
      <c r="BF82" s="204">
        <f t="shared" si="5"/>
        <v>0</v>
      </c>
      <c r="BG82" s="204">
        <f t="shared" si="6"/>
        <v>0</v>
      </c>
      <c r="BH82" s="204">
        <f t="shared" si="7"/>
        <v>0</v>
      </c>
      <c r="BI82" s="204">
        <f t="shared" si="8"/>
        <v>0</v>
      </c>
      <c r="BJ82" s="19" t="s">
        <v>23</v>
      </c>
      <c r="BK82" s="204">
        <f t="shared" si="9"/>
        <v>0</v>
      </c>
      <c r="BL82" s="19" t="s">
        <v>258</v>
      </c>
      <c r="BM82" s="19" t="s">
        <v>5324</v>
      </c>
    </row>
    <row r="83" spans="2:65" s="1" customFormat="1" ht="20.399999999999999" customHeight="1">
      <c r="B83" s="36"/>
      <c r="C83" s="260" t="s">
        <v>202</v>
      </c>
      <c r="D83" s="260" t="s">
        <v>267</v>
      </c>
      <c r="E83" s="261" t="s">
        <v>5325</v>
      </c>
      <c r="F83" s="262" t="s">
        <v>5326</v>
      </c>
      <c r="G83" s="263" t="s">
        <v>2177</v>
      </c>
      <c r="H83" s="264">
        <v>2</v>
      </c>
      <c r="I83" s="265"/>
      <c r="J83" s="266">
        <f t="shared" si="0"/>
        <v>0</v>
      </c>
      <c r="K83" s="262" t="s">
        <v>22</v>
      </c>
      <c r="L83" s="267"/>
      <c r="M83" s="268" t="s">
        <v>22</v>
      </c>
      <c r="N83" s="269" t="s">
        <v>46</v>
      </c>
      <c r="O83" s="37"/>
      <c r="P83" s="202">
        <f t="shared" si="1"/>
        <v>0</v>
      </c>
      <c r="Q83" s="202">
        <v>0</v>
      </c>
      <c r="R83" s="202">
        <f t="shared" si="2"/>
        <v>0</v>
      </c>
      <c r="S83" s="202">
        <v>0</v>
      </c>
      <c r="T83" s="203">
        <f t="shared" si="3"/>
        <v>0</v>
      </c>
      <c r="AR83" s="19" t="s">
        <v>512</v>
      </c>
      <c r="AT83" s="19" t="s">
        <v>267</v>
      </c>
      <c r="AU83" s="19" t="s">
        <v>23</v>
      </c>
      <c r="AY83" s="19" t="s">
        <v>195</v>
      </c>
      <c r="BE83" s="204">
        <f t="shared" si="4"/>
        <v>0</v>
      </c>
      <c r="BF83" s="204">
        <f t="shared" si="5"/>
        <v>0</v>
      </c>
      <c r="BG83" s="204">
        <f t="shared" si="6"/>
        <v>0</v>
      </c>
      <c r="BH83" s="204">
        <f t="shared" si="7"/>
        <v>0</v>
      </c>
      <c r="BI83" s="204">
        <f t="shared" si="8"/>
        <v>0</v>
      </c>
      <c r="BJ83" s="19" t="s">
        <v>23</v>
      </c>
      <c r="BK83" s="204">
        <f t="shared" si="9"/>
        <v>0</v>
      </c>
      <c r="BL83" s="19" t="s">
        <v>258</v>
      </c>
      <c r="BM83" s="19" t="s">
        <v>5327</v>
      </c>
    </row>
    <row r="84" spans="2:65" s="1" customFormat="1" ht="28.8" customHeight="1">
      <c r="B84" s="36"/>
      <c r="C84" s="260" t="s">
        <v>239</v>
      </c>
      <c r="D84" s="260" t="s">
        <v>267</v>
      </c>
      <c r="E84" s="261" t="s">
        <v>5328</v>
      </c>
      <c r="F84" s="262" t="s">
        <v>5329</v>
      </c>
      <c r="G84" s="263" t="s">
        <v>2177</v>
      </c>
      <c r="H84" s="264">
        <v>2</v>
      </c>
      <c r="I84" s="265"/>
      <c r="J84" s="266">
        <f t="shared" si="0"/>
        <v>0</v>
      </c>
      <c r="K84" s="262" t="s">
        <v>22</v>
      </c>
      <c r="L84" s="267"/>
      <c r="M84" s="268" t="s">
        <v>22</v>
      </c>
      <c r="N84" s="269" t="s">
        <v>46</v>
      </c>
      <c r="O84" s="37"/>
      <c r="P84" s="202">
        <f t="shared" si="1"/>
        <v>0</v>
      </c>
      <c r="Q84" s="202">
        <v>0</v>
      </c>
      <c r="R84" s="202">
        <f t="shared" si="2"/>
        <v>0</v>
      </c>
      <c r="S84" s="202">
        <v>0</v>
      </c>
      <c r="T84" s="203">
        <f t="shared" si="3"/>
        <v>0</v>
      </c>
      <c r="AR84" s="19" t="s">
        <v>512</v>
      </c>
      <c r="AT84" s="19" t="s">
        <v>267</v>
      </c>
      <c r="AU84" s="19" t="s">
        <v>23</v>
      </c>
      <c r="AY84" s="19" t="s">
        <v>195</v>
      </c>
      <c r="BE84" s="204">
        <f t="shared" si="4"/>
        <v>0</v>
      </c>
      <c r="BF84" s="204">
        <f t="shared" si="5"/>
        <v>0</v>
      </c>
      <c r="BG84" s="204">
        <f t="shared" si="6"/>
        <v>0</v>
      </c>
      <c r="BH84" s="204">
        <f t="shared" si="7"/>
        <v>0</v>
      </c>
      <c r="BI84" s="204">
        <f t="shared" si="8"/>
        <v>0</v>
      </c>
      <c r="BJ84" s="19" t="s">
        <v>23</v>
      </c>
      <c r="BK84" s="204">
        <f t="shared" si="9"/>
        <v>0</v>
      </c>
      <c r="BL84" s="19" t="s">
        <v>258</v>
      </c>
      <c r="BM84" s="19" t="s">
        <v>5330</v>
      </c>
    </row>
    <row r="85" spans="2:65" s="1" customFormat="1" ht="20.399999999999999" customHeight="1">
      <c r="B85" s="36"/>
      <c r="C85" s="260" t="s">
        <v>196</v>
      </c>
      <c r="D85" s="260" t="s">
        <v>267</v>
      </c>
      <c r="E85" s="261" t="s">
        <v>5331</v>
      </c>
      <c r="F85" s="262" t="s">
        <v>5332</v>
      </c>
      <c r="G85" s="263" t="s">
        <v>2177</v>
      </c>
      <c r="H85" s="264">
        <v>5</v>
      </c>
      <c r="I85" s="265"/>
      <c r="J85" s="266">
        <f t="shared" si="0"/>
        <v>0</v>
      </c>
      <c r="K85" s="262" t="s">
        <v>22</v>
      </c>
      <c r="L85" s="267"/>
      <c r="M85" s="268" t="s">
        <v>22</v>
      </c>
      <c r="N85" s="269" t="s">
        <v>46</v>
      </c>
      <c r="O85" s="37"/>
      <c r="P85" s="202">
        <f t="shared" si="1"/>
        <v>0</v>
      </c>
      <c r="Q85" s="202">
        <v>0</v>
      </c>
      <c r="R85" s="202">
        <f t="shared" si="2"/>
        <v>0</v>
      </c>
      <c r="S85" s="202">
        <v>0</v>
      </c>
      <c r="T85" s="203">
        <f t="shared" si="3"/>
        <v>0</v>
      </c>
      <c r="AR85" s="19" t="s">
        <v>512</v>
      </c>
      <c r="AT85" s="19" t="s">
        <v>267</v>
      </c>
      <c r="AU85" s="19" t="s">
        <v>23</v>
      </c>
      <c r="AY85" s="19" t="s">
        <v>195</v>
      </c>
      <c r="BE85" s="204">
        <f t="shared" si="4"/>
        <v>0</v>
      </c>
      <c r="BF85" s="204">
        <f t="shared" si="5"/>
        <v>0</v>
      </c>
      <c r="BG85" s="204">
        <f t="shared" si="6"/>
        <v>0</v>
      </c>
      <c r="BH85" s="204">
        <f t="shared" si="7"/>
        <v>0</v>
      </c>
      <c r="BI85" s="204">
        <f t="shared" si="8"/>
        <v>0</v>
      </c>
      <c r="BJ85" s="19" t="s">
        <v>23</v>
      </c>
      <c r="BK85" s="204">
        <f t="shared" si="9"/>
        <v>0</v>
      </c>
      <c r="BL85" s="19" t="s">
        <v>258</v>
      </c>
      <c r="BM85" s="19" t="s">
        <v>5333</v>
      </c>
    </row>
    <row r="86" spans="2:65" s="1" customFormat="1" ht="20.399999999999999" customHeight="1">
      <c r="B86" s="36"/>
      <c r="C86" s="260" t="s">
        <v>255</v>
      </c>
      <c r="D86" s="260" t="s">
        <v>267</v>
      </c>
      <c r="E86" s="261" t="s">
        <v>5334</v>
      </c>
      <c r="F86" s="262" t="s">
        <v>5335</v>
      </c>
      <c r="G86" s="263" t="s">
        <v>2177</v>
      </c>
      <c r="H86" s="264">
        <v>4</v>
      </c>
      <c r="I86" s="265"/>
      <c r="J86" s="266">
        <f t="shared" si="0"/>
        <v>0</v>
      </c>
      <c r="K86" s="262" t="s">
        <v>22</v>
      </c>
      <c r="L86" s="267"/>
      <c r="M86" s="268" t="s">
        <v>22</v>
      </c>
      <c r="N86" s="269" t="s">
        <v>46</v>
      </c>
      <c r="O86" s="37"/>
      <c r="P86" s="202">
        <f t="shared" si="1"/>
        <v>0</v>
      </c>
      <c r="Q86" s="202">
        <v>0</v>
      </c>
      <c r="R86" s="202">
        <f t="shared" si="2"/>
        <v>0</v>
      </c>
      <c r="S86" s="202">
        <v>0</v>
      </c>
      <c r="T86" s="203">
        <f t="shared" si="3"/>
        <v>0</v>
      </c>
      <c r="AR86" s="19" t="s">
        <v>512</v>
      </c>
      <c r="AT86" s="19" t="s">
        <v>267</v>
      </c>
      <c r="AU86" s="19" t="s">
        <v>23</v>
      </c>
      <c r="AY86" s="19" t="s">
        <v>195</v>
      </c>
      <c r="BE86" s="204">
        <f t="shared" si="4"/>
        <v>0</v>
      </c>
      <c r="BF86" s="204">
        <f t="shared" si="5"/>
        <v>0</v>
      </c>
      <c r="BG86" s="204">
        <f t="shared" si="6"/>
        <v>0</v>
      </c>
      <c r="BH86" s="204">
        <f t="shared" si="7"/>
        <v>0</v>
      </c>
      <c r="BI86" s="204">
        <f t="shared" si="8"/>
        <v>0</v>
      </c>
      <c r="BJ86" s="19" t="s">
        <v>23</v>
      </c>
      <c r="BK86" s="204">
        <f t="shared" si="9"/>
        <v>0</v>
      </c>
      <c r="BL86" s="19" t="s">
        <v>258</v>
      </c>
      <c r="BM86" s="19" t="s">
        <v>5336</v>
      </c>
    </row>
    <row r="87" spans="2:65" s="1" customFormat="1" ht="20.399999999999999" customHeight="1">
      <c r="B87" s="36"/>
      <c r="C87" s="260" t="s">
        <v>262</v>
      </c>
      <c r="D87" s="260" t="s">
        <v>267</v>
      </c>
      <c r="E87" s="261" t="s">
        <v>5337</v>
      </c>
      <c r="F87" s="262" t="s">
        <v>5338</v>
      </c>
      <c r="G87" s="263" t="s">
        <v>2177</v>
      </c>
      <c r="H87" s="264">
        <v>5</v>
      </c>
      <c r="I87" s="265"/>
      <c r="J87" s="266">
        <f t="shared" si="0"/>
        <v>0</v>
      </c>
      <c r="K87" s="262" t="s">
        <v>22</v>
      </c>
      <c r="L87" s="267"/>
      <c r="M87" s="268" t="s">
        <v>22</v>
      </c>
      <c r="N87" s="269" t="s">
        <v>46</v>
      </c>
      <c r="O87" s="37"/>
      <c r="P87" s="202">
        <f t="shared" si="1"/>
        <v>0</v>
      </c>
      <c r="Q87" s="202">
        <v>0</v>
      </c>
      <c r="R87" s="202">
        <f t="shared" si="2"/>
        <v>0</v>
      </c>
      <c r="S87" s="202">
        <v>0</v>
      </c>
      <c r="T87" s="203">
        <f t="shared" si="3"/>
        <v>0</v>
      </c>
      <c r="AR87" s="19" t="s">
        <v>512</v>
      </c>
      <c r="AT87" s="19" t="s">
        <v>267</v>
      </c>
      <c r="AU87" s="19" t="s">
        <v>23</v>
      </c>
      <c r="AY87" s="19" t="s">
        <v>195</v>
      </c>
      <c r="BE87" s="204">
        <f t="shared" si="4"/>
        <v>0</v>
      </c>
      <c r="BF87" s="204">
        <f t="shared" si="5"/>
        <v>0</v>
      </c>
      <c r="BG87" s="204">
        <f t="shared" si="6"/>
        <v>0</v>
      </c>
      <c r="BH87" s="204">
        <f t="shared" si="7"/>
        <v>0</v>
      </c>
      <c r="BI87" s="204">
        <f t="shared" si="8"/>
        <v>0</v>
      </c>
      <c r="BJ87" s="19" t="s">
        <v>23</v>
      </c>
      <c r="BK87" s="204">
        <f t="shared" si="9"/>
        <v>0</v>
      </c>
      <c r="BL87" s="19" t="s">
        <v>258</v>
      </c>
      <c r="BM87" s="19" t="s">
        <v>5339</v>
      </c>
    </row>
    <row r="88" spans="2:65" s="1" customFormat="1" ht="28.8" customHeight="1">
      <c r="B88" s="36"/>
      <c r="C88" s="260" t="s">
        <v>218</v>
      </c>
      <c r="D88" s="260" t="s">
        <v>267</v>
      </c>
      <c r="E88" s="261" t="s">
        <v>5340</v>
      </c>
      <c r="F88" s="262" t="s">
        <v>5341</v>
      </c>
      <c r="G88" s="263" t="s">
        <v>2177</v>
      </c>
      <c r="H88" s="264">
        <v>1</v>
      </c>
      <c r="I88" s="265"/>
      <c r="J88" s="266">
        <f t="shared" si="0"/>
        <v>0</v>
      </c>
      <c r="K88" s="262" t="s">
        <v>22</v>
      </c>
      <c r="L88" s="267"/>
      <c r="M88" s="268" t="s">
        <v>22</v>
      </c>
      <c r="N88" s="269" t="s">
        <v>46</v>
      </c>
      <c r="O88" s="37"/>
      <c r="P88" s="202">
        <f t="shared" si="1"/>
        <v>0</v>
      </c>
      <c r="Q88" s="202">
        <v>0</v>
      </c>
      <c r="R88" s="202">
        <f t="shared" si="2"/>
        <v>0</v>
      </c>
      <c r="S88" s="202">
        <v>0</v>
      </c>
      <c r="T88" s="203">
        <f t="shared" si="3"/>
        <v>0</v>
      </c>
      <c r="AR88" s="19" t="s">
        <v>512</v>
      </c>
      <c r="AT88" s="19" t="s">
        <v>267</v>
      </c>
      <c r="AU88" s="19" t="s">
        <v>23</v>
      </c>
      <c r="AY88" s="19" t="s">
        <v>195</v>
      </c>
      <c r="BE88" s="204">
        <f t="shared" si="4"/>
        <v>0</v>
      </c>
      <c r="BF88" s="204">
        <f t="shared" si="5"/>
        <v>0</v>
      </c>
      <c r="BG88" s="204">
        <f t="shared" si="6"/>
        <v>0</v>
      </c>
      <c r="BH88" s="204">
        <f t="shared" si="7"/>
        <v>0</v>
      </c>
      <c r="BI88" s="204">
        <f t="shared" si="8"/>
        <v>0</v>
      </c>
      <c r="BJ88" s="19" t="s">
        <v>23</v>
      </c>
      <c r="BK88" s="204">
        <f t="shared" si="9"/>
        <v>0</v>
      </c>
      <c r="BL88" s="19" t="s">
        <v>258</v>
      </c>
      <c r="BM88" s="19" t="s">
        <v>5342</v>
      </c>
    </row>
    <row r="89" spans="2:65" s="1" customFormat="1" ht="20.399999999999999" customHeight="1">
      <c r="B89" s="36"/>
      <c r="C89" s="260" t="s">
        <v>28</v>
      </c>
      <c r="D89" s="260" t="s">
        <v>267</v>
      </c>
      <c r="E89" s="261" t="s">
        <v>5257</v>
      </c>
      <c r="F89" s="262" t="s">
        <v>5258</v>
      </c>
      <c r="G89" s="263" t="s">
        <v>242</v>
      </c>
      <c r="H89" s="264">
        <v>64.298000000000002</v>
      </c>
      <c r="I89" s="265"/>
      <c r="J89" s="266">
        <f t="shared" si="0"/>
        <v>0</v>
      </c>
      <c r="K89" s="262" t="s">
        <v>22</v>
      </c>
      <c r="L89" s="267"/>
      <c r="M89" s="268" t="s">
        <v>22</v>
      </c>
      <c r="N89" s="269" t="s">
        <v>46</v>
      </c>
      <c r="O89" s="37"/>
      <c r="P89" s="202">
        <f t="shared" si="1"/>
        <v>0</v>
      </c>
      <c r="Q89" s="202">
        <v>0</v>
      </c>
      <c r="R89" s="202">
        <f t="shared" si="2"/>
        <v>0</v>
      </c>
      <c r="S89" s="202">
        <v>0</v>
      </c>
      <c r="T89" s="203">
        <f t="shared" si="3"/>
        <v>0</v>
      </c>
      <c r="AR89" s="19" t="s">
        <v>512</v>
      </c>
      <c r="AT89" s="19" t="s">
        <v>267</v>
      </c>
      <c r="AU89" s="19" t="s">
        <v>23</v>
      </c>
      <c r="AY89" s="19" t="s">
        <v>195</v>
      </c>
      <c r="BE89" s="204">
        <f t="shared" si="4"/>
        <v>0</v>
      </c>
      <c r="BF89" s="204">
        <f t="shared" si="5"/>
        <v>0</v>
      </c>
      <c r="BG89" s="204">
        <f t="shared" si="6"/>
        <v>0</v>
      </c>
      <c r="BH89" s="204">
        <f t="shared" si="7"/>
        <v>0</v>
      </c>
      <c r="BI89" s="204">
        <f t="shared" si="8"/>
        <v>0</v>
      </c>
      <c r="BJ89" s="19" t="s">
        <v>23</v>
      </c>
      <c r="BK89" s="204">
        <f t="shared" si="9"/>
        <v>0</v>
      </c>
      <c r="BL89" s="19" t="s">
        <v>258</v>
      </c>
      <c r="BM89" s="19" t="s">
        <v>5343</v>
      </c>
    </row>
    <row r="90" spans="2:65" s="1" customFormat="1" ht="20.399999999999999" customHeight="1">
      <c r="B90" s="36"/>
      <c r="C90" s="260" t="s">
        <v>363</v>
      </c>
      <c r="D90" s="260" t="s">
        <v>267</v>
      </c>
      <c r="E90" s="261" t="s">
        <v>4334</v>
      </c>
      <c r="F90" s="262" t="s">
        <v>4335</v>
      </c>
      <c r="G90" s="263" t="s">
        <v>206</v>
      </c>
      <c r="H90" s="264">
        <v>624</v>
      </c>
      <c r="I90" s="265"/>
      <c r="J90" s="266">
        <f t="shared" si="0"/>
        <v>0</v>
      </c>
      <c r="K90" s="262" t="s">
        <v>22</v>
      </c>
      <c r="L90" s="267"/>
      <c r="M90" s="268" t="s">
        <v>22</v>
      </c>
      <c r="N90" s="269" t="s">
        <v>46</v>
      </c>
      <c r="O90" s="37"/>
      <c r="P90" s="202">
        <f t="shared" si="1"/>
        <v>0</v>
      </c>
      <c r="Q90" s="202">
        <v>0</v>
      </c>
      <c r="R90" s="202">
        <f t="shared" si="2"/>
        <v>0</v>
      </c>
      <c r="S90" s="202">
        <v>0</v>
      </c>
      <c r="T90" s="203">
        <f t="shared" si="3"/>
        <v>0</v>
      </c>
      <c r="AR90" s="19" t="s">
        <v>512</v>
      </c>
      <c r="AT90" s="19" t="s">
        <v>267</v>
      </c>
      <c r="AU90" s="19" t="s">
        <v>23</v>
      </c>
      <c r="AY90" s="19" t="s">
        <v>195</v>
      </c>
      <c r="BE90" s="204">
        <f t="shared" si="4"/>
        <v>0</v>
      </c>
      <c r="BF90" s="204">
        <f t="shared" si="5"/>
        <v>0</v>
      </c>
      <c r="BG90" s="204">
        <f t="shared" si="6"/>
        <v>0</v>
      </c>
      <c r="BH90" s="204">
        <f t="shared" si="7"/>
        <v>0</v>
      </c>
      <c r="BI90" s="204">
        <f t="shared" si="8"/>
        <v>0</v>
      </c>
      <c r="BJ90" s="19" t="s">
        <v>23</v>
      </c>
      <c r="BK90" s="204">
        <f t="shared" si="9"/>
        <v>0</v>
      </c>
      <c r="BL90" s="19" t="s">
        <v>258</v>
      </c>
      <c r="BM90" s="19" t="s">
        <v>5344</v>
      </c>
    </row>
    <row r="91" spans="2:65" s="1" customFormat="1" ht="20.399999999999999" customHeight="1">
      <c r="B91" s="36"/>
      <c r="C91" s="260" t="s">
        <v>371</v>
      </c>
      <c r="D91" s="260" t="s">
        <v>267</v>
      </c>
      <c r="E91" s="261" t="s">
        <v>5261</v>
      </c>
      <c r="F91" s="262" t="s">
        <v>5262</v>
      </c>
      <c r="G91" s="263" t="s">
        <v>242</v>
      </c>
      <c r="H91" s="264">
        <v>5.798</v>
      </c>
      <c r="I91" s="265"/>
      <c r="J91" s="266">
        <f t="shared" si="0"/>
        <v>0</v>
      </c>
      <c r="K91" s="262" t="s">
        <v>22</v>
      </c>
      <c r="L91" s="267"/>
      <c r="M91" s="268" t="s">
        <v>22</v>
      </c>
      <c r="N91" s="269" t="s">
        <v>46</v>
      </c>
      <c r="O91" s="37"/>
      <c r="P91" s="202">
        <f t="shared" si="1"/>
        <v>0</v>
      </c>
      <c r="Q91" s="202">
        <v>0</v>
      </c>
      <c r="R91" s="202">
        <f t="shared" si="2"/>
        <v>0</v>
      </c>
      <c r="S91" s="202">
        <v>0</v>
      </c>
      <c r="T91" s="203">
        <f t="shared" si="3"/>
        <v>0</v>
      </c>
      <c r="AR91" s="19" t="s">
        <v>512</v>
      </c>
      <c r="AT91" s="19" t="s">
        <v>267</v>
      </c>
      <c r="AU91" s="19" t="s">
        <v>23</v>
      </c>
      <c r="AY91" s="19" t="s">
        <v>195</v>
      </c>
      <c r="BE91" s="204">
        <f t="shared" si="4"/>
        <v>0</v>
      </c>
      <c r="BF91" s="204">
        <f t="shared" si="5"/>
        <v>0</v>
      </c>
      <c r="BG91" s="204">
        <f t="shared" si="6"/>
        <v>0</v>
      </c>
      <c r="BH91" s="204">
        <f t="shared" si="7"/>
        <v>0</v>
      </c>
      <c r="BI91" s="204">
        <f t="shared" si="8"/>
        <v>0</v>
      </c>
      <c r="BJ91" s="19" t="s">
        <v>23</v>
      </c>
      <c r="BK91" s="204">
        <f t="shared" si="9"/>
        <v>0</v>
      </c>
      <c r="BL91" s="19" t="s">
        <v>258</v>
      </c>
      <c r="BM91" s="19" t="s">
        <v>5345</v>
      </c>
    </row>
    <row r="92" spans="2:65" s="1" customFormat="1" ht="20.399999999999999" customHeight="1">
      <c r="B92" s="36"/>
      <c r="C92" s="260" t="s">
        <v>379</v>
      </c>
      <c r="D92" s="260" t="s">
        <v>267</v>
      </c>
      <c r="E92" s="261" t="s">
        <v>5264</v>
      </c>
      <c r="F92" s="262" t="s">
        <v>5265</v>
      </c>
      <c r="G92" s="263" t="s">
        <v>242</v>
      </c>
      <c r="H92" s="264">
        <v>5.1479999999999997</v>
      </c>
      <c r="I92" s="265"/>
      <c r="J92" s="266">
        <f t="shared" si="0"/>
        <v>0</v>
      </c>
      <c r="K92" s="262" t="s">
        <v>22</v>
      </c>
      <c r="L92" s="267"/>
      <c r="M92" s="268" t="s">
        <v>22</v>
      </c>
      <c r="N92" s="269" t="s">
        <v>46</v>
      </c>
      <c r="O92" s="37"/>
      <c r="P92" s="202">
        <f t="shared" si="1"/>
        <v>0</v>
      </c>
      <c r="Q92" s="202">
        <v>0</v>
      </c>
      <c r="R92" s="202">
        <f t="shared" si="2"/>
        <v>0</v>
      </c>
      <c r="S92" s="202">
        <v>0</v>
      </c>
      <c r="T92" s="203">
        <f t="shared" si="3"/>
        <v>0</v>
      </c>
      <c r="AR92" s="19" t="s">
        <v>512</v>
      </c>
      <c r="AT92" s="19" t="s">
        <v>267</v>
      </c>
      <c r="AU92" s="19" t="s">
        <v>23</v>
      </c>
      <c r="AY92" s="19" t="s">
        <v>195</v>
      </c>
      <c r="BE92" s="204">
        <f t="shared" si="4"/>
        <v>0</v>
      </c>
      <c r="BF92" s="204">
        <f t="shared" si="5"/>
        <v>0</v>
      </c>
      <c r="BG92" s="204">
        <f t="shared" si="6"/>
        <v>0</v>
      </c>
      <c r="BH92" s="204">
        <f t="shared" si="7"/>
        <v>0</v>
      </c>
      <c r="BI92" s="204">
        <f t="shared" si="8"/>
        <v>0</v>
      </c>
      <c r="BJ92" s="19" t="s">
        <v>23</v>
      </c>
      <c r="BK92" s="204">
        <f t="shared" si="9"/>
        <v>0</v>
      </c>
      <c r="BL92" s="19" t="s">
        <v>258</v>
      </c>
      <c r="BM92" s="19" t="s">
        <v>5346</v>
      </c>
    </row>
    <row r="93" spans="2:65" s="1" customFormat="1" ht="20.399999999999999" customHeight="1">
      <c r="B93" s="36"/>
      <c r="C93" s="260" t="s">
        <v>386</v>
      </c>
      <c r="D93" s="260" t="s">
        <v>267</v>
      </c>
      <c r="E93" s="261" t="s">
        <v>5267</v>
      </c>
      <c r="F93" s="262" t="s">
        <v>5268</v>
      </c>
      <c r="G93" s="263" t="s">
        <v>242</v>
      </c>
      <c r="H93" s="264">
        <v>3.0939999999999999</v>
      </c>
      <c r="I93" s="265"/>
      <c r="J93" s="266">
        <f t="shared" si="0"/>
        <v>0</v>
      </c>
      <c r="K93" s="262" t="s">
        <v>22</v>
      </c>
      <c r="L93" s="267"/>
      <c r="M93" s="268" t="s">
        <v>22</v>
      </c>
      <c r="N93" s="269" t="s">
        <v>46</v>
      </c>
      <c r="O93" s="37"/>
      <c r="P93" s="202">
        <f t="shared" si="1"/>
        <v>0</v>
      </c>
      <c r="Q93" s="202">
        <v>0</v>
      </c>
      <c r="R93" s="202">
        <f t="shared" si="2"/>
        <v>0</v>
      </c>
      <c r="S93" s="202">
        <v>0</v>
      </c>
      <c r="T93" s="203">
        <f t="shared" si="3"/>
        <v>0</v>
      </c>
      <c r="AR93" s="19" t="s">
        <v>512</v>
      </c>
      <c r="AT93" s="19" t="s">
        <v>267</v>
      </c>
      <c r="AU93" s="19" t="s">
        <v>23</v>
      </c>
      <c r="AY93" s="19" t="s">
        <v>195</v>
      </c>
      <c r="BE93" s="204">
        <f t="shared" si="4"/>
        <v>0</v>
      </c>
      <c r="BF93" s="204">
        <f t="shared" si="5"/>
        <v>0</v>
      </c>
      <c r="BG93" s="204">
        <f t="shared" si="6"/>
        <v>0</v>
      </c>
      <c r="BH93" s="204">
        <f t="shared" si="7"/>
        <v>0</v>
      </c>
      <c r="BI93" s="204">
        <f t="shared" si="8"/>
        <v>0</v>
      </c>
      <c r="BJ93" s="19" t="s">
        <v>23</v>
      </c>
      <c r="BK93" s="204">
        <f t="shared" si="9"/>
        <v>0</v>
      </c>
      <c r="BL93" s="19" t="s">
        <v>258</v>
      </c>
      <c r="BM93" s="19" t="s">
        <v>5347</v>
      </c>
    </row>
    <row r="94" spans="2:65" s="1" customFormat="1" ht="20.399999999999999" customHeight="1">
      <c r="B94" s="36"/>
      <c r="C94" s="260" t="s">
        <v>8</v>
      </c>
      <c r="D94" s="260" t="s">
        <v>267</v>
      </c>
      <c r="E94" s="261" t="s">
        <v>5348</v>
      </c>
      <c r="F94" s="262" t="s">
        <v>5349</v>
      </c>
      <c r="G94" s="263" t="s">
        <v>2177</v>
      </c>
      <c r="H94" s="264">
        <v>3</v>
      </c>
      <c r="I94" s="265"/>
      <c r="J94" s="266">
        <f t="shared" si="0"/>
        <v>0</v>
      </c>
      <c r="K94" s="262" t="s">
        <v>22</v>
      </c>
      <c r="L94" s="267"/>
      <c r="M94" s="268" t="s">
        <v>22</v>
      </c>
      <c r="N94" s="269" t="s">
        <v>46</v>
      </c>
      <c r="O94" s="37"/>
      <c r="P94" s="202">
        <f t="shared" si="1"/>
        <v>0</v>
      </c>
      <c r="Q94" s="202">
        <v>0</v>
      </c>
      <c r="R94" s="202">
        <f t="shared" si="2"/>
        <v>0</v>
      </c>
      <c r="S94" s="202">
        <v>0</v>
      </c>
      <c r="T94" s="203">
        <f t="shared" si="3"/>
        <v>0</v>
      </c>
      <c r="AR94" s="19" t="s">
        <v>512</v>
      </c>
      <c r="AT94" s="19" t="s">
        <v>267</v>
      </c>
      <c r="AU94" s="19" t="s">
        <v>23</v>
      </c>
      <c r="AY94" s="19" t="s">
        <v>195</v>
      </c>
      <c r="BE94" s="204">
        <f t="shared" si="4"/>
        <v>0</v>
      </c>
      <c r="BF94" s="204">
        <f t="shared" si="5"/>
        <v>0</v>
      </c>
      <c r="BG94" s="204">
        <f t="shared" si="6"/>
        <v>0</v>
      </c>
      <c r="BH94" s="204">
        <f t="shared" si="7"/>
        <v>0</v>
      </c>
      <c r="BI94" s="204">
        <f t="shared" si="8"/>
        <v>0</v>
      </c>
      <c r="BJ94" s="19" t="s">
        <v>23</v>
      </c>
      <c r="BK94" s="204">
        <f t="shared" si="9"/>
        <v>0</v>
      </c>
      <c r="BL94" s="19" t="s">
        <v>258</v>
      </c>
      <c r="BM94" s="19" t="s">
        <v>5350</v>
      </c>
    </row>
    <row r="95" spans="2:65" s="1" customFormat="1" ht="20.399999999999999" customHeight="1">
      <c r="B95" s="36"/>
      <c r="C95" s="260" t="s">
        <v>258</v>
      </c>
      <c r="D95" s="260" t="s">
        <v>267</v>
      </c>
      <c r="E95" s="261" t="s">
        <v>5351</v>
      </c>
      <c r="F95" s="262" t="s">
        <v>5352</v>
      </c>
      <c r="G95" s="263" t="s">
        <v>2177</v>
      </c>
      <c r="H95" s="264">
        <v>12</v>
      </c>
      <c r="I95" s="265"/>
      <c r="J95" s="266">
        <f t="shared" si="0"/>
        <v>0</v>
      </c>
      <c r="K95" s="262" t="s">
        <v>22</v>
      </c>
      <c r="L95" s="267"/>
      <c r="M95" s="268" t="s">
        <v>22</v>
      </c>
      <c r="N95" s="269" t="s">
        <v>46</v>
      </c>
      <c r="O95" s="37"/>
      <c r="P95" s="202">
        <f t="shared" si="1"/>
        <v>0</v>
      </c>
      <c r="Q95" s="202">
        <v>0</v>
      </c>
      <c r="R95" s="202">
        <f t="shared" si="2"/>
        <v>0</v>
      </c>
      <c r="S95" s="202">
        <v>0</v>
      </c>
      <c r="T95" s="203">
        <f t="shared" si="3"/>
        <v>0</v>
      </c>
      <c r="AR95" s="19" t="s">
        <v>512</v>
      </c>
      <c r="AT95" s="19" t="s">
        <v>267</v>
      </c>
      <c r="AU95" s="19" t="s">
        <v>23</v>
      </c>
      <c r="AY95" s="19" t="s">
        <v>195</v>
      </c>
      <c r="BE95" s="204">
        <f t="shared" si="4"/>
        <v>0</v>
      </c>
      <c r="BF95" s="204">
        <f t="shared" si="5"/>
        <v>0</v>
      </c>
      <c r="BG95" s="204">
        <f t="shared" si="6"/>
        <v>0</v>
      </c>
      <c r="BH95" s="204">
        <f t="shared" si="7"/>
        <v>0</v>
      </c>
      <c r="BI95" s="204">
        <f t="shared" si="8"/>
        <v>0</v>
      </c>
      <c r="BJ95" s="19" t="s">
        <v>23</v>
      </c>
      <c r="BK95" s="204">
        <f t="shared" si="9"/>
        <v>0</v>
      </c>
      <c r="BL95" s="19" t="s">
        <v>258</v>
      </c>
      <c r="BM95" s="19" t="s">
        <v>5353</v>
      </c>
    </row>
    <row r="96" spans="2:65" s="1" customFormat="1" ht="20.399999999999999" customHeight="1">
      <c r="B96" s="36"/>
      <c r="C96" s="260" t="s">
        <v>417</v>
      </c>
      <c r="D96" s="260" t="s">
        <v>267</v>
      </c>
      <c r="E96" s="261" t="s">
        <v>5354</v>
      </c>
      <c r="F96" s="262" t="s">
        <v>5355</v>
      </c>
      <c r="G96" s="263" t="s">
        <v>2177</v>
      </c>
      <c r="H96" s="264">
        <v>7</v>
      </c>
      <c r="I96" s="265"/>
      <c r="J96" s="266">
        <f t="shared" si="0"/>
        <v>0</v>
      </c>
      <c r="K96" s="262" t="s">
        <v>22</v>
      </c>
      <c r="L96" s="267"/>
      <c r="M96" s="268" t="s">
        <v>22</v>
      </c>
      <c r="N96" s="269" t="s">
        <v>46</v>
      </c>
      <c r="O96" s="37"/>
      <c r="P96" s="202">
        <f t="shared" si="1"/>
        <v>0</v>
      </c>
      <c r="Q96" s="202">
        <v>0</v>
      </c>
      <c r="R96" s="202">
        <f t="shared" si="2"/>
        <v>0</v>
      </c>
      <c r="S96" s="202">
        <v>0</v>
      </c>
      <c r="T96" s="203">
        <f t="shared" si="3"/>
        <v>0</v>
      </c>
      <c r="AR96" s="19" t="s">
        <v>512</v>
      </c>
      <c r="AT96" s="19" t="s">
        <v>267</v>
      </c>
      <c r="AU96" s="19" t="s">
        <v>23</v>
      </c>
      <c r="AY96" s="19" t="s">
        <v>195</v>
      </c>
      <c r="BE96" s="204">
        <f t="shared" si="4"/>
        <v>0</v>
      </c>
      <c r="BF96" s="204">
        <f t="shared" si="5"/>
        <v>0</v>
      </c>
      <c r="BG96" s="204">
        <f t="shared" si="6"/>
        <v>0</v>
      </c>
      <c r="BH96" s="204">
        <f t="shared" si="7"/>
        <v>0</v>
      </c>
      <c r="BI96" s="204">
        <f t="shared" si="8"/>
        <v>0</v>
      </c>
      <c r="BJ96" s="19" t="s">
        <v>23</v>
      </c>
      <c r="BK96" s="204">
        <f t="shared" si="9"/>
        <v>0</v>
      </c>
      <c r="BL96" s="19" t="s">
        <v>258</v>
      </c>
      <c r="BM96" s="19" t="s">
        <v>5356</v>
      </c>
    </row>
    <row r="97" spans="2:65" s="1" customFormat="1" ht="28.8" customHeight="1">
      <c r="B97" s="36"/>
      <c r="C97" s="260" t="s">
        <v>423</v>
      </c>
      <c r="D97" s="260" t="s">
        <v>267</v>
      </c>
      <c r="E97" s="261" t="s">
        <v>5357</v>
      </c>
      <c r="F97" s="262" t="s">
        <v>5358</v>
      </c>
      <c r="G97" s="263" t="s">
        <v>2177</v>
      </c>
      <c r="H97" s="264">
        <v>1</v>
      </c>
      <c r="I97" s="265"/>
      <c r="J97" s="266">
        <f t="shared" si="0"/>
        <v>0</v>
      </c>
      <c r="K97" s="262" t="s">
        <v>22</v>
      </c>
      <c r="L97" s="267"/>
      <c r="M97" s="268" t="s">
        <v>22</v>
      </c>
      <c r="N97" s="269" t="s">
        <v>46</v>
      </c>
      <c r="O97" s="37"/>
      <c r="P97" s="202">
        <f t="shared" si="1"/>
        <v>0</v>
      </c>
      <c r="Q97" s="202">
        <v>0</v>
      </c>
      <c r="R97" s="202">
        <f t="shared" si="2"/>
        <v>0</v>
      </c>
      <c r="S97" s="202">
        <v>0</v>
      </c>
      <c r="T97" s="203">
        <f t="shared" si="3"/>
        <v>0</v>
      </c>
      <c r="AR97" s="19" t="s">
        <v>512</v>
      </c>
      <c r="AT97" s="19" t="s">
        <v>267</v>
      </c>
      <c r="AU97" s="19" t="s">
        <v>23</v>
      </c>
      <c r="AY97" s="19" t="s">
        <v>195</v>
      </c>
      <c r="BE97" s="204">
        <f t="shared" si="4"/>
        <v>0</v>
      </c>
      <c r="BF97" s="204">
        <f t="shared" si="5"/>
        <v>0</v>
      </c>
      <c r="BG97" s="204">
        <f t="shared" si="6"/>
        <v>0</v>
      </c>
      <c r="BH97" s="204">
        <f t="shared" si="7"/>
        <v>0</v>
      </c>
      <c r="BI97" s="204">
        <f t="shared" si="8"/>
        <v>0</v>
      </c>
      <c r="BJ97" s="19" t="s">
        <v>23</v>
      </c>
      <c r="BK97" s="204">
        <f t="shared" si="9"/>
        <v>0</v>
      </c>
      <c r="BL97" s="19" t="s">
        <v>258</v>
      </c>
      <c r="BM97" s="19" t="s">
        <v>5359</v>
      </c>
    </row>
    <row r="98" spans="2:65" s="1" customFormat="1" ht="28.8" customHeight="1">
      <c r="B98" s="36"/>
      <c r="C98" s="260" t="s">
        <v>438</v>
      </c>
      <c r="D98" s="260" t="s">
        <v>267</v>
      </c>
      <c r="E98" s="261" t="s">
        <v>5360</v>
      </c>
      <c r="F98" s="262" t="s">
        <v>5361</v>
      </c>
      <c r="G98" s="263" t="s">
        <v>2177</v>
      </c>
      <c r="H98" s="264">
        <v>6</v>
      </c>
      <c r="I98" s="265"/>
      <c r="J98" s="266">
        <f t="shared" si="0"/>
        <v>0</v>
      </c>
      <c r="K98" s="262" t="s">
        <v>22</v>
      </c>
      <c r="L98" s="267"/>
      <c r="M98" s="268" t="s">
        <v>22</v>
      </c>
      <c r="N98" s="269" t="s">
        <v>46</v>
      </c>
      <c r="O98" s="37"/>
      <c r="P98" s="202">
        <f t="shared" si="1"/>
        <v>0</v>
      </c>
      <c r="Q98" s="202">
        <v>0</v>
      </c>
      <c r="R98" s="202">
        <f t="shared" si="2"/>
        <v>0</v>
      </c>
      <c r="S98" s="202">
        <v>0</v>
      </c>
      <c r="T98" s="203">
        <f t="shared" si="3"/>
        <v>0</v>
      </c>
      <c r="AR98" s="19" t="s">
        <v>512</v>
      </c>
      <c r="AT98" s="19" t="s">
        <v>267</v>
      </c>
      <c r="AU98" s="19" t="s">
        <v>23</v>
      </c>
      <c r="AY98" s="19" t="s">
        <v>195</v>
      </c>
      <c r="BE98" s="204">
        <f t="shared" si="4"/>
        <v>0</v>
      </c>
      <c r="BF98" s="204">
        <f t="shared" si="5"/>
        <v>0</v>
      </c>
      <c r="BG98" s="204">
        <f t="shared" si="6"/>
        <v>0</v>
      </c>
      <c r="BH98" s="204">
        <f t="shared" si="7"/>
        <v>0</v>
      </c>
      <c r="BI98" s="204">
        <f t="shared" si="8"/>
        <v>0</v>
      </c>
      <c r="BJ98" s="19" t="s">
        <v>23</v>
      </c>
      <c r="BK98" s="204">
        <f t="shared" si="9"/>
        <v>0</v>
      </c>
      <c r="BL98" s="19" t="s">
        <v>258</v>
      </c>
      <c r="BM98" s="19" t="s">
        <v>5362</v>
      </c>
    </row>
    <row r="99" spans="2:65" s="1" customFormat="1" ht="28.8" customHeight="1">
      <c r="B99" s="36"/>
      <c r="C99" s="260" t="s">
        <v>447</v>
      </c>
      <c r="D99" s="260" t="s">
        <v>267</v>
      </c>
      <c r="E99" s="261" t="s">
        <v>5363</v>
      </c>
      <c r="F99" s="262" t="s">
        <v>5364</v>
      </c>
      <c r="G99" s="263" t="s">
        <v>2177</v>
      </c>
      <c r="H99" s="264">
        <v>5</v>
      </c>
      <c r="I99" s="265"/>
      <c r="J99" s="266">
        <f t="shared" si="0"/>
        <v>0</v>
      </c>
      <c r="K99" s="262" t="s">
        <v>22</v>
      </c>
      <c r="L99" s="267"/>
      <c r="M99" s="268" t="s">
        <v>22</v>
      </c>
      <c r="N99" s="269" t="s">
        <v>46</v>
      </c>
      <c r="O99" s="37"/>
      <c r="P99" s="202">
        <f t="shared" si="1"/>
        <v>0</v>
      </c>
      <c r="Q99" s="202">
        <v>0</v>
      </c>
      <c r="R99" s="202">
        <f t="shared" si="2"/>
        <v>0</v>
      </c>
      <c r="S99" s="202">
        <v>0</v>
      </c>
      <c r="T99" s="203">
        <f t="shared" si="3"/>
        <v>0</v>
      </c>
      <c r="AR99" s="19" t="s">
        <v>512</v>
      </c>
      <c r="AT99" s="19" t="s">
        <v>267</v>
      </c>
      <c r="AU99" s="19" t="s">
        <v>23</v>
      </c>
      <c r="AY99" s="19" t="s">
        <v>195</v>
      </c>
      <c r="BE99" s="204">
        <f t="shared" si="4"/>
        <v>0</v>
      </c>
      <c r="BF99" s="204">
        <f t="shared" si="5"/>
        <v>0</v>
      </c>
      <c r="BG99" s="204">
        <f t="shared" si="6"/>
        <v>0</v>
      </c>
      <c r="BH99" s="204">
        <f t="shared" si="7"/>
        <v>0</v>
      </c>
      <c r="BI99" s="204">
        <f t="shared" si="8"/>
        <v>0</v>
      </c>
      <c r="BJ99" s="19" t="s">
        <v>23</v>
      </c>
      <c r="BK99" s="204">
        <f t="shared" si="9"/>
        <v>0</v>
      </c>
      <c r="BL99" s="19" t="s">
        <v>258</v>
      </c>
      <c r="BM99" s="19" t="s">
        <v>5365</v>
      </c>
    </row>
    <row r="100" spans="2:65" s="1" customFormat="1" ht="28.8" customHeight="1">
      <c r="B100" s="36"/>
      <c r="C100" s="260" t="s">
        <v>7</v>
      </c>
      <c r="D100" s="260" t="s">
        <v>267</v>
      </c>
      <c r="E100" s="261" t="s">
        <v>5366</v>
      </c>
      <c r="F100" s="262" t="s">
        <v>5367</v>
      </c>
      <c r="G100" s="263" t="s">
        <v>2177</v>
      </c>
      <c r="H100" s="264">
        <v>1</v>
      </c>
      <c r="I100" s="265"/>
      <c r="J100" s="266">
        <f t="shared" si="0"/>
        <v>0</v>
      </c>
      <c r="K100" s="262" t="s">
        <v>22</v>
      </c>
      <c r="L100" s="267"/>
      <c r="M100" s="268" t="s">
        <v>22</v>
      </c>
      <c r="N100" s="269" t="s">
        <v>46</v>
      </c>
      <c r="O100" s="37"/>
      <c r="P100" s="202">
        <f t="shared" si="1"/>
        <v>0</v>
      </c>
      <c r="Q100" s="202">
        <v>0</v>
      </c>
      <c r="R100" s="202">
        <f t="shared" si="2"/>
        <v>0</v>
      </c>
      <c r="S100" s="202">
        <v>0</v>
      </c>
      <c r="T100" s="203">
        <f t="shared" si="3"/>
        <v>0</v>
      </c>
      <c r="AR100" s="19" t="s">
        <v>512</v>
      </c>
      <c r="AT100" s="19" t="s">
        <v>267</v>
      </c>
      <c r="AU100" s="19" t="s">
        <v>23</v>
      </c>
      <c r="AY100" s="19" t="s">
        <v>195</v>
      </c>
      <c r="BE100" s="204">
        <f t="shared" si="4"/>
        <v>0</v>
      </c>
      <c r="BF100" s="204">
        <f t="shared" si="5"/>
        <v>0</v>
      </c>
      <c r="BG100" s="204">
        <f t="shared" si="6"/>
        <v>0</v>
      </c>
      <c r="BH100" s="204">
        <f t="shared" si="7"/>
        <v>0</v>
      </c>
      <c r="BI100" s="204">
        <f t="shared" si="8"/>
        <v>0</v>
      </c>
      <c r="BJ100" s="19" t="s">
        <v>23</v>
      </c>
      <c r="BK100" s="204">
        <f t="shared" si="9"/>
        <v>0</v>
      </c>
      <c r="BL100" s="19" t="s">
        <v>258</v>
      </c>
      <c r="BM100" s="19" t="s">
        <v>5368</v>
      </c>
    </row>
    <row r="101" spans="2:65" s="1" customFormat="1" ht="28.8" customHeight="1">
      <c r="B101" s="36"/>
      <c r="C101" s="260" t="s">
        <v>460</v>
      </c>
      <c r="D101" s="260" t="s">
        <v>267</v>
      </c>
      <c r="E101" s="261" t="s">
        <v>5369</v>
      </c>
      <c r="F101" s="262" t="s">
        <v>5370</v>
      </c>
      <c r="G101" s="263" t="s">
        <v>2177</v>
      </c>
      <c r="H101" s="264">
        <v>3</v>
      </c>
      <c r="I101" s="265"/>
      <c r="J101" s="266">
        <f t="shared" si="0"/>
        <v>0</v>
      </c>
      <c r="K101" s="262" t="s">
        <v>22</v>
      </c>
      <c r="L101" s="267"/>
      <c r="M101" s="268" t="s">
        <v>22</v>
      </c>
      <c r="N101" s="269" t="s">
        <v>46</v>
      </c>
      <c r="O101" s="37"/>
      <c r="P101" s="202">
        <f t="shared" si="1"/>
        <v>0</v>
      </c>
      <c r="Q101" s="202">
        <v>0</v>
      </c>
      <c r="R101" s="202">
        <f t="shared" si="2"/>
        <v>0</v>
      </c>
      <c r="S101" s="202">
        <v>0</v>
      </c>
      <c r="T101" s="203">
        <f t="shared" si="3"/>
        <v>0</v>
      </c>
      <c r="AR101" s="19" t="s">
        <v>512</v>
      </c>
      <c r="AT101" s="19" t="s">
        <v>267</v>
      </c>
      <c r="AU101" s="19" t="s">
        <v>23</v>
      </c>
      <c r="AY101" s="19" t="s">
        <v>195</v>
      </c>
      <c r="BE101" s="204">
        <f t="shared" si="4"/>
        <v>0</v>
      </c>
      <c r="BF101" s="204">
        <f t="shared" si="5"/>
        <v>0</v>
      </c>
      <c r="BG101" s="204">
        <f t="shared" si="6"/>
        <v>0</v>
      </c>
      <c r="BH101" s="204">
        <f t="shared" si="7"/>
        <v>0</v>
      </c>
      <c r="BI101" s="204">
        <f t="shared" si="8"/>
        <v>0</v>
      </c>
      <c r="BJ101" s="19" t="s">
        <v>23</v>
      </c>
      <c r="BK101" s="204">
        <f t="shared" si="9"/>
        <v>0</v>
      </c>
      <c r="BL101" s="19" t="s">
        <v>258</v>
      </c>
      <c r="BM101" s="19" t="s">
        <v>5371</v>
      </c>
    </row>
    <row r="102" spans="2:65" s="1" customFormat="1" ht="28.8" customHeight="1">
      <c r="B102" s="36"/>
      <c r="C102" s="260" t="s">
        <v>466</v>
      </c>
      <c r="D102" s="260" t="s">
        <v>267</v>
      </c>
      <c r="E102" s="261" t="s">
        <v>5372</v>
      </c>
      <c r="F102" s="262" t="s">
        <v>5373</v>
      </c>
      <c r="G102" s="263" t="s">
        <v>2177</v>
      </c>
      <c r="H102" s="264">
        <v>1</v>
      </c>
      <c r="I102" s="265"/>
      <c r="J102" s="266">
        <f t="shared" si="0"/>
        <v>0</v>
      </c>
      <c r="K102" s="262" t="s">
        <v>22</v>
      </c>
      <c r="L102" s="267"/>
      <c r="M102" s="268" t="s">
        <v>22</v>
      </c>
      <c r="N102" s="269" t="s">
        <v>46</v>
      </c>
      <c r="O102" s="37"/>
      <c r="P102" s="202">
        <f t="shared" si="1"/>
        <v>0</v>
      </c>
      <c r="Q102" s="202">
        <v>0</v>
      </c>
      <c r="R102" s="202">
        <f t="shared" si="2"/>
        <v>0</v>
      </c>
      <c r="S102" s="202">
        <v>0</v>
      </c>
      <c r="T102" s="203">
        <f t="shared" si="3"/>
        <v>0</v>
      </c>
      <c r="AR102" s="19" t="s">
        <v>512</v>
      </c>
      <c r="AT102" s="19" t="s">
        <v>267</v>
      </c>
      <c r="AU102" s="19" t="s">
        <v>23</v>
      </c>
      <c r="AY102" s="19" t="s">
        <v>195</v>
      </c>
      <c r="BE102" s="204">
        <f t="shared" si="4"/>
        <v>0</v>
      </c>
      <c r="BF102" s="204">
        <f t="shared" si="5"/>
        <v>0</v>
      </c>
      <c r="BG102" s="204">
        <f t="shared" si="6"/>
        <v>0</v>
      </c>
      <c r="BH102" s="204">
        <f t="shared" si="7"/>
        <v>0</v>
      </c>
      <c r="BI102" s="204">
        <f t="shared" si="8"/>
        <v>0</v>
      </c>
      <c r="BJ102" s="19" t="s">
        <v>23</v>
      </c>
      <c r="BK102" s="204">
        <f t="shared" si="9"/>
        <v>0</v>
      </c>
      <c r="BL102" s="19" t="s">
        <v>258</v>
      </c>
      <c r="BM102" s="19" t="s">
        <v>5374</v>
      </c>
    </row>
    <row r="103" spans="2:65" s="1" customFormat="1" ht="28.8" customHeight="1">
      <c r="B103" s="36"/>
      <c r="C103" s="260" t="s">
        <v>471</v>
      </c>
      <c r="D103" s="260" t="s">
        <v>267</v>
      </c>
      <c r="E103" s="261" t="s">
        <v>5357</v>
      </c>
      <c r="F103" s="262" t="s">
        <v>5358</v>
      </c>
      <c r="G103" s="263" t="s">
        <v>2177</v>
      </c>
      <c r="H103" s="264">
        <v>5</v>
      </c>
      <c r="I103" s="265"/>
      <c r="J103" s="266">
        <f t="shared" si="0"/>
        <v>0</v>
      </c>
      <c r="K103" s="262" t="s">
        <v>22</v>
      </c>
      <c r="L103" s="267"/>
      <c r="M103" s="268" t="s">
        <v>22</v>
      </c>
      <c r="N103" s="269" t="s">
        <v>46</v>
      </c>
      <c r="O103" s="37"/>
      <c r="P103" s="202">
        <f t="shared" si="1"/>
        <v>0</v>
      </c>
      <c r="Q103" s="202">
        <v>0</v>
      </c>
      <c r="R103" s="202">
        <f t="shared" si="2"/>
        <v>0</v>
      </c>
      <c r="S103" s="202">
        <v>0</v>
      </c>
      <c r="T103" s="203">
        <f t="shared" si="3"/>
        <v>0</v>
      </c>
      <c r="AR103" s="19" t="s">
        <v>512</v>
      </c>
      <c r="AT103" s="19" t="s">
        <v>267</v>
      </c>
      <c r="AU103" s="19" t="s">
        <v>23</v>
      </c>
      <c r="AY103" s="19" t="s">
        <v>195</v>
      </c>
      <c r="BE103" s="204">
        <f t="shared" si="4"/>
        <v>0</v>
      </c>
      <c r="BF103" s="204">
        <f t="shared" si="5"/>
        <v>0</v>
      </c>
      <c r="BG103" s="204">
        <f t="shared" si="6"/>
        <v>0</v>
      </c>
      <c r="BH103" s="204">
        <f t="shared" si="7"/>
        <v>0</v>
      </c>
      <c r="BI103" s="204">
        <f t="shared" si="8"/>
        <v>0</v>
      </c>
      <c r="BJ103" s="19" t="s">
        <v>23</v>
      </c>
      <c r="BK103" s="204">
        <f t="shared" si="9"/>
        <v>0</v>
      </c>
      <c r="BL103" s="19" t="s">
        <v>258</v>
      </c>
      <c r="BM103" s="19" t="s">
        <v>5375</v>
      </c>
    </row>
    <row r="104" spans="2:65" s="1" customFormat="1" ht="28.8" customHeight="1">
      <c r="B104" s="36"/>
      <c r="C104" s="260" t="s">
        <v>475</v>
      </c>
      <c r="D104" s="260" t="s">
        <v>267</v>
      </c>
      <c r="E104" s="261" t="s">
        <v>5376</v>
      </c>
      <c r="F104" s="262" t="s">
        <v>5377</v>
      </c>
      <c r="G104" s="263" t="s">
        <v>2177</v>
      </c>
      <c r="H104" s="264">
        <v>1</v>
      </c>
      <c r="I104" s="265"/>
      <c r="J104" s="266">
        <f t="shared" si="0"/>
        <v>0</v>
      </c>
      <c r="K104" s="262" t="s">
        <v>22</v>
      </c>
      <c r="L104" s="267"/>
      <c r="M104" s="268" t="s">
        <v>22</v>
      </c>
      <c r="N104" s="269" t="s">
        <v>46</v>
      </c>
      <c r="O104" s="37"/>
      <c r="P104" s="202">
        <f t="shared" si="1"/>
        <v>0</v>
      </c>
      <c r="Q104" s="202">
        <v>0</v>
      </c>
      <c r="R104" s="202">
        <f t="shared" si="2"/>
        <v>0</v>
      </c>
      <c r="S104" s="202">
        <v>0</v>
      </c>
      <c r="T104" s="203">
        <f t="shared" si="3"/>
        <v>0</v>
      </c>
      <c r="AR104" s="19" t="s">
        <v>512</v>
      </c>
      <c r="AT104" s="19" t="s">
        <v>267</v>
      </c>
      <c r="AU104" s="19" t="s">
        <v>23</v>
      </c>
      <c r="AY104" s="19" t="s">
        <v>195</v>
      </c>
      <c r="BE104" s="204">
        <f t="shared" si="4"/>
        <v>0</v>
      </c>
      <c r="BF104" s="204">
        <f t="shared" si="5"/>
        <v>0</v>
      </c>
      <c r="BG104" s="204">
        <f t="shared" si="6"/>
        <v>0</v>
      </c>
      <c r="BH104" s="204">
        <f t="shared" si="7"/>
        <v>0</v>
      </c>
      <c r="BI104" s="204">
        <f t="shared" si="8"/>
        <v>0</v>
      </c>
      <c r="BJ104" s="19" t="s">
        <v>23</v>
      </c>
      <c r="BK104" s="204">
        <f t="shared" si="9"/>
        <v>0</v>
      </c>
      <c r="BL104" s="19" t="s">
        <v>258</v>
      </c>
      <c r="BM104" s="19" t="s">
        <v>5378</v>
      </c>
    </row>
    <row r="105" spans="2:65" s="1" customFormat="1" ht="28.8" customHeight="1">
      <c r="B105" s="36"/>
      <c r="C105" s="260" t="s">
        <v>479</v>
      </c>
      <c r="D105" s="260" t="s">
        <v>267</v>
      </c>
      <c r="E105" s="261" t="s">
        <v>5379</v>
      </c>
      <c r="F105" s="262" t="s">
        <v>5364</v>
      </c>
      <c r="G105" s="263" t="s">
        <v>2177</v>
      </c>
      <c r="H105" s="264">
        <v>1</v>
      </c>
      <c r="I105" s="265"/>
      <c r="J105" s="266">
        <f t="shared" si="0"/>
        <v>0</v>
      </c>
      <c r="K105" s="262" t="s">
        <v>22</v>
      </c>
      <c r="L105" s="267"/>
      <c r="M105" s="268" t="s">
        <v>22</v>
      </c>
      <c r="N105" s="269" t="s">
        <v>46</v>
      </c>
      <c r="O105" s="37"/>
      <c r="P105" s="202">
        <f t="shared" si="1"/>
        <v>0</v>
      </c>
      <c r="Q105" s="202">
        <v>0</v>
      </c>
      <c r="R105" s="202">
        <f t="shared" si="2"/>
        <v>0</v>
      </c>
      <c r="S105" s="202">
        <v>0</v>
      </c>
      <c r="T105" s="203">
        <f t="shared" si="3"/>
        <v>0</v>
      </c>
      <c r="AR105" s="19" t="s">
        <v>512</v>
      </c>
      <c r="AT105" s="19" t="s">
        <v>267</v>
      </c>
      <c r="AU105" s="19" t="s">
        <v>23</v>
      </c>
      <c r="AY105" s="19" t="s">
        <v>195</v>
      </c>
      <c r="BE105" s="204">
        <f t="shared" si="4"/>
        <v>0</v>
      </c>
      <c r="BF105" s="204">
        <f t="shared" si="5"/>
        <v>0</v>
      </c>
      <c r="BG105" s="204">
        <f t="shared" si="6"/>
        <v>0</v>
      </c>
      <c r="BH105" s="204">
        <f t="shared" si="7"/>
        <v>0</v>
      </c>
      <c r="BI105" s="204">
        <f t="shared" si="8"/>
        <v>0</v>
      </c>
      <c r="BJ105" s="19" t="s">
        <v>23</v>
      </c>
      <c r="BK105" s="204">
        <f t="shared" si="9"/>
        <v>0</v>
      </c>
      <c r="BL105" s="19" t="s">
        <v>258</v>
      </c>
      <c r="BM105" s="19" t="s">
        <v>5380</v>
      </c>
    </row>
    <row r="106" spans="2:65" s="1" customFormat="1" ht="28.8" customHeight="1">
      <c r="B106" s="36"/>
      <c r="C106" s="260" t="s">
        <v>486</v>
      </c>
      <c r="D106" s="260" t="s">
        <v>267</v>
      </c>
      <c r="E106" s="261" t="s">
        <v>5381</v>
      </c>
      <c r="F106" s="262" t="s">
        <v>5370</v>
      </c>
      <c r="G106" s="263" t="s">
        <v>2177</v>
      </c>
      <c r="H106" s="264">
        <v>3</v>
      </c>
      <c r="I106" s="265"/>
      <c r="J106" s="266">
        <f t="shared" si="0"/>
        <v>0</v>
      </c>
      <c r="K106" s="262" t="s">
        <v>22</v>
      </c>
      <c r="L106" s="267"/>
      <c r="M106" s="268" t="s">
        <v>22</v>
      </c>
      <c r="N106" s="269" t="s">
        <v>46</v>
      </c>
      <c r="O106" s="37"/>
      <c r="P106" s="202">
        <f t="shared" si="1"/>
        <v>0</v>
      </c>
      <c r="Q106" s="202">
        <v>0</v>
      </c>
      <c r="R106" s="202">
        <f t="shared" si="2"/>
        <v>0</v>
      </c>
      <c r="S106" s="202">
        <v>0</v>
      </c>
      <c r="T106" s="203">
        <f t="shared" si="3"/>
        <v>0</v>
      </c>
      <c r="AR106" s="19" t="s">
        <v>512</v>
      </c>
      <c r="AT106" s="19" t="s">
        <v>267</v>
      </c>
      <c r="AU106" s="19" t="s">
        <v>23</v>
      </c>
      <c r="AY106" s="19" t="s">
        <v>195</v>
      </c>
      <c r="BE106" s="204">
        <f t="shared" si="4"/>
        <v>0</v>
      </c>
      <c r="BF106" s="204">
        <f t="shared" si="5"/>
        <v>0</v>
      </c>
      <c r="BG106" s="204">
        <f t="shared" si="6"/>
        <v>0</v>
      </c>
      <c r="BH106" s="204">
        <f t="shared" si="7"/>
        <v>0</v>
      </c>
      <c r="BI106" s="204">
        <f t="shared" si="8"/>
        <v>0</v>
      </c>
      <c r="BJ106" s="19" t="s">
        <v>23</v>
      </c>
      <c r="BK106" s="204">
        <f t="shared" si="9"/>
        <v>0</v>
      </c>
      <c r="BL106" s="19" t="s">
        <v>258</v>
      </c>
      <c r="BM106" s="19" t="s">
        <v>5382</v>
      </c>
    </row>
    <row r="107" spans="2:65" s="1" customFormat="1" ht="20.399999999999999" customHeight="1">
      <c r="B107" s="36"/>
      <c r="C107" s="260" t="s">
        <v>491</v>
      </c>
      <c r="D107" s="260" t="s">
        <v>267</v>
      </c>
      <c r="E107" s="261" t="s">
        <v>3683</v>
      </c>
      <c r="F107" s="262" t="s">
        <v>3684</v>
      </c>
      <c r="G107" s="263" t="s">
        <v>206</v>
      </c>
      <c r="H107" s="264">
        <v>225</v>
      </c>
      <c r="I107" s="265"/>
      <c r="J107" s="266">
        <f t="shared" si="0"/>
        <v>0</v>
      </c>
      <c r="K107" s="262" t="s">
        <v>22</v>
      </c>
      <c r="L107" s="267"/>
      <c r="M107" s="268" t="s">
        <v>22</v>
      </c>
      <c r="N107" s="269" t="s">
        <v>46</v>
      </c>
      <c r="O107" s="37"/>
      <c r="P107" s="202">
        <f t="shared" si="1"/>
        <v>0</v>
      </c>
      <c r="Q107" s="202">
        <v>0</v>
      </c>
      <c r="R107" s="202">
        <f t="shared" si="2"/>
        <v>0</v>
      </c>
      <c r="S107" s="202">
        <v>0</v>
      </c>
      <c r="T107" s="203">
        <f t="shared" si="3"/>
        <v>0</v>
      </c>
      <c r="AR107" s="19" t="s">
        <v>512</v>
      </c>
      <c r="AT107" s="19" t="s">
        <v>267</v>
      </c>
      <c r="AU107" s="19" t="s">
        <v>23</v>
      </c>
      <c r="AY107" s="19" t="s">
        <v>195</v>
      </c>
      <c r="BE107" s="204">
        <f t="shared" si="4"/>
        <v>0</v>
      </c>
      <c r="BF107" s="204">
        <f t="shared" si="5"/>
        <v>0</v>
      </c>
      <c r="BG107" s="204">
        <f t="shared" si="6"/>
        <v>0</v>
      </c>
      <c r="BH107" s="204">
        <f t="shared" si="7"/>
        <v>0</v>
      </c>
      <c r="BI107" s="204">
        <f t="shared" si="8"/>
        <v>0</v>
      </c>
      <c r="BJ107" s="19" t="s">
        <v>23</v>
      </c>
      <c r="BK107" s="204">
        <f t="shared" si="9"/>
        <v>0</v>
      </c>
      <c r="BL107" s="19" t="s">
        <v>258</v>
      </c>
      <c r="BM107" s="19" t="s">
        <v>5383</v>
      </c>
    </row>
    <row r="108" spans="2:65" s="1" customFormat="1" ht="20.399999999999999" customHeight="1">
      <c r="B108" s="36"/>
      <c r="C108" s="260" t="s">
        <v>498</v>
      </c>
      <c r="D108" s="260" t="s">
        <v>267</v>
      </c>
      <c r="E108" s="261" t="s">
        <v>5384</v>
      </c>
      <c r="F108" s="262" t="s">
        <v>5385</v>
      </c>
      <c r="G108" s="263" t="s">
        <v>206</v>
      </c>
      <c r="H108" s="264">
        <v>159</v>
      </c>
      <c r="I108" s="265"/>
      <c r="J108" s="266">
        <f t="shared" si="0"/>
        <v>0</v>
      </c>
      <c r="K108" s="262" t="s">
        <v>22</v>
      </c>
      <c r="L108" s="267"/>
      <c r="M108" s="268" t="s">
        <v>22</v>
      </c>
      <c r="N108" s="269" t="s">
        <v>46</v>
      </c>
      <c r="O108" s="37"/>
      <c r="P108" s="202">
        <f t="shared" si="1"/>
        <v>0</v>
      </c>
      <c r="Q108" s="202">
        <v>0</v>
      </c>
      <c r="R108" s="202">
        <f t="shared" si="2"/>
        <v>0</v>
      </c>
      <c r="S108" s="202">
        <v>0</v>
      </c>
      <c r="T108" s="203">
        <f t="shared" si="3"/>
        <v>0</v>
      </c>
      <c r="AR108" s="19" t="s">
        <v>512</v>
      </c>
      <c r="AT108" s="19" t="s">
        <v>267</v>
      </c>
      <c r="AU108" s="19" t="s">
        <v>23</v>
      </c>
      <c r="AY108" s="19" t="s">
        <v>195</v>
      </c>
      <c r="BE108" s="204">
        <f t="shared" si="4"/>
        <v>0</v>
      </c>
      <c r="BF108" s="204">
        <f t="shared" si="5"/>
        <v>0</v>
      </c>
      <c r="BG108" s="204">
        <f t="shared" si="6"/>
        <v>0</v>
      </c>
      <c r="BH108" s="204">
        <f t="shared" si="7"/>
        <v>0</v>
      </c>
      <c r="BI108" s="204">
        <f t="shared" si="8"/>
        <v>0</v>
      </c>
      <c r="BJ108" s="19" t="s">
        <v>23</v>
      </c>
      <c r="BK108" s="204">
        <f t="shared" si="9"/>
        <v>0</v>
      </c>
      <c r="BL108" s="19" t="s">
        <v>258</v>
      </c>
      <c r="BM108" s="19" t="s">
        <v>5386</v>
      </c>
    </row>
    <row r="109" spans="2:65" s="1" customFormat="1" ht="20.399999999999999" customHeight="1">
      <c r="B109" s="36"/>
      <c r="C109" s="260" t="s">
        <v>503</v>
      </c>
      <c r="D109" s="260" t="s">
        <v>267</v>
      </c>
      <c r="E109" s="261" t="s">
        <v>5387</v>
      </c>
      <c r="F109" s="262" t="s">
        <v>5388</v>
      </c>
      <c r="G109" s="263" t="s">
        <v>206</v>
      </c>
      <c r="H109" s="264">
        <v>319</v>
      </c>
      <c r="I109" s="265"/>
      <c r="J109" s="266">
        <f t="shared" si="0"/>
        <v>0</v>
      </c>
      <c r="K109" s="262" t="s">
        <v>22</v>
      </c>
      <c r="L109" s="267"/>
      <c r="M109" s="268" t="s">
        <v>22</v>
      </c>
      <c r="N109" s="269" t="s">
        <v>46</v>
      </c>
      <c r="O109" s="37"/>
      <c r="P109" s="202">
        <f t="shared" si="1"/>
        <v>0</v>
      </c>
      <c r="Q109" s="202">
        <v>0</v>
      </c>
      <c r="R109" s="202">
        <f t="shared" si="2"/>
        <v>0</v>
      </c>
      <c r="S109" s="202">
        <v>0</v>
      </c>
      <c r="T109" s="203">
        <f t="shared" si="3"/>
        <v>0</v>
      </c>
      <c r="AR109" s="19" t="s">
        <v>512</v>
      </c>
      <c r="AT109" s="19" t="s">
        <v>267</v>
      </c>
      <c r="AU109" s="19" t="s">
        <v>23</v>
      </c>
      <c r="AY109" s="19" t="s">
        <v>195</v>
      </c>
      <c r="BE109" s="204">
        <f t="shared" si="4"/>
        <v>0</v>
      </c>
      <c r="BF109" s="204">
        <f t="shared" si="5"/>
        <v>0</v>
      </c>
      <c r="BG109" s="204">
        <f t="shared" si="6"/>
        <v>0</v>
      </c>
      <c r="BH109" s="204">
        <f t="shared" si="7"/>
        <v>0</v>
      </c>
      <c r="BI109" s="204">
        <f t="shared" si="8"/>
        <v>0</v>
      </c>
      <c r="BJ109" s="19" t="s">
        <v>23</v>
      </c>
      <c r="BK109" s="204">
        <f t="shared" si="9"/>
        <v>0</v>
      </c>
      <c r="BL109" s="19" t="s">
        <v>258</v>
      </c>
      <c r="BM109" s="19" t="s">
        <v>5389</v>
      </c>
    </row>
    <row r="110" spans="2:65" s="1" customFormat="1" ht="20.399999999999999" customHeight="1">
      <c r="B110" s="36"/>
      <c r="C110" s="260" t="s">
        <v>508</v>
      </c>
      <c r="D110" s="260" t="s">
        <v>267</v>
      </c>
      <c r="E110" s="261" t="s">
        <v>5390</v>
      </c>
      <c r="F110" s="262" t="s">
        <v>5391</v>
      </c>
      <c r="G110" s="263" t="s">
        <v>206</v>
      </c>
      <c r="H110" s="264">
        <v>274</v>
      </c>
      <c r="I110" s="265"/>
      <c r="J110" s="266">
        <f t="shared" si="0"/>
        <v>0</v>
      </c>
      <c r="K110" s="262" t="s">
        <v>22</v>
      </c>
      <c r="L110" s="267"/>
      <c r="M110" s="268" t="s">
        <v>22</v>
      </c>
      <c r="N110" s="269" t="s">
        <v>46</v>
      </c>
      <c r="O110" s="37"/>
      <c r="P110" s="202">
        <f t="shared" si="1"/>
        <v>0</v>
      </c>
      <c r="Q110" s="202">
        <v>0</v>
      </c>
      <c r="R110" s="202">
        <f t="shared" si="2"/>
        <v>0</v>
      </c>
      <c r="S110" s="202">
        <v>0</v>
      </c>
      <c r="T110" s="203">
        <f t="shared" si="3"/>
        <v>0</v>
      </c>
      <c r="AR110" s="19" t="s">
        <v>512</v>
      </c>
      <c r="AT110" s="19" t="s">
        <v>267</v>
      </c>
      <c r="AU110" s="19" t="s">
        <v>23</v>
      </c>
      <c r="AY110" s="19" t="s">
        <v>195</v>
      </c>
      <c r="BE110" s="204">
        <f t="shared" si="4"/>
        <v>0</v>
      </c>
      <c r="BF110" s="204">
        <f t="shared" si="5"/>
        <v>0</v>
      </c>
      <c r="BG110" s="204">
        <f t="shared" si="6"/>
        <v>0</v>
      </c>
      <c r="BH110" s="204">
        <f t="shared" si="7"/>
        <v>0</v>
      </c>
      <c r="BI110" s="204">
        <f t="shared" si="8"/>
        <v>0</v>
      </c>
      <c r="BJ110" s="19" t="s">
        <v>23</v>
      </c>
      <c r="BK110" s="204">
        <f t="shared" si="9"/>
        <v>0</v>
      </c>
      <c r="BL110" s="19" t="s">
        <v>258</v>
      </c>
      <c r="BM110" s="19" t="s">
        <v>5392</v>
      </c>
    </row>
    <row r="111" spans="2:65" s="1" customFormat="1" ht="20.399999999999999" customHeight="1">
      <c r="B111" s="36"/>
      <c r="C111" s="260" t="s">
        <v>512</v>
      </c>
      <c r="D111" s="260" t="s">
        <v>267</v>
      </c>
      <c r="E111" s="261" t="s">
        <v>3873</v>
      </c>
      <c r="F111" s="262" t="s">
        <v>3874</v>
      </c>
      <c r="G111" s="263" t="s">
        <v>206</v>
      </c>
      <c r="H111" s="264">
        <v>41</v>
      </c>
      <c r="I111" s="265"/>
      <c r="J111" s="266">
        <f t="shared" si="0"/>
        <v>0</v>
      </c>
      <c r="K111" s="262" t="s">
        <v>22</v>
      </c>
      <c r="L111" s="267"/>
      <c r="M111" s="268" t="s">
        <v>22</v>
      </c>
      <c r="N111" s="269" t="s">
        <v>46</v>
      </c>
      <c r="O111" s="37"/>
      <c r="P111" s="202">
        <f t="shared" si="1"/>
        <v>0</v>
      </c>
      <c r="Q111" s="202">
        <v>0</v>
      </c>
      <c r="R111" s="202">
        <f t="shared" si="2"/>
        <v>0</v>
      </c>
      <c r="S111" s="202">
        <v>0</v>
      </c>
      <c r="T111" s="203">
        <f t="shared" si="3"/>
        <v>0</v>
      </c>
      <c r="AR111" s="19" t="s">
        <v>512</v>
      </c>
      <c r="AT111" s="19" t="s">
        <v>267</v>
      </c>
      <c r="AU111" s="19" t="s">
        <v>23</v>
      </c>
      <c r="AY111" s="19" t="s">
        <v>195</v>
      </c>
      <c r="BE111" s="204">
        <f t="shared" si="4"/>
        <v>0</v>
      </c>
      <c r="BF111" s="204">
        <f t="shared" si="5"/>
        <v>0</v>
      </c>
      <c r="BG111" s="204">
        <f t="shared" si="6"/>
        <v>0</v>
      </c>
      <c r="BH111" s="204">
        <f t="shared" si="7"/>
        <v>0</v>
      </c>
      <c r="BI111" s="204">
        <f t="shared" si="8"/>
        <v>0</v>
      </c>
      <c r="BJ111" s="19" t="s">
        <v>23</v>
      </c>
      <c r="BK111" s="204">
        <f t="shared" si="9"/>
        <v>0</v>
      </c>
      <c r="BL111" s="19" t="s">
        <v>258</v>
      </c>
      <c r="BM111" s="19" t="s">
        <v>5393</v>
      </c>
    </row>
    <row r="112" spans="2:65" s="1" customFormat="1" ht="20.399999999999999" customHeight="1">
      <c r="B112" s="36"/>
      <c r="C112" s="260" t="s">
        <v>516</v>
      </c>
      <c r="D112" s="260" t="s">
        <v>267</v>
      </c>
      <c r="E112" s="261" t="s">
        <v>5275</v>
      </c>
      <c r="F112" s="262" t="s">
        <v>5276</v>
      </c>
      <c r="G112" s="263" t="s">
        <v>206</v>
      </c>
      <c r="H112" s="264">
        <v>105</v>
      </c>
      <c r="I112" s="265"/>
      <c r="J112" s="266">
        <f t="shared" ref="J112:J143" si="10">ROUND(I112*H112,2)</f>
        <v>0</v>
      </c>
      <c r="K112" s="262" t="s">
        <v>22</v>
      </c>
      <c r="L112" s="267"/>
      <c r="M112" s="268" t="s">
        <v>22</v>
      </c>
      <c r="N112" s="269" t="s">
        <v>46</v>
      </c>
      <c r="O112" s="37"/>
      <c r="P112" s="202">
        <f t="shared" ref="P112:P143" si="11">O112*H112</f>
        <v>0</v>
      </c>
      <c r="Q112" s="202">
        <v>0</v>
      </c>
      <c r="R112" s="202">
        <f t="shared" ref="R112:R143" si="12">Q112*H112</f>
        <v>0</v>
      </c>
      <c r="S112" s="202">
        <v>0</v>
      </c>
      <c r="T112" s="203">
        <f t="shared" ref="T112:T143" si="13">S112*H112</f>
        <v>0</v>
      </c>
      <c r="AR112" s="19" t="s">
        <v>512</v>
      </c>
      <c r="AT112" s="19" t="s">
        <v>267</v>
      </c>
      <c r="AU112" s="19" t="s">
        <v>23</v>
      </c>
      <c r="AY112" s="19" t="s">
        <v>195</v>
      </c>
      <c r="BE112" s="204">
        <f t="shared" ref="BE112:BE143" si="14">IF(N112="základní",J112,0)</f>
        <v>0</v>
      </c>
      <c r="BF112" s="204">
        <f t="shared" ref="BF112:BF143" si="15">IF(N112="snížená",J112,0)</f>
        <v>0</v>
      </c>
      <c r="BG112" s="204">
        <f t="shared" ref="BG112:BG143" si="16">IF(N112="zákl. přenesená",J112,0)</f>
        <v>0</v>
      </c>
      <c r="BH112" s="204">
        <f t="shared" ref="BH112:BH143" si="17">IF(N112="sníž. přenesená",J112,0)</f>
        <v>0</v>
      </c>
      <c r="BI112" s="204">
        <f t="shared" ref="BI112:BI143" si="18">IF(N112="nulová",J112,0)</f>
        <v>0</v>
      </c>
      <c r="BJ112" s="19" t="s">
        <v>23</v>
      </c>
      <c r="BK112" s="204">
        <f t="shared" ref="BK112:BK143" si="19">ROUND(I112*H112,2)</f>
        <v>0</v>
      </c>
      <c r="BL112" s="19" t="s">
        <v>258</v>
      </c>
      <c r="BM112" s="19" t="s">
        <v>5394</v>
      </c>
    </row>
    <row r="113" spans="2:65" s="1" customFormat="1" ht="20.399999999999999" customHeight="1">
      <c r="B113" s="36"/>
      <c r="C113" s="260" t="s">
        <v>523</v>
      </c>
      <c r="D113" s="260" t="s">
        <v>267</v>
      </c>
      <c r="E113" s="261" t="s">
        <v>5395</v>
      </c>
      <c r="F113" s="262" t="s">
        <v>5396</v>
      </c>
      <c r="G113" s="263" t="s">
        <v>206</v>
      </c>
      <c r="H113" s="264">
        <v>679</v>
      </c>
      <c r="I113" s="265"/>
      <c r="J113" s="266">
        <f t="shared" si="10"/>
        <v>0</v>
      </c>
      <c r="K113" s="262" t="s">
        <v>22</v>
      </c>
      <c r="L113" s="267"/>
      <c r="M113" s="268" t="s">
        <v>22</v>
      </c>
      <c r="N113" s="269" t="s">
        <v>46</v>
      </c>
      <c r="O113" s="37"/>
      <c r="P113" s="202">
        <f t="shared" si="11"/>
        <v>0</v>
      </c>
      <c r="Q113" s="202">
        <v>0</v>
      </c>
      <c r="R113" s="202">
        <f t="shared" si="12"/>
        <v>0</v>
      </c>
      <c r="S113" s="202">
        <v>0</v>
      </c>
      <c r="T113" s="203">
        <f t="shared" si="13"/>
        <v>0</v>
      </c>
      <c r="AR113" s="19" t="s">
        <v>512</v>
      </c>
      <c r="AT113" s="19" t="s">
        <v>267</v>
      </c>
      <c r="AU113" s="19" t="s">
        <v>23</v>
      </c>
      <c r="AY113" s="19" t="s">
        <v>195</v>
      </c>
      <c r="BE113" s="204">
        <f t="shared" si="14"/>
        <v>0</v>
      </c>
      <c r="BF113" s="204">
        <f t="shared" si="15"/>
        <v>0</v>
      </c>
      <c r="BG113" s="204">
        <f t="shared" si="16"/>
        <v>0</v>
      </c>
      <c r="BH113" s="204">
        <f t="shared" si="17"/>
        <v>0</v>
      </c>
      <c r="BI113" s="204">
        <f t="shared" si="18"/>
        <v>0</v>
      </c>
      <c r="BJ113" s="19" t="s">
        <v>23</v>
      </c>
      <c r="BK113" s="204">
        <f t="shared" si="19"/>
        <v>0</v>
      </c>
      <c r="BL113" s="19" t="s">
        <v>258</v>
      </c>
      <c r="BM113" s="19" t="s">
        <v>5397</v>
      </c>
    </row>
    <row r="114" spans="2:65" s="1" customFormat="1" ht="28.8" customHeight="1">
      <c r="B114" s="36"/>
      <c r="C114" s="260" t="s">
        <v>528</v>
      </c>
      <c r="D114" s="260" t="s">
        <v>267</v>
      </c>
      <c r="E114" s="261" t="s">
        <v>4337</v>
      </c>
      <c r="F114" s="262" t="s">
        <v>4338</v>
      </c>
      <c r="G114" s="263" t="s">
        <v>2177</v>
      </c>
      <c r="H114" s="264">
        <v>29</v>
      </c>
      <c r="I114" s="265"/>
      <c r="J114" s="266">
        <f t="shared" si="10"/>
        <v>0</v>
      </c>
      <c r="K114" s="262" t="s">
        <v>22</v>
      </c>
      <c r="L114" s="267"/>
      <c r="M114" s="268" t="s">
        <v>22</v>
      </c>
      <c r="N114" s="269" t="s">
        <v>46</v>
      </c>
      <c r="O114" s="37"/>
      <c r="P114" s="202">
        <f t="shared" si="11"/>
        <v>0</v>
      </c>
      <c r="Q114" s="202">
        <v>0</v>
      </c>
      <c r="R114" s="202">
        <f t="shared" si="12"/>
        <v>0</v>
      </c>
      <c r="S114" s="202">
        <v>0</v>
      </c>
      <c r="T114" s="203">
        <f t="shared" si="13"/>
        <v>0</v>
      </c>
      <c r="AR114" s="19" t="s">
        <v>512</v>
      </c>
      <c r="AT114" s="19" t="s">
        <v>267</v>
      </c>
      <c r="AU114" s="19" t="s">
        <v>23</v>
      </c>
      <c r="AY114" s="19" t="s">
        <v>195</v>
      </c>
      <c r="BE114" s="204">
        <f t="shared" si="14"/>
        <v>0</v>
      </c>
      <c r="BF114" s="204">
        <f t="shared" si="15"/>
        <v>0</v>
      </c>
      <c r="BG114" s="204">
        <f t="shared" si="16"/>
        <v>0</v>
      </c>
      <c r="BH114" s="204">
        <f t="shared" si="17"/>
        <v>0</v>
      </c>
      <c r="BI114" s="204">
        <f t="shared" si="18"/>
        <v>0</v>
      </c>
      <c r="BJ114" s="19" t="s">
        <v>23</v>
      </c>
      <c r="BK114" s="204">
        <f t="shared" si="19"/>
        <v>0</v>
      </c>
      <c r="BL114" s="19" t="s">
        <v>258</v>
      </c>
      <c r="BM114" s="19" t="s">
        <v>5398</v>
      </c>
    </row>
    <row r="115" spans="2:65" s="1" customFormat="1" ht="20.399999999999999" customHeight="1">
      <c r="B115" s="36"/>
      <c r="C115" s="260" t="s">
        <v>534</v>
      </c>
      <c r="D115" s="260" t="s">
        <v>267</v>
      </c>
      <c r="E115" s="261" t="s">
        <v>5399</v>
      </c>
      <c r="F115" s="262" t="s">
        <v>5400</v>
      </c>
      <c r="G115" s="263" t="s">
        <v>2177</v>
      </c>
      <c r="H115" s="264">
        <v>2</v>
      </c>
      <c r="I115" s="265"/>
      <c r="J115" s="266">
        <f t="shared" si="10"/>
        <v>0</v>
      </c>
      <c r="K115" s="262" t="s">
        <v>22</v>
      </c>
      <c r="L115" s="267"/>
      <c r="M115" s="268" t="s">
        <v>22</v>
      </c>
      <c r="N115" s="269" t="s">
        <v>46</v>
      </c>
      <c r="O115" s="37"/>
      <c r="P115" s="202">
        <f t="shared" si="11"/>
        <v>0</v>
      </c>
      <c r="Q115" s="202">
        <v>0</v>
      </c>
      <c r="R115" s="202">
        <f t="shared" si="12"/>
        <v>0</v>
      </c>
      <c r="S115" s="202">
        <v>0</v>
      </c>
      <c r="T115" s="203">
        <f t="shared" si="13"/>
        <v>0</v>
      </c>
      <c r="AR115" s="19" t="s">
        <v>512</v>
      </c>
      <c r="AT115" s="19" t="s">
        <v>267</v>
      </c>
      <c r="AU115" s="19" t="s">
        <v>23</v>
      </c>
      <c r="AY115" s="19" t="s">
        <v>195</v>
      </c>
      <c r="BE115" s="204">
        <f t="shared" si="14"/>
        <v>0</v>
      </c>
      <c r="BF115" s="204">
        <f t="shared" si="15"/>
        <v>0</v>
      </c>
      <c r="BG115" s="204">
        <f t="shared" si="16"/>
        <v>0</v>
      </c>
      <c r="BH115" s="204">
        <f t="shared" si="17"/>
        <v>0</v>
      </c>
      <c r="BI115" s="204">
        <f t="shared" si="18"/>
        <v>0</v>
      </c>
      <c r="BJ115" s="19" t="s">
        <v>23</v>
      </c>
      <c r="BK115" s="204">
        <f t="shared" si="19"/>
        <v>0</v>
      </c>
      <c r="BL115" s="19" t="s">
        <v>258</v>
      </c>
      <c r="BM115" s="19" t="s">
        <v>5401</v>
      </c>
    </row>
    <row r="116" spans="2:65" s="1" customFormat="1" ht="20.399999999999999" customHeight="1">
      <c r="B116" s="36"/>
      <c r="C116" s="260" t="s">
        <v>546</v>
      </c>
      <c r="D116" s="260" t="s">
        <v>267</v>
      </c>
      <c r="E116" s="261" t="s">
        <v>5402</v>
      </c>
      <c r="F116" s="262" t="s">
        <v>5403</v>
      </c>
      <c r="G116" s="263" t="s">
        <v>2177</v>
      </c>
      <c r="H116" s="264">
        <v>10</v>
      </c>
      <c r="I116" s="265"/>
      <c r="J116" s="266">
        <f t="shared" si="10"/>
        <v>0</v>
      </c>
      <c r="K116" s="262" t="s">
        <v>22</v>
      </c>
      <c r="L116" s="267"/>
      <c r="M116" s="268" t="s">
        <v>22</v>
      </c>
      <c r="N116" s="269" t="s">
        <v>46</v>
      </c>
      <c r="O116" s="37"/>
      <c r="P116" s="202">
        <f t="shared" si="11"/>
        <v>0</v>
      </c>
      <c r="Q116" s="202">
        <v>0</v>
      </c>
      <c r="R116" s="202">
        <f t="shared" si="12"/>
        <v>0</v>
      </c>
      <c r="S116" s="202">
        <v>0</v>
      </c>
      <c r="T116" s="203">
        <f t="shared" si="13"/>
        <v>0</v>
      </c>
      <c r="AR116" s="19" t="s">
        <v>512</v>
      </c>
      <c r="AT116" s="19" t="s">
        <v>267</v>
      </c>
      <c r="AU116" s="19" t="s">
        <v>23</v>
      </c>
      <c r="AY116" s="19" t="s">
        <v>195</v>
      </c>
      <c r="BE116" s="204">
        <f t="shared" si="14"/>
        <v>0</v>
      </c>
      <c r="BF116" s="204">
        <f t="shared" si="15"/>
        <v>0</v>
      </c>
      <c r="BG116" s="204">
        <f t="shared" si="16"/>
        <v>0</v>
      </c>
      <c r="BH116" s="204">
        <f t="shared" si="17"/>
        <v>0</v>
      </c>
      <c r="BI116" s="204">
        <f t="shared" si="18"/>
        <v>0</v>
      </c>
      <c r="BJ116" s="19" t="s">
        <v>23</v>
      </c>
      <c r="BK116" s="204">
        <f t="shared" si="19"/>
        <v>0</v>
      </c>
      <c r="BL116" s="19" t="s">
        <v>258</v>
      </c>
      <c r="BM116" s="19" t="s">
        <v>5404</v>
      </c>
    </row>
    <row r="117" spans="2:65" s="1" customFormat="1" ht="20.399999999999999" customHeight="1">
      <c r="B117" s="36"/>
      <c r="C117" s="260" t="s">
        <v>555</v>
      </c>
      <c r="D117" s="260" t="s">
        <v>267</v>
      </c>
      <c r="E117" s="261" t="s">
        <v>5405</v>
      </c>
      <c r="F117" s="262" t="s">
        <v>5406</v>
      </c>
      <c r="G117" s="263" t="s">
        <v>2177</v>
      </c>
      <c r="H117" s="264">
        <v>6</v>
      </c>
      <c r="I117" s="265"/>
      <c r="J117" s="266">
        <f t="shared" si="10"/>
        <v>0</v>
      </c>
      <c r="K117" s="262" t="s">
        <v>22</v>
      </c>
      <c r="L117" s="267"/>
      <c r="M117" s="268" t="s">
        <v>22</v>
      </c>
      <c r="N117" s="269" t="s">
        <v>46</v>
      </c>
      <c r="O117" s="37"/>
      <c r="P117" s="202">
        <f t="shared" si="11"/>
        <v>0</v>
      </c>
      <c r="Q117" s="202">
        <v>0</v>
      </c>
      <c r="R117" s="202">
        <f t="shared" si="12"/>
        <v>0</v>
      </c>
      <c r="S117" s="202">
        <v>0</v>
      </c>
      <c r="T117" s="203">
        <f t="shared" si="13"/>
        <v>0</v>
      </c>
      <c r="AR117" s="19" t="s">
        <v>512</v>
      </c>
      <c r="AT117" s="19" t="s">
        <v>267</v>
      </c>
      <c r="AU117" s="19" t="s">
        <v>23</v>
      </c>
      <c r="AY117" s="19" t="s">
        <v>195</v>
      </c>
      <c r="BE117" s="204">
        <f t="shared" si="14"/>
        <v>0</v>
      </c>
      <c r="BF117" s="204">
        <f t="shared" si="15"/>
        <v>0</v>
      </c>
      <c r="BG117" s="204">
        <f t="shared" si="16"/>
        <v>0</v>
      </c>
      <c r="BH117" s="204">
        <f t="shared" si="17"/>
        <v>0</v>
      </c>
      <c r="BI117" s="204">
        <f t="shared" si="18"/>
        <v>0</v>
      </c>
      <c r="BJ117" s="19" t="s">
        <v>23</v>
      </c>
      <c r="BK117" s="204">
        <f t="shared" si="19"/>
        <v>0</v>
      </c>
      <c r="BL117" s="19" t="s">
        <v>258</v>
      </c>
      <c r="BM117" s="19" t="s">
        <v>5407</v>
      </c>
    </row>
    <row r="118" spans="2:65" s="1" customFormat="1" ht="20.399999999999999" customHeight="1">
      <c r="B118" s="36"/>
      <c r="C118" s="260" t="s">
        <v>561</v>
      </c>
      <c r="D118" s="260" t="s">
        <v>267</v>
      </c>
      <c r="E118" s="261" t="s">
        <v>5408</v>
      </c>
      <c r="F118" s="262" t="s">
        <v>5409</v>
      </c>
      <c r="G118" s="263" t="s">
        <v>2177</v>
      </c>
      <c r="H118" s="264">
        <v>1</v>
      </c>
      <c r="I118" s="265"/>
      <c r="J118" s="266">
        <f t="shared" si="10"/>
        <v>0</v>
      </c>
      <c r="K118" s="262" t="s">
        <v>22</v>
      </c>
      <c r="L118" s="267"/>
      <c r="M118" s="268" t="s">
        <v>22</v>
      </c>
      <c r="N118" s="269" t="s">
        <v>46</v>
      </c>
      <c r="O118" s="37"/>
      <c r="P118" s="202">
        <f t="shared" si="11"/>
        <v>0</v>
      </c>
      <c r="Q118" s="202">
        <v>0</v>
      </c>
      <c r="R118" s="202">
        <f t="shared" si="12"/>
        <v>0</v>
      </c>
      <c r="S118" s="202">
        <v>0</v>
      </c>
      <c r="T118" s="203">
        <f t="shared" si="13"/>
        <v>0</v>
      </c>
      <c r="AR118" s="19" t="s">
        <v>512</v>
      </c>
      <c r="AT118" s="19" t="s">
        <v>267</v>
      </c>
      <c r="AU118" s="19" t="s">
        <v>23</v>
      </c>
      <c r="AY118" s="19" t="s">
        <v>195</v>
      </c>
      <c r="BE118" s="204">
        <f t="shared" si="14"/>
        <v>0</v>
      </c>
      <c r="BF118" s="204">
        <f t="shared" si="15"/>
        <v>0</v>
      </c>
      <c r="BG118" s="204">
        <f t="shared" si="16"/>
        <v>0</v>
      </c>
      <c r="BH118" s="204">
        <f t="shared" si="17"/>
        <v>0</v>
      </c>
      <c r="BI118" s="204">
        <f t="shared" si="18"/>
        <v>0</v>
      </c>
      <c r="BJ118" s="19" t="s">
        <v>23</v>
      </c>
      <c r="BK118" s="204">
        <f t="shared" si="19"/>
        <v>0</v>
      </c>
      <c r="BL118" s="19" t="s">
        <v>258</v>
      </c>
      <c r="BM118" s="19" t="s">
        <v>5410</v>
      </c>
    </row>
    <row r="119" spans="2:65" s="1" customFormat="1" ht="20.399999999999999" customHeight="1">
      <c r="B119" s="36"/>
      <c r="C119" s="260" t="s">
        <v>565</v>
      </c>
      <c r="D119" s="260" t="s">
        <v>267</v>
      </c>
      <c r="E119" s="261" t="s">
        <v>5411</v>
      </c>
      <c r="F119" s="262" t="s">
        <v>5412</v>
      </c>
      <c r="G119" s="263" t="s">
        <v>2177</v>
      </c>
      <c r="H119" s="264">
        <v>1</v>
      </c>
      <c r="I119" s="265"/>
      <c r="J119" s="266">
        <f t="shared" si="10"/>
        <v>0</v>
      </c>
      <c r="K119" s="262" t="s">
        <v>22</v>
      </c>
      <c r="L119" s="267"/>
      <c r="M119" s="268" t="s">
        <v>22</v>
      </c>
      <c r="N119" s="269" t="s">
        <v>46</v>
      </c>
      <c r="O119" s="37"/>
      <c r="P119" s="202">
        <f t="shared" si="11"/>
        <v>0</v>
      </c>
      <c r="Q119" s="202">
        <v>0</v>
      </c>
      <c r="R119" s="202">
        <f t="shared" si="12"/>
        <v>0</v>
      </c>
      <c r="S119" s="202">
        <v>0</v>
      </c>
      <c r="T119" s="203">
        <f t="shared" si="13"/>
        <v>0</v>
      </c>
      <c r="AR119" s="19" t="s">
        <v>512</v>
      </c>
      <c r="AT119" s="19" t="s">
        <v>267</v>
      </c>
      <c r="AU119" s="19" t="s">
        <v>23</v>
      </c>
      <c r="AY119" s="19" t="s">
        <v>195</v>
      </c>
      <c r="BE119" s="204">
        <f t="shared" si="14"/>
        <v>0</v>
      </c>
      <c r="BF119" s="204">
        <f t="shared" si="15"/>
        <v>0</v>
      </c>
      <c r="BG119" s="204">
        <f t="shared" si="16"/>
        <v>0</v>
      </c>
      <c r="BH119" s="204">
        <f t="shared" si="17"/>
        <v>0</v>
      </c>
      <c r="BI119" s="204">
        <f t="shared" si="18"/>
        <v>0</v>
      </c>
      <c r="BJ119" s="19" t="s">
        <v>23</v>
      </c>
      <c r="BK119" s="204">
        <f t="shared" si="19"/>
        <v>0</v>
      </c>
      <c r="BL119" s="19" t="s">
        <v>258</v>
      </c>
      <c r="BM119" s="19" t="s">
        <v>5413</v>
      </c>
    </row>
    <row r="120" spans="2:65" s="1" customFormat="1" ht="20.399999999999999" customHeight="1">
      <c r="B120" s="36"/>
      <c r="C120" s="260" t="s">
        <v>569</v>
      </c>
      <c r="D120" s="260" t="s">
        <v>267</v>
      </c>
      <c r="E120" s="261" t="s">
        <v>5414</v>
      </c>
      <c r="F120" s="262" t="s">
        <v>5415</v>
      </c>
      <c r="G120" s="263" t="s">
        <v>2177</v>
      </c>
      <c r="H120" s="264">
        <v>2</v>
      </c>
      <c r="I120" s="265"/>
      <c r="J120" s="266">
        <f t="shared" si="10"/>
        <v>0</v>
      </c>
      <c r="K120" s="262" t="s">
        <v>22</v>
      </c>
      <c r="L120" s="267"/>
      <c r="M120" s="268" t="s">
        <v>22</v>
      </c>
      <c r="N120" s="269" t="s">
        <v>46</v>
      </c>
      <c r="O120" s="37"/>
      <c r="P120" s="202">
        <f t="shared" si="11"/>
        <v>0</v>
      </c>
      <c r="Q120" s="202">
        <v>0</v>
      </c>
      <c r="R120" s="202">
        <f t="shared" si="12"/>
        <v>0</v>
      </c>
      <c r="S120" s="202">
        <v>0</v>
      </c>
      <c r="T120" s="203">
        <f t="shared" si="13"/>
        <v>0</v>
      </c>
      <c r="AR120" s="19" t="s">
        <v>512</v>
      </c>
      <c r="AT120" s="19" t="s">
        <v>267</v>
      </c>
      <c r="AU120" s="19" t="s">
        <v>23</v>
      </c>
      <c r="AY120" s="19" t="s">
        <v>195</v>
      </c>
      <c r="BE120" s="204">
        <f t="shared" si="14"/>
        <v>0</v>
      </c>
      <c r="BF120" s="204">
        <f t="shared" si="15"/>
        <v>0</v>
      </c>
      <c r="BG120" s="204">
        <f t="shared" si="16"/>
        <v>0</v>
      </c>
      <c r="BH120" s="204">
        <f t="shared" si="17"/>
        <v>0</v>
      </c>
      <c r="BI120" s="204">
        <f t="shared" si="18"/>
        <v>0</v>
      </c>
      <c r="BJ120" s="19" t="s">
        <v>23</v>
      </c>
      <c r="BK120" s="204">
        <f t="shared" si="19"/>
        <v>0</v>
      </c>
      <c r="BL120" s="19" t="s">
        <v>258</v>
      </c>
      <c r="BM120" s="19" t="s">
        <v>5416</v>
      </c>
    </row>
    <row r="121" spans="2:65" s="1" customFormat="1" ht="20.399999999999999" customHeight="1">
      <c r="B121" s="36"/>
      <c r="C121" s="260" t="s">
        <v>573</v>
      </c>
      <c r="D121" s="260" t="s">
        <v>267</v>
      </c>
      <c r="E121" s="261" t="s">
        <v>5417</v>
      </c>
      <c r="F121" s="262" t="s">
        <v>5418</v>
      </c>
      <c r="G121" s="263" t="s">
        <v>2177</v>
      </c>
      <c r="H121" s="264">
        <v>12</v>
      </c>
      <c r="I121" s="265"/>
      <c r="J121" s="266">
        <f t="shared" si="10"/>
        <v>0</v>
      </c>
      <c r="K121" s="262" t="s">
        <v>22</v>
      </c>
      <c r="L121" s="267"/>
      <c r="M121" s="268" t="s">
        <v>22</v>
      </c>
      <c r="N121" s="269" t="s">
        <v>46</v>
      </c>
      <c r="O121" s="37"/>
      <c r="P121" s="202">
        <f t="shared" si="11"/>
        <v>0</v>
      </c>
      <c r="Q121" s="202">
        <v>0</v>
      </c>
      <c r="R121" s="202">
        <f t="shared" si="12"/>
        <v>0</v>
      </c>
      <c r="S121" s="202">
        <v>0</v>
      </c>
      <c r="T121" s="203">
        <f t="shared" si="13"/>
        <v>0</v>
      </c>
      <c r="AR121" s="19" t="s">
        <v>512</v>
      </c>
      <c r="AT121" s="19" t="s">
        <v>267</v>
      </c>
      <c r="AU121" s="19" t="s">
        <v>23</v>
      </c>
      <c r="AY121" s="19" t="s">
        <v>195</v>
      </c>
      <c r="BE121" s="204">
        <f t="shared" si="14"/>
        <v>0</v>
      </c>
      <c r="BF121" s="204">
        <f t="shared" si="15"/>
        <v>0</v>
      </c>
      <c r="BG121" s="204">
        <f t="shared" si="16"/>
        <v>0</v>
      </c>
      <c r="BH121" s="204">
        <f t="shared" si="17"/>
        <v>0</v>
      </c>
      <c r="BI121" s="204">
        <f t="shared" si="18"/>
        <v>0</v>
      </c>
      <c r="BJ121" s="19" t="s">
        <v>23</v>
      </c>
      <c r="BK121" s="204">
        <f t="shared" si="19"/>
        <v>0</v>
      </c>
      <c r="BL121" s="19" t="s">
        <v>258</v>
      </c>
      <c r="BM121" s="19" t="s">
        <v>5419</v>
      </c>
    </row>
    <row r="122" spans="2:65" s="1" customFormat="1" ht="20.399999999999999" customHeight="1">
      <c r="B122" s="36"/>
      <c r="C122" s="260" t="s">
        <v>577</v>
      </c>
      <c r="D122" s="260" t="s">
        <v>267</v>
      </c>
      <c r="E122" s="261" t="s">
        <v>5420</v>
      </c>
      <c r="F122" s="262" t="s">
        <v>5421</v>
      </c>
      <c r="G122" s="263" t="s">
        <v>2177</v>
      </c>
      <c r="H122" s="264">
        <v>26</v>
      </c>
      <c r="I122" s="265"/>
      <c r="J122" s="266">
        <f t="shared" si="10"/>
        <v>0</v>
      </c>
      <c r="K122" s="262" t="s">
        <v>22</v>
      </c>
      <c r="L122" s="267"/>
      <c r="M122" s="268" t="s">
        <v>22</v>
      </c>
      <c r="N122" s="269" t="s">
        <v>46</v>
      </c>
      <c r="O122" s="37"/>
      <c r="P122" s="202">
        <f t="shared" si="11"/>
        <v>0</v>
      </c>
      <c r="Q122" s="202">
        <v>0</v>
      </c>
      <c r="R122" s="202">
        <f t="shared" si="12"/>
        <v>0</v>
      </c>
      <c r="S122" s="202">
        <v>0</v>
      </c>
      <c r="T122" s="203">
        <f t="shared" si="13"/>
        <v>0</v>
      </c>
      <c r="AR122" s="19" t="s">
        <v>512</v>
      </c>
      <c r="AT122" s="19" t="s">
        <v>267</v>
      </c>
      <c r="AU122" s="19" t="s">
        <v>23</v>
      </c>
      <c r="AY122" s="19" t="s">
        <v>195</v>
      </c>
      <c r="BE122" s="204">
        <f t="shared" si="14"/>
        <v>0</v>
      </c>
      <c r="BF122" s="204">
        <f t="shared" si="15"/>
        <v>0</v>
      </c>
      <c r="BG122" s="204">
        <f t="shared" si="16"/>
        <v>0</v>
      </c>
      <c r="BH122" s="204">
        <f t="shared" si="17"/>
        <v>0</v>
      </c>
      <c r="BI122" s="204">
        <f t="shared" si="18"/>
        <v>0</v>
      </c>
      <c r="BJ122" s="19" t="s">
        <v>23</v>
      </c>
      <c r="BK122" s="204">
        <f t="shared" si="19"/>
        <v>0</v>
      </c>
      <c r="BL122" s="19" t="s">
        <v>258</v>
      </c>
      <c r="BM122" s="19" t="s">
        <v>5422</v>
      </c>
    </row>
    <row r="123" spans="2:65" s="1" customFormat="1" ht="20.399999999999999" customHeight="1">
      <c r="B123" s="36"/>
      <c r="C123" s="260" t="s">
        <v>581</v>
      </c>
      <c r="D123" s="260" t="s">
        <v>267</v>
      </c>
      <c r="E123" s="261" t="s">
        <v>5423</v>
      </c>
      <c r="F123" s="262" t="s">
        <v>5424</v>
      </c>
      <c r="G123" s="263" t="s">
        <v>2177</v>
      </c>
      <c r="H123" s="264">
        <v>52</v>
      </c>
      <c r="I123" s="265"/>
      <c r="J123" s="266">
        <f t="shared" si="10"/>
        <v>0</v>
      </c>
      <c r="K123" s="262" t="s">
        <v>22</v>
      </c>
      <c r="L123" s="267"/>
      <c r="M123" s="268" t="s">
        <v>22</v>
      </c>
      <c r="N123" s="269" t="s">
        <v>46</v>
      </c>
      <c r="O123" s="37"/>
      <c r="P123" s="202">
        <f t="shared" si="11"/>
        <v>0</v>
      </c>
      <c r="Q123" s="202">
        <v>0</v>
      </c>
      <c r="R123" s="202">
        <f t="shared" si="12"/>
        <v>0</v>
      </c>
      <c r="S123" s="202">
        <v>0</v>
      </c>
      <c r="T123" s="203">
        <f t="shared" si="13"/>
        <v>0</v>
      </c>
      <c r="AR123" s="19" t="s">
        <v>512</v>
      </c>
      <c r="AT123" s="19" t="s">
        <v>267</v>
      </c>
      <c r="AU123" s="19" t="s">
        <v>23</v>
      </c>
      <c r="AY123" s="19" t="s">
        <v>195</v>
      </c>
      <c r="BE123" s="204">
        <f t="shared" si="14"/>
        <v>0</v>
      </c>
      <c r="BF123" s="204">
        <f t="shared" si="15"/>
        <v>0</v>
      </c>
      <c r="BG123" s="204">
        <f t="shared" si="16"/>
        <v>0</v>
      </c>
      <c r="BH123" s="204">
        <f t="shared" si="17"/>
        <v>0</v>
      </c>
      <c r="BI123" s="204">
        <f t="shared" si="18"/>
        <v>0</v>
      </c>
      <c r="BJ123" s="19" t="s">
        <v>23</v>
      </c>
      <c r="BK123" s="204">
        <f t="shared" si="19"/>
        <v>0</v>
      </c>
      <c r="BL123" s="19" t="s">
        <v>258</v>
      </c>
      <c r="BM123" s="19" t="s">
        <v>5425</v>
      </c>
    </row>
    <row r="124" spans="2:65" s="1" customFormat="1" ht="20.399999999999999" customHeight="1">
      <c r="B124" s="36"/>
      <c r="C124" s="260" t="s">
        <v>585</v>
      </c>
      <c r="D124" s="260" t="s">
        <v>267</v>
      </c>
      <c r="E124" s="261" t="s">
        <v>4200</v>
      </c>
      <c r="F124" s="262" t="s">
        <v>4201</v>
      </c>
      <c r="G124" s="263" t="s">
        <v>206</v>
      </c>
      <c r="H124" s="264">
        <v>736</v>
      </c>
      <c r="I124" s="265"/>
      <c r="J124" s="266">
        <f t="shared" si="10"/>
        <v>0</v>
      </c>
      <c r="K124" s="262" t="s">
        <v>22</v>
      </c>
      <c r="L124" s="267"/>
      <c r="M124" s="268" t="s">
        <v>22</v>
      </c>
      <c r="N124" s="269" t="s">
        <v>46</v>
      </c>
      <c r="O124" s="37"/>
      <c r="P124" s="202">
        <f t="shared" si="11"/>
        <v>0</v>
      </c>
      <c r="Q124" s="202">
        <v>0</v>
      </c>
      <c r="R124" s="202">
        <f t="shared" si="12"/>
        <v>0</v>
      </c>
      <c r="S124" s="202">
        <v>0</v>
      </c>
      <c r="T124" s="203">
        <f t="shared" si="13"/>
        <v>0</v>
      </c>
      <c r="AR124" s="19" t="s">
        <v>512</v>
      </c>
      <c r="AT124" s="19" t="s">
        <v>267</v>
      </c>
      <c r="AU124" s="19" t="s">
        <v>23</v>
      </c>
      <c r="AY124" s="19" t="s">
        <v>195</v>
      </c>
      <c r="BE124" s="204">
        <f t="shared" si="14"/>
        <v>0</v>
      </c>
      <c r="BF124" s="204">
        <f t="shared" si="15"/>
        <v>0</v>
      </c>
      <c r="BG124" s="204">
        <f t="shared" si="16"/>
        <v>0</v>
      </c>
      <c r="BH124" s="204">
        <f t="shared" si="17"/>
        <v>0</v>
      </c>
      <c r="BI124" s="204">
        <f t="shared" si="18"/>
        <v>0</v>
      </c>
      <c r="BJ124" s="19" t="s">
        <v>23</v>
      </c>
      <c r="BK124" s="204">
        <f t="shared" si="19"/>
        <v>0</v>
      </c>
      <c r="BL124" s="19" t="s">
        <v>258</v>
      </c>
      <c r="BM124" s="19" t="s">
        <v>5426</v>
      </c>
    </row>
    <row r="125" spans="2:65" s="1" customFormat="1" ht="20.399999999999999" customHeight="1">
      <c r="B125" s="36"/>
      <c r="C125" s="193" t="s">
        <v>592</v>
      </c>
      <c r="D125" s="193" t="s">
        <v>198</v>
      </c>
      <c r="E125" s="194" t="s">
        <v>4340</v>
      </c>
      <c r="F125" s="195" t="s">
        <v>4341</v>
      </c>
      <c r="G125" s="196" t="s">
        <v>206</v>
      </c>
      <c r="H125" s="197">
        <v>101.2</v>
      </c>
      <c r="I125" s="198"/>
      <c r="J125" s="199">
        <f t="shared" si="10"/>
        <v>0</v>
      </c>
      <c r="K125" s="195" t="s">
        <v>22</v>
      </c>
      <c r="L125" s="56"/>
      <c r="M125" s="200" t="s">
        <v>22</v>
      </c>
      <c r="N125" s="201" t="s">
        <v>46</v>
      </c>
      <c r="O125" s="37"/>
      <c r="P125" s="202">
        <f t="shared" si="11"/>
        <v>0</v>
      </c>
      <c r="Q125" s="202">
        <v>0</v>
      </c>
      <c r="R125" s="202">
        <f t="shared" si="12"/>
        <v>0</v>
      </c>
      <c r="S125" s="202">
        <v>0</v>
      </c>
      <c r="T125" s="203">
        <f t="shared" si="13"/>
        <v>0</v>
      </c>
      <c r="AR125" s="19" t="s">
        <v>258</v>
      </c>
      <c r="AT125" s="19" t="s">
        <v>198</v>
      </c>
      <c r="AU125" s="19" t="s">
        <v>23</v>
      </c>
      <c r="AY125" s="19" t="s">
        <v>195</v>
      </c>
      <c r="BE125" s="204">
        <f t="shared" si="14"/>
        <v>0</v>
      </c>
      <c r="BF125" s="204">
        <f t="shared" si="15"/>
        <v>0</v>
      </c>
      <c r="BG125" s="204">
        <f t="shared" si="16"/>
        <v>0</v>
      </c>
      <c r="BH125" s="204">
        <f t="shared" si="17"/>
        <v>0</v>
      </c>
      <c r="BI125" s="204">
        <f t="shared" si="18"/>
        <v>0</v>
      </c>
      <c r="BJ125" s="19" t="s">
        <v>23</v>
      </c>
      <c r="BK125" s="204">
        <f t="shared" si="19"/>
        <v>0</v>
      </c>
      <c r="BL125" s="19" t="s">
        <v>258</v>
      </c>
      <c r="BM125" s="19" t="s">
        <v>5427</v>
      </c>
    </row>
    <row r="126" spans="2:65" s="1" customFormat="1" ht="28.8" customHeight="1">
      <c r="B126" s="36"/>
      <c r="C126" s="193" t="s">
        <v>597</v>
      </c>
      <c r="D126" s="193" t="s">
        <v>198</v>
      </c>
      <c r="E126" s="194" t="s">
        <v>5428</v>
      </c>
      <c r="F126" s="195" t="s">
        <v>5429</v>
      </c>
      <c r="G126" s="196" t="s">
        <v>2177</v>
      </c>
      <c r="H126" s="197">
        <v>1</v>
      </c>
      <c r="I126" s="198"/>
      <c r="J126" s="199">
        <f t="shared" si="10"/>
        <v>0</v>
      </c>
      <c r="K126" s="195" t="s">
        <v>22</v>
      </c>
      <c r="L126" s="56"/>
      <c r="M126" s="200" t="s">
        <v>22</v>
      </c>
      <c r="N126" s="201" t="s">
        <v>46</v>
      </c>
      <c r="O126" s="37"/>
      <c r="P126" s="202">
        <f t="shared" si="11"/>
        <v>0</v>
      </c>
      <c r="Q126" s="202">
        <v>0</v>
      </c>
      <c r="R126" s="202">
        <f t="shared" si="12"/>
        <v>0</v>
      </c>
      <c r="S126" s="202">
        <v>0</v>
      </c>
      <c r="T126" s="203">
        <f t="shared" si="13"/>
        <v>0</v>
      </c>
      <c r="AR126" s="19" t="s">
        <v>258</v>
      </c>
      <c r="AT126" s="19" t="s">
        <v>198</v>
      </c>
      <c r="AU126" s="19" t="s">
        <v>23</v>
      </c>
      <c r="AY126" s="19" t="s">
        <v>195</v>
      </c>
      <c r="BE126" s="204">
        <f t="shared" si="14"/>
        <v>0</v>
      </c>
      <c r="BF126" s="204">
        <f t="shared" si="15"/>
        <v>0</v>
      </c>
      <c r="BG126" s="204">
        <f t="shared" si="16"/>
        <v>0</v>
      </c>
      <c r="BH126" s="204">
        <f t="shared" si="17"/>
        <v>0</v>
      </c>
      <c r="BI126" s="204">
        <f t="shared" si="18"/>
        <v>0</v>
      </c>
      <c r="BJ126" s="19" t="s">
        <v>23</v>
      </c>
      <c r="BK126" s="204">
        <f t="shared" si="19"/>
        <v>0</v>
      </c>
      <c r="BL126" s="19" t="s">
        <v>258</v>
      </c>
      <c r="BM126" s="19" t="s">
        <v>5430</v>
      </c>
    </row>
    <row r="127" spans="2:65" s="1" customFormat="1" ht="20.399999999999999" customHeight="1">
      <c r="B127" s="36"/>
      <c r="C127" s="193" t="s">
        <v>602</v>
      </c>
      <c r="D127" s="193" t="s">
        <v>198</v>
      </c>
      <c r="E127" s="194" t="s">
        <v>5431</v>
      </c>
      <c r="F127" s="195" t="s">
        <v>5432</v>
      </c>
      <c r="G127" s="196" t="s">
        <v>2177</v>
      </c>
      <c r="H127" s="197">
        <v>7</v>
      </c>
      <c r="I127" s="198"/>
      <c r="J127" s="199">
        <f t="shared" si="10"/>
        <v>0</v>
      </c>
      <c r="K127" s="195" t="s">
        <v>22</v>
      </c>
      <c r="L127" s="56"/>
      <c r="M127" s="200" t="s">
        <v>22</v>
      </c>
      <c r="N127" s="201" t="s">
        <v>46</v>
      </c>
      <c r="O127" s="37"/>
      <c r="P127" s="202">
        <f t="shared" si="11"/>
        <v>0</v>
      </c>
      <c r="Q127" s="202">
        <v>0</v>
      </c>
      <c r="R127" s="202">
        <f t="shared" si="12"/>
        <v>0</v>
      </c>
      <c r="S127" s="202">
        <v>0</v>
      </c>
      <c r="T127" s="203">
        <f t="shared" si="13"/>
        <v>0</v>
      </c>
      <c r="AR127" s="19" t="s">
        <v>258</v>
      </c>
      <c r="AT127" s="19" t="s">
        <v>198</v>
      </c>
      <c r="AU127" s="19" t="s">
        <v>23</v>
      </c>
      <c r="AY127" s="19" t="s">
        <v>195</v>
      </c>
      <c r="BE127" s="204">
        <f t="shared" si="14"/>
        <v>0</v>
      </c>
      <c r="BF127" s="204">
        <f t="shared" si="15"/>
        <v>0</v>
      </c>
      <c r="BG127" s="204">
        <f t="shared" si="16"/>
        <v>0</v>
      </c>
      <c r="BH127" s="204">
        <f t="shared" si="17"/>
        <v>0</v>
      </c>
      <c r="BI127" s="204">
        <f t="shared" si="18"/>
        <v>0</v>
      </c>
      <c r="BJ127" s="19" t="s">
        <v>23</v>
      </c>
      <c r="BK127" s="204">
        <f t="shared" si="19"/>
        <v>0</v>
      </c>
      <c r="BL127" s="19" t="s">
        <v>258</v>
      </c>
      <c r="BM127" s="19" t="s">
        <v>5433</v>
      </c>
    </row>
    <row r="128" spans="2:65" s="1" customFormat="1" ht="20.399999999999999" customHeight="1">
      <c r="B128" s="36"/>
      <c r="C128" s="193" t="s">
        <v>615</v>
      </c>
      <c r="D128" s="193" t="s">
        <v>198</v>
      </c>
      <c r="E128" s="194" t="s">
        <v>5434</v>
      </c>
      <c r="F128" s="195" t="s">
        <v>5435</v>
      </c>
      <c r="G128" s="196" t="s">
        <v>2177</v>
      </c>
      <c r="H128" s="197">
        <v>12</v>
      </c>
      <c r="I128" s="198"/>
      <c r="J128" s="199">
        <f t="shared" si="10"/>
        <v>0</v>
      </c>
      <c r="K128" s="195" t="s">
        <v>22</v>
      </c>
      <c r="L128" s="56"/>
      <c r="M128" s="200" t="s">
        <v>22</v>
      </c>
      <c r="N128" s="201" t="s">
        <v>46</v>
      </c>
      <c r="O128" s="37"/>
      <c r="P128" s="202">
        <f t="shared" si="11"/>
        <v>0</v>
      </c>
      <c r="Q128" s="202">
        <v>0</v>
      </c>
      <c r="R128" s="202">
        <f t="shared" si="12"/>
        <v>0</v>
      </c>
      <c r="S128" s="202">
        <v>0</v>
      </c>
      <c r="T128" s="203">
        <f t="shared" si="13"/>
        <v>0</v>
      </c>
      <c r="AR128" s="19" t="s">
        <v>258</v>
      </c>
      <c r="AT128" s="19" t="s">
        <v>198</v>
      </c>
      <c r="AU128" s="19" t="s">
        <v>23</v>
      </c>
      <c r="AY128" s="19" t="s">
        <v>195</v>
      </c>
      <c r="BE128" s="204">
        <f t="shared" si="14"/>
        <v>0</v>
      </c>
      <c r="BF128" s="204">
        <f t="shared" si="15"/>
        <v>0</v>
      </c>
      <c r="BG128" s="204">
        <f t="shared" si="16"/>
        <v>0</v>
      </c>
      <c r="BH128" s="204">
        <f t="shared" si="17"/>
        <v>0</v>
      </c>
      <c r="BI128" s="204">
        <f t="shared" si="18"/>
        <v>0</v>
      </c>
      <c r="BJ128" s="19" t="s">
        <v>23</v>
      </c>
      <c r="BK128" s="204">
        <f t="shared" si="19"/>
        <v>0</v>
      </c>
      <c r="BL128" s="19" t="s">
        <v>258</v>
      </c>
      <c r="BM128" s="19" t="s">
        <v>5436</v>
      </c>
    </row>
    <row r="129" spans="2:65" s="1" customFormat="1" ht="20.399999999999999" customHeight="1">
      <c r="B129" s="36"/>
      <c r="C129" s="193" t="s">
        <v>617</v>
      </c>
      <c r="D129" s="193" t="s">
        <v>198</v>
      </c>
      <c r="E129" s="194" t="s">
        <v>5437</v>
      </c>
      <c r="F129" s="195" t="s">
        <v>5438</v>
      </c>
      <c r="G129" s="196" t="s">
        <v>2177</v>
      </c>
      <c r="H129" s="197">
        <v>16</v>
      </c>
      <c r="I129" s="198"/>
      <c r="J129" s="199">
        <f t="shared" si="10"/>
        <v>0</v>
      </c>
      <c r="K129" s="195" t="s">
        <v>22</v>
      </c>
      <c r="L129" s="56"/>
      <c r="M129" s="200" t="s">
        <v>22</v>
      </c>
      <c r="N129" s="201" t="s">
        <v>46</v>
      </c>
      <c r="O129" s="37"/>
      <c r="P129" s="202">
        <f t="shared" si="11"/>
        <v>0</v>
      </c>
      <c r="Q129" s="202">
        <v>0</v>
      </c>
      <c r="R129" s="202">
        <f t="shared" si="12"/>
        <v>0</v>
      </c>
      <c r="S129" s="202">
        <v>0</v>
      </c>
      <c r="T129" s="203">
        <f t="shared" si="13"/>
        <v>0</v>
      </c>
      <c r="AR129" s="19" t="s">
        <v>258</v>
      </c>
      <c r="AT129" s="19" t="s">
        <v>198</v>
      </c>
      <c r="AU129" s="19" t="s">
        <v>23</v>
      </c>
      <c r="AY129" s="19" t="s">
        <v>195</v>
      </c>
      <c r="BE129" s="204">
        <f t="shared" si="14"/>
        <v>0</v>
      </c>
      <c r="BF129" s="204">
        <f t="shared" si="15"/>
        <v>0</v>
      </c>
      <c r="BG129" s="204">
        <f t="shared" si="16"/>
        <v>0</v>
      </c>
      <c r="BH129" s="204">
        <f t="shared" si="17"/>
        <v>0</v>
      </c>
      <c r="BI129" s="204">
        <f t="shared" si="18"/>
        <v>0</v>
      </c>
      <c r="BJ129" s="19" t="s">
        <v>23</v>
      </c>
      <c r="BK129" s="204">
        <f t="shared" si="19"/>
        <v>0</v>
      </c>
      <c r="BL129" s="19" t="s">
        <v>258</v>
      </c>
      <c r="BM129" s="19" t="s">
        <v>5439</v>
      </c>
    </row>
    <row r="130" spans="2:65" s="1" customFormat="1" ht="20.399999999999999" customHeight="1">
      <c r="B130" s="36"/>
      <c r="C130" s="193" t="s">
        <v>624</v>
      </c>
      <c r="D130" s="193" t="s">
        <v>198</v>
      </c>
      <c r="E130" s="194" t="s">
        <v>5440</v>
      </c>
      <c r="F130" s="195" t="s">
        <v>5441</v>
      </c>
      <c r="G130" s="196" t="s">
        <v>2177</v>
      </c>
      <c r="H130" s="197">
        <v>26</v>
      </c>
      <c r="I130" s="198"/>
      <c r="J130" s="199">
        <f t="shared" si="10"/>
        <v>0</v>
      </c>
      <c r="K130" s="195" t="s">
        <v>22</v>
      </c>
      <c r="L130" s="56"/>
      <c r="M130" s="200" t="s">
        <v>22</v>
      </c>
      <c r="N130" s="201" t="s">
        <v>46</v>
      </c>
      <c r="O130" s="37"/>
      <c r="P130" s="202">
        <f t="shared" si="11"/>
        <v>0</v>
      </c>
      <c r="Q130" s="202">
        <v>0</v>
      </c>
      <c r="R130" s="202">
        <f t="shared" si="12"/>
        <v>0</v>
      </c>
      <c r="S130" s="202">
        <v>0</v>
      </c>
      <c r="T130" s="203">
        <f t="shared" si="13"/>
        <v>0</v>
      </c>
      <c r="AR130" s="19" t="s">
        <v>258</v>
      </c>
      <c r="AT130" s="19" t="s">
        <v>198</v>
      </c>
      <c r="AU130" s="19" t="s">
        <v>23</v>
      </c>
      <c r="AY130" s="19" t="s">
        <v>195</v>
      </c>
      <c r="BE130" s="204">
        <f t="shared" si="14"/>
        <v>0</v>
      </c>
      <c r="BF130" s="204">
        <f t="shared" si="15"/>
        <v>0</v>
      </c>
      <c r="BG130" s="204">
        <f t="shared" si="16"/>
        <v>0</v>
      </c>
      <c r="BH130" s="204">
        <f t="shared" si="17"/>
        <v>0</v>
      </c>
      <c r="BI130" s="204">
        <f t="shared" si="18"/>
        <v>0</v>
      </c>
      <c r="BJ130" s="19" t="s">
        <v>23</v>
      </c>
      <c r="BK130" s="204">
        <f t="shared" si="19"/>
        <v>0</v>
      </c>
      <c r="BL130" s="19" t="s">
        <v>258</v>
      </c>
      <c r="BM130" s="19" t="s">
        <v>5442</v>
      </c>
    </row>
    <row r="131" spans="2:65" s="1" customFormat="1" ht="20.399999999999999" customHeight="1">
      <c r="B131" s="36"/>
      <c r="C131" s="193" t="s">
        <v>632</v>
      </c>
      <c r="D131" s="193" t="s">
        <v>198</v>
      </c>
      <c r="E131" s="194" t="s">
        <v>5443</v>
      </c>
      <c r="F131" s="195" t="s">
        <v>5444</v>
      </c>
      <c r="G131" s="196" t="s">
        <v>2177</v>
      </c>
      <c r="H131" s="197">
        <v>8</v>
      </c>
      <c r="I131" s="198"/>
      <c r="J131" s="199">
        <f t="shared" si="10"/>
        <v>0</v>
      </c>
      <c r="K131" s="195" t="s">
        <v>22</v>
      </c>
      <c r="L131" s="56"/>
      <c r="M131" s="200" t="s">
        <v>22</v>
      </c>
      <c r="N131" s="201" t="s">
        <v>46</v>
      </c>
      <c r="O131" s="37"/>
      <c r="P131" s="202">
        <f t="shared" si="11"/>
        <v>0</v>
      </c>
      <c r="Q131" s="202">
        <v>0</v>
      </c>
      <c r="R131" s="202">
        <f t="shared" si="12"/>
        <v>0</v>
      </c>
      <c r="S131" s="202">
        <v>0</v>
      </c>
      <c r="T131" s="203">
        <f t="shared" si="13"/>
        <v>0</v>
      </c>
      <c r="AR131" s="19" t="s">
        <v>258</v>
      </c>
      <c r="AT131" s="19" t="s">
        <v>198</v>
      </c>
      <c r="AU131" s="19" t="s">
        <v>23</v>
      </c>
      <c r="AY131" s="19" t="s">
        <v>195</v>
      </c>
      <c r="BE131" s="204">
        <f t="shared" si="14"/>
        <v>0</v>
      </c>
      <c r="BF131" s="204">
        <f t="shared" si="15"/>
        <v>0</v>
      </c>
      <c r="BG131" s="204">
        <f t="shared" si="16"/>
        <v>0</v>
      </c>
      <c r="BH131" s="204">
        <f t="shared" si="17"/>
        <v>0</v>
      </c>
      <c r="BI131" s="204">
        <f t="shared" si="18"/>
        <v>0</v>
      </c>
      <c r="BJ131" s="19" t="s">
        <v>23</v>
      </c>
      <c r="BK131" s="204">
        <f t="shared" si="19"/>
        <v>0</v>
      </c>
      <c r="BL131" s="19" t="s">
        <v>258</v>
      </c>
      <c r="BM131" s="19" t="s">
        <v>5445</v>
      </c>
    </row>
    <row r="132" spans="2:65" s="1" customFormat="1" ht="20.399999999999999" customHeight="1">
      <c r="B132" s="36"/>
      <c r="C132" s="193" t="s">
        <v>640</v>
      </c>
      <c r="D132" s="193" t="s">
        <v>198</v>
      </c>
      <c r="E132" s="194" t="s">
        <v>5446</v>
      </c>
      <c r="F132" s="195" t="s">
        <v>5447</v>
      </c>
      <c r="G132" s="196" t="s">
        <v>2177</v>
      </c>
      <c r="H132" s="197">
        <v>2</v>
      </c>
      <c r="I132" s="198"/>
      <c r="J132" s="199">
        <f t="shared" si="10"/>
        <v>0</v>
      </c>
      <c r="K132" s="195" t="s">
        <v>22</v>
      </c>
      <c r="L132" s="56"/>
      <c r="M132" s="200" t="s">
        <v>22</v>
      </c>
      <c r="N132" s="201" t="s">
        <v>46</v>
      </c>
      <c r="O132" s="37"/>
      <c r="P132" s="202">
        <f t="shared" si="11"/>
        <v>0</v>
      </c>
      <c r="Q132" s="202">
        <v>0</v>
      </c>
      <c r="R132" s="202">
        <f t="shared" si="12"/>
        <v>0</v>
      </c>
      <c r="S132" s="202">
        <v>0</v>
      </c>
      <c r="T132" s="203">
        <f t="shared" si="13"/>
        <v>0</v>
      </c>
      <c r="AR132" s="19" t="s">
        <v>258</v>
      </c>
      <c r="AT132" s="19" t="s">
        <v>198</v>
      </c>
      <c r="AU132" s="19" t="s">
        <v>23</v>
      </c>
      <c r="AY132" s="19" t="s">
        <v>195</v>
      </c>
      <c r="BE132" s="204">
        <f t="shared" si="14"/>
        <v>0</v>
      </c>
      <c r="BF132" s="204">
        <f t="shared" si="15"/>
        <v>0</v>
      </c>
      <c r="BG132" s="204">
        <f t="shared" si="16"/>
        <v>0</v>
      </c>
      <c r="BH132" s="204">
        <f t="shared" si="17"/>
        <v>0</v>
      </c>
      <c r="BI132" s="204">
        <f t="shared" si="18"/>
        <v>0</v>
      </c>
      <c r="BJ132" s="19" t="s">
        <v>23</v>
      </c>
      <c r="BK132" s="204">
        <f t="shared" si="19"/>
        <v>0</v>
      </c>
      <c r="BL132" s="19" t="s">
        <v>258</v>
      </c>
      <c r="BM132" s="19" t="s">
        <v>5448</v>
      </c>
    </row>
    <row r="133" spans="2:65" s="1" customFormat="1" ht="20.399999999999999" customHeight="1">
      <c r="B133" s="36"/>
      <c r="C133" s="193" t="s">
        <v>648</v>
      </c>
      <c r="D133" s="193" t="s">
        <v>198</v>
      </c>
      <c r="E133" s="194" t="s">
        <v>5449</v>
      </c>
      <c r="F133" s="195" t="s">
        <v>5450</v>
      </c>
      <c r="G133" s="196" t="s">
        <v>2177</v>
      </c>
      <c r="H133" s="197">
        <v>18</v>
      </c>
      <c r="I133" s="198"/>
      <c r="J133" s="199">
        <f t="shared" si="10"/>
        <v>0</v>
      </c>
      <c r="K133" s="195" t="s">
        <v>22</v>
      </c>
      <c r="L133" s="56"/>
      <c r="M133" s="200" t="s">
        <v>22</v>
      </c>
      <c r="N133" s="201" t="s">
        <v>46</v>
      </c>
      <c r="O133" s="37"/>
      <c r="P133" s="202">
        <f t="shared" si="11"/>
        <v>0</v>
      </c>
      <c r="Q133" s="202">
        <v>0</v>
      </c>
      <c r="R133" s="202">
        <f t="shared" si="12"/>
        <v>0</v>
      </c>
      <c r="S133" s="202">
        <v>0</v>
      </c>
      <c r="T133" s="203">
        <f t="shared" si="13"/>
        <v>0</v>
      </c>
      <c r="AR133" s="19" t="s">
        <v>258</v>
      </c>
      <c r="AT133" s="19" t="s">
        <v>198</v>
      </c>
      <c r="AU133" s="19" t="s">
        <v>23</v>
      </c>
      <c r="AY133" s="19" t="s">
        <v>195</v>
      </c>
      <c r="BE133" s="204">
        <f t="shared" si="14"/>
        <v>0</v>
      </c>
      <c r="BF133" s="204">
        <f t="shared" si="15"/>
        <v>0</v>
      </c>
      <c r="BG133" s="204">
        <f t="shared" si="16"/>
        <v>0</v>
      </c>
      <c r="BH133" s="204">
        <f t="shared" si="17"/>
        <v>0</v>
      </c>
      <c r="BI133" s="204">
        <f t="shared" si="18"/>
        <v>0</v>
      </c>
      <c r="BJ133" s="19" t="s">
        <v>23</v>
      </c>
      <c r="BK133" s="204">
        <f t="shared" si="19"/>
        <v>0</v>
      </c>
      <c r="BL133" s="19" t="s">
        <v>258</v>
      </c>
      <c r="BM133" s="19" t="s">
        <v>5451</v>
      </c>
    </row>
    <row r="134" spans="2:65" s="1" customFormat="1" ht="20.399999999999999" customHeight="1">
      <c r="B134" s="36"/>
      <c r="C134" s="193" t="s">
        <v>667</v>
      </c>
      <c r="D134" s="193" t="s">
        <v>198</v>
      </c>
      <c r="E134" s="194" t="s">
        <v>5452</v>
      </c>
      <c r="F134" s="195" t="s">
        <v>5453</v>
      </c>
      <c r="G134" s="196" t="s">
        <v>2177</v>
      </c>
      <c r="H134" s="197">
        <v>9</v>
      </c>
      <c r="I134" s="198"/>
      <c r="J134" s="199">
        <f t="shared" si="10"/>
        <v>0</v>
      </c>
      <c r="K134" s="195" t="s">
        <v>22</v>
      </c>
      <c r="L134" s="56"/>
      <c r="M134" s="200" t="s">
        <v>22</v>
      </c>
      <c r="N134" s="201" t="s">
        <v>46</v>
      </c>
      <c r="O134" s="37"/>
      <c r="P134" s="202">
        <f t="shared" si="11"/>
        <v>0</v>
      </c>
      <c r="Q134" s="202">
        <v>0</v>
      </c>
      <c r="R134" s="202">
        <f t="shared" si="12"/>
        <v>0</v>
      </c>
      <c r="S134" s="202">
        <v>0</v>
      </c>
      <c r="T134" s="203">
        <f t="shared" si="13"/>
        <v>0</v>
      </c>
      <c r="AR134" s="19" t="s">
        <v>258</v>
      </c>
      <c r="AT134" s="19" t="s">
        <v>198</v>
      </c>
      <c r="AU134" s="19" t="s">
        <v>23</v>
      </c>
      <c r="AY134" s="19" t="s">
        <v>195</v>
      </c>
      <c r="BE134" s="204">
        <f t="shared" si="14"/>
        <v>0</v>
      </c>
      <c r="BF134" s="204">
        <f t="shared" si="15"/>
        <v>0</v>
      </c>
      <c r="BG134" s="204">
        <f t="shared" si="16"/>
        <v>0</v>
      </c>
      <c r="BH134" s="204">
        <f t="shared" si="17"/>
        <v>0</v>
      </c>
      <c r="BI134" s="204">
        <f t="shared" si="18"/>
        <v>0</v>
      </c>
      <c r="BJ134" s="19" t="s">
        <v>23</v>
      </c>
      <c r="BK134" s="204">
        <f t="shared" si="19"/>
        <v>0</v>
      </c>
      <c r="BL134" s="19" t="s">
        <v>258</v>
      </c>
      <c r="BM134" s="19" t="s">
        <v>5454</v>
      </c>
    </row>
    <row r="135" spans="2:65" s="1" customFormat="1" ht="20.399999999999999" customHeight="1">
      <c r="B135" s="36"/>
      <c r="C135" s="193" t="s">
        <v>673</v>
      </c>
      <c r="D135" s="193" t="s">
        <v>198</v>
      </c>
      <c r="E135" s="194" t="s">
        <v>5455</v>
      </c>
      <c r="F135" s="195" t="s">
        <v>5456</v>
      </c>
      <c r="G135" s="196" t="s">
        <v>2177</v>
      </c>
      <c r="H135" s="197">
        <v>26</v>
      </c>
      <c r="I135" s="198"/>
      <c r="J135" s="199">
        <f t="shared" si="10"/>
        <v>0</v>
      </c>
      <c r="K135" s="195" t="s">
        <v>22</v>
      </c>
      <c r="L135" s="56"/>
      <c r="M135" s="200" t="s">
        <v>22</v>
      </c>
      <c r="N135" s="201" t="s">
        <v>46</v>
      </c>
      <c r="O135" s="37"/>
      <c r="P135" s="202">
        <f t="shared" si="11"/>
        <v>0</v>
      </c>
      <c r="Q135" s="202">
        <v>0</v>
      </c>
      <c r="R135" s="202">
        <f t="shared" si="12"/>
        <v>0</v>
      </c>
      <c r="S135" s="202">
        <v>0</v>
      </c>
      <c r="T135" s="203">
        <f t="shared" si="13"/>
        <v>0</v>
      </c>
      <c r="AR135" s="19" t="s">
        <v>258</v>
      </c>
      <c r="AT135" s="19" t="s">
        <v>198</v>
      </c>
      <c r="AU135" s="19" t="s">
        <v>23</v>
      </c>
      <c r="AY135" s="19" t="s">
        <v>195</v>
      </c>
      <c r="BE135" s="204">
        <f t="shared" si="14"/>
        <v>0</v>
      </c>
      <c r="BF135" s="204">
        <f t="shared" si="15"/>
        <v>0</v>
      </c>
      <c r="BG135" s="204">
        <f t="shared" si="16"/>
        <v>0</v>
      </c>
      <c r="BH135" s="204">
        <f t="shared" si="17"/>
        <v>0</v>
      </c>
      <c r="BI135" s="204">
        <f t="shared" si="18"/>
        <v>0</v>
      </c>
      <c r="BJ135" s="19" t="s">
        <v>23</v>
      </c>
      <c r="BK135" s="204">
        <f t="shared" si="19"/>
        <v>0</v>
      </c>
      <c r="BL135" s="19" t="s">
        <v>258</v>
      </c>
      <c r="BM135" s="19" t="s">
        <v>5457</v>
      </c>
    </row>
    <row r="136" spans="2:65" s="1" customFormat="1" ht="20.399999999999999" customHeight="1">
      <c r="B136" s="36"/>
      <c r="C136" s="193" t="s">
        <v>679</v>
      </c>
      <c r="D136" s="193" t="s">
        <v>198</v>
      </c>
      <c r="E136" s="194" t="s">
        <v>4266</v>
      </c>
      <c r="F136" s="195" t="s">
        <v>4267</v>
      </c>
      <c r="G136" s="196" t="s">
        <v>206</v>
      </c>
      <c r="H136" s="197">
        <v>735.77</v>
      </c>
      <c r="I136" s="198"/>
      <c r="J136" s="199">
        <f t="shared" si="10"/>
        <v>0</v>
      </c>
      <c r="K136" s="195" t="s">
        <v>22</v>
      </c>
      <c r="L136" s="56"/>
      <c r="M136" s="200" t="s">
        <v>22</v>
      </c>
      <c r="N136" s="201" t="s">
        <v>46</v>
      </c>
      <c r="O136" s="37"/>
      <c r="P136" s="202">
        <f t="shared" si="11"/>
        <v>0</v>
      </c>
      <c r="Q136" s="202">
        <v>0</v>
      </c>
      <c r="R136" s="202">
        <f t="shared" si="12"/>
        <v>0</v>
      </c>
      <c r="S136" s="202">
        <v>0</v>
      </c>
      <c r="T136" s="203">
        <f t="shared" si="13"/>
        <v>0</v>
      </c>
      <c r="AR136" s="19" t="s">
        <v>258</v>
      </c>
      <c r="AT136" s="19" t="s">
        <v>198</v>
      </c>
      <c r="AU136" s="19" t="s">
        <v>23</v>
      </c>
      <c r="AY136" s="19" t="s">
        <v>195</v>
      </c>
      <c r="BE136" s="204">
        <f t="shared" si="14"/>
        <v>0</v>
      </c>
      <c r="BF136" s="204">
        <f t="shared" si="15"/>
        <v>0</v>
      </c>
      <c r="BG136" s="204">
        <f t="shared" si="16"/>
        <v>0</v>
      </c>
      <c r="BH136" s="204">
        <f t="shared" si="17"/>
        <v>0</v>
      </c>
      <c r="BI136" s="204">
        <f t="shared" si="18"/>
        <v>0</v>
      </c>
      <c r="BJ136" s="19" t="s">
        <v>23</v>
      </c>
      <c r="BK136" s="204">
        <f t="shared" si="19"/>
        <v>0</v>
      </c>
      <c r="BL136" s="19" t="s">
        <v>258</v>
      </c>
      <c r="BM136" s="19" t="s">
        <v>5458</v>
      </c>
    </row>
    <row r="137" spans="2:65" s="1" customFormat="1" ht="20.399999999999999" customHeight="1">
      <c r="B137" s="36"/>
      <c r="C137" s="193" t="s">
        <v>688</v>
      </c>
      <c r="D137" s="193" t="s">
        <v>198</v>
      </c>
      <c r="E137" s="194" t="s">
        <v>4282</v>
      </c>
      <c r="F137" s="195" t="s">
        <v>4283</v>
      </c>
      <c r="G137" s="196" t="s">
        <v>2177</v>
      </c>
      <c r="H137" s="197">
        <v>26</v>
      </c>
      <c r="I137" s="198"/>
      <c r="J137" s="199">
        <f t="shared" si="10"/>
        <v>0</v>
      </c>
      <c r="K137" s="195" t="s">
        <v>22</v>
      </c>
      <c r="L137" s="56"/>
      <c r="M137" s="200" t="s">
        <v>22</v>
      </c>
      <c r="N137" s="201" t="s">
        <v>46</v>
      </c>
      <c r="O137" s="37"/>
      <c r="P137" s="202">
        <f t="shared" si="11"/>
        <v>0</v>
      </c>
      <c r="Q137" s="202">
        <v>0</v>
      </c>
      <c r="R137" s="202">
        <f t="shared" si="12"/>
        <v>0</v>
      </c>
      <c r="S137" s="202">
        <v>0</v>
      </c>
      <c r="T137" s="203">
        <f t="shared" si="13"/>
        <v>0</v>
      </c>
      <c r="AR137" s="19" t="s">
        <v>258</v>
      </c>
      <c r="AT137" s="19" t="s">
        <v>198</v>
      </c>
      <c r="AU137" s="19" t="s">
        <v>23</v>
      </c>
      <c r="AY137" s="19" t="s">
        <v>195</v>
      </c>
      <c r="BE137" s="204">
        <f t="shared" si="14"/>
        <v>0</v>
      </c>
      <c r="BF137" s="204">
        <f t="shared" si="15"/>
        <v>0</v>
      </c>
      <c r="BG137" s="204">
        <f t="shared" si="16"/>
        <v>0</v>
      </c>
      <c r="BH137" s="204">
        <f t="shared" si="17"/>
        <v>0</v>
      </c>
      <c r="BI137" s="204">
        <f t="shared" si="18"/>
        <v>0</v>
      </c>
      <c r="BJ137" s="19" t="s">
        <v>23</v>
      </c>
      <c r="BK137" s="204">
        <f t="shared" si="19"/>
        <v>0</v>
      </c>
      <c r="BL137" s="19" t="s">
        <v>258</v>
      </c>
      <c r="BM137" s="19" t="s">
        <v>5459</v>
      </c>
    </row>
    <row r="138" spans="2:65" s="1" customFormat="1" ht="20.399999999999999" customHeight="1">
      <c r="B138" s="36"/>
      <c r="C138" s="193" t="s">
        <v>694</v>
      </c>
      <c r="D138" s="193" t="s">
        <v>198</v>
      </c>
      <c r="E138" s="194" t="s">
        <v>4286</v>
      </c>
      <c r="F138" s="195" t="s">
        <v>4287</v>
      </c>
      <c r="G138" s="196" t="s">
        <v>2177</v>
      </c>
      <c r="H138" s="197">
        <v>52</v>
      </c>
      <c r="I138" s="198"/>
      <c r="J138" s="199">
        <f t="shared" si="10"/>
        <v>0</v>
      </c>
      <c r="K138" s="195" t="s">
        <v>22</v>
      </c>
      <c r="L138" s="56"/>
      <c r="M138" s="200" t="s">
        <v>22</v>
      </c>
      <c r="N138" s="201" t="s">
        <v>46</v>
      </c>
      <c r="O138" s="37"/>
      <c r="P138" s="202">
        <f t="shared" si="11"/>
        <v>0</v>
      </c>
      <c r="Q138" s="202">
        <v>0</v>
      </c>
      <c r="R138" s="202">
        <f t="shared" si="12"/>
        <v>0</v>
      </c>
      <c r="S138" s="202">
        <v>0</v>
      </c>
      <c r="T138" s="203">
        <f t="shared" si="13"/>
        <v>0</v>
      </c>
      <c r="AR138" s="19" t="s">
        <v>258</v>
      </c>
      <c r="AT138" s="19" t="s">
        <v>198</v>
      </c>
      <c r="AU138" s="19" t="s">
        <v>23</v>
      </c>
      <c r="AY138" s="19" t="s">
        <v>195</v>
      </c>
      <c r="BE138" s="204">
        <f t="shared" si="14"/>
        <v>0</v>
      </c>
      <c r="BF138" s="204">
        <f t="shared" si="15"/>
        <v>0</v>
      </c>
      <c r="BG138" s="204">
        <f t="shared" si="16"/>
        <v>0</v>
      </c>
      <c r="BH138" s="204">
        <f t="shared" si="17"/>
        <v>0</v>
      </c>
      <c r="BI138" s="204">
        <f t="shared" si="18"/>
        <v>0</v>
      </c>
      <c r="BJ138" s="19" t="s">
        <v>23</v>
      </c>
      <c r="BK138" s="204">
        <f t="shared" si="19"/>
        <v>0</v>
      </c>
      <c r="BL138" s="19" t="s">
        <v>258</v>
      </c>
      <c r="BM138" s="19" t="s">
        <v>5460</v>
      </c>
    </row>
    <row r="139" spans="2:65" s="1" customFormat="1" ht="20.399999999999999" customHeight="1">
      <c r="B139" s="36"/>
      <c r="C139" s="193" t="s">
        <v>704</v>
      </c>
      <c r="D139" s="193" t="s">
        <v>198</v>
      </c>
      <c r="E139" s="194" t="s">
        <v>5288</v>
      </c>
      <c r="F139" s="195" t="s">
        <v>5289</v>
      </c>
      <c r="G139" s="196" t="s">
        <v>206</v>
      </c>
      <c r="H139" s="197">
        <v>225.435</v>
      </c>
      <c r="I139" s="198"/>
      <c r="J139" s="199">
        <f t="shared" si="10"/>
        <v>0</v>
      </c>
      <c r="K139" s="195" t="s">
        <v>22</v>
      </c>
      <c r="L139" s="56"/>
      <c r="M139" s="200" t="s">
        <v>22</v>
      </c>
      <c r="N139" s="201" t="s">
        <v>46</v>
      </c>
      <c r="O139" s="37"/>
      <c r="P139" s="202">
        <f t="shared" si="11"/>
        <v>0</v>
      </c>
      <c r="Q139" s="202">
        <v>0</v>
      </c>
      <c r="R139" s="202">
        <f t="shared" si="12"/>
        <v>0</v>
      </c>
      <c r="S139" s="202">
        <v>0</v>
      </c>
      <c r="T139" s="203">
        <f t="shared" si="13"/>
        <v>0</v>
      </c>
      <c r="AR139" s="19" t="s">
        <v>258</v>
      </c>
      <c r="AT139" s="19" t="s">
        <v>198</v>
      </c>
      <c r="AU139" s="19" t="s">
        <v>23</v>
      </c>
      <c r="AY139" s="19" t="s">
        <v>195</v>
      </c>
      <c r="BE139" s="204">
        <f t="shared" si="14"/>
        <v>0</v>
      </c>
      <c r="BF139" s="204">
        <f t="shared" si="15"/>
        <v>0</v>
      </c>
      <c r="BG139" s="204">
        <f t="shared" si="16"/>
        <v>0</v>
      </c>
      <c r="BH139" s="204">
        <f t="shared" si="17"/>
        <v>0</v>
      </c>
      <c r="BI139" s="204">
        <f t="shared" si="18"/>
        <v>0</v>
      </c>
      <c r="BJ139" s="19" t="s">
        <v>23</v>
      </c>
      <c r="BK139" s="204">
        <f t="shared" si="19"/>
        <v>0</v>
      </c>
      <c r="BL139" s="19" t="s">
        <v>258</v>
      </c>
      <c r="BM139" s="19" t="s">
        <v>5461</v>
      </c>
    </row>
    <row r="140" spans="2:65" s="1" customFormat="1" ht="20.399999999999999" customHeight="1">
      <c r="B140" s="36"/>
      <c r="C140" s="193" t="s">
        <v>712</v>
      </c>
      <c r="D140" s="193" t="s">
        <v>198</v>
      </c>
      <c r="E140" s="194" t="s">
        <v>5462</v>
      </c>
      <c r="F140" s="195" t="s">
        <v>5463</v>
      </c>
      <c r="G140" s="196" t="s">
        <v>206</v>
      </c>
      <c r="H140" s="197">
        <v>159.19499999999999</v>
      </c>
      <c r="I140" s="198"/>
      <c r="J140" s="199">
        <f t="shared" si="10"/>
        <v>0</v>
      </c>
      <c r="K140" s="195" t="s">
        <v>22</v>
      </c>
      <c r="L140" s="56"/>
      <c r="M140" s="200" t="s">
        <v>22</v>
      </c>
      <c r="N140" s="201" t="s">
        <v>46</v>
      </c>
      <c r="O140" s="37"/>
      <c r="P140" s="202">
        <f t="shared" si="11"/>
        <v>0</v>
      </c>
      <c r="Q140" s="202">
        <v>0</v>
      </c>
      <c r="R140" s="202">
        <f t="shared" si="12"/>
        <v>0</v>
      </c>
      <c r="S140" s="202">
        <v>0</v>
      </c>
      <c r="T140" s="203">
        <f t="shared" si="13"/>
        <v>0</v>
      </c>
      <c r="AR140" s="19" t="s">
        <v>258</v>
      </c>
      <c r="AT140" s="19" t="s">
        <v>198</v>
      </c>
      <c r="AU140" s="19" t="s">
        <v>23</v>
      </c>
      <c r="AY140" s="19" t="s">
        <v>195</v>
      </c>
      <c r="BE140" s="204">
        <f t="shared" si="14"/>
        <v>0</v>
      </c>
      <c r="BF140" s="204">
        <f t="shared" si="15"/>
        <v>0</v>
      </c>
      <c r="BG140" s="204">
        <f t="shared" si="16"/>
        <v>0</v>
      </c>
      <c r="BH140" s="204">
        <f t="shared" si="17"/>
        <v>0</v>
      </c>
      <c r="BI140" s="204">
        <f t="shared" si="18"/>
        <v>0</v>
      </c>
      <c r="BJ140" s="19" t="s">
        <v>23</v>
      </c>
      <c r="BK140" s="204">
        <f t="shared" si="19"/>
        <v>0</v>
      </c>
      <c r="BL140" s="19" t="s">
        <v>258</v>
      </c>
      <c r="BM140" s="19" t="s">
        <v>5464</v>
      </c>
    </row>
    <row r="141" spans="2:65" s="1" customFormat="1" ht="20.399999999999999" customHeight="1">
      <c r="B141" s="36"/>
      <c r="C141" s="193" t="s">
        <v>716</v>
      </c>
      <c r="D141" s="193" t="s">
        <v>198</v>
      </c>
      <c r="E141" s="194" t="s">
        <v>5465</v>
      </c>
      <c r="F141" s="195" t="s">
        <v>5466</v>
      </c>
      <c r="G141" s="196" t="s">
        <v>206</v>
      </c>
      <c r="H141" s="197">
        <v>319.43599999999998</v>
      </c>
      <c r="I141" s="198"/>
      <c r="J141" s="199">
        <f t="shared" si="10"/>
        <v>0</v>
      </c>
      <c r="K141" s="195" t="s">
        <v>22</v>
      </c>
      <c r="L141" s="56"/>
      <c r="M141" s="200" t="s">
        <v>22</v>
      </c>
      <c r="N141" s="201" t="s">
        <v>46</v>
      </c>
      <c r="O141" s="37"/>
      <c r="P141" s="202">
        <f t="shared" si="11"/>
        <v>0</v>
      </c>
      <c r="Q141" s="202">
        <v>0</v>
      </c>
      <c r="R141" s="202">
        <f t="shared" si="12"/>
        <v>0</v>
      </c>
      <c r="S141" s="202">
        <v>0</v>
      </c>
      <c r="T141" s="203">
        <f t="shared" si="13"/>
        <v>0</v>
      </c>
      <c r="AR141" s="19" t="s">
        <v>258</v>
      </c>
      <c r="AT141" s="19" t="s">
        <v>198</v>
      </c>
      <c r="AU141" s="19" t="s">
        <v>23</v>
      </c>
      <c r="AY141" s="19" t="s">
        <v>195</v>
      </c>
      <c r="BE141" s="204">
        <f t="shared" si="14"/>
        <v>0</v>
      </c>
      <c r="BF141" s="204">
        <f t="shared" si="15"/>
        <v>0</v>
      </c>
      <c r="BG141" s="204">
        <f t="shared" si="16"/>
        <v>0</v>
      </c>
      <c r="BH141" s="204">
        <f t="shared" si="17"/>
        <v>0</v>
      </c>
      <c r="BI141" s="204">
        <f t="shared" si="18"/>
        <v>0</v>
      </c>
      <c r="BJ141" s="19" t="s">
        <v>23</v>
      </c>
      <c r="BK141" s="204">
        <f t="shared" si="19"/>
        <v>0</v>
      </c>
      <c r="BL141" s="19" t="s">
        <v>258</v>
      </c>
      <c r="BM141" s="19" t="s">
        <v>5467</v>
      </c>
    </row>
    <row r="142" spans="2:65" s="1" customFormat="1" ht="20.399999999999999" customHeight="1">
      <c r="B142" s="36"/>
      <c r="C142" s="193" t="s">
        <v>732</v>
      </c>
      <c r="D142" s="193" t="s">
        <v>198</v>
      </c>
      <c r="E142" s="194" t="s">
        <v>5468</v>
      </c>
      <c r="F142" s="195" t="s">
        <v>5469</v>
      </c>
      <c r="G142" s="196" t="s">
        <v>206</v>
      </c>
      <c r="H142" s="197">
        <v>273.7</v>
      </c>
      <c r="I142" s="198"/>
      <c r="J142" s="199">
        <f t="shared" si="10"/>
        <v>0</v>
      </c>
      <c r="K142" s="195" t="s">
        <v>22</v>
      </c>
      <c r="L142" s="56"/>
      <c r="M142" s="200" t="s">
        <v>22</v>
      </c>
      <c r="N142" s="201" t="s">
        <v>46</v>
      </c>
      <c r="O142" s="37"/>
      <c r="P142" s="202">
        <f t="shared" si="11"/>
        <v>0</v>
      </c>
      <c r="Q142" s="202">
        <v>0</v>
      </c>
      <c r="R142" s="202">
        <f t="shared" si="12"/>
        <v>0</v>
      </c>
      <c r="S142" s="202">
        <v>0</v>
      </c>
      <c r="T142" s="203">
        <f t="shared" si="13"/>
        <v>0</v>
      </c>
      <c r="AR142" s="19" t="s">
        <v>258</v>
      </c>
      <c r="AT142" s="19" t="s">
        <v>198</v>
      </c>
      <c r="AU142" s="19" t="s">
        <v>23</v>
      </c>
      <c r="AY142" s="19" t="s">
        <v>195</v>
      </c>
      <c r="BE142" s="204">
        <f t="shared" si="14"/>
        <v>0</v>
      </c>
      <c r="BF142" s="204">
        <f t="shared" si="15"/>
        <v>0</v>
      </c>
      <c r="BG142" s="204">
        <f t="shared" si="16"/>
        <v>0</v>
      </c>
      <c r="BH142" s="204">
        <f t="shared" si="17"/>
        <v>0</v>
      </c>
      <c r="BI142" s="204">
        <f t="shared" si="18"/>
        <v>0</v>
      </c>
      <c r="BJ142" s="19" t="s">
        <v>23</v>
      </c>
      <c r="BK142" s="204">
        <f t="shared" si="19"/>
        <v>0</v>
      </c>
      <c r="BL142" s="19" t="s">
        <v>258</v>
      </c>
      <c r="BM142" s="19" t="s">
        <v>5470</v>
      </c>
    </row>
    <row r="143" spans="2:65" s="1" customFormat="1" ht="20.399999999999999" customHeight="1">
      <c r="B143" s="36"/>
      <c r="C143" s="193" t="s">
        <v>273</v>
      </c>
      <c r="D143" s="193" t="s">
        <v>198</v>
      </c>
      <c r="E143" s="194" t="s">
        <v>5471</v>
      </c>
      <c r="F143" s="195" t="s">
        <v>5472</v>
      </c>
      <c r="G143" s="196" t="s">
        <v>206</v>
      </c>
      <c r="H143" s="197">
        <v>40.676000000000002</v>
      </c>
      <c r="I143" s="198"/>
      <c r="J143" s="199">
        <f t="shared" si="10"/>
        <v>0</v>
      </c>
      <c r="K143" s="195" t="s">
        <v>22</v>
      </c>
      <c r="L143" s="56"/>
      <c r="M143" s="200" t="s">
        <v>22</v>
      </c>
      <c r="N143" s="201" t="s">
        <v>46</v>
      </c>
      <c r="O143" s="37"/>
      <c r="P143" s="202">
        <f t="shared" si="11"/>
        <v>0</v>
      </c>
      <c r="Q143" s="202">
        <v>0</v>
      </c>
      <c r="R143" s="202">
        <f t="shared" si="12"/>
        <v>0</v>
      </c>
      <c r="S143" s="202">
        <v>0</v>
      </c>
      <c r="T143" s="203">
        <f t="shared" si="13"/>
        <v>0</v>
      </c>
      <c r="AR143" s="19" t="s">
        <v>258</v>
      </c>
      <c r="AT143" s="19" t="s">
        <v>198</v>
      </c>
      <c r="AU143" s="19" t="s">
        <v>23</v>
      </c>
      <c r="AY143" s="19" t="s">
        <v>195</v>
      </c>
      <c r="BE143" s="204">
        <f t="shared" si="14"/>
        <v>0</v>
      </c>
      <c r="BF143" s="204">
        <f t="shared" si="15"/>
        <v>0</v>
      </c>
      <c r="BG143" s="204">
        <f t="shared" si="16"/>
        <v>0</v>
      </c>
      <c r="BH143" s="204">
        <f t="shared" si="17"/>
        <v>0</v>
      </c>
      <c r="BI143" s="204">
        <f t="shared" si="18"/>
        <v>0</v>
      </c>
      <c r="BJ143" s="19" t="s">
        <v>23</v>
      </c>
      <c r="BK143" s="204">
        <f t="shared" si="19"/>
        <v>0</v>
      </c>
      <c r="BL143" s="19" t="s">
        <v>258</v>
      </c>
      <c r="BM143" s="19" t="s">
        <v>5473</v>
      </c>
    </row>
    <row r="144" spans="2:65" s="1" customFormat="1" ht="20.399999999999999" customHeight="1">
      <c r="B144" s="36"/>
      <c r="C144" s="193" t="s">
        <v>737</v>
      </c>
      <c r="D144" s="193" t="s">
        <v>198</v>
      </c>
      <c r="E144" s="194" t="s">
        <v>5295</v>
      </c>
      <c r="F144" s="195" t="s">
        <v>5296</v>
      </c>
      <c r="G144" s="196" t="s">
        <v>231</v>
      </c>
      <c r="H144" s="197">
        <v>10.3</v>
      </c>
      <c r="I144" s="198"/>
      <c r="J144" s="199">
        <f t="shared" ref="J144:J150" si="20">ROUND(I144*H144,2)</f>
        <v>0</v>
      </c>
      <c r="K144" s="195" t="s">
        <v>22</v>
      </c>
      <c r="L144" s="56"/>
      <c r="M144" s="200" t="s">
        <v>22</v>
      </c>
      <c r="N144" s="201" t="s">
        <v>46</v>
      </c>
      <c r="O144" s="37"/>
      <c r="P144" s="202">
        <f t="shared" ref="P144:P150" si="21">O144*H144</f>
        <v>0</v>
      </c>
      <c r="Q144" s="202">
        <v>0</v>
      </c>
      <c r="R144" s="202">
        <f t="shared" ref="R144:R150" si="22">Q144*H144</f>
        <v>0</v>
      </c>
      <c r="S144" s="202">
        <v>0</v>
      </c>
      <c r="T144" s="203">
        <f t="shared" ref="T144:T150" si="23">S144*H144</f>
        <v>0</v>
      </c>
      <c r="AR144" s="19" t="s">
        <v>258</v>
      </c>
      <c r="AT144" s="19" t="s">
        <v>198</v>
      </c>
      <c r="AU144" s="19" t="s">
        <v>23</v>
      </c>
      <c r="AY144" s="19" t="s">
        <v>195</v>
      </c>
      <c r="BE144" s="204">
        <f t="shared" ref="BE144:BE150" si="24">IF(N144="základní",J144,0)</f>
        <v>0</v>
      </c>
      <c r="BF144" s="204">
        <f t="shared" ref="BF144:BF150" si="25">IF(N144="snížená",J144,0)</f>
        <v>0</v>
      </c>
      <c r="BG144" s="204">
        <f t="shared" ref="BG144:BG150" si="26">IF(N144="zákl. přenesená",J144,0)</f>
        <v>0</v>
      </c>
      <c r="BH144" s="204">
        <f t="shared" ref="BH144:BH150" si="27">IF(N144="sníž. přenesená",J144,0)</f>
        <v>0</v>
      </c>
      <c r="BI144" s="204">
        <f t="shared" ref="BI144:BI150" si="28">IF(N144="nulová",J144,0)</f>
        <v>0</v>
      </c>
      <c r="BJ144" s="19" t="s">
        <v>23</v>
      </c>
      <c r="BK144" s="204">
        <f t="shared" ref="BK144:BK150" si="29">ROUND(I144*H144,2)</f>
        <v>0</v>
      </c>
      <c r="BL144" s="19" t="s">
        <v>258</v>
      </c>
      <c r="BM144" s="19" t="s">
        <v>5474</v>
      </c>
    </row>
    <row r="145" spans="2:65" s="1" customFormat="1" ht="20.399999999999999" customHeight="1">
      <c r="B145" s="36"/>
      <c r="C145" s="193" t="s">
        <v>742</v>
      </c>
      <c r="D145" s="193" t="s">
        <v>198</v>
      </c>
      <c r="E145" s="194" t="s">
        <v>5298</v>
      </c>
      <c r="F145" s="195" t="s">
        <v>5299</v>
      </c>
      <c r="G145" s="196" t="s">
        <v>231</v>
      </c>
      <c r="H145" s="197">
        <v>10.3</v>
      </c>
      <c r="I145" s="198"/>
      <c r="J145" s="199">
        <f t="shared" si="20"/>
        <v>0</v>
      </c>
      <c r="K145" s="195" t="s">
        <v>22</v>
      </c>
      <c r="L145" s="56"/>
      <c r="M145" s="200" t="s">
        <v>22</v>
      </c>
      <c r="N145" s="201" t="s">
        <v>46</v>
      </c>
      <c r="O145" s="37"/>
      <c r="P145" s="202">
        <f t="shared" si="21"/>
        <v>0</v>
      </c>
      <c r="Q145" s="202">
        <v>0</v>
      </c>
      <c r="R145" s="202">
        <f t="shared" si="22"/>
        <v>0</v>
      </c>
      <c r="S145" s="202">
        <v>0</v>
      </c>
      <c r="T145" s="203">
        <f t="shared" si="23"/>
        <v>0</v>
      </c>
      <c r="AR145" s="19" t="s">
        <v>258</v>
      </c>
      <c r="AT145" s="19" t="s">
        <v>198</v>
      </c>
      <c r="AU145" s="19" t="s">
        <v>23</v>
      </c>
      <c r="AY145" s="19" t="s">
        <v>195</v>
      </c>
      <c r="BE145" s="204">
        <f t="shared" si="24"/>
        <v>0</v>
      </c>
      <c r="BF145" s="204">
        <f t="shared" si="25"/>
        <v>0</v>
      </c>
      <c r="BG145" s="204">
        <f t="shared" si="26"/>
        <v>0</v>
      </c>
      <c r="BH145" s="204">
        <f t="shared" si="27"/>
        <v>0</v>
      </c>
      <c r="BI145" s="204">
        <f t="shared" si="28"/>
        <v>0</v>
      </c>
      <c r="BJ145" s="19" t="s">
        <v>23</v>
      </c>
      <c r="BK145" s="204">
        <f t="shared" si="29"/>
        <v>0</v>
      </c>
      <c r="BL145" s="19" t="s">
        <v>258</v>
      </c>
      <c r="BM145" s="19" t="s">
        <v>5475</v>
      </c>
    </row>
    <row r="146" spans="2:65" s="1" customFormat="1" ht="20.399999999999999" customHeight="1">
      <c r="B146" s="36"/>
      <c r="C146" s="193" t="s">
        <v>748</v>
      </c>
      <c r="D146" s="193" t="s">
        <v>198</v>
      </c>
      <c r="E146" s="194" t="s">
        <v>4310</v>
      </c>
      <c r="F146" s="195" t="s">
        <v>4311</v>
      </c>
      <c r="G146" s="196" t="s">
        <v>206</v>
      </c>
      <c r="H146" s="197">
        <v>383.94</v>
      </c>
      <c r="I146" s="198"/>
      <c r="J146" s="199">
        <f t="shared" si="20"/>
        <v>0</v>
      </c>
      <c r="K146" s="195" t="s">
        <v>22</v>
      </c>
      <c r="L146" s="56"/>
      <c r="M146" s="200" t="s">
        <v>22</v>
      </c>
      <c r="N146" s="201" t="s">
        <v>46</v>
      </c>
      <c r="O146" s="37"/>
      <c r="P146" s="202">
        <f t="shared" si="21"/>
        <v>0</v>
      </c>
      <c r="Q146" s="202">
        <v>0</v>
      </c>
      <c r="R146" s="202">
        <f t="shared" si="22"/>
        <v>0</v>
      </c>
      <c r="S146" s="202">
        <v>0</v>
      </c>
      <c r="T146" s="203">
        <f t="shared" si="23"/>
        <v>0</v>
      </c>
      <c r="AR146" s="19" t="s">
        <v>258</v>
      </c>
      <c r="AT146" s="19" t="s">
        <v>198</v>
      </c>
      <c r="AU146" s="19" t="s">
        <v>23</v>
      </c>
      <c r="AY146" s="19" t="s">
        <v>195</v>
      </c>
      <c r="BE146" s="204">
        <f t="shared" si="24"/>
        <v>0</v>
      </c>
      <c r="BF146" s="204">
        <f t="shared" si="25"/>
        <v>0</v>
      </c>
      <c r="BG146" s="204">
        <f t="shared" si="26"/>
        <v>0</v>
      </c>
      <c r="BH146" s="204">
        <f t="shared" si="27"/>
        <v>0</v>
      </c>
      <c r="BI146" s="204">
        <f t="shared" si="28"/>
        <v>0</v>
      </c>
      <c r="BJ146" s="19" t="s">
        <v>23</v>
      </c>
      <c r="BK146" s="204">
        <f t="shared" si="29"/>
        <v>0</v>
      </c>
      <c r="BL146" s="19" t="s">
        <v>258</v>
      </c>
      <c r="BM146" s="19" t="s">
        <v>5476</v>
      </c>
    </row>
    <row r="147" spans="2:65" s="1" customFormat="1" ht="20.399999999999999" customHeight="1">
      <c r="B147" s="36"/>
      <c r="C147" s="193" t="s">
        <v>755</v>
      </c>
      <c r="D147" s="193" t="s">
        <v>198</v>
      </c>
      <c r="E147" s="194" t="s">
        <v>4343</v>
      </c>
      <c r="F147" s="195" t="s">
        <v>4344</v>
      </c>
      <c r="G147" s="196" t="s">
        <v>206</v>
      </c>
      <c r="H147" s="197">
        <v>223.23</v>
      </c>
      <c r="I147" s="198"/>
      <c r="J147" s="199">
        <f t="shared" si="20"/>
        <v>0</v>
      </c>
      <c r="K147" s="195" t="s">
        <v>22</v>
      </c>
      <c r="L147" s="56"/>
      <c r="M147" s="200" t="s">
        <v>22</v>
      </c>
      <c r="N147" s="201" t="s">
        <v>46</v>
      </c>
      <c r="O147" s="37"/>
      <c r="P147" s="202">
        <f t="shared" si="21"/>
        <v>0</v>
      </c>
      <c r="Q147" s="202">
        <v>0</v>
      </c>
      <c r="R147" s="202">
        <f t="shared" si="22"/>
        <v>0</v>
      </c>
      <c r="S147" s="202">
        <v>0</v>
      </c>
      <c r="T147" s="203">
        <f t="shared" si="23"/>
        <v>0</v>
      </c>
      <c r="AR147" s="19" t="s">
        <v>258</v>
      </c>
      <c r="AT147" s="19" t="s">
        <v>198</v>
      </c>
      <c r="AU147" s="19" t="s">
        <v>23</v>
      </c>
      <c r="AY147" s="19" t="s">
        <v>195</v>
      </c>
      <c r="BE147" s="204">
        <f t="shared" si="24"/>
        <v>0</v>
      </c>
      <c r="BF147" s="204">
        <f t="shared" si="25"/>
        <v>0</v>
      </c>
      <c r="BG147" s="204">
        <f t="shared" si="26"/>
        <v>0</v>
      </c>
      <c r="BH147" s="204">
        <f t="shared" si="27"/>
        <v>0</v>
      </c>
      <c r="BI147" s="204">
        <f t="shared" si="28"/>
        <v>0</v>
      </c>
      <c r="BJ147" s="19" t="s">
        <v>23</v>
      </c>
      <c r="BK147" s="204">
        <f t="shared" si="29"/>
        <v>0</v>
      </c>
      <c r="BL147" s="19" t="s">
        <v>258</v>
      </c>
      <c r="BM147" s="19" t="s">
        <v>5477</v>
      </c>
    </row>
    <row r="148" spans="2:65" s="1" customFormat="1" ht="20.399999999999999" customHeight="1">
      <c r="B148" s="36"/>
      <c r="C148" s="193" t="s">
        <v>760</v>
      </c>
      <c r="D148" s="193" t="s">
        <v>198</v>
      </c>
      <c r="E148" s="194" t="s">
        <v>4314</v>
      </c>
      <c r="F148" s="195" t="s">
        <v>4315</v>
      </c>
      <c r="G148" s="196" t="s">
        <v>206</v>
      </c>
      <c r="H148" s="197">
        <v>383.94</v>
      </c>
      <c r="I148" s="198"/>
      <c r="J148" s="199">
        <f t="shared" si="20"/>
        <v>0</v>
      </c>
      <c r="K148" s="195" t="s">
        <v>22</v>
      </c>
      <c r="L148" s="56"/>
      <c r="M148" s="200" t="s">
        <v>22</v>
      </c>
      <c r="N148" s="201" t="s">
        <v>46</v>
      </c>
      <c r="O148" s="37"/>
      <c r="P148" s="202">
        <f t="shared" si="21"/>
        <v>0</v>
      </c>
      <c r="Q148" s="202">
        <v>0</v>
      </c>
      <c r="R148" s="202">
        <f t="shared" si="22"/>
        <v>0</v>
      </c>
      <c r="S148" s="202">
        <v>0</v>
      </c>
      <c r="T148" s="203">
        <f t="shared" si="23"/>
        <v>0</v>
      </c>
      <c r="AR148" s="19" t="s">
        <v>258</v>
      </c>
      <c r="AT148" s="19" t="s">
        <v>198</v>
      </c>
      <c r="AU148" s="19" t="s">
        <v>23</v>
      </c>
      <c r="AY148" s="19" t="s">
        <v>195</v>
      </c>
      <c r="BE148" s="204">
        <f t="shared" si="24"/>
        <v>0</v>
      </c>
      <c r="BF148" s="204">
        <f t="shared" si="25"/>
        <v>0</v>
      </c>
      <c r="BG148" s="204">
        <f t="shared" si="26"/>
        <v>0</v>
      </c>
      <c r="BH148" s="204">
        <f t="shared" si="27"/>
        <v>0</v>
      </c>
      <c r="BI148" s="204">
        <f t="shared" si="28"/>
        <v>0</v>
      </c>
      <c r="BJ148" s="19" t="s">
        <v>23</v>
      </c>
      <c r="BK148" s="204">
        <f t="shared" si="29"/>
        <v>0</v>
      </c>
      <c r="BL148" s="19" t="s">
        <v>258</v>
      </c>
      <c r="BM148" s="19" t="s">
        <v>5478</v>
      </c>
    </row>
    <row r="149" spans="2:65" s="1" customFormat="1" ht="20.399999999999999" customHeight="1">
      <c r="B149" s="36"/>
      <c r="C149" s="193" t="s">
        <v>764</v>
      </c>
      <c r="D149" s="193" t="s">
        <v>198</v>
      </c>
      <c r="E149" s="194" t="s">
        <v>4346</v>
      </c>
      <c r="F149" s="195" t="s">
        <v>4347</v>
      </c>
      <c r="G149" s="196" t="s">
        <v>206</v>
      </c>
      <c r="H149" s="197">
        <v>223.23</v>
      </c>
      <c r="I149" s="198"/>
      <c r="J149" s="199">
        <f t="shared" si="20"/>
        <v>0</v>
      </c>
      <c r="K149" s="195" t="s">
        <v>22</v>
      </c>
      <c r="L149" s="56"/>
      <c r="M149" s="200" t="s">
        <v>22</v>
      </c>
      <c r="N149" s="201" t="s">
        <v>46</v>
      </c>
      <c r="O149" s="37"/>
      <c r="P149" s="202">
        <f t="shared" si="21"/>
        <v>0</v>
      </c>
      <c r="Q149" s="202">
        <v>0</v>
      </c>
      <c r="R149" s="202">
        <f t="shared" si="22"/>
        <v>0</v>
      </c>
      <c r="S149" s="202">
        <v>0</v>
      </c>
      <c r="T149" s="203">
        <f t="shared" si="23"/>
        <v>0</v>
      </c>
      <c r="AR149" s="19" t="s">
        <v>258</v>
      </c>
      <c r="AT149" s="19" t="s">
        <v>198</v>
      </c>
      <c r="AU149" s="19" t="s">
        <v>23</v>
      </c>
      <c r="AY149" s="19" t="s">
        <v>195</v>
      </c>
      <c r="BE149" s="204">
        <f t="shared" si="24"/>
        <v>0</v>
      </c>
      <c r="BF149" s="204">
        <f t="shared" si="25"/>
        <v>0</v>
      </c>
      <c r="BG149" s="204">
        <f t="shared" si="26"/>
        <v>0</v>
      </c>
      <c r="BH149" s="204">
        <f t="shared" si="27"/>
        <v>0</v>
      </c>
      <c r="BI149" s="204">
        <f t="shared" si="28"/>
        <v>0</v>
      </c>
      <c r="BJ149" s="19" t="s">
        <v>23</v>
      </c>
      <c r="BK149" s="204">
        <f t="shared" si="29"/>
        <v>0</v>
      </c>
      <c r="BL149" s="19" t="s">
        <v>258</v>
      </c>
      <c r="BM149" s="19" t="s">
        <v>5479</v>
      </c>
    </row>
    <row r="150" spans="2:65" s="1" customFormat="1" ht="20.399999999999999" customHeight="1">
      <c r="B150" s="36"/>
      <c r="C150" s="193" t="s">
        <v>771</v>
      </c>
      <c r="D150" s="193" t="s">
        <v>198</v>
      </c>
      <c r="E150" s="194" t="s">
        <v>5307</v>
      </c>
      <c r="F150" s="195" t="s">
        <v>5308</v>
      </c>
      <c r="G150" s="196" t="s">
        <v>231</v>
      </c>
      <c r="H150" s="197">
        <v>54</v>
      </c>
      <c r="I150" s="198"/>
      <c r="J150" s="199">
        <f t="shared" si="20"/>
        <v>0</v>
      </c>
      <c r="K150" s="195" t="s">
        <v>22</v>
      </c>
      <c r="L150" s="56"/>
      <c r="M150" s="200" t="s">
        <v>22</v>
      </c>
      <c r="N150" s="201" t="s">
        <v>46</v>
      </c>
      <c r="O150" s="37"/>
      <c r="P150" s="202">
        <f t="shared" si="21"/>
        <v>0</v>
      </c>
      <c r="Q150" s="202">
        <v>0</v>
      </c>
      <c r="R150" s="202">
        <f t="shared" si="22"/>
        <v>0</v>
      </c>
      <c r="S150" s="202">
        <v>0</v>
      </c>
      <c r="T150" s="203">
        <f t="shared" si="23"/>
        <v>0</v>
      </c>
      <c r="AR150" s="19" t="s">
        <v>258</v>
      </c>
      <c r="AT150" s="19" t="s">
        <v>198</v>
      </c>
      <c r="AU150" s="19" t="s">
        <v>23</v>
      </c>
      <c r="AY150" s="19" t="s">
        <v>195</v>
      </c>
      <c r="BE150" s="204">
        <f t="shared" si="24"/>
        <v>0</v>
      </c>
      <c r="BF150" s="204">
        <f t="shared" si="25"/>
        <v>0</v>
      </c>
      <c r="BG150" s="204">
        <f t="shared" si="26"/>
        <v>0</v>
      </c>
      <c r="BH150" s="204">
        <f t="shared" si="27"/>
        <v>0</v>
      </c>
      <c r="BI150" s="204">
        <f t="shared" si="28"/>
        <v>0</v>
      </c>
      <c r="BJ150" s="19" t="s">
        <v>23</v>
      </c>
      <c r="BK150" s="204">
        <f t="shared" si="29"/>
        <v>0</v>
      </c>
      <c r="BL150" s="19" t="s">
        <v>258</v>
      </c>
      <c r="BM150" s="19" t="s">
        <v>5480</v>
      </c>
    </row>
    <row r="151" spans="2:65" s="11" customFormat="1" ht="37.35" customHeight="1">
      <c r="B151" s="176"/>
      <c r="C151" s="177"/>
      <c r="D151" s="190" t="s">
        <v>74</v>
      </c>
      <c r="E151" s="281" t="s">
        <v>5481</v>
      </c>
      <c r="F151" s="281" t="s">
        <v>4318</v>
      </c>
      <c r="G151" s="177"/>
      <c r="H151" s="177"/>
      <c r="I151" s="180"/>
      <c r="J151" s="282">
        <f>BK151</f>
        <v>0</v>
      </c>
      <c r="K151" s="177"/>
      <c r="L151" s="182"/>
      <c r="M151" s="183"/>
      <c r="N151" s="184"/>
      <c r="O151" s="184"/>
      <c r="P151" s="185">
        <f>P152</f>
        <v>0</v>
      </c>
      <c r="Q151" s="184"/>
      <c r="R151" s="185">
        <f>R152</f>
        <v>0</v>
      </c>
      <c r="S151" s="184"/>
      <c r="T151" s="186">
        <f>T152</f>
        <v>0</v>
      </c>
      <c r="AR151" s="187" t="s">
        <v>23</v>
      </c>
      <c r="AT151" s="188" t="s">
        <v>74</v>
      </c>
      <c r="AU151" s="188" t="s">
        <v>75</v>
      </c>
      <c r="AY151" s="187" t="s">
        <v>195</v>
      </c>
      <c r="BK151" s="189">
        <f>BK152</f>
        <v>0</v>
      </c>
    </row>
    <row r="152" spans="2:65" s="1" customFormat="1" ht="28.8" customHeight="1">
      <c r="B152" s="36"/>
      <c r="C152" s="193" t="s">
        <v>776</v>
      </c>
      <c r="D152" s="193" t="s">
        <v>198</v>
      </c>
      <c r="E152" s="194" t="s">
        <v>4320</v>
      </c>
      <c r="F152" s="195" t="s">
        <v>4321</v>
      </c>
      <c r="G152" s="196" t="s">
        <v>2177</v>
      </c>
      <c r="H152" s="197">
        <v>1</v>
      </c>
      <c r="I152" s="198"/>
      <c r="J152" s="199">
        <f>ROUND(I152*H152,2)</f>
        <v>0</v>
      </c>
      <c r="K152" s="195" t="s">
        <v>22</v>
      </c>
      <c r="L152" s="56"/>
      <c r="M152" s="200" t="s">
        <v>22</v>
      </c>
      <c r="N152" s="255" t="s">
        <v>46</v>
      </c>
      <c r="O152" s="256"/>
      <c r="P152" s="257">
        <f>O152*H152</f>
        <v>0</v>
      </c>
      <c r="Q152" s="257">
        <v>0</v>
      </c>
      <c r="R152" s="257">
        <f>Q152*H152</f>
        <v>0</v>
      </c>
      <c r="S152" s="257">
        <v>0</v>
      </c>
      <c r="T152" s="258">
        <f>S152*H152</f>
        <v>0</v>
      </c>
      <c r="AR152" s="19" t="s">
        <v>258</v>
      </c>
      <c r="AT152" s="19" t="s">
        <v>198</v>
      </c>
      <c r="AU152" s="19" t="s">
        <v>23</v>
      </c>
      <c r="AY152" s="19" t="s">
        <v>195</v>
      </c>
      <c r="BE152" s="204">
        <f>IF(N152="základní",J152,0)</f>
        <v>0</v>
      </c>
      <c r="BF152" s="204">
        <f>IF(N152="snížená",J152,0)</f>
        <v>0</v>
      </c>
      <c r="BG152" s="204">
        <f>IF(N152="zákl. přenesená",J152,0)</f>
        <v>0</v>
      </c>
      <c r="BH152" s="204">
        <f>IF(N152="sníž. přenesená",J152,0)</f>
        <v>0</v>
      </c>
      <c r="BI152" s="204">
        <f>IF(N152="nulová",J152,0)</f>
        <v>0</v>
      </c>
      <c r="BJ152" s="19" t="s">
        <v>23</v>
      </c>
      <c r="BK152" s="204">
        <f>ROUND(I152*H152,2)</f>
        <v>0</v>
      </c>
      <c r="BL152" s="19" t="s">
        <v>258</v>
      </c>
      <c r="BM152" s="19" t="s">
        <v>5482</v>
      </c>
    </row>
    <row r="153" spans="2:65" s="1" customFormat="1" ht="6.9" customHeight="1">
      <c r="B153" s="51"/>
      <c r="C153" s="52"/>
      <c r="D153" s="52"/>
      <c r="E153" s="52"/>
      <c r="F153" s="52"/>
      <c r="G153" s="52"/>
      <c r="H153" s="52"/>
      <c r="I153" s="139"/>
      <c r="J153" s="52"/>
      <c r="K153" s="52"/>
      <c r="L153" s="56"/>
    </row>
  </sheetData>
  <sheetProtection password="CC35" sheet="1" objects="1" scenarios="1" formatColumns="0" formatRows="0" sort="0" autoFilter="0"/>
  <autoFilter ref="C77:K77"/>
  <mergeCells count="9">
    <mergeCell ref="E68:H68"/>
    <mergeCell ref="E70:H70"/>
    <mergeCell ref="G1:H1"/>
    <mergeCell ref="L2:V2"/>
    <mergeCell ref="E7:H7"/>
    <mergeCell ref="E9:H9"/>
    <mergeCell ref="E24:H24"/>
    <mergeCell ref="E45:H45"/>
    <mergeCell ref="E47:H47"/>
  </mergeCells>
  <hyperlinks>
    <hyperlink ref="F1:G1" location="C2" tooltip="Krycí list soupisu" display="1) Krycí list soupisu"/>
    <hyperlink ref="G1:H1" location="C54" tooltip="Rekapitulace" display="2) Rekapitulace"/>
    <hyperlink ref="J1" location="C77"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5.xml><?xml version="1.0" encoding="utf-8"?>
<worksheet xmlns="http://schemas.openxmlformats.org/spreadsheetml/2006/main" xmlns:r="http://schemas.openxmlformats.org/officeDocument/2006/relationships">
  <sheetPr>
    <pageSetUpPr fitToPage="1"/>
  </sheetPr>
  <dimension ref="A1:BR86"/>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156</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s="1" customFormat="1" ht="13.2">
      <c r="B8" s="36"/>
      <c r="C8" s="37"/>
      <c r="D8" s="32" t="s">
        <v>162</v>
      </c>
      <c r="E8" s="37"/>
      <c r="F8" s="37"/>
      <c r="G8" s="37"/>
      <c r="H8" s="37"/>
      <c r="I8" s="118"/>
      <c r="J8" s="37"/>
      <c r="K8" s="40"/>
    </row>
    <row r="9" spans="1:70" s="1" customFormat="1" ht="36.9" customHeight="1">
      <c r="B9" s="36"/>
      <c r="C9" s="37"/>
      <c r="D9" s="37"/>
      <c r="E9" s="419" t="s">
        <v>5483</v>
      </c>
      <c r="F9" s="397"/>
      <c r="G9" s="397"/>
      <c r="H9" s="397"/>
      <c r="I9" s="118"/>
      <c r="J9" s="37"/>
      <c r="K9" s="40"/>
    </row>
    <row r="10" spans="1:70" s="1" customFormat="1">
      <c r="B10" s="36"/>
      <c r="C10" s="37"/>
      <c r="D10" s="37"/>
      <c r="E10" s="37"/>
      <c r="F10" s="37"/>
      <c r="G10" s="37"/>
      <c r="H10" s="37"/>
      <c r="I10" s="118"/>
      <c r="J10" s="37"/>
      <c r="K10" s="40"/>
    </row>
    <row r="11" spans="1:70" s="1" customFormat="1" ht="14.4" customHeight="1">
      <c r="B11" s="36"/>
      <c r="C11" s="37"/>
      <c r="D11" s="32" t="s">
        <v>19</v>
      </c>
      <c r="E11" s="37"/>
      <c r="F11" s="30" t="s">
        <v>22</v>
      </c>
      <c r="G11" s="37"/>
      <c r="H11" s="37"/>
      <c r="I11" s="119" t="s">
        <v>21</v>
      </c>
      <c r="J11" s="30" t="s">
        <v>22</v>
      </c>
      <c r="K11" s="40"/>
    </row>
    <row r="12" spans="1:70" s="1" customFormat="1" ht="14.4" customHeight="1">
      <c r="B12" s="36"/>
      <c r="C12" s="37"/>
      <c r="D12" s="32" t="s">
        <v>24</v>
      </c>
      <c r="E12" s="37"/>
      <c r="F12" s="30" t="s">
        <v>25</v>
      </c>
      <c r="G12" s="37"/>
      <c r="H12" s="37"/>
      <c r="I12" s="119" t="s">
        <v>26</v>
      </c>
      <c r="J12" s="120" t="str">
        <f>'Rekapitulace stavby'!AN8</f>
        <v>4.1.2017</v>
      </c>
      <c r="K12" s="40"/>
    </row>
    <row r="13" spans="1:70" s="1" customFormat="1" ht="10.8" customHeight="1">
      <c r="B13" s="36"/>
      <c r="C13" s="37"/>
      <c r="D13" s="37"/>
      <c r="E13" s="37"/>
      <c r="F13" s="37"/>
      <c r="G13" s="37"/>
      <c r="H13" s="37"/>
      <c r="I13" s="118"/>
      <c r="J13" s="37"/>
      <c r="K13" s="40"/>
    </row>
    <row r="14" spans="1:70" s="1" customFormat="1" ht="14.4" customHeight="1">
      <c r="B14" s="36"/>
      <c r="C14" s="37"/>
      <c r="D14" s="32" t="s">
        <v>30</v>
      </c>
      <c r="E14" s="37"/>
      <c r="F14" s="37"/>
      <c r="G14" s="37"/>
      <c r="H14" s="37"/>
      <c r="I14" s="119" t="s">
        <v>31</v>
      </c>
      <c r="J14" s="30" t="s">
        <v>22</v>
      </c>
      <c r="K14" s="40"/>
    </row>
    <row r="15" spans="1:70" s="1" customFormat="1" ht="18" customHeight="1">
      <c r="B15" s="36"/>
      <c r="C15" s="37"/>
      <c r="D15" s="37"/>
      <c r="E15" s="30" t="s">
        <v>32</v>
      </c>
      <c r="F15" s="37"/>
      <c r="G15" s="37"/>
      <c r="H15" s="37"/>
      <c r="I15" s="119" t="s">
        <v>33</v>
      </c>
      <c r="J15" s="30" t="s">
        <v>22</v>
      </c>
      <c r="K15" s="40"/>
    </row>
    <row r="16" spans="1:70" s="1" customFormat="1" ht="6.9" customHeight="1">
      <c r="B16" s="36"/>
      <c r="C16" s="37"/>
      <c r="D16" s="37"/>
      <c r="E16" s="37"/>
      <c r="F16" s="37"/>
      <c r="G16" s="37"/>
      <c r="H16" s="37"/>
      <c r="I16" s="118"/>
      <c r="J16" s="37"/>
      <c r="K16" s="40"/>
    </row>
    <row r="17" spans="2:11" s="1" customFormat="1" ht="14.4" customHeight="1">
      <c r="B17" s="36"/>
      <c r="C17" s="37"/>
      <c r="D17" s="32" t="s">
        <v>34</v>
      </c>
      <c r="E17" s="37"/>
      <c r="F17" s="37"/>
      <c r="G17" s="37"/>
      <c r="H17" s="37"/>
      <c r="I17" s="119" t="s">
        <v>31</v>
      </c>
      <c r="J17" s="30" t="str">
        <f>IF('Rekapitulace stavby'!AN13="Vyplň údaj","",IF('Rekapitulace stavby'!AN13="","",'Rekapitulace stavby'!AN13))</f>
        <v/>
      </c>
      <c r="K17" s="40"/>
    </row>
    <row r="18" spans="2:11" s="1" customFormat="1" ht="18" customHeight="1">
      <c r="B18" s="36"/>
      <c r="C18" s="37"/>
      <c r="D18" s="37"/>
      <c r="E18" s="30" t="str">
        <f>IF('Rekapitulace stavby'!E14="Vyplň údaj","",IF('Rekapitulace stavby'!E14="","",'Rekapitulace stavby'!E14))</f>
        <v/>
      </c>
      <c r="F18" s="37"/>
      <c r="G18" s="37"/>
      <c r="H18" s="37"/>
      <c r="I18" s="119" t="s">
        <v>33</v>
      </c>
      <c r="J18" s="30" t="str">
        <f>IF('Rekapitulace stavby'!AN14="Vyplň údaj","",IF('Rekapitulace stavby'!AN14="","",'Rekapitulace stavby'!AN14))</f>
        <v/>
      </c>
      <c r="K18" s="40"/>
    </row>
    <row r="19" spans="2:11" s="1" customFormat="1" ht="6.9" customHeight="1">
      <c r="B19" s="36"/>
      <c r="C19" s="37"/>
      <c r="D19" s="37"/>
      <c r="E19" s="37"/>
      <c r="F19" s="37"/>
      <c r="G19" s="37"/>
      <c r="H19" s="37"/>
      <c r="I19" s="118"/>
      <c r="J19" s="37"/>
      <c r="K19" s="40"/>
    </row>
    <row r="20" spans="2:11" s="1" customFormat="1" ht="14.4" customHeight="1">
      <c r="B20" s="36"/>
      <c r="C20" s="37"/>
      <c r="D20" s="32" t="s">
        <v>36</v>
      </c>
      <c r="E20" s="37"/>
      <c r="F20" s="37"/>
      <c r="G20" s="37"/>
      <c r="H20" s="37"/>
      <c r="I20" s="119" t="s">
        <v>31</v>
      </c>
      <c r="J20" s="30" t="s">
        <v>22</v>
      </c>
      <c r="K20" s="40"/>
    </row>
    <row r="21" spans="2:11" s="1" customFormat="1" ht="18" customHeight="1">
      <c r="B21" s="36"/>
      <c r="C21" s="37"/>
      <c r="D21" s="37"/>
      <c r="E21" s="30" t="s">
        <v>37</v>
      </c>
      <c r="F21" s="37"/>
      <c r="G21" s="37"/>
      <c r="H21" s="37"/>
      <c r="I21" s="119" t="s">
        <v>33</v>
      </c>
      <c r="J21" s="30" t="s">
        <v>22</v>
      </c>
      <c r="K21" s="40"/>
    </row>
    <row r="22" spans="2:11" s="1" customFormat="1" ht="6.9" customHeight="1">
      <c r="B22" s="36"/>
      <c r="C22" s="37"/>
      <c r="D22" s="37"/>
      <c r="E22" s="37"/>
      <c r="F22" s="37"/>
      <c r="G22" s="37"/>
      <c r="H22" s="37"/>
      <c r="I22" s="118"/>
      <c r="J22" s="37"/>
      <c r="K22" s="40"/>
    </row>
    <row r="23" spans="2:11" s="1" customFormat="1" ht="14.4" customHeight="1">
      <c r="B23" s="36"/>
      <c r="C23" s="37"/>
      <c r="D23" s="32" t="s">
        <v>39</v>
      </c>
      <c r="E23" s="37"/>
      <c r="F23" s="37"/>
      <c r="G23" s="37"/>
      <c r="H23" s="37"/>
      <c r="I23" s="118"/>
      <c r="J23" s="37"/>
      <c r="K23" s="40"/>
    </row>
    <row r="24" spans="2:11" s="7" customFormat="1" ht="20.399999999999999" customHeight="1">
      <c r="B24" s="121"/>
      <c r="C24" s="122"/>
      <c r="D24" s="122"/>
      <c r="E24" s="409" t="s">
        <v>22</v>
      </c>
      <c r="F24" s="420"/>
      <c r="G24" s="420"/>
      <c r="H24" s="420"/>
      <c r="I24" s="123"/>
      <c r="J24" s="122"/>
      <c r="K24" s="124"/>
    </row>
    <row r="25" spans="2:11" s="1" customFormat="1" ht="6.9" customHeight="1">
      <c r="B25" s="36"/>
      <c r="C25" s="37"/>
      <c r="D25" s="37"/>
      <c r="E25" s="37"/>
      <c r="F25" s="37"/>
      <c r="G25" s="37"/>
      <c r="H25" s="37"/>
      <c r="I25" s="118"/>
      <c r="J25" s="37"/>
      <c r="K25" s="40"/>
    </row>
    <row r="26" spans="2:11" s="1" customFormat="1" ht="6.9" customHeight="1">
      <c r="B26" s="36"/>
      <c r="C26" s="37"/>
      <c r="D26" s="81"/>
      <c r="E26" s="81"/>
      <c r="F26" s="81"/>
      <c r="G26" s="81"/>
      <c r="H26" s="81"/>
      <c r="I26" s="125"/>
      <c r="J26" s="81"/>
      <c r="K26" s="126"/>
    </row>
    <row r="27" spans="2:11" s="1" customFormat="1" ht="25.35" customHeight="1">
      <c r="B27" s="36"/>
      <c r="C27" s="37"/>
      <c r="D27" s="127" t="s">
        <v>41</v>
      </c>
      <c r="E27" s="37"/>
      <c r="F27" s="37"/>
      <c r="G27" s="37"/>
      <c r="H27" s="37"/>
      <c r="I27" s="118"/>
      <c r="J27" s="128">
        <f>ROUND(J77,2)</f>
        <v>0</v>
      </c>
      <c r="K27" s="40"/>
    </row>
    <row r="28" spans="2:11" s="1" customFormat="1" ht="6.9" customHeight="1">
      <c r="B28" s="36"/>
      <c r="C28" s="37"/>
      <c r="D28" s="81"/>
      <c r="E28" s="81"/>
      <c r="F28" s="81"/>
      <c r="G28" s="81"/>
      <c r="H28" s="81"/>
      <c r="I28" s="125"/>
      <c r="J28" s="81"/>
      <c r="K28" s="126"/>
    </row>
    <row r="29" spans="2:11" s="1" customFormat="1" ht="14.4" customHeight="1">
      <c r="B29" s="36"/>
      <c r="C29" s="37"/>
      <c r="D29" s="37"/>
      <c r="E29" s="37"/>
      <c r="F29" s="41" t="s">
        <v>43</v>
      </c>
      <c r="G29" s="37"/>
      <c r="H29" s="37"/>
      <c r="I29" s="129" t="s">
        <v>42</v>
      </c>
      <c r="J29" s="41" t="s">
        <v>44</v>
      </c>
      <c r="K29" s="40"/>
    </row>
    <row r="30" spans="2:11" s="1" customFormat="1" ht="14.4" customHeight="1">
      <c r="B30" s="36"/>
      <c r="C30" s="37"/>
      <c r="D30" s="44" t="s">
        <v>45</v>
      </c>
      <c r="E30" s="44" t="s">
        <v>46</v>
      </c>
      <c r="F30" s="130">
        <f>ROUND(SUM(BE77:BE85), 2)</f>
        <v>0</v>
      </c>
      <c r="G30" s="37"/>
      <c r="H30" s="37"/>
      <c r="I30" s="131">
        <v>0.21</v>
      </c>
      <c r="J30" s="130">
        <f>ROUND(ROUND((SUM(BE77:BE85)), 2)*I30, 2)</f>
        <v>0</v>
      </c>
      <c r="K30" s="40"/>
    </row>
    <row r="31" spans="2:11" s="1" customFormat="1" ht="14.4" customHeight="1">
      <c r="B31" s="36"/>
      <c r="C31" s="37"/>
      <c r="D31" s="37"/>
      <c r="E31" s="44" t="s">
        <v>47</v>
      </c>
      <c r="F31" s="130">
        <f>ROUND(SUM(BF77:BF85), 2)</f>
        <v>0</v>
      </c>
      <c r="G31" s="37"/>
      <c r="H31" s="37"/>
      <c r="I31" s="131">
        <v>0.15</v>
      </c>
      <c r="J31" s="130">
        <f>ROUND(ROUND((SUM(BF77:BF85)), 2)*I31, 2)</f>
        <v>0</v>
      </c>
      <c r="K31" s="40"/>
    </row>
    <row r="32" spans="2:11" s="1" customFormat="1" ht="14.4" hidden="1" customHeight="1">
      <c r="B32" s="36"/>
      <c r="C32" s="37"/>
      <c r="D32" s="37"/>
      <c r="E32" s="44" t="s">
        <v>48</v>
      </c>
      <c r="F32" s="130">
        <f>ROUND(SUM(BG77:BG85), 2)</f>
        <v>0</v>
      </c>
      <c r="G32" s="37"/>
      <c r="H32" s="37"/>
      <c r="I32" s="131">
        <v>0.21</v>
      </c>
      <c r="J32" s="130">
        <v>0</v>
      </c>
      <c r="K32" s="40"/>
    </row>
    <row r="33" spans="2:11" s="1" customFormat="1" ht="14.4" hidden="1" customHeight="1">
      <c r="B33" s="36"/>
      <c r="C33" s="37"/>
      <c r="D33" s="37"/>
      <c r="E33" s="44" t="s">
        <v>49</v>
      </c>
      <c r="F33" s="130">
        <f>ROUND(SUM(BH77:BH85), 2)</f>
        <v>0</v>
      </c>
      <c r="G33" s="37"/>
      <c r="H33" s="37"/>
      <c r="I33" s="131">
        <v>0.15</v>
      </c>
      <c r="J33" s="130">
        <v>0</v>
      </c>
      <c r="K33" s="40"/>
    </row>
    <row r="34" spans="2:11" s="1" customFormat="1" ht="14.4" hidden="1" customHeight="1">
      <c r="B34" s="36"/>
      <c r="C34" s="37"/>
      <c r="D34" s="37"/>
      <c r="E34" s="44" t="s">
        <v>50</v>
      </c>
      <c r="F34" s="130">
        <f>ROUND(SUM(BI77:BI85), 2)</f>
        <v>0</v>
      </c>
      <c r="G34" s="37"/>
      <c r="H34" s="37"/>
      <c r="I34" s="131">
        <v>0</v>
      </c>
      <c r="J34" s="130">
        <v>0</v>
      </c>
      <c r="K34" s="40"/>
    </row>
    <row r="35" spans="2:11" s="1" customFormat="1" ht="6.9" customHeight="1">
      <c r="B35" s="36"/>
      <c r="C35" s="37"/>
      <c r="D35" s="37"/>
      <c r="E35" s="37"/>
      <c r="F35" s="37"/>
      <c r="G35" s="37"/>
      <c r="H35" s="37"/>
      <c r="I35" s="118"/>
      <c r="J35" s="37"/>
      <c r="K35" s="40"/>
    </row>
    <row r="36" spans="2:11" s="1" customFormat="1" ht="25.35" customHeight="1">
      <c r="B36" s="36"/>
      <c r="C36" s="132"/>
      <c r="D36" s="133" t="s">
        <v>51</v>
      </c>
      <c r="E36" s="75"/>
      <c r="F36" s="75"/>
      <c r="G36" s="134" t="s">
        <v>52</v>
      </c>
      <c r="H36" s="135" t="s">
        <v>53</v>
      </c>
      <c r="I36" s="136"/>
      <c r="J36" s="137">
        <f>SUM(J27:J34)</f>
        <v>0</v>
      </c>
      <c r="K36" s="138"/>
    </row>
    <row r="37" spans="2:11" s="1" customFormat="1" ht="14.4" customHeight="1">
      <c r="B37" s="51"/>
      <c r="C37" s="52"/>
      <c r="D37" s="52"/>
      <c r="E37" s="52"/>
      <c r="F37" s="52"/>
      <c r="G37" s="52"/>
      <c r="H37" s="52"/>
      <c r="I37" s="139"/>
      <c r="J37" s="52"/>
      <c r="K37" s="53"/>
    </row>
    <row r="41" spans="2:11" s="1" customFormat="1" ht="6.9" customHeight="1">
      <c r="B41" s="140"/>
      <c r="C41" s="141"/>
      <c r="D41" s="141"/>
      <c r="E41" s="141"/>
      <c r="F41" s="141"/>
      <c r="G41" s="141"/>
      <c r="H41" s="141"/>
      <c r="I41" s="142"/>
      <c r="J41" s="141"/>
      <c r="K41" s="143"/>
    </row>
    <row r="42" spans="2:11" s="1" customFormat="1" ht="36.9" customHeight="1">
      <c r="B42" s="36"/>
      <c r="C42" s="25" t="s">
        <v>164</v>
      </c>
      <c r="D42" s="37"/>
      <c r="E42" s="37"/>
      <c r="F42" s="37"/>
      <c r="G42" s="37"/>
      <c r="H42" s="37"/>
      <c r="I42" s="118"/>
      <c r="J42" s="37"/>
      <c r="K42" s="40"/>
    </row>
    <row r="43" spans="2:11" s="1" customFormat="1" ht="6.9" customHeight="1">
      <c r="B43" s="36"/>
      <c r="C43" s="37"/>
      <c r="D43" s="37"/>
      <c r="E43" s="37"/>
      <c r="F43" s="37"/>
      <c r="G43" s="37"/>
      <c r="H43" s="37"/>
      <c r="I43" s="118"/>
      <c r="J43" s="37"/>
      <c r="K43" s="40"/>
    </row>
    <row r="44" spans="2:11" s="1" customFormat="1" ht="14.4" customHeight="1">
      <c r="B44" s="36"/>
      <c r="C44" s="32" t="s">
        <v>16</v>
      </c>
      <c r="D44" s="37"/>
      <c r="E44" s="37"/>
      <c r="F44" s="37"/>
      <c r="G44" s="37"/>
      <c r="H44" s="37"/>
      <c r="I44" s="118"/>
      <c r="J44" s="37"/>
      <c r="K44" s="40"/>
    </row>
    <row r="45" spans="2:11" s="1" customFormat="1" ht="20.399999999999999" customHeight="1">
      <c r="B45" s="36"/>
      <c r="C45" s="37"/>
      <c r="D45" s="37"/>
      <c r="E45" s="418" t="str">
        <f>E7</f>
        <v>Přístavba a tělocvična ZŠ Týnec - II. etapa</v>
      </c>
      <c r="F45" s="397"/>
      <c r="G45" s="397"/>
      <c r="H45" s="397"/>
      <c r="I45" s="118"/>
      <c r="J45" s="37"/>
      <c r="K45" s="40"/>
    </row>
    <row r="46" spans="2:11" s="1" customFormat="1" ht="14.4" customHeight="1">
      <c r="B46" s="36"/>
      <c r="C46" s="32" t="s">
        <v>162</v>
      </c>
      <c r="D46" s="37"/>
      <c r="E46" s="37"/>
      <c r="F46" s="37"/>
      <c r="G46" s="37"/>
      <c r="H46" s="37"/>
      <c r="I46" s="118"/>
      <c r="J46" s="37"/>
      <c r="K46" s="40"/>
    </row>
    <row r="47" spans="2:11" s="1" customFormat="1" ht="22.2" customHeight="1">
      <c r="B47" s="36"/>
      <c r="C47" s="37"/>
      <c r="D47" s="37"/>
      <c r="E47" s="419" t="str">
        <f>E9</f>
        <v>SO-801 - Zahradnické práce</v>
      </c>
      <c r="F47" s="397"/>
      <c r="G47" s="397"/>
      <c r="H47" s="397"/>
      <c r="I47" s="118"/>
      <c r="J47" s="37"/>
      <c r="K47" s="40"/>
    </row>
    <row r="48" spans="2:11" s="1" customFormat="1" ht="6.9" customHeight="1">
      <c r="B48" s="36"/>
      <c r="C48" s="37"/>
      <c r="D48" s="37"/>
      <c r="E48" s="37"/>
      <c r="F48" s="37"/>
      <c r="G48" s="37"/>
      <c r="H48" s="37"/>
      <c r="I48" s="118"/>
      <c r="J48" s="37"/>
      <c r="K48" s="40"/>
    </row>
    <row r="49" spans="2:47" s="1" customFormat="1" ht="18" customHeight="1">
      <c r="B49" s="36"/>
      <c r="C49" s="32" t="s">
        <v>24</v>
      </c>
      <c r="D49" s="37"/>
      <c r="E49" s="37"/>
      <c r="F49" s="30" t="str">
        <f>F12</f>
        <v>K Náklí 404, 257 41 Týnec nad Sázavou</v>
      </c>
      <c r="G49" s="37"/>
      <c r="H49" s="37"/>
      <c r="I49" s="119" t="s">
        <v>26</v>
      </c>
      <c r="J49" s="120" t="str">
        <f>IF(J12="","",J12)</f>
        <v>4.1.2017</v>
      </c>
      <c r="K49" s="40"/>
    </row>
    <row r="50" spans="2:47" s="1" customFormat="1" ht="6.9" customHeight="1">
      <c r="B50" s="36"/>
      <c r="C50" s="37"/>
      <c r="D50" s="37"/>
      <c r="E50" s="37"/>
      <c r="F50" s="37"/>
      <c r="G50" s="37"/>
      <c r="H50" s="37"/>
      <c r="I50" s="118"/>
      <c r="J50" s="37"/>
      <c r="K50" s="40"/>
    </row>
    <row r="51" spans="2:47" s="1" customFormat="1" ht="13.2">
      <c r="B51" s="36"/>
      <c r="C51" s="32" t="s">
        <v>30</v>
      </c>
      <c r="D51" s="37"/>
      <c r="E51" s="37"/>
      <c r="F51" s="30" t="str">
        <f>E15</f>
        <v>Město Týnec nad Sázavou</v>
      </c>
      <c r="G51" s="37"/>
      <c r="H51" s="37"/>
      <c r="I51" s="119" t="s">
        <v>36</v>
      </c>
      <c r="J51" s="30" t="str">
        <f>E21</f>
        <v>Sladký &amp; Partners s.r.o., projektový atelier</v>
      </c>
      <c r="K51" s="40"/>
    </row>
    <row r="52" spans="2:47" s="1" customFormat="1" ht="14.4" customHeight="1">
      <c r="B52" s="36"/>
      <c r="C52" s="32" t="s">
        <v>34</v>
      </c>
      <c r="D52" s="37"/>
      <c r="E52" s="37"/>
      <c r="F52" s="30" t="str">
        <f>IF(E18="","",E18)</f>
        <v/>
      </c>
      <c r="G52" s="37"/>
      <c r="H52" s="37"/>
      <c r="I52" s="118"/>
      <c r="J52" s="37"/>
      <c r="K52" s="40"/>
    </row>
    <row r="53" spans="2:47" s="1" customFormat="1" ht="10.35" customHeight="1">
      <c r="B53" s="36"/>
      <c r="C53" s="37"/>
      <c r="D53" s="37"/>
      <c r="E53" s="37"/>
      <c r="F53" s="37"/>
      <c r="G53" s="37"/>
      <c r="H53" s="37"/>
      <c r="I53" s="118"/>
      <c r="J53" s="37"/>
      <c r="K53" s="40"/>
    </row>
    <row r="54" spans="2:47" s="1" customFormat="1" ht="29.25" customHeight="1">
      <c r="B54" s="36"/>
      <c r="C54" s="144" t="s">
        <v>165</v>
      </c>
      <c r="D54" s="132"/>
      <c r="E54" s="132"/>
      <c r="F54" s="132"/>
      <c r="G54" s="132"/>
      <c r="H54" s="132"/>
      <c r="I54" s="145"/>
      <c r="J54" s="146" t="s">
        <v>166</v>
      </c>
      <c r="K54" s="147"/>
    </row>
    <row r="55" spans="2:47" s="1" customFormat="1" ht="10.35" customHeight="1">
      <c r="B55" s="36"/>
      <c r="C55" s="37"/>
      <c r="D55" s="37"/>
      <c r="E55" s="37"/>
      <c r="F55" s="37"/>
      <c r="G55" s="37"/>
      <c r="H55" s="37"/>
      <c r="I55" s="118"/>
      <c r="J55" s="37"/>
      <c r="K55" s="40"/>
    </row>
    <row r="56" spans="2:47" s="1" customFormat="1" ht="29.25" customHeight="1">
      <c r="B56" s="36"/>
      <c r="C56" s="148" t="s">
        <v>167</v>
      </c>
      <c r="D56" s="37"/>
      <c r="E56" s="37"/>
      <c r="F56" s="37"/>
      <c r="G56" s="37"/>
      <c r="H56" s="37"/>
      <c r="I56" s="118"/>
      <c r="J56" s="128">
        <f>J77</f>
        <v>0</v>
      </c>
      <c r="K56" s="40"/>
      <c r="AU56" s="19" t="s">
        <v>168</v>
      </c>
    </row>
    <row r="57" spans="2:47" s="8" customFormat="1" ht="24.9" customHeight="1">
      <c r="B57" s="149"/>
      <c r="C57" s="150"/>
      <c r="D57" s="151" t="s">
        <v>1289</v>
      </c>
      <c r="E57" s="152"/>
      <c r="F57" s="152"/>
      <c r="G57" s="152"/>
      <c r="H57" s="152"/>
      <c r="I57" s="153"/>
      <c r="J57" s="154">
        <f>J78</f>
        <v>0</v>
      </c>
      <c r="K57" s="155"/>
    </row>
    <row r="58" spans="2:47" s="1" customFormat="1" ht="21.75" customHeight="1">
      <c r="B58" s="36"/>
      <c r="C58" s="37"/>
      <c r="D58" s="37"/>
      <c r="E58" s="37"/>
      <c r="F58" s="37"/>
      <c r="G58" s="37"/>
      <c r="H58" s="37"/>
      <c r="I58" s="118"/>
      <c r="J58" s="37"/>
      <c r="K58" s="40"/>
    </row>
    <row r="59" spans="2:47" s="1" customFormat="1" ht="6.9" customHeight="1">
      <c r="B59" s="51"/>
      <c r="C59" s="52"/>
      <c r="D59" s="52"/>
      <c r="E59" s="52"/>
      <c r="F59" s="52"/>
      <c r="G59" s="52"/>
      <c r="H59" s="52"/>
      <c r="I59" s="139"/>
      <c r="J59" s="52"/>
      <c r="K59" s="53"/>
    </row>
    <row r="63" spans="2:47" s="1" customFormat="1" ht="6.9" customHeight="1">
      <c r="B63" s="54"/>
      <c r="C63" s="55"/>
      <c r="D63" s="55"/>
      <c r="E63" s="55"/>
      <c r="F63" s="55"/>
      <c r="G63" s="55"/>
      <c r="H63" s="55"/>
      <c r="I63" s="142"/>
      <c r="J63" s="55"/>
      <c r="K63" s="55"/>
      <c r="L63" s="56"/>
    </row>
    <row r="64" spans="2:47" s="1" customFormat="1" ht="36.9" customHeight="1">
      <c r="B64" s="36"/>
      <c r="C64" s="57" t="s">
        <v>179</v>
      </c>
      <c r="D64" s="58"/>
      <c r="E64" s="58"/>
      <c r="F64" s="58"/>
      <c r="G64" s="58"/>
      <c r="H64" s="58"/>
      <c r="I64" s="163"/>
      <c r="J64" s="58"/>
      <c r="K64" s="58"/>
      <c r="L64" s="56"/>
    </row>
    <row r="65" spans="2:65" s="1" customFormat="1" ht="6.9" customHeight="1">
      <c r="B65" s="36"/>
      <c r="C65" s="58"/>
      <c r="D65" s="58"/>
      <c r="E65" s="58"/>
      <c r="F65" s="58"/>
      <c r="G65" s="58"/>
      <c r="H65" s="58"/>
      <c r="I65" s="163"/>
      <c r="J65" s="58"/>
      <c r="K65" s="58"/>
      <c r="L65" s="56"/>
    </row>
    <row r="66" spans="2:65" s="1" customFormat="1" ht="14.4" customHeight="1">
      <c r="B66" s="36"/>
      <c r="C66" s="60" t="s">
        <v>16</v>
      </c>
      <c r="D66" s="58"/>
      <c r="E66" s="58"/>
      <c r="F66" s="58"/>
      <c r="G66" s="58"/>
      <c r="H66" s="58"/>
      <c r="I66" s="163"/>
      <c r="J66" s="58"/>
      <c r="K66" s="58"/>
      <c r="L66" s="56"/>
    </row>
    <row r="67" spans="2:65" s="1" customFormat="1" ht="20.399999999999999" customHeight="1">
      <c r="B67" s="36"/>
      <c r="C67" s="58"/>
      <c r="D67" s="58"/>
      <c r="E67" s="416" t="str">
        <f>E7</f>
        <v>Přístavba a tělocvična ZŠ Týnec - II. etapa</v>
      </c>
      <c r="F67" s="390"/>
      <c r="G67" s="390"/>
      <c r="H67" s="390"/>
      <c r="I67" s="163"/>
      <c r="J67" s="58"/>
      <c r="K67" s="58"/>
      <c r="L67" s="56"/>
    </row>
    <row r="68" spans="2:65" s="1" customFormat="1" ht="14.4" customHeight="1">
      <c r="B68" s="36"/>
      <c r="C68" s="60" t="s">
        <v>162</v>
      </c>
      <c r="D68" s="58"/>
      <c r="E68" s="58"/>
      <c r="F68" s="58"/>
      <c r="G68" s="58"/>
      <c r="H68" s="58"/>
      <c r="I68" s="163"/>
      <c r="J68" s="58"/>
      <c r="K68" s="58"/>
      <c r="L68" s="56"/>
    </row>
    <row r="69" spans="2:65" s="1" customFormat="1" ht="22.2" customHeight="1">
      <c r="B69" s="36"/>
      <c r="C69" s="58"/>
      <c r="D69" s="58"/>
      <c r="E69" s="387" t="str">
        <f>E9</f>
        <v>SO-801 - Zahradnické práce</v>
      </c>
      <c r="F69" s="390"/>
      <c r="G69" s="390"/>
      <c r="H69" s="390"/>
      <c r="I69" s="163"/>
      <c r="J69" s="58"/>
      <c r="K69" s="58"/>
      <c r="L69" s="56"/>
    </row>
    <row r="70" spans="2:65" s="1" customFormat="1" ht="6.9" customHeight="1">
      <c r="B70" s="36"/>
      <c r="C70" s="58"/>
      <c r="D70" s="58"/>
      <c r="E70" s="58"/>
      <c r="F70" s="58"/>
      <c r="G70" s="58"/>
      <c r="H70" s="58"/>
      <c r="I70" s="163"/>
      <c r="J70" s="58"/>
      <c r="K70" s="58"/>
      <c r="L70" s="56"/>
    </row>
    <row r="71" spans="2:65" s="1" customFormat="1" ht="18" customHeight="1">
      <c r="B71" s="36"/>
      <c r="C71" s="60" t="s">
        <v>24</v>
      </c>
      <c r="D71" s="58"/>
      <c r="E71" s="58"/>
      <c r="F71" s="164" t="str">
        <f>F12</f>
        <v>K Náklí 404, 257 41 Týnec nad Sázavou</v>
      </c>
      <c r="G71" s="58"/>
      <c r="H71" s="58"/>
      <c r="I71" s="165" t="s">
        <v>26</v>
      </c>
      <c r="J71" s="68" t="str">
        <f>IF(J12="","",J12)</f>
        <v>4.1.2017</v>
      </c>
      <c r="K71" s="58"/>
      <c r="L71" s="56"/>
    </row>
    <row r="72" spans="2:65" s="1" customFormat="1" ht="6.9" customHeight="1">
      <c r="B72" s="36"/>
      <c r="C72" s="58"/>
      <c r="D72" s="58"/>
      <c r="E72" s="58"/>
      <c r="F72" s="58"/>
      <c r="G72" s="58"/>
      <c r="H72" s="58"/>
      <c r="I72" s="163"/>
      <c r="J72" s="58"/>
      <c r="K72" s="58"/>
      <c r="L72" s="56"/>
    </row>
    <row r="73" spans="2:65" s="1" customFormat="1" ht="13.2">
      <c r="B73" s="36"/>
      <c r="C73" s="60" t="s">
        <v>30</v>
      </c>
      <c r="D73" s="58"/>
      <c r="E73" s="58"/>
      <c r="F73" s="164" t="str">
        <f>E15</f>
        <v>Město Týnec nad Sázavou</v>
      </c>
      <c r="G73" s="58"/>
      <c r="H73" s="58"/>
      <c r="I73" s="165" t="s">
        <v>36</v>
      </c>
      <c r="J73" s="164" t="str">
        <f>E21</f>
        <v>Sladký &amp; Partners s.r.o., projektový atelier</v>
      </c>
      <c r="K73" s="58"/>
      <c r="L73" s="56"/>
    </row>
    <row r="74" spans="2:65" s="1" customFormat="1" ht="14.4" customHeight="1">
      <c r="B74" s="36"/>
      <c r="C74" s="60" t="s">
        <v>34</v>
      </c>
      <c r="D74" s="58"/>
      <c r="E74" s="58"/>
      <c r="F74" s="164" t="str">
        <f>IF(E18="","",E18)</f>
        <v/>
      </c>
      <c r="G74" s="58"/>
      <c r="H74" s="58"/>
      <c r="I74" s="163"/>
      <c r="J74" s="58"/>
      <c r="K74" s="58"/>
      <c r="L74" s="56"/>
    </row>
    <row r="75" spans="2:65" s="1" customFormat="1" ht="10.35" customHeight="1">
      <c r="B75" s="36"/>
      <c r="C75" s="58"/>
      <c r="D75" s="58"/>
      <c r="E75" s="58"/>
      <c r="F75" s="58"/>
      <c r="G75" s="58"/>
      <c r="H75" s="58"/>
      <c r="I75" s="163"/>
      <c r="J75" s="58"/>
      <c r="K75" s="58"/>
      <c r="L75" s="56"/>
    </row>
    <row r="76" spans="2:65" s="10" customFormat="1" ht="29.25" customHeight="1">
      <c r="B76" s="166"/>
      <c r="C76" s="167" t="s">
        <v>180</v>
      </c>
      <c r="D76" s="168" t="s">
        <v>60</v>
      </c>
      <c r="E76" s="168" t="s">
        <v>56</v>
      </c>
      <c r="F76" s="168" t="s">
        <v>181</v>
      </c>
      <c r="G76" s="168" t="s">
        <v>182</v>
      </c>
      <c r="H76" s="168" t="s">
        <v>183</v>
      </c>
      <c r="I76" s="169" t="s">
        <v>184</v>
      </c>
      <c r="J76" s="168" t="s">
        <v>166</v>
      </c>
      <c r="K76" s="170" t="s">
        <v>185</v>
      </c>
      <c r="L76" s="171"/>
      <c r="M76" s="77" t="s">
        <v>186</v>
      </c>
      <c r="N76" s="78" t="s">
        <v>45</v>
      </c>
      <c r="O76" s="78" t="s">
        <v>187</v>
      </c>
      <c r="P76" s="78" t="s">
        <v>188</v>
      </c>
      <c r="Q76" s="78" t="s">
        <v>189</v>
      </c>
      <c r="R76" s="78" t="s">
        <v>190</v>
      </c>
      <c r="S76" s="78" t="s">
        <v>191</v>
      </c>
      <c r="T76" s="79" t="s">
        <v>192</v>
      </c>
    </row>
    <row r="77" spans="2:65" s="1" customFormat="1" ht="29.25" customHeight="1">
      <c r="B77" s="36"/>
      <c r="C77" s="83" t="s">
        <v>167</v>
      </c>
      <c r="D77" s="58"/>
      <c r="E77" s="58"/>
      <c r="F77" s="58"/>
      <c r="G77" s="58"/>
      <c r="H77" s="58"/>
      <c r="I77" s="163"/>
      <c r="J77" s="172">
        <f>BK77</f>
        <v>0</v>
      </c>
      <c r="K77" s="58"/>
      <c r="L77" s="56"/>
      <c r="M77" s="80"/>
      <c r="N77" s="81"/>
      <c r="O77" s="81"/>
      <c r="P77" s="173">
        <f>P78</f>
        <v>0</v>
      </c>
      <c r="Q77" s="81"/>
      <c r="R77" s="173">
        <f>R78</f>
        <v>0</v>
      </c>
      <c r="S77" s="81"/>
      <c r="T77" s="174">
        <f>T78</f>
        <v>0</v>
      </c>
      <c r="AT77" s="19" t="s">
        <v>74</v>
      </c>
      <c r="AU77" s="19" t="s">
        <v>168</v>
      </c>
      <c r="BK77" s="175">
        <f>BK78</f>
        <v>0</v>
      </c>
    </row>
    <row r="78" spans="2:65" s="11" customFormat="1" ht="37.35" customHeight="1">
      <c r="B78" s="176"/>
      <c r="C78" s="177"/>
      <c r="D78" s="190" t="s">
        <v>74</v>
      </c>
      <c r="E78" s="281" t="s">
        <v>2802</v>
      </c>
      <c r="F78" s="281" t="s">
        <v>2803</v>
      </c>
      <c r="G78" s="177"/>
      <c r="H78" s="177"/>
      <c r="I78" s="180"/>
      <c r="J78" s="282">
        <f>BK78</f>
        <v>0</v>
      </c>
      <c r="K78" s="177"/>
      <c r="L78" s="182"/>
      <c r="M78" s="183"/>
      <c r="N78" s="184"/>
      <c r="O78" s="184"/>
      <c r="P78" s="185">
        <f>SUM(P79:P85)</f>
        <v>0</v>
      </c>
      <c r="Q78" s="184"/>
      <c r="R78" s="185">
        <f>SUM(R79:R85)</f>
        <v>0</v>
      </c>
      <c r="S78" s="184"/>
      <c r="T78" s="186">
        <f>SUM(T79:T85)</f>
        <v>0</v>
      </c>
      <c r="AR78" s="187" t="s">
        <v>202</v>
      </c>
      <c r="AT78" s="188" t="s">
        <v>74</v>
      </c>
      <c r="AU78" s="188" t="s">
        <v>75</v>
      </c>
      <c r="AY78" s="187" t="s">
        <v>195</v>
      </c>
      <c r="BK78" s="189">
        <f>SUM(BK79:BK85)</f>
        <v>0</v>
      </c>
    </row>
    <row r="79" spans="2:65" s="1" customFormat="1" ht="20.399999999999999" customHeight="1">
      <c r="B79" s="36"/>
      <c r="C79" s="193" t="s">
        <v>23</v>
      </c>
      <c r="D79" s="193" t="s">
        <v>198</v>
      </c>
      <c r="E79" s="194" t="s">
        <v>5484</v>
      </c>
      <c r="F79" s="195" t="s">
        <v>5485</v>
      </c>
      <c r="G79" s="196" t="s">
        <v>201</v>
      </c>
      <c r="H79" s="197">
        <v>14</v>
      </c>
      <c r="I79" s="198"/>
      <c r="J79" s="199">
        <f t="shared" ref="J79:J85" si="0">ROUND(I79*H79,2)</f>
        <v>0</v>
      </c>
      <c r="K79" s="195" t="s">
        <v>22</v>
      </c>
      <c r="L79" s="56"/>
      <c r="M79" s="200" t="s">
        <v>22</v>
      </c>
      <c r="N79" s="201" t="s">
        <v>46</v>
      </c>
      <c r="O79" s="37"/>
      <c r="P79" s="202">
        <f t="shared" ref="P79:P85" si="1">O79*H79</f>
        <v>0</v>
      </c>
      <c r="Q79" s="202">
        <v>0</v>
      </c>
      <c r="R79" s="202">
        <f t="shared" ref="R79:R85" si="2">Q79*H79</f>
        <v>0</v>
      </c>
      <c r="S79" s="202">
        <v>0</v>
      </c>
      <c r="T79" s="203">
        <f t="shared" ref="T79:T85" si="3">S79*H79</f>
        <v>0</v>
      </c>
      <c r="AR79" s="19" t="s">
        <v>2807</v>
      </c>
      <c r="AT79" s="19" t="s">
        <v>198</v>
      </c>
      <c r="AU79" s="19" t="s">
        <v>23</v>
      </c>
      <c r="AY79" s="19" t="s">
        <v>195</v>
      </c>
      <c r="BE79" s="204">
        <f t="shared" ref="BE79:BE85" si="4">IF(N79="základní",J79,0)</f>
        <v>0</v>
      </c>
      <c r="BF79" s="204">
        <f t="shared" ref="BF79:BF85" si="5">IF(N79="snížená",J79,0)</f>
        <v>0</v>
      </c>
      <c r="BG79" s="204">
        <f t="shared" ref="BG79:BG85" si="6">IF(N79="zákl. přenesená",J79,0)</f>
        <v>0</v>
      </c>
      <c r="BH79" s="204">
        <f t="shared" ref="BH79:BH85" si="7">IF(N79="sníž. přenesená",J79,0)</f>
        <v>0</v>
      </c>
      <c r="BI79" s="204">
        <f t="shared" ref="BI79:BI85" si="8">IF(N79="nulová",J79,0)</f>
        <v>0</v>
      </c>
      <c r="BJ79" s="19" t="s">
        <v>23</v>
      </c>
      <c r="BK79" s="204">
        <f t="shared" ref="BK79:BK85" si="9">ROUND(I79*H79,2)</f>
        <v>0</v>
      </c>
      <c r="BL79" s="19" t="s">
        <v>2807</v>
      </c>
      <c r="BM79" s="19" t="s">
        <v>5486</v>
      </c>
    </row>
    <row r="80" spans="2:65" s="1" customFormat="1" ht="20.399999999999999" customHeight="1">
      <c r="B80" s="36"/>
      <c r="C80" s="193" t="s">
        <v>83</v>
      </c>
      <c r="D80" s="193" t="s">
        <v>198</v>
      </c>
      <c r="E80" s="194" t="s">
        <v>5487</v>
      </c>
      <c r="F80" s="195" t="s">
        <v>5488</v>
      </c>
      <c r="G80" s="196" t="s">
        <v>201</v>
      </c>
      <c r="H80" s="197">
        <v>14</v>
      </c>
      <c r="I80" s="198"/>
      <c r="J80" s="199">
        <f t="shared" si="0"/>
        <v>0</v>
      </c>
      <c r="K80" s="195" t="s">
        <v>22</v>
      </c>
      <c r="L80" s="56"/>
      <c r="M80" s="200" t="s">
        <v>22</v>
      </c>
      <c r="N80" s="201" t="s">
        <v>46</v>
      </c>
      <c r="O80" s="37"/>
      <c r="P80" s="202">
        <f t="shared" si="1"/>
        <v>0</v>
      </c>
      <c r="Q80" s="202">
        <v>0</v>
      </c>
      <c r="R80" s="202">
        <f t="shared" si="2"/>
        <v>0</v>
      </c>
      <c r="S80" s="202">
        <v>0</v>
      </c>
      <c r="T80" s="203">
        <f t="shared" si="3"/>
        <v>0</v>
      </c>
      <c r="AR80" s="19" t="s">
        <v>2807</v>
      </c>
      <c r="AT80" s="19" t="s">
        <v>198</v>
      </c>
      <c r="AU80" s="19" t="s">
        <v>23</v>
      </c>
      <c r="AY80" s="19" t="s">
        <v>195</v>
      </c>
      <c r="BE80" s="204">
        <f t="shared" si="4"/>
        <v>0</v>
      </c>
      <c r="BF80" s="204">
        <f t="shared" si="5"/>
        <v>0</v>
      </c>
      <c r="BG80" s="204">
        <f t="shared" si="6"/>
        <v>0</v>
      </c>
      <c r="BH80" s="204">
        <f t="shared" si="7"/>
        <v>0</v>
      </c>
      <c r="BI80" s="204">
        <f t="shared" si="8"/>
        <v>0</v>
      </c>
      <c r="BJ80" s="19" t="s">
        <v>23</v>
      </c>
      <c r="BK80" s="204">
        <f t="shared" si="9"/>
        <v>0</v>
      </c>
      <c r="BL80" s="19" t="s">
        <v>2807</v>
      </c>
      <c r="BM80" s="19" t="s">
        <v>5489</v>
      </c>
    </row>
    <row r="81" spans="2:65" s="1" customFormat="1" ht="20.399999999999999" customHeight="1">
      <c r="B81" s="36"/>
      <c r="C81" s="193" t="s">
        <v>216</v>
      </c>
      <c r="D81" s="193" t="s">
        <v>198</v>
      </c>
      <c r="E81" s="194" t="s">
        <v>5490</v>
      </c>
      <c r="F81" s="195" t="s">
        <v>5491</v>
      </c>
      <c r="G81" s="196" t="s">
        <v>201</v>
      </c>
      <c r="H81" s="197">
        <v>17</v>
      </c>
      <c r="I81" s="198"/>
      <c r="J81" s="199">
        <f t="shared" si="0"/>
        <v>0</v>
      </c>
      <c r="K81" s="195" t="s">
        <v>22</v>
      </c>
      <c r="L81" s="56"/>
      <c r="M81" s="200" t="s">
        <v>22</v>
      </c>
      <c r="N81" s="201" t="s">
        <v>46</v>
      </c>
      <c r="O81" s="37"/>
      <c r="P81" s="202">
        <f t="shared" si="1"/>
        <v>0</v>
      </c>
      <c r="Q81" s="202">
        <v>0</v>
      </c>
      <c r="R81" s="202">
        <f t="shared" si="2"/>
        <v>0</v>
      </c>
      <c r="S81" s="202">
        <v>0</v>
      </c>
      <c r="T81" s="203">
        <f t="shared" si="3"/>
        <v>0</v>
      </c>
      <c r="AR81" s="19" t="s">
        <v>2807</v>
      </c>
      <c r="AT81" s="19" t="s">
        <v>198</v>
      </c>
      <c r="AU81" s="19" t="s">
        <v>23</v>
      </c>
      <c r="AY81" s="19" t="s">
        <v>195</v>
      </c>
      <c r="BE81" s="204">
        <f t="shared" si="4"/>
        <v>0</v>
      </c>
      <c r="BF81" s="204">
        <f t="shared" si="5"/>
        <v>0</v>
      </c>
      <c r="BG81" s="204">
        <f t="shared" si="6"/>
        <v>0</v>
      </c>
      <c r="BH81" s="204">
        <f t="shared" si="7"/>
        <v>0</v>
      </c>
      <c r="BI81" s="204">
        <f t="shared" si="8"/>
        <v>0</v>
      </c>
      <c r="BJ81" s="19" t="s">
        <v>23</v>
      </c>
      <c r="BK81" s="204">
        <f t="shared" si="9"/>
        <v>0</v>
      </c>
      <c r="BL81" s="19" t="s">
        <v>2807</v>
      </c>
      <c r="BM81" s="19" t="s">
        <v>5492</v>
      </c>
    </row>
    <row r="82" spans="2:65" s="1" customFormat="1" ht="20.399999999999999" customHeight="1">
      <c r="B82" s="36"/>
      <c r="C82" s="193" t="s">
        <v>202</v>
      </c>
      <c r="D82" s="193" t="s">
        <v>198</v>
      </c>
      <c r="E82" s="194" t="s">
        <v>5493</v>
      </c>
      <c r="F82" s="195" t="s">
        <v>5494</v>
      </c>
      <c r="G82" s="196" t="s">
        <v>201</v>
      </c>
      <c r="H82" s="197">
        <v>8</v>
      </c>
      <c r="I82" s="198"/>
      <c r="J82" s="199">
        <f t="shared" si="0"/>
        <v>0</v>
      </c>
      <c r="K82" s="195" t="s">
        <v>22</v>
      </c>
      <c r="L82" s="56"/>
      <c r="M82" s="200" t="s">
        <v>22</v>
      </c>
      <c r="N82" s="201" t="s">
        <v>46</v>
      </c>
      <c r="O82" s="37"/>
      <c r="P82" s="202">
        <f t="shared" si="1"/>
        <v>0</v>
      </c>
      <c r="Q82" s="202">
        <v>0</v>
      </c>
      <c r="R82" s="202">
        <f t="shared" si="2"/>
        <v>0</v>
      </c>
      <c r="S82" s="202">
        <v>0</v>
      </c>
      <c r="T82" s="203">
        <f t="shared" si="3"/>
        <v>0</v>
      </c>
      <c r="AR82" s="19" t="s">
        <v>2807</v>
      </c>
      <c r="AT82" s="19" t="s">
        <v>198</v>
      </c>
      <c r="AU82" s="19" t="s">
        <v>23</v>
      </c>
      <c r="AY82" s="19" t="s">
        <v>195</v>
      </c>
      <c r="BE82" s="204">
        <f t="shared" si="4"/>
        <v>0</v>
      </c>
      <c r="BF82" s="204">
        <f t="shared" si="5"/>
        <v>0</v>
      </c>
      <c r="BG82" s="204">
        <f t="shared" si="6"/>
        <v>0</v>
      </c>
      <c r="BH82" s="204">
        <f t="shared" si="7"/>
        <v>0</v>
      </c>
      <c r="BI82" s="204">
        <f t="shared" si="8"/>
        <v>0</v>
      </c>
      <c r="BJ82" s="19" t="s">
        <v>23</v>
      </c>
      <c r="BK82" s="204">
        <f t="shared" si="9"/>
        <v>0</v>
      </c>
      <c r="BL82" s="19" t="s">
        <v>2807</v>
      </c>
      <c r="BM82" s="19" t="s">
        <v>5495</v>
      </c>
    </row>
    <row r="83" spans="2:65" s="1" customFormat="1" ht="20.399999999999999" customHeight="1">
      <c r="B83" s="36"/>
      <c r="C83" s="193" t="s">
        <v>239</v>
      </c>
      <c r="D83" s="193" t="s">
        <v>198</v>
      </c>
      <c r="E83" s="194" t="s">
        <v>5496</v>
      </c>
      <c r="F83" s="195" t="s">
        <v>5497</v>
      </c>
      <c r="G83" s="196" t="s">
        <v>201</v>
      </c>
      <c r="H83" s="197">
        <v>25</v>
      </c>
      <c r="I83" s="198"/>
      <c r="J83" s="199">
        <f t="shared" si="0"/>
        <v>0</v>
      </c>
      <c r="K83" s="195" t="s">
        <v>22</v>
      </c>
      <c r="L83" s="56"/>
      <c r="M83" s="200" t="s">
        <v>22</v>
      </c>
      <c r="N83" s="201" t="s">
        <v>46</v>
      </c>
      <c r="O83" s="37"/>
      <c r="P83" s="202">
        <f t="shared" si="1"/>
        <v>0</v>
      </c>
      <c r="Q83" s="202">
        <v>0</v>
      </c>
      <c r="R83" s="202">
        <f t="shared" si="2"/>
        <v>0</v>
      </c>
      <c r="S83" s="202">
        <v>0</v>
      </c>
      <c r="T83" s="203">
        <f t="shared" si="3"/>
        <v>0</v>
      </c>
      <c r="AR83" s="19" t="s">
        <v>2807</v>
      </c>
      <c r="AT83" s="19" t="s">
        <v>198</v>
      </c>
      <c r="AU83" s="19" t="s">
        <v>23</v>
      </c>
      <c r="AY83" s="19" t="s">
        <v>195</v>
      </c>
      <c r="BE83" s="204">
        <f t="shared" si="4"/>
        <v>0</v>
      </c>
      <c r="BF83" s="204">
        <f t="shared" si="5"/>
        <v>0</v>
      </c>
      <c r="BG83" s="204">
        <f t="shared" si="6"/>
        <v>0</v>
      </c>
      <c r="BH83" s="204">
        <f t="shared" si="7"/>
        <v>0</v>
      </c>
      <c r="BI83" s="204">
        <f t="shared" si="8"/>
        <v>0</v>
      </c>
      <c r="BJ83" s="19" t="s">
        <v>23</v>
      </c>
      <c r="BK83" s="204">
        <f t="shared" si="9"/>
        <v>0</v>
      </c>
      <c r="BL83" s="19" t="s">
        <v>2807</v>
      </c>
      <c r="BM83" s="19" t="s">
        <v>5498</v>
      </c>
    </row>
    <row r="84" spans="2:65" s="1" customFormat="1" ht="20.399999999999999" customHeight="1">
      <c r="B84" s="36"/>
      <c r="C84" s="193" t="s">
        <v>196</v>
      </c>
      <c r="D84" s="193" t="s">
        <v>198</v>
      </c>
      <c r="E84" s="194" t="s">
        <v>5499</v>
      </c>
      <c r="F84" s="195" t="s">
        <v>5500</v>
      </c>
      <c r="G84" s="196" t="s">
        <v>201</v>
      </c>
      <c r="H84" s="197">
        <v>24</v>
      </c>
      <c r="I84" s="198"/>
      <c r="J84" s="199">
        <f t="shared" si="0"/>
        <v>0</v>
      </c>
      <c r="K84" s="195" t="s">
        <v>22</v>
      </c>
      <c r="L84" s="56"/>
      <c r="M84" s="200" t="s">
        <v>22</v>
      </c>
      <c r="N84" s="201" t="s">
        <v>46</v>
      </c>
      <c r="O84" s="37"/>
      <c r="P84" s="202">
        <f t="shared" si="1"/>
        <v>0</v>
      </c>
      <c r="Q84" s="202">
        <v>0</v>
      </c>
      <c r="R84" s="202">
        <f t="shared" si="2"/>
        <v>0</v>
      </c>
      <c r="S84" s="202">
        <v>0</v>
      </c>
      <c r="T84" s="203">
        <f t="shared" si="3"/>
        <v>0</v>
      </c>
      <c r="AR84" s="19" t="s">
        <v>2807</v>
      </c>
      <c r="AT84" s="19" t="s">
        <v>198</v>
      </c>
      <c r="AU84" s="19" t="s">
        <v>23</v>
      </c>
      <c r="AY84" s="19" t="s">
        <v>195</v>
      </c>
      <c r="BE84" s="204">
        <f t="shared" si="4"/>
        <v>0</v>
      </c>
      <c r="BF84" s="204">
        <f t="shared" si="5"/>
        <v>0</v>
      </c>
      <c r="BG84" s="204">
        <f t="shared" si="6"/>
        <v>0</v>
      </c>
      <c r="BH84" s="204">
        <f t="shared" si="7"/>
        <v>0</v>
      </c>
      <c r="BI84" s="204">
        <f t="shared" si="8"/>
        <v>0</v>
      </c>
      <c r="BJ84" s="19" t="s">
        <v>23</v>
      </c>
      <c r="BK84" s="204">
        <f t="shared" si="9"/>
        <v>0</v>
      </c>
      <c r="BL84" s="19" t="s">
        <v>2807</v>
      </c>
      <c r="BM84" s="19" t="s">
        <v>5501</v>
      </c>
    </row>
    <row r="85" spans="2:65" s="1" customFormat="1" ht="20.399999999999999" customHeight="1">
      <c r="B85" s="36"/>
      <c r="C85" s="193" t="s">
        <v>255</v>
      </c>
      <c r="D85" s="193" t="s">
        <v>198</v>
      </c>
      <c r="E85" s="194" t="s">
        <v>5502</v>
      </c>
      <c r="F85" s="195" t="s">
        <v>5503</v>
      </c>
      <c r="G85" s="196" t="s">
        <v>201</v>
      </c>
      <c r="H85" s="197">
        <v>8</v>
      </c>
      <c r="I85" s="198"/>
      <c r="J85" s="199">
        <f t="shared" si="0"/>
        <v>0</v>
      </c>
      <c r="K85" s="195" t="s">
        <v>22</v>
      </c>
      <c r="L85" s="56"/>
      <c r="M85" s="200" t="s">
        <v>22</v>
      </c>
      <c r="N85" s="255" t="s">
        <v>46</v>
      </c>
      <c r="O85" s="256"/>
      <c r="P85" s="257">
        <f t="shared" si="1"/>
        <v>0</v>
      </c>
      <c r="Q85" s="257">
        <v>0</v>
      </c>
      <c r="R85" s="257">
        <f t="shared" si="2"/>
        <v>0</v>
      </c>
      <c r="S85" s="257">
        <v>0</v>
      </c>
      <c r="T85" s="258">
        <f t="shared" si="3"/>
        <v>0</v>
      </c>
      <c r="AR85" s="19" t="s">
        <v>2807</v>
      </c>
      <c r="AT85" s="19" t="s">
        <v>198</v>
      </c>
      <c r="AU85" s="19" t="s">
        <v>23</v>
      </c>
      <c r="AY85" s="19" t="s">
        <v>195</v>
      </c>
      <c r="BE85" s="204">
        <f t="shared" si="4"/>
        <v>0</v>
      </c>
      <c r="BF85" s="204">
        <f t="shared" si="5"/>
        <v>0</v>
      </c>
      <c r="BG85" s="204">
        <f t="shared" si="6"/>
        <v>0</v>
      </c>
      <c r="BH85" s="204">
        <f t="shared" si="7"/>
        <v>0</v>
      </c>
      <c r="BI85" s="204">
        <f t="shared" si="8"/>
        <v>0</v>
      </c>
      <c r="BJ85" s="19" t="s">
        <v>23</v>
      </c>
      <c r="BK85" s="204">
        <f t="shared" si="9"/>
        <v>0</v>
      </c>
      <c r="BL85" s="19" t="s">
        <v>2807</v>
      </c>
      <c r="BM85" s="19" t="s">
        <v>5504</v>
      </c>
    </row>
    <row r="86" spans="2:65" s="1" customFormat="1" ht="6.9" customHeight="1">
      <c r="B86" s="51"/>
      <c r="C86" s="52"/>
      <c r="D86" s="52"/>
      <c r="E86" s="52"/>
      <c r="F86" s="52"/>
      <c r="G86" s="52"/>
      <c r="H86" s="52"/>
      <c r="I86" s="139"/>
      <c r="J86" s="52"/>
      <c r="K86" s="52"/>
      <c r="L86" s="56"/>
    </row>
  </sheetData>
  <sheetProtection password="CC35" sheet="1" objects="1" scenarios="1" formatColumns="0" formatRows="0" sort="0" autoFilter="0"/>
  <autoFilter ref="C76:K76"/>
  <mergeCells count="9">
    <mergeCell ref="E67:H67"/>
    <mergeCell ref="E69:H69"/>
    <mergeCell ref="G1:H1"/>
    <mergeCell ref="L2:V2"/>
    <mergeCell ref="E7:H7"/>
    <mergeCell ref="E9:H9"/>
    <mergeCell ref="E24:H24"/>
    <mergeCell ref="E45:H45"/>
    <mergeCell ref="E47:H47"/>
  </mergeCells>
  <hyperlinks>
    <hyperlink ref="F1:G1" location="C2" tooltip="Krycí list soupisu" display="1) Krycí list soupisu"/>
    <hyperlink ref="G1:H1" location="C54" tooltip="Rekapitulace" display="2) Rekapitulace"/>
    <hyperlink ref="J1" location="C76"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6.xml><?xml version="1.0" encoding="utf-8"?>
<worksheet xmlns="http://schemas.openxmlformats.org/spreadsheetml/2006/main" xmlns:r="http://schemas.openxmlformats.org/officeDocument/2006/relationships">
  <sheetPr>
    <pageSetUpPr fitToPage="1"/>
  </sheetPr>
  <dimension ref="A1:BR85"/>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159</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s="1" customFormat="1" ht="13.2">
      <c r="B8" s="36"/>
      <c r="C8" s="37"/>
      <c r="D8" s="32" t="s">
        <v>162</v>
      </c>
      <c r="E8" s="37"/>
      <c r="F8" s="37"/>
      <c r="G8" s="37"/>
      <c r="H8" s="37"/>
      <c r="I8" s="118"/>
      <c r="J8" s="37"/>
      <c r="K8" s="40"/>
    </row>
    <row r="9" spans="1:70" s="1" customFormat="1" ht="36.9" customHeight="1">
      <c r="B9" s="36"/>
      <c r="C9" s="37"/>
      <c r="D9" s="37"/>
      <c r="E9" s="419" t="s">
        <v>5505</v>
      </c>
      <c r="F9" s="397"/>
      <c r="G9" s="397"/>
      <c r="H9" s="397"/>
      <c r="I9" s="118"/>
      <c r="J9" s="37"/>
      <c r="K9" s="40"/>
    </row>
    <row r="10" spans="1:70" s="1" customFormat="1">
      <c r="B10" s="36"/>
      <c r="C10" s="37"/>
      <c r="D10" s="37"/>
      <c r="E10" s="37"/>
      <c r="F10" s="37"/>
      <c r="G10" s="37"/>
      <c r="H10" s="37"/>
      <c r="I10" s="118"/>
      <c r="J10" s="37"/>
      <c r="K10" s="40"/>
    </row>
    <row r="11" spans="1:70" s="1" customFormat="1" ht="14.4" customHeight="1">
      <c r="B11" s="36"/>
      <c r="C11" s="37"/>
      <c r="D11" s="32" t="s">
        <v>19</v>
      </c>
      <c r="E11" s="37"/>
      <c r="F11" s="30" t="s">
        <v>22</v>
      </c>
      <c r="G11" s="37"/>
      <c r="H11" s="37"/>
      <c r="I11" s="119" t="s">
        <v>21</v>
      </c>
      <c r="J11" s="30" t="s">
        <v>22</v>
      </c>
      <c r="K11" s="40"/>
    </row>
    <row r="12" spans="1:70" s="1" customFormat="1" ht="14.4" customHeight="1">
      <c r="B12" s="36"/>
      <c r="C12" s="37"/>
      <c r="D12" s="32" t="s">
        <v>24</v>
      </c>
      <c r="E12" s="37"/>
      <c r="F12" s="30" t="s">
        <v>25</v>
      </c>
      <c r="G12" s="37"/>
      <c r="H12" s="37"/>
      <c r="I12" s="119" t="s">
        <v>26</v>
      </c>
      <c r="J12" s="120" t="str">
        <f>'Rekapitulace stavby'!AN8</f>
        <v>4.1.2017</v>
      </c>
      <c r="K12" s="40"/>
    </row>
    <row r="13" spans="1:70" s="1" customFormat="1" ht="10.8" customHeight="1">
      <c r="B13" s="36"/>
      <c r="C13" s="37"/>
      <c r="D13" s="37"/>
      <c r="E13" s="37"/>
      <c r="F13" s="37"/>
      <c r="G13" s="37"/>
      <c r="H13" s="37"/>
      <c r="I13" s="118"/>
      <c r="J13" s="37"/>
      <c r="K13" s="40"/>
    </row>
    <row r="14" spans="1:70" s="1" customFormat="1" ht="14.4" customHeight="1">
      <c r="B14" s="36"/>
      <c r="C14" s="37"/>
      <c r="D14" s="32" t="s">
        <v>30</v>
      </c>
      <c r="E14" s="37"/>
      <c r="F14" s="37"/>
      <c r="G14" s="37"/>
      <c r="H14" s="37"/>
      <c r="I14" s="119" t="s">
        <v>31</v>
      </c>
      <c r="J14" s="30" t="s">
        <v>22</v>
      </c>
      <c r="K14" s="40"/>
    </row>
    <row r="15" spans="1:70" s="1" customFormat="1" ht="18" customHeight="1">
      <c r="B15" s="36"/>
      <c r="C15" s="37"/>
      <c r="D15" s="37"/>
      <c r="E15" s="30" t="s">
        <v>32</v>
      </c>
      <c r="F15" s="37"/>
      <c r="G15" s="37"/>
      <c r="H15" s="37"/>
      <c r="I15" s="119" t="s">
        <v>33</v>
      </c>
      <c r="J15" s="30" t="s">
        <v>22</v>
      </c>
      <c r="K15" s="40"/>
    </row>
    <row r="16" spans="1:70" s="1" customFormat="1" ht="6.9" customHeight="1">
      <c r="B16" s="36"/>
      <c r="C16" s="37"/>
      <c r="D16" s="37"/>
      <c r="E16" s="37"/>
      <c r="F16" s="37"/>
      <c r="G16" s="37"/>
      <c r="H16" s="37"/>
      <c r="I16" s="118"/>
      <c r="J16" s="37"/>
      <c r="K16" s="40"/>
    </row>
    <row r="17" spans="2:11" s="1" customFormat="1" ht="14.4" customHeight="1">
      <c r="B17" s="36"/>
      <c r="C17" s="37"/>
      <c r="D17" s="32" t="s">
        <v>34</v>
      </c>
      <c r="E17" s="37"/>
      <c r="F17" s="37"/>
      <c r="G17" s="37"/>
      <c r="H17" s="37"/>
      <c r="I17" s="119" t="s">
        <v>31</v>
      </c>
      <c r="J17" s="30" t="str">
        <f>IF('Rekapitulace stavby'!AN13="Vyplň údaj","",IF('Rekapitulace stavby'!AN13="","",'Rekapitulace stavby'!AN13))</f>
        <v/>
      </c>
      <c r="K17" s="40"/>
    </row>
    <row r="18" spans="2:11" s="1" customFormat="1" ht="18" customHeight="1">
      <c r="B18" s="36"/>
      <c r="C18" s="37"/>
      <c r="D18" s="37"/>
      <c r="E18" s="30" t="str">
        <f>IF('Rekapitulace stavby'!E14="Vyplň údaj","",IF('Rekapitulace stavby'!E14="","",'Rekapitulace stavby'!E14))</f>
        <v/>
      </c>
      <c r="F18" s="37"/>
      <c r="G18" s="37"/>
      <c r="H18" s="37"/>
      <c r="I18" s="119" t="s">
        <v>33</v>
      </c>
      <c r="J18" s="30" t="str">
        <f>IF('Rekapitulace stavby'!AN14="Vyplň údaj","",IF('Rekapitulace stavby'!AN14="","",'Rekapitulace stavby'!AN14))</f>
        <v/>
      </c>
      <c r="K18" s="40"/>
    </row>
    <row r="19" spans="2:11" s="1" customFormat="1" ht="6.9" customHeight="1">
      <c r="B19" s="36"/>
      <c r="C19" s="37"/>
      <c r="D19" s="37"/>
      <c r="E19" s="37"/>
      <c r="F19" s="37"/>
      <c r="G19" s="37"/>
      <c r="H19" s="37"/>
      <c r="I19" s="118"/>
      <c r="J19" s="37"/>
      <c r="K19" s="40"/>
    </row>
    <row r="20" spans="2:11" s="1" customFormat="1" ht="14.4" customHeight="1">
      <c r="B20" s="36"/>
      <c r="C20" s="37"/>
      <c r="D20" s="32" t="s">
        <v>36</v>
      </c>
      <c r="E20" s="37"/>
      <c r="F20" s="37"/>
      <c r="G20" s="37"/>
      <c r="H20" s="37"/>
      <c r="I20" s="119" t="s">
        <v>31</v>
      </c>
      <c r="J20" s="30" t="s">
        <v>22</v>
      </c>
      <c r="K20" s="40"/>
    </row>
    <row r="21" spans="2:11" s="1" customFormat="1" ht="18" customHeight="1">
      <c r="B21" s="36"/>
      <c r="C21" s="37"/>
      <c r="D21" s="37"/>
      <c r="E21" s="30" t="s">
        <v>37</v>
      </c>
      <c r="F21" s="37"/>
      <c r="G21" s="37"/>
      <c r="H21" s="37"/>
      <c r="I21" s="119" t="s">
        <v>33</v>
      </c>
      <c r="J21" s="30" t="s">
        <v>22</v>
      </c>
      <c r="K21" s="40"/>
    </row>
    <row r="22" spans="2:11" s="1" customFormat="1" ht="6.9" customHeight="1">
      <c r="B22" s="36"/>
      <c r="C22" s="37"/>
      <c r="D22" s="37"/>
      <c r="E22" s="37"/>
      <c r="F22" s="37"/>
      <c r="G22" s="37"/>
      <c r="H22" s="37"/>
      <c r="I22" s="118"/>
      <c r="J22" s="37"/>
      <c r="K22" s="40"/>
    </row>
    <row r="23" spans="2:11" s="1" customFormat="1" ht="14.4" customHeight="1">
      <c r="B23" s="36"/>
      <c r="C23" s="37"/>
      <c r="D23" s="32" t="s">
        <v>39</v>
      </c>
      <c r="E23" s="37"/>
      <c r="F23" s="37"/>
      <c r="G23" s="37"/>
      <c r="H23" s="37"/>
      <c r="I23" s="118"/>
      <c r="J23" s="37"/>
      <c r="K23" s="40"/>
    </row>
    <row r="24" spans="2:11" s="7" customFormat="1" ht="20.399999999999999" customHeight="1">
      <c r="B24" s="121"/>
      <c r="C24" s="122"/>
      <c r="D24" s="122"/>
      <c r="E24" s="409" t="s">
        <v>22</v>
      </c>
      <c r="F24" s="420"/>
      <c r="G24" s="420"/>
      <c r="H24" s="420"/>
      <c r="I24" s="123"/>
      <c r="J24" s="122"/>
      <c r="K24" s="124"/>
    </row>
    <row r="25" spans="2:11" s="1" customFormat="1" ht="6.9" customHeight="1">
      <c r="B25" s="36"/>
      <c r="C25" s="37"/>
      <c r="D25" s="37"/>
      <c r="E25" s="37"/>
      <c r="F25" s="37"/>
      <c r="G25" s="37"/>
      <c r="H25" s="37"/>
      <c r="I25" s="118"/>
      <c r="J25" s="37"/>
      <c r="K25" s="40"/>
    </row>
    <row r="26" spans="2:11" s="1" customFormat="1" ht="6.9" customHeight="1">
      <c r="B26" s="36"/>
      <c r="C26" s="37"/>
      <c r="D26" s="81"/>
      <c r="E26" s="81"/>
      <c r="F26" s="81"/>
      <c r="G26" s="81"/>
      <c r="H26" s="81"/>
      <c r="I26" s="125"/>
      <c r="J26" s="81"/>
      <c r="K26" s="126"/>
    </row>
    <row r="27" spans="2:11" s="1" customFormat="1" ht="25.35" customHeight="1">
      <c r="B27" s="36"/>
      <c r="C27" s="37"/>
      <c r="D27" s="127" t="s">
        <v>41</v>
      </c>
      <c r="E27" s="37"/>
      <c r="F27" s="37"/>
      <c r="G27" s="37"/>
      <c r="H27" s="37"/>
      <c r="I27" s="118"/>
      <c r="J27" s="128">
        <f>ROUND(J79,2)</f>
        <v>0</v>
      </c>
      <c r="K27" s="40"/>
    </row>
    <row r="28" spans="2:11" s="1" customFormat="1" ht="6.9" customHeight="1">
      <c r="B28" s="36"/>
      <c r="C28" s="37"/>
      <c r="D28" s="81"/>
      <c r="E28" s="81"/>
      <c r="F28" s="81"/>
      <c r="G28" s="81"/>
      <c r="H28" s="81"/>
      <c r="I28" s="125"/>
      <c r="J28" s="81"/>
      <c r="K28" s="126"/>
    </row>
    <row r="29" spans="2:11" s="1" customFormat="1" ht="14.4" customHeight="1">
      <c r="B29" s="36"/>
      <c r="C29" s="37"/>
      <c r="D29" s="37"/>
      <c r="E29" s="37"/>
      <c r="F29" s="41" t="s">
        <v>43</v>
      </c>
      <c r="G29" s="37"/>
      <c r="H29" s="37"/>
      <c r="I29" s="129" t="s">
        <v>42</v>
      </c>
      <c r="J29" s="41" t="s">
        <v>44</v>
      </c>
      <c r="K29" s="40"/>
    </row>
    <row r="30" spans="2:11" s="1" customFormat="1" ht="14.4" customHeight="1">
      <c r="B30" s="36"/>
      <c r="C30" s="37"/>
      <c r="D30" s="44" t="s">
        <v>45</v>
      </c>
      <c r="E30" s="44" t="s">
        <v>46</v>
      </c>
      <c r="F30" s="130">
        <f>ROUND(SUM(BE79:BE84), 2)</f>
        <v>0</v>
      </c>
      <c r="G30" s="37"/>
      <c r="H30" s="37"/>
      <c r="I30" s="131">
        <v>0.21</v>
      </c>
      <c r="J30" s="130">
        <f>ROUND(ROUND((SUM(BE79:BE84)), 2)*I30, 2)</f>
        <v>0</v>
      </c>
      <c r="K30" s="40"/>
    </row>
    <row r="31" spans="2:11" s="1" customFormat="1" ht="14.4" customHeight="1">
      <c r="B31" s="36"/>
      <c r="C31" s="37"/>
      <c r="D31" s="37"/>
      <c r="E31" s="44" t="s">
        <v>47</v>
      </c>
      <c r="F31" s="130">
        <f>ROUND(SUM(BF79:BF84), 2)</f>
        <v>0</v>
      </c>
      <c r="G31" s="37"/>
      <c r="H31" s="37"/>
      <c r="I31" s="131">
        <v>0.15</v>
      </c>
      <c r="J31" s="130">
        <f>ROUND(ROUND((SUM(BF79:BF84)), 2)*I31, 2)</f>
        <v>0</v>
      </c>
      <c r="K31" s="40"/>
    </row>
    <row r="32" spans="2:11" s="1" customFormat="1" ht="14.4" hidden="1" customHeight="1">
      <c r="B32" s="36"/>
      <c r="C32" s="37"/>
      <c r="D32" s="37"/>
      <c r="E32" s="44" t="s">
        <v>48</v>
      </c>
      <c r="F32" s="130">
        <f>ROUND(SUM(BG79:BG84), 2)</f>
        <v>0</v>
      </c>
      <c r="G32" s="37"/>
      <c r="H32" s="37"/>
      <c r="I32" s="131">
        <v>0.21</v>
      </c>
      <c r="J32" s="130">
        <v>0</v>
      </c>
      <c r="K32" s="40"/>
    </row>
    <row r="33" spans="2:11" s="1" customFormat="1" ht="14.4" hidden="1" customHeight="1">
      <c r="B33" s="36"/>
      <c r="C33" s="37"/>
      <c r="D33" s="37"/>
      <c r="E33" s="44" t="s">
        <v>49</v>
      </c>
      <c r="F33" s="130">
        <f>ROUND(SUM(BH79:BH84), 2)</f>
        <v>0</v>
      </c>
      <c r="G33" s="37"/>
      <c r="H33" s="37"/>
      <c r="I33" s="131">
        <v>0.15</v>
      </c>
      <c r="J33" s="130">
        <v>0</v>
      </c>
      <c r="K33" s="40"/>
    </row>
    <row r="34" spans="2:11" s="1" customFormat="1" ht="14.4" hidden="1" customHeight="1">
      <c r="B34" s="36"/>
      <c r="C34" s="37"/>
      <c r="D34" s="37"/>
      <c r="E34" s="44" t="s">
        <v>50</v>
      </c>
      <c r="F34" s="130">
        <f>ROUND(SUM(BI79:BI84), 2)</f>
        <v>0</v>
      </c>
      <c r="G34" s="37"/>
      <c r="H34" s="37"/>
      <c r="I34" s="131">
        <v>0</v>
      </c>
      <c r="J34" s="130">
        <v>0</v>
      </c>
      <c r="K34" s="40"/>
    </row>
    <row r="35" spans="2:11" s="1" customFormat="1" ht="6.9" customHeight="1">
      <c r="B35" s="36"/>
      <c r="C35" s="37"/>
      <c r="D35" s="37"/>
      <c r="E35" s="37"/>
      <c r="F35" s="37"/>
      <c r="G35" s="37"/>
      <c r="H35" s="37"/>
      <c r="I35" s="118"/>
      <c r="J35" s="37"/>
      <c r="K35" s="40"/>
    </row>
    <row r="36" spans="2:11" s="1" customFormat="1" ht="25.35" customHeight="1">
      <c r="B36" s="36"/>
      <c r="C36" s="132"/>
      <c r="D36" s="133" t="s">
        <v>51</v>
      </c>
      <c r="E36" s="75"/>
      <c r="F36" s="75"/>
      <c r="G36" s="134" t="s">
        <v>52</v>
      </c>
      <c r="H36" s="135" t="s">
        <v>53</v>
      </c>
      <c r="I36" s="136"/>
      <c r="J36" s="137">
        <f>SUM(J27:J34)</f>
        <v>0</v>
      </c>
      <c r="K36" s="138"/>
    </row>
    <row r="37" spans="2:11" s="1" customFormat="1" ht="14.4" customHeight="1">
      <c r="B37" s="51"/>
      <c r="C37" s="52"/>
      <c r="D37" s="52"/>
      <c r="E37" s="52"/>
      <c r="F37" s="52"/>
      <c r="G37" s="52"/>
      <c r="H37" s="52"/>
      <c r="I37" s="139"/>
      <c r="J37" s="52"/>
      <c r="K37" s="53"/>
    </row>
    <row r="41" spans="2:11" s="1" customFormat="1" ht="6.9" customHeight="1">
      <c r="B41" s="140"/>
      <c r="C41" s="141"/>
      <c r="D41" s="141"/>
      <c r="E41" s="141"/>
      <c r="F41" s="141"/>
      <c r="G41" s="141"/>
      <c r="H41" s="141"/>
      <c r="I41" s="142"/>
      <c r="J41" s="141"/>
      <c r="K41" s="143"/>
    </row>
    <row r="42" spans="2:11" s="1" customFormat="1" ht="36.9" customHeight="1">
      <c r="B42" s="36"/>
      <c r="C42" s="25" t="s">
        <v>164</v>
      </c>
      <c r="D42" s="37"/>
      <c r="E42" s="37"/>
      <c r="F42" s="37"/>
      <c r="G42" s="37"/>
      <c r="H42" s="37"/>
      <c r="I42" s="118"/>
      <c r="J42" s="37"/>
      <c r="K42" s="40"/>
    </row>
    <row r="43" spans="2:11" s="1" customFormat="1" ht="6.9" customHeight="1">
      <c r="B43" s="36"/>
      <c r="C43" s="37"/>
      <c r="D43" s="37"/>
      <c r="E43" s="37"/>
      <c r="F43" s="37"/>
      <c r="G43" s="37"/>
      <c r="H43" s="37"/>
      <c r="I43" s="118"/>
      <c r="J43" s="37"/>
      <c r="K43" s="40"/>
    </row>
    <row r="44" spans="2:11" s="1" customFormat="1" ht="14.4" customHeight="1">
      <c r="B44" s="36"/>
      <c r="C44" s="32" t="s">
        <v>16</v>
      </c>
      <c r="D44" s="37"/>
      <c r="E44" s="37"/>
      <c r="F44" s="37"/>
      <c r="G44" s="37"/>
      <c r="H44" s="37"/>
      <c r="I44" s="118"/>
      <c r="J44" s="37"/>
      <c r="K44" s="40"/>
    </row>
    <row r="45" spans="2:11" s="1" customFormat="1" ht="20.399999999999999" customHeight="1">
      <c r="B45" s="36"/>
      <c r="C45" s="37"/>
      <c r="D45" s="37"/>
      <c r="E45" s="418" t="str">
        <f>E7</f>
        <v>Přístavba a tělocvična ZŠ Týnec - II. etapa</v>
      </c>
      <c r="F45" s="397"/>
      <c r="G45" s="397"/>
      <c r="H45" s="397"/>
      <c r="I45" s="118"/>
      <c r="J45" s="37"/>
      <c r="K45" s="40"/>
    </row>
    <row r="46" spans="2:11" s="1" customFormat="1" ht="14.4" customHeight="1">
      <c r="B46" s="36"/>
      <c r="C46" s="32" t="s">
        <v>162</v>
      </c>
      <c r="D46" s="37"/>
      <c r="E46" s="37"/>
      <c r="F46" s="37"/>
      <c r="G46" s="37"/>
      <c r="H46" s="37"/>
      <c r="I46" s="118"/>
      <c r="J46" s="37"/>
      <c r="K46" s="40"/>
    </row>
    <row r="47" spans="2:11" s="1" customFormat="1" ht="22.2" customHeight="1">
      <c r="B47" s="36"/>
      <c r="C47" s="37"/>
      <c r="D47" s="37"/>
      <c r="E47" s="419" t="str">
        <f>E9</f>
        <v>VRN - Vedlejší rozpočtové náklady</v>
      </c>
      <c r="F47" s="397"/>
      <c r="G47" s="397"/>
      <c r="H47" s="397"/>
      <c r="I47" s="118"/>
      <c r="J47" s="37"/>
      <c r="K47" s="40"/>
    </row>
    <row r="48" spans="2:11" s="1" customFormat="1" ht="6.9" customHeight="1">
      <c r="B48" s="36"/>
      <c r="C48" s="37"/>
      <c r="D48" s="37"/>
      <c r="E48" s="37"/>
      <c r="F48" s="37"/>
      <c r="G48" s="37"/>
      <c r="H48" s="37"/>
      <c r="I48" s="118"/>
      <c r="J48" s="37"/>
      <c r="K48" s="40"/>
    </row>
    <row r="49" spans="2:47" s="1" customFormat="1" ht="18" customHeight="1">
      <c r="B49" s="36"/>
      <c r="C49" s="32" t="s">
        <v>24</v>
      </c>
      <c r="D49" s="37"/>
      <c r="E49" s="37"/>
      <c r="F49" s="30" t="str">
        <f>F12</f>
        <v>K Náklí 404, 257 41 Týnec nad Sázavou</v>
      </c>
      <c r="G49" s="37"/>
      <c r="H49" s="37"/>
      <c r="I49" s="119" t="s">
        <v>26</v>
      </c>
      <c r="J49" s="120" t="str">
        <f>IF(J12="","",J12)</f>
        <v>4.1.2017</v>
      </c>
      <c r="K49" s="40"/>
    </row>
    <row r="50" spans="2:47" s="1" customFormat="1" ht="6.9" customHeight="1">
      <c r="B50" s="36"/>
      <c r="C50" s="37"/>
      <c r="D50" s="37"/>
      <c r="E50" s="37"/>
      <c r="F50" s="37"/>
      <c r="G50" s="37"/>
      <c r="H50" s="37"/>
      <c r="I50" s="118"/>
      <c r="J50" s="37"/>
      <c r="K50" s="40"/>
    </row>
    <row r="51" spans="2:47" s="1" customFormat="1" ht="13.2">
      <c r="B51" s="36"/>
      <c r="C51" s="32" t="s">
        <v>30</v>
      </c>
      <c r="D51" s="37"/>
      <c r="E51" s="37"/>
      <c r="F51" s="30" t="str">
        <f>E15</f>
        <v>Město Týnec nad Sázavou</v>
      </c>
      <c r="G51" s="37"/>
      <c r="H51" s="37"/>
      <c r="I51" s="119" t="s">
        <v>36</v>
      </c>
      <c r="J51" s="30" t="str">
        <f>E21</f>
        <v>Sladký &amp; Partners s.r.o., projektový atelier</v>
      </c>
      <c r="K51" s="40"/>
    </row>
    <row r="52" spans="2:47" s="1" customFormat="1" ht="14.4" customHeight="1">
      <c r="B52" s="36"/>
      <c r="C52" s="32" t="s">
        <v>34</v>
      </c>
      <c r="D52" s="37"/>
      <c r="E52" s="37"/>
      <c r="F52" s="30" t="str">
        <f>IF(E18="","",E18)</f>
        <v/>
      </c>
      <c r="G52" s="37"/>
      <c r="H52" s="37"/>
      <c r="I52" s="118"/>
      <c r="J52" s="37"/>
      <c r="K52" s="40"/>
    </row>
    <row r="53" spans="2:47" s="1" customFormat="1" ht="10.35" customHeight="1">
      <c r="B53" s="36"/>
      <c r="C53" s="37"/>
      <c r="D53" s="37"/>
      <c r="E53" s="37"/>
      <c r="F53" s="37"/>
      <c r="G53" s="37"/>
      <c r="H53" s="37"/>
      <c r="I53" s="118"/>
      <c r="J53" s="37"/>
      <c r="K53" s="40"/>
    </row>
    <row r="54" spans="2:47" s="1" customFormat="1" ht="29.25" customHeight="1">
      <c r="B54" s="36"/>
      <c r="C54" s="144" t="s">
        <v>165</v>
      </c>
      <c r="D54" s="132"/>
      <c r="E54" s="132"/>
      <c r="F54" s="132"/>
      <c r="G54" s="132"/>
      <c r="H54" s="132"/>
      <c r="I54" s="145"/>
      <c r="J54" s="146" t="s">
        <v>166</v>
      </c>
      <c r="K54" s="147"/>
    </row>
    <row r="55" spans="2:47" s="1" customFormat="1" ht="10.35" customHeight="1">
      <c r="B55" s="36"/>
      <c r="C55" s="37"/>
      <c r="D55" s="37"/>
      <c r="E55" s="37"/>
      <c r="F55" s="37"/>
      <c r="G55" s="37"/>
      <c r="H55" s="37"/>
      <c r="I55" s="118"/>
      <c r="J55" s="37"/>
      <c r="K55" s="40"/>
    </row>
    <row r="56" spans="2:47" s="1" customFormat="1" ht="29.25" customHeight="1">
      <c r="B56" s="36"/>
      <c r="C56" s="148" t="s">
        <v>167</v>
      </c>
      <c r="D56" s="37"/>
      <c r="E56" s="37"/>
      <c r="F56" s="37"/>
      <c r="G56" s="37"/>
      <c r="H56" s="37"/>
      <c r="I56" s="118"/>
      <c r="J56" s="128">
        <f>J79</f>
        <v>0</v>
      </c>
      <c r="K56" s="40"/>
      <c r="AU56" s="19" t="s">
        <v>168</v>
      </c>
    </row>
    <row r="57" spans="2:47" s="8" customFormat="1" ht="24.9" customHeight="1">
      <c r="B57" s="149"/>
      <c r="C57" s="150"/>
      <c r="D57" s="151" t="s">
        <v>5505</v>
      </c>
      <c r="E57" s="152"/>
      <c r="F57" s="152"/>
      <c r="G57" s="152"/>
      <c r="H57" s="152"/>
      <c r="I57" s="153"/>
      <c r="J57" s="154">
        <f>J80</f>
        <v>0</v>
      </c>
      <c r="K57" s="155"/>
    </row>
    <row r="58" spans="2:47" s="9" customFormat="1" ht="19.95" customHeight="1">
      <c r="B58" s="156"/>
      <c r="C58" s="157"/>
      <c r="D58" s="158" t="s">
        <v>5506</v>
      </c>
      <c r="E58" s="159"/>
      <c r="F58" s="159"/>
      <c r="G58" s="159"/>
      <c r="H58" s="159"/>
      <c r="I58" s="160"/>
      <c r="J58" s="161">
        <f>J81</f>
        <v>0</v>
      </c>
      <c r="K58" s="162"/>
    </row>
    <row r="59" spans="2:47" s="9" customFormat="1" ht="19.95" customHeight="1">
      <c r="B59" s="156"/>
      <c r="C59" s="157"/>
      <c r="D59" s="158" t="s">
        <v>5507</v>
      </c>
      <c r="E59" s="159"/>
      <c r="F59" s="159"/>
      <c r="G59" s="159"/>
      <c r="H59" s="159"/>
      <c r="I59" s="160"/>
      <c r="J59" s="161">
        <f>J83</f>
        <v>0</v>
      </c>
      <c r="K59" s="162"/>
    </row>
    <row r="60" spans="2:47" s="1" customFormat="1" ht="21.75" customHeight="1">
      <c r="B60" s="36"/>
      <c r="C60" s="37"/>
      <c r="D60" s="37"/>
      <c r="E60" s="37"/>
      <c r="F60" s="37"/>
      <c r="G60" s="37"/>
      <c r="H60" s="37"/>
      <c r="I60" s="118"/>
      <c r="J60" s="37"/>
      <c r="K60" s="40"/>
    </row>
    <row r="61" spans="2:47" s="1" customFormat="1" ht="6.9" customHeight="1">
      <c r="B61" s="51"/>
      <c r="C61" s="52"/>
      <c r="D61" s="52"/>
      <c r="E61" s="52"/>
      <c r="F61" s="52"/>
      <c r="G61" s="52"/>
      <c r="H61" s="52"/>
      <c r="I61" s="139"/>
      <c r="J61" s="52"/>
      <c r="K61" s="53"/>
    </row>
    <row r="65" spans="2:63" s="1" customFormat="1" ht="6.9" customHeight="1">
      <c r="B65" s="54"/>
      <c r="C65" s="55"/>
      <c r="D65" s="55"/>
      <c r="E65" s="55"/>
      <c r="F65" s="55"/>
      <c r="G65" s="55"/>
      <c r="H65" s="55"/>
      <c r="I65" s="142"/>
      <c r="J65" s="55"/>
      <c r="K65" s="55"/>
      <c r="L65" s="56"/>
    </row>
    <row r="66" spans="2:63" s="1" customFormat="1" ht="36.9" customHeight="1">
      <c r="B66" s="36"/>
      <c r="C66" s="57" t="s">
        <v>179</v>
      </c>
      <c r="D66" s="58"/>
      <c r="E66" s="58"/>
      <c r="F66" s="58"/>
      <c r="G66" s="58"/>
      <c r="H66" s="58"/>
      <c r="I66" s="163"/>
      <c r="J66" s="58"/>
      <c r="K66" s="58"/>
      <c r="L66" s="56"/>
    </row>
    <row r="67" spans="2:63" s="1" customFormat="1" ht="6.9" customHeight="1">
      <c r="B67" s="36"/>
      <c r="C67" s="58"/>
      <c r="D67" s="58"/>
      <c r="E67" s="58"/>
      <c r="F67" s="58"/>
      <c r="G67" s="58"/>
      <c r="H67" s="58"/>
      <c r="I67" s="163"/>
      <c r="J67" s="58"/>
      <c r="K67" s="58"/>
      <c r="L67" s="56"/>
    </row>
    <row r="68" spans="2:63" s="1" customFormat="1" ht="14.4" customHeight="1">
      <c r="B68" s="36"/>
      <c r="C68" s="60" t="s">
        <v>16</v>
      </c>
      <c r="D68" s="58"/>
      <c r="E68" s="58"/>
      <c r="F68" s="58"/>
      <c r="G68" s="58"/>
      <c r="H68" s="58"/>
      <c r="I68" s="163"/>
      <c r="J68" s="58"/>
      <c r="K68" s="58"/>
      <c r="L68" s="56"/>
    </row>
    <row r="69" spans="2:63" s="1" customFormat="1" ht="20.399999999999999" customHeight="1">
      <c r="B69" s="36"/>
      <c r="C69" s="58"/>
      <c r="D69" s="58"/>
      <c r="E69" s="416" t="str">
        <f>E7</f>
        <v>Přístavba a tělocvična ZŠ Týnec - II. etapa</v>
      </c>
      <c r="F69" s="390"/>
      <c r="G69" s="390"/>
      <c r="H69" s="390"/>
      <c r="I69" s="163"/>
      <c r="J69" s="58"/>
      <c r="K69" s="58"/>
      <c r="L69" s="56"/>
    </row>
    <row r="70" spans="2:63" s="1" customFormat="1" ht="14.4" customHeight="1">
      <c r="B70" s="36"/>
      <c r="C70" s="60" t="s">
        <v>162</v>
      </c>
      <c r="D70" s="58"/>
      <c r="E70" s="58"/>
      <c r="F70" s="58"/>
      <c r="G70" s="58"/>
      <c r="H70" s="58"/>
      <c r="I70" s="163"/>
      <c r="J70" s="58"/>
      <c r="K70" s="58"/>
      <c r="L70" s="56"/>
    </row>
    <row r="71" spans="2:63" s="1" customFormat="1" ht="22.2" customHeight="1">
      <c r="B71" s="36"/>
      <c r="C71" s="58"/>
      <c r="D71" s="58"/>
      <c r="E71" s="387" t="str">
        <f>E9</f>
        <v>VRN - Vedlejší rozpočtové náklady</v>
      </c>
      <c r="F71" s="390"/>
      <c r="G71" s="390"/>
      <c r="H71" s="390"/>
      <c r="I71" s="163"/>
      <c r="J71" s="58"/>
      <c r="K71" s="58"/>
      <c r="L71" s="56"/>
    </row>
    <row r="72" spans="2:63" s="1" customFormat="1" ht="6.9" customHeight="1">
      <c r="B72" s="36"/>
      <c r="C72" s="58"/>
      <c r="D72" s="58"/>
      <c r="E72" s="58"/>
      <c r="F72" s="58"/>
      <c r="G72" s="58"/>
      <c r="H72" s="58"/>
      <c r="I72" s="163"/>
      <c r="J72" s="58"/>
      <c r="K72" s="58"/>
      <c r="L72" s="56"/>
    </row>
    <row r="73" spans="2:63" s="1" customFormat="1" ht="18" customHeight="1">
      <c r="B73" s="36"/>
      <c r="C73" s="60" t="s">
        <v>24</v>
      </c>
      <c r="D73" s="58"/>
      <c r="E73" s="58"/>
      <c r="F73" s="164" t="str">
        <f>F12</f>
        <v>K Náklí 404, 257 41 Týnec nad Sázavou</v>
      </c>
      <c r="G73" s="58"/>
      <c r="H73" s="58"/>
      <c r="I73" s="165" t="s">
        <v>26</v>
      </c>
      <c r="J73" s="68" t="str">
        <f>IF(J12="","",J12)</f>
        <v>4.1.2017</v>
      </c>
      <c r="K73" s="58"/>
      <c r="L73" s="56"/>
    </row>
    <row r="74" spans="2:63" s="1" customFormat="1" ht="6.9" customHeight="1">
      <c r="B74" s="36"/>
      <c r="C74" s="58"/>
      <c r="D74" s="58"/>
      <c r="E74" s="58"/>
      <c r="F74" s="58"/>
      <c r="G74" s="58"/>
      <c r="H74" s="58"/>
      <c r="I74" s="163"/>
      <c r="J74" s="58"/>
      <c r="K74" s="58"/>
      <c r="L74" s="56"/>
    </row>
    <row r="75" spans="2:63" s="1" customFormat="1" ht="13.2">
      <c r="B75" s="36"/>
      <c r="C75" s="60" t="s">
        <v>30</v>
      </c>
      <c r="D75" s="58"/>
      <c r="E75" s="58"/>
      <c r="F75" s="164" t="str">
        <f>E15</f>
        <v>Město Týnec nad Sázavou</v>
      </c>
      <c r="G75" s="58"/>
      <c r="H75" s="58"/>
      <c r="I75" s="165" t="s">
        <v>36</v>
      </c>
      <c r="J75" s="164" t="str">
        <f>E21</f>
        <v>Sladký &amp; Partners s.r.o., projektový atelier</v>
      </c>
      <c r="K75" s="58"/>
      <c r="L75" s="56"/>
    </row>
    <row r="76" spans="2:63" s="1" customFormat="1" ht="14.4" customHeight="1">
      <c r="B76" s="36"/>
      <c r="C76" s="60" t="s">
        <v>34</v>
      </c>
      <c r="D76" s="58"/>
      <c r="E76" s="58"/>
      <c r="F76" s="164" t="str">
        <f>IF(E18="","",E18)</f>
        <v/>
      </c>
      <c r="G76" s="58"/>
      <c r="H76" s="58"/>
      <c r="I76" s="163"/>
      <c r="J76" s="58"/>
      <c r="K76" s="58"/>
      <c r="L76" s="56"/>
    </row>
    <row r="77" spans="2:63" s="1" customFormat="1" ht="10.35" customHeight="1">
      <c r="B77" s="36"/>
      <c r="C77" s="58"/>
      <c r="D77" s="58"/>
      <c r="E77" s="58"/>
      <c r="F77" s="58"/>
      <c r="G77" s="58"/>
      <c r="H77" s="58"/>
      <c r="I77" s="163"/>
      <c r="J77" s="58"/>
      <c r="K77" s="58"/>
      <c r="L77" s="56"/>
    </row>
    <row r="78" spans="2:63" s="10" customFormat="1" ht="29.25" customHeight="1">
      <c r="B78" s="166"/>
      <c r="C78" s="167" t="s">
        <v>180</v>
      </c>
      <c r="D78" s="168" t="s">
        <v>60</v>
      </c>
      <c r="E78" s="168" t="s">
        <v>56</v>
      </c>
      <c r="F78" s="168" t="s">
        <v>181</v>
      </c>
      <c r="G78" s="168" t="s">
        <v>182</v>
      </c>
      <c r="H78" s="168" t="s">
        <v>183</v>
      </c>
      <c r="I78" s="169" t="s">
        <v>184</v>
      </c>
      <c r="J78" s="168" t="s">
        <v>166</v>
      </c>
      <c r="K78" s="170" t="s">
        <v>185</v>
      </c>
      <c r="L78" s="171"/>
      <c r="M78" s="77" t="s">
        <v>186</v>
      </c>
      <c r="N78" s="78" t="s">
        <v>45</v>
      </c>
      <c r="O78" s="78" t="s">
        <v>187</v>
      </c>
      <c r="P78" s="78" t="s">
        <v>188</v>
      </c>
      <c r="Q78" s="78" t="s">
        <v>189</v>
      </c>
      <c r="R78" s="78" t="s">
        <v>190</v>
      </c>
      <c r="S78" s="78" t="s">
        <v>191</v>
      </c>
      <c r="T78" s="79" t="s">
        <v>192</v>
      </c>
    </row>
    <row r="79" spans="2:63" s="1" customFormat="1" ht="29.25" customHeight="1">
      <c r="B79" s="36"/>
      <c r="C79" s="83" t="s">
        <v>167</v>
      </c>
      <c r="D79" s="58"/>
      <c r="E79" s="58"/>
      <c r="F79" s="58"/>
      <c r="G79" s="58"/>
      <c r="H79" s="58"/>
      <c r="I79" s="163"/>
      <c r="J79" s="172">
        <f>BK79</f>
        <v>0</v>
      </c>
      <c r="K79" s="58"/>
      <c r="L79" s="56"/>
      <c r="M79" s="80"/>
      <c r="N79" s="81"/>
      <c r="O79" s="81"/>
      <c r="P79" s="173">
        <f>P80</f>
        <v>0</v>
      </c>
      <c r="Q79" s="81"/>
      <c r="R79" s="173">
        <f>R80</f>
        <v>0</v>
      </c>
      <c r="S79" s="81"/>
      <c r="T79" s="174">
        <f>T80</f>
        <v>0</v>
      </c>
      <c r="AT79" s="19" t="s">
        <v>74</v>
      </c>
      <c r="AU79" s="19" t="s">
        <v>168</v>
      </c>
      <c r="BK79" s="175">
        <f>BK80</f>
        <v>0</v>
      </c>
    </row>
    <row r="80" spans="2:63" s="11" customFormat="1" ht="37.35" customHeight="1">
      <c r="B80" s="176"/>
      <c r="C80" s="177"/>
      <c r="D80" s="178" t="s">
        <v>74</v>
      </c>
      <c r="E80" s="179" t="s">
        <v>157</v>
      </c>
      <c r="F80" s="179" t="s">
        <v>158</v>
      </c>
      <c r="G80" s="177"/>
      <c r="H80" s="177"/>
      <c r="I80" s="180"/>
      <c r="J80" s="181">
        <f>BK80</f>
        <v>0</v>
      </c>
      <c r="K80" s="177"/>
      <c r="L80" s="182"/>
      <c r="M80" s="183"/>
      <c r="N80" s="184"/>
      <c r="O80" s="184"/>
      <c r="P80" s="185">
        <f>P81+P83</f>
        <v>0</v>
      </c>
      <c r="Q80" s="184"/>
      <c r="R80" s="185">
        <f>R81+R83</f>
        <v>0</v>
      </c>
      <c r="S80" s="184"/>
      <c r="T80" s="186">
        <f>T81+T83</f>
        <v>0</v>
      </c>
      <c r="AR80" s="187" t="s">
        <v>239</v>
      </c>
      <c r="AT80" s="188" t="s">
        <v>74</v>
      </c>
      <c r="AU80" s="188" t="s">
        <v>75</v>
      </c>
      <c r="AY80" s="187" t="s">
        <v>195</v>
      </c>
      <c r="BK80" s="189">
        <f>BK81+BK83</f>
        <v>0</v>
      </c>
    </row>
    <row r="81" spans="2:65" s="11" customFormat="1" ht="19.95" customHeight="1">
      <c r="B81" s="176"/>
      <c r="C81" s="177"/>
      <c r="D81" s="190" t="s">
        <v>74</v>
      </c>
      <c r="E81" s="191" t="s">
        <v>5508</v>
      </c>
      <c r="F81" s="191" t="s">
        <v>5509</v>
      </c>
      <c r="G81" s="177"/>
      <c r="H81" s="177"/>
      <c r="I81" s="180"/>
      <c r="J81" s="192">
        <f>BK81</f>
        <v>0</v>
      </c>
      <c r="K81" s="177"/>
      <c r="L81" s="182"/>
      <c r="M81" s="183"/>
      <c r="N81" s="184"/>
      <c r="O81" s="184"/>
      <c r="P81" s="185">
        <f>P82</f>
        <v>0</v>
      </c>
      <c r="Q81" s="184"/>
      <c r="R81" s="185">
        <f>R82</f>
        <v>0</v>
      </c>
      <c r="S81" s="184"/>
      <c r="T81" s="186">
        <f>T82</f>
        <v>0</v>
      </c>
      <c r="AR81" s="187" t="s">
        <v>239</v>
      </c>
      <c r="AT81" s="188" t="s">
        <v>74</v>
      </c>
      <c r="AU81" s="188" t="s">
        <v>23</v>
      </c>
      <c r="AY81" s="187" t="s">
        <v>195</v>
      </c>
      <c r="BK81" s="189">
        <f>BK82</f>
        <v>0</v>
      </c>
    </row>
    <row r="82" spans="2:65" s="1" customFormat="1" ht="20.399999999999999" customHeight="1">
      <c r="B82" s="36"/>
      <c r="C82" s="193" t="s">
        <v>23</v>
      </c>
      <c r="D82" s="193" t="s">
        <v>198</v>
      </c>
      <c r="E82" s="194" t="s">
        <v>5510</v>
      </c>
      <c r="F82" s="195" t="s">
        <v>5511</v>
      </c>
      <c r="G82" s="196" t="s">
        <v>5512</v>
      </c>
      <c r="H82" s="197">
        <v>1</v>
      </c>
      <c r="I82" s="198"/>
      <c r="J82" s="199">
        <f>ROUND(I82*H82,2)</f>
        <v>0</v>
      </c>
      <c r="K82" s="195" t="s">
        <v>223</v>
      </c>
      <c r="L82" s="56"/>
      <c r="M82" s="200" t="s">
        <v>22</v>
      </c>
      <c r="N82" s="201" t="s">
        <v>46</v>
      </c>
      <c r="O82" s="37"/>
      <c r="P82" s="202">
        <f>O82*H82</f>
        <v>0</v>
      </c>
      <c r="Q82" s="202">
        <v>0</v>
      </c>
      <c r="R82" s="202">
        <f>Q82*H82</f>
        <v>0</v>
      </c>
      <c r="S82" s="202">
        <v>0</v>
      </c>
      <c r="T82" s="203">
        <f>S82*H82</f>
        <v>0</v>
      </c>
      <c r="AR82" s="19" t="s">
        <v>5513</v>
      </c>
      <c r="AT82" s="19" t="s">
        <v>198</v>
      </c>
      <c r="AU82" s="19" t="s">
        <v>83</v>
      </c>
      <c r="AY82" s="19" t="s">
        <v>195</v>
      </c>
      <c r="BE82" s="204">
        <f>IF(N82="základní",J82,0)</f>
        <v>0</v>
      </c>
      <c r="BF82" s="204">
        <f>IF(N82="snížená",J82,0)</f>
        <v>0</v>
      </c>
      <c r="BG82" s="204">
        <f>IF(N82="zákl. přenesená",J82,0)</f>
        <v>0</v>
      </c>
      <c r="BH82" s="204">
        <f>IF(N82="sníž. přenesená",J82,0)</f>
        <v>0</v>
      </c>
      <c r="BI82" s="204">
        <f>IF(N82="nulová",J82,0)</f>
        <v>0</v>
      </c>
      <c r="BJ82" s="19" t="s">
        <v>23</v>
      </c>
      <c r="BK82" s="204">
        <f>ROUND(I82*H82,2)</f>
        <v>0</v>
      </c>
      <c r="BL82" s="19" t="s">
        <v>5513</v>
      </c>
      <c r="BM82" s="19" t="s">
        <v>5514</v>
      </c>
    </row>
    <row r="83" spans="2:65" s="11" customFormat="1" ht="29.85" customHeight="1">
      <c r="B83" s="176"/>
      <c r="C83" s="177"/>
      <c r="D83" s="190" t="s">
        <v>74</v>
      </c>
      <c r="E83" s="191" t="s">
        <v>5515</v>
      </c>
      <c r="F83" s="191" t="s">
        <v>5516</v>
      </c>
      <c r="G83" s="177"/>
      <c r="H83" s="177"/>
      <c r="I83" s="180"/>
      <c r="J83" s="192">
        <f>BK83</f>
        <v>0</v>
      </c>
      <c r="K83" s="177"/>
      <c r="L83" s="182"/>
      <c r="M83" s="183"/>
      <c r="N83" s="184"/>
      <c r="O83" s="184"/>
      <c r="P83" s="185">
        <f>P84</f>
        <v>0</v>
      </c>
      <c r="Q83" s="184"/>
      <c r="R83" s="185">
        <f>R84</f>
        <v>0</v>
      </c>
      <c r="S83" s="184"/>
      <c r="T83" s="186">
        <f>T84</f>
        <v>0</v>
      </c>
      <c r="AR83" s="187" t="s">
        <v>239</v>
      </c>
      <c r="AT83" s="188" t="s">
        <v>74</v>
      </c>
      <c r="AU83" s="188" t="s">
        <v>23</v>
      </c>
      <c r="AY83" s="187" t="s">
        <v>195</v>
      </c>
      <c r="BK83" s="189">
        <f>BK84</f>
        <v>0</v>
      </c>
    </row>
    <row r="84" spans="2:65" s="1" customFormat="1" ht="20.399999999999999" customHeight="1">
      <c r="B84" s="36"/>
      <c r="C84" s="193" t="s">
        <v>83</v>
      </c>
      <c r="D84" s="193" t="s">
        <v>198</v>
      </c>
      <c r="E84" s="194" t="s">
        <v>5517</v>
      </c>
      <c r="F84" s="195" t="s">
        <v>5518</v>
      </c>
      <c r="G84" s="196" t="s">
        <v>5512</v>
      </c>
      <c r="H84" s="197">
        <v>1</v>
      </c>
      <c r="I84" s="198"/>
      <c r="J84" s="199">
        <f>ROUND(I84*H84,2)</f>
        <v>0</v>
      </c>
      <c r="K84" s="195" t="s">
        <v>223</v>
      </c>
      <c r="L84" s="56"/>
      <c r="M84" s="200" t="s">
        <v>22</v>
      </c>
      <c r="N84" s="255" t="s">
        <v>46</v>
      </c>
      <c r="O84" s="256"/>
      <c r="P84" s="257">
        <f>O84*H84</f>
        <v>0</v>
      </c>
      <c r="Q84" s="257">
        <v>0</v>
      </c>
      <c r="R84" s="257">
        <f>Q84*H84</f>
        <v>0</v>
      </c>
      <c r="S84" s="257">
        <v>0</v>
      </c>
      <c r="T84" s="258">
        <f>S84*H84</f>
        <v>0</v>
      </c>
      <c r="AR84" s="19" t="s">
        <v>5513</v>
      </c>
      <c r="AT84" s="19" t="s">
        <v>198</v>
      </c>
      <c r="AU84" s="19" t="s">
        <v>83</v>
      </c>
      <c r="AY84" s="19" t="s">
        <v>195</v>
      </c>
      <c r="BE84" s="204">
        <f>IF(N84="základní",J84,0)</f>
        <v>0</v>
      </c>
      <c r="BF84" s="204">
        <f>IF(N84="snížená",J84,0)</f>
        <v>0</v>
      </c>
      <c r="BG84" s="204">
        <f>IF(N84="zákl. přenesená",J84,0)</f>
        <v>0</v>
      </c>
      <c r="BH84" s="204">
        <f>IF(N84="sníž. přenesená",J84,0)</f>
        <v>0</v>
      </c>
      <c r="BI84" s="204">
        <f>IF(N84="nulová",J84,0)</f>
        <v>0</v>
      </c>
      <c r="BJ84" s="19" t="s">
        <v>23</v>
      </c>
      <c r="BK84" s="204">
        <f>ROUND(I84*H84,2)</f>
        <v>0</v>
      </c>
      <c r="BL84" s="19" t="s">
        <v>5513</v>
      </c>
      <c r="BM84" s="19" t="s">
        <v>5519</v>
      </c>
    </row>
    <row r="85" spans="2:65" s="1" customFormat="1" ht="6.9" customHeight="1">
      <c r="B85" s="51"/>
      <c r="C85" s="52"/>
      <c r="D85" s="52"/>
      <c r="E85" s="52"/>
      <c r="F85" s="52"/>
      <c r="G85" s="52"/>
      <c r="H85" s="52"/>
      <c r="I85" s="139"/>
      <c r="J85" s="52"/>
      <c r="K85" s="52"/>
      <c r="L85" s="56"/>
    </row>
  </sheetData>
  <sheetProtection password="CC35" sheet="1" objects="1" scenarios="1" formatColumns="0" formatRows="0" sort="0" autoFilter="0"/>
  <autoFilter ref="C78:K78"/>
  <mergeCells count="9">
    <mergeCell ref="E69:H69"/>
    <mergeCell ref="E71:H71"/>
    <mergeCell ref="G1:H1"/>
    <mergeCell ref="L2:V2"/>
    <mergeCell ref="E7:H7"/>
    <mergeCell ref="E9:H9"/>
    <mergeCell ref="E24:H24"/>
    <mergeCell ref="E45:H45"/>
    <mergeCell ref="E47:H47"/>
  </mergeCells>
  <hyperlinks>
    <hyperlink ref="F1:G1" location="C2" tooltip="Krycí list soupisu" display="1) Krycí list soupisu"/>
    <hyperlink ref="G1:H1" location="C54" tooltip="Rekapitulace" display="2) Rekapitulace"/>
    <hyperlink ref="J1" location="C78"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27.xml><?xml version="1.0" encoding="utf-8"?>
<worksheet xmlns="http://schemas.openxmlformats.org/spreadsheetml/2006/main" xmlns:r="http://schemas.openxmlformats.org/officeDocument/2006/relationships">
  <sheetPr>
    <pageSetUpPr fitToPage="1"/>
  </sheetPr>
  <dimension ref="B1:K216"/>
  <sheetViews>
    <sheetView showGridLines="0" zoomScaleNormal="100" workbookViewId="0"/>
  </sheetViews>
  <sheetFormatPr defaultRowHeight="12"/>
  <cols>
    <col min="1" max="1" width="8.28515625" style="294" customWidth="1"/>
    <col min="2" max="2" width="1.7109375" style="294" customWidth="1"/>
    <col min="3" max="4" width="5" style="294" customWidth="1"/>
    <col min="5" max="5" width="11.7109375" style="294" customWidth="1"/>
    <col min="6" max="6" width="9.140625" style="294" customWidth="1"/>
    <col min="7" max="7" width="5" style="294" customWidth="1"/>
    <col min="8" max="8" width="77.85546875" style="294" customWidth="1"/>
    <col min="9" max="10" width="20" style="294" customWidth="1"/>
    <col min="11" max="11" width="1.7109375" style="294" customWidth="1"/>
    <col min="12" max="256" width="9.140625" style="294"/>
    <col min="257" max="257" width="8.28515625" style="294" customWidth="1"/>
    <col min="258" max="258" width="1.7109375" style="294" customWidth="1"/>
    <col min="259" max="260" width="5" style="294" customWidth="1"/>
    <col min="261" max="261" width="11.7109375" style="294" customWidth="1"/>
    <col min="262" max="262" width="9.140625" style="294" customWidth="1"/>
    <col min="263" max="263" width="5" style="294" customWidth="1"/>
    <col min="264" max="264" width="77.85546875" style="294" customWidth="1"/>
    <col min="265" max="266" width="20" style="294" customWidth="1"/>
    <col min="267" max="267" width="1.7109375" style="294" customWidth="1"/>
    <col min="268" max="512" width="9.140625" style="294"/>
    <col min="513" max="513" width="8.28515625" style="294" customWidth="1"/>
    <col min="514" max="514" width="1.7109375" style="294" customWidth="1"/>
    <col min="515" max="516" width="5" style="294" customWidth="1"/>
    <col min="517" max="517" width="11.7109375" style="294" customWidth="1"/>
    <col min="518" max="518" width="9.140625" style="294" customWidth="1"/>
    <col min="519" max="519" width="5" style="294" customWidth="1"/>
    <col min="520" max="520" width="77.85546875" style="294" customWidth="1"/>
    <col min="521" max="522" width="20" style="294" customWidth="1"/>
    <col min="523" max="523" width="1.7109375" style="294" customWidth="1"/>
    <col min="524" max="768" width="9.140625" style="294"/>
    <col min="769" max="769" width="8.28515625" style="294" customWidth="1"/>
    <col min="770" max="770" width="1.7109375" style="294" customWidth="1"/>
    <col min="771" max="772" width="5" style="294" customWidth="1"/>
    <col min="773" max="773" width="11.7109375" style="294" customWidth="1"/>
    <col min="774" max="774" width="9.140625" style="294" customWidth="1"/>
    <col min="775" max="775" width="5" style="294" customWidth="1"/>
    <col min="776" max="776" width="77.85546875" style="294" customWidth="1"/>
    <col min="777" max="778" width="20" style="294" customWidth="1"/>
    <col min="779" max="779" width="1.7109375" style="294" customWidth="1"/>
    <col min="780" max="1024" width="9.140625" style="294"/>
    <col min="1025" max="1025" width="8.28515625" style="294" customWidth="1"/>
    <col min="1026" max="1026" width="1.7109375" style="294" customWidth="1"/>
    <col min="1027" max="1028" width="5" style="294" customWidth="1"/>
    <col min="1029" max="1029" width="11.7109375" style="294" customWidth="1"/>
    <col min="1030" max="1030" width="9.140625" style="294" customWidth="1"/>
    <col min="1031" max="1031" width="5" style="294" customWidth="1"/>
    <col min="1032" max="1032" width="77.85546875" style="294" customWidth="1"/>
    <col min="1033" max="1034" width="20" style="294" customWidth="1"/>
    <col min="1035" max="1035" width="1.7109375" style="294" customWidth="1"/>
    <col min="1036" max="1280" width="9.140625" style="294"/>
    <col min="1281" max="1281" width="8.28515625" style="294" customWidth="1"/>
    <col min="1282" max="1282" width="1.7109375" style="294" customWidth="1"/>
    <col min="1283" max="1284" width="5" style="294" customWidth="1"/>
    <col min="1285" max="1285" width="11.7109375" style="294" customWidth="1"/>
    <col min="1286" max="1286" width="9.140625" style="294" customWidth="1"/>
    <col min="1287" max="1287" width="5" style="294" customWidth="1"/>
    <col min="1288" max="1288" width="77.85546875" style="294" customWidth="1"/>
    <col min="1289" max="1290" width="20" style="294" customWidth="1"/>
    <col min="1291" max="1291" width="1.7109375" style="294" customWidth="1"/>
    <col min="1292" max="1536" width="9.140625" style="294"/>
    <col min="1537" max="1537" width="8.28515625" style="294" customWidth="1"/>
    <col min="1538" max="1538" width="1.7109375" style="294" customWidth="1"/>
    <col min="1539" max="1540" width="5" style="294" customWidth="1"/>
    <col min="1541" max="1541" width="11.7109375" style="294" customWidth="1"/>
    <col min="1542" max="1542" width="9.140625" style="294" customWidth="1"/>
    <col min="1543" max="1543" width="5" style="294" customWidth="1"/>
    <col min="1544" max="1544" width="77.85546875" style="294" customWidth="1"/>
    <col min="1545" max="1546" width="20" style="294" customWidth="1"/>
    <col min="1547" max="1547" width="1.7109375" style="294" customWidth="1"/>
    <col min="1548" max="1792" width="9.140625" style="294"/>
    <col min="1793" max="1793" width="8.28515625" style="294" customWidth="1"/>
    <col min="1794" max="1794" width="1.7109375" style="294" customWidth="1"/>
    <col min="1795" max="1796" width="5" style="294" customWidth="1"/>
    <col min="1797" max="1797" width="11.7109375" style="294" customWidth="1"/>
    <col min="1798" max="1798" width="9.140625" style="294" customWidth="1"/>
    <col min="1799" max="1799" width="5" style="294" customWidth="1"/>
    <col min="1800" max="1800" width="77.85546875" style="294" customWidth="1"/>
    <col min="1801" max="1802" width="20" style="294" customWidth="1"/>
    <col min="1803" max="1803" width="1.7109375" style="294" customWidth="1"/>
    <col min="1804" max="2048" width="9.140625" style="294"/>
    <col min="2049" max="2049" width="8.28515625" style="294" customWidth="1"/>
    <col min="2050" max="2050" width="1.7109375" style="294" customWidth="1"/>
    <col min="2051" max="2052" width="5" style="294" customWidth="1"/>
    <col min="2053" max="2053" width="11.7109375" style="294" customWidth="1"/>
    <col min="2054" max="2054" width="9.140625" style="294" customWidth="1"/>
    <col min="2055" max="2055" width="5" style="294" customWidth="1"/>
    <col min="2056" max="2056" width="77.85546875" style="294" customWidth="1"/>
    <col min="2057" max="2058" width="20" style="294" customWidth="1"/>
    <col min="2059" max="2059" width="1.7109375" style="294" customWidth="1"/>
    <col min="2060" max="2304" width="9.140625" style="294"/>
    <col min="2305" max="2305" width="8.28515625" style="294" customWidth="1"/>
    <col min="2306" max="2306" width="1.7109375" style="294" customWidth="1"/>
    <col min="2307" max="2308" width="5" style="294" customWidth="1"/>
    <col min="2309" max="2309" width="11.7109375" style="294" customWidth="1"/>
    <col min="2310" max="2310" width="9.140625" style="294" customWidth="1"/>
    <col min="2311" max="2311" width="5" style="294" customWidth="1"/>
    <col min="2312" max="2312" width="77.85546875" style="294" customWidth="1"/>
    <col min="2313" max="2314" width="20" style="294" customWidth="1"/>
    <col min="2315" max="2315" width="1.7109375" style="294" customWidth="1"/>
    <col min="2316" max="2560" width="9.140625" style="294"/>
    <col min="2561" max="2561" width="8.28515625" style="294" customWidth="1"/>
    <col min="2562" max="2562" width="1.7109375" style="294" customWidth="1"/>
    <col min="2563" max="2564" width="5" style="294" customWidth="1"/>
    <col min="2565" max="2565" width="11.7109375" style="294" customWidth="1"/>
    <col min="2566" max="2566" width="9.140625" style="294" customWidth="1"/>
    <col min="2567" max="2567" width="5" style="294" customWidth="1"/>
    <col min="2568" max="2568" width="77.85546875" style="294" customWidth="1"/>
    <col min="2569" max="2570" width="20" style="294" customWidth="1"/>
    <col min="2571" max="2571" width="1.7109375" style="294" customWidth="1"/>
    <col min="2572" max="2816" width="9.140625" style="294"/>
    <col min="2817" max="2817" width="8.28515625" style="294" customWidth="1"/>
    <col min="2818" max="2818" width="1.7109375" style="294" customWidth="1"/>
    <col min="2819" max="2820" width="5" style="294" customWidth="1"/>
    <col min="2821" max="2821" width="11.7109375" style="294" customWidth="1"/>
    <col min="2822" max="2822" width="9.140625" style="294" customWidth="1"/>
    <col min="2823" max="2823" width="5" style="294" customWidth="1"/>
    <col min="2824" max="2824" width="77.85546875" style="294" customWidth="1"/>
    <col min="2825" max="2826" width="20" style="294" customWidth="1"/>
    <col min="2827" max="2827" width="1.7109375" style="294" customWidth="1"/>
    <col min="2828" max="3072" width="9.140625" style="294"/>
    <col min="3073" max="3073" width="8.28515625" style="294" customWidth="1"/>
    <col min="3074" max="3074" width="1.7109375" style="294" customWidth="1"/>
    <col min="3075" max="3076" width="5" style="294" customWidth="1"/>
    <col min="3077" max="3077" width="11.7109375" style="294" customWidth="1"/>
    <col min="3078" max="3078" width="9.140625" style="294" customWidth="1"/>
    <col min="3079" max="3079" width="5" style="294" customWidth="1"/>
    <col min="3080" max="3080" width="77.85546875" style="294" customWidth="1"/>
    <col min="3081" max="3082" width="20" style="294" customWidth="1"/>
    <col min="3083" max="3083" width="1.7109375" style="294" customWidth="1"/>
    <col min="3084" max="3328" width="9.140625" style="294"/>
    <col min="3329" max="3329" width="8.28515625" style="294" customWidth="1"/>
    <col min="3330" max="3330" width="1.7109375" style="294" customWidth="1"/>
    <col min="3331" max="3332" width="5" style="294" customWidth="1"/>
    <col min="3333" max="3333" width="11.7109375" style="294" customWidth="1"/>
    <col min="3334" max="3334" width="9.140625" style="294" customWidth="1"/>
    <col min="3335" max="3335" width="5" style="294" customWidth="1"/>
    <col min="3336" max="3336" width="77.85546875" style="294" customWidth="1"/>
    <col min="3337" max="3338" width="20" style="294" customWidth="1"/>
    <col min="3339" max="3339" width="1.7109375" style="294" customWidth="1"/>
    <col min="3340" max="3584" width="9.140625" style="294"/>
    <col min="3585" max="3585" width="8.28515625" style="294" customWidth="1"/>
    <col min="3586" max="3586" width="1.7109375" style="294" customWidth="1"/>
    <col min="3587" max="3588" width="5" style="294" customWidth="1"/>
    <col min="3589" max="3589" width="11.7109375" style="294" customWidth="1"/>
    <col min="3590" max="3590" width="9.140625" style="294" customWidth="1"/>
    <col min="3591" max="3591" width="5" style="294" customWidth="1"/>
    <col min="3592" max="3592" width="77.85546875" style="294" customWidth="1"/>
    <col min="3593" max="3594" width="20" style="294" customWidth="1"/>
    <col min="3595" max="3595" width="1.7109375" style="294" customWidth="1"/>
    <col min="3596" max="3840" width="9.140625" style="294"/>
    <col min="3841" max="3841" width="8.28515625" style="294" customWidth="1"/>
    <col min="3842" max="3842" width="1.7109375" style="294" customWidth="1"/>
    <col min="3843" max="3844" width="5" style="294" customWidth="1"/>
    <col min="3845" max="3845" width="11.7109375" style="294" customWidth="1"/>
    <col min="3846" max="3846" width="9.140625" style="294" customWidth="1"/>
    <col min="3847" max="3847" width="5" style="294" customWidth="1"/>
    <col min="3848" max="3848" width="77.85546875" style="294" customWidth="1"/>
    <col min="3849" max="3850" width="20" style="294" customWidth="1"/>
    <col min="3851" max="3851" width="1.7109375" style="294" customWidth="1"/>
    <col min="3852" max="4096" width="9.140625" style="294"/>
    <col min="4097" max="4097" width="8.28515625" style="294" customWidth="1"/>
    <col min="4098" max="4098" width="1.7109375" style="294" customWidth="1"/>
    <col min="4099" max="4100" width="5" style="294" customWidth="1"/>
    <col min="4101" max="4101" width="11.7109375" style="294" customWidth="1"/>
    <col min="4102" max="4102" width="9.140625" style="294" customWidth="1"/>
    <col min="4103" max="4103" width="5" style="294" customWidth="1"/>
    <col min="4104" max="4104" width="77.85546875" style="294" customWidth="1"/>
    <col min="4105" max="4106" width="20" style="294" customWidth="1"/>
    <col min="4107" max="4107" width="1.7109375" style="294" customWidth="1"/>
    <col min="4108" max="4352" width="9.140625" style="294"/>
    <col min="4353" max="4353" width="8.28515625" style="294" customWidth="1"/>
    <col min="4354" max="4354" width="1.7109375" style="294" customWidth="1"/>
    <col min="4355" max="4356" width="5" style="294" customWidth="1"/>
    <col min="4357" max="4357" width="11.7109375" style="294" customWidth="1"/>
    <col min="4358" max="4358" width="9.140625" style="294" customWidth="1"/>
    <col min="4359" max="4359" width="5" style="294" customWidth="1"/>
    <col min="4360" max="4360" width="77.85546875" style="294" customWidth="1"/>
    <col min="4361" max="4362" width="20" style="294" customWidth="1"/>
    <col min="4363" max="4363" width="1.7109375" style="294" customWidth="1"/>
    <col min="4364" max="4608" width="9.140625" style="294"/>
    <col min="4609" max="4609" width="8.28515625" style="294" customWidth="1"/>
    <col min="4610" max="4610" width="1.7109375" style="294" customWidth="1"/>
    <col min="4611" max="4612" width="5" style="294" customWidth="1"/>
    <col min="4613" max="4613" width="11.7109375" style="294" customWidth="1"/>
    <col min="4614" max="4614" width="9.140625" style="294" customWidth="1"/>
    <col min="4615" max="4615" width="5" style="294" customWidth="1"/>
    <col min="4616" max="4616" width="77.85546875" style="294" customWidth="1"/>
    <col min="4617" max="4618" width="20" style="294" customWidth="1"/>
    <col min="4619" max="4619" width="1.7109375" style="294" customWidth="1"/>
    <col min="4620" max="4864" width="9.140625" style="294"/>
    <col min="4865" max="4865" width="8.28515625" style="294" customWidth="1"/>
    <col min="4866" max="4866" width="1.7109375" style="294" customWidth="1"/>
    <col min="4867" max="4868" width="5" style="294" customWidth="1"/>
    <col min="4869" max="4869" width="11.7109375" style="294" customWidth="1"/>
    <col min="4870" max="4870" width="9.140625" style="294" customWidth="1"/>
    <col min="4871" max="4871" width="5" style="294" customWidth="1"/>
    <col min="4872" max="4872" width="77.85546875" style="294" customWidth="1"/>
    <col min="4873" max="4874" width="20" style="294" customWidth="1"/>
    <col min="4875" max="4875" width="1.7109375" style="294" customWidth="1"/>
    <col min="4876" max="5120" width="9.140625" style="294"/>
    <col min="5121" max="5121" width="8.28515625" style="294" customWidth="1"/>
    <col min="5122" max="5122" width="1.7109375" style="294" customWidth="1"/>
    <col min="5123" max="5124" width="5" style="294" customWidth="1"/>
    <col min="5125" max="5125" width="11.7109375" style="294" customWidth="1"/>
    <col min="5126" max="5126" width="9.140625" style="294" customWidth="1"/>
    <col min="5127" max="5127" width="5" style="294" customWidth="1"/>
    <col min="5128" max="5128" width="77.85546875" style="294" customWidth="1"/>
    <col min="5129" max="5130" width="20" style="294" customWidth="1"/>
    <col min="5131" max="5131" width="1.7109375" style="294" customWidth="1"/>
    <col min="5132" max="5376" width="9.140625" style="294"/>
    <col min="5377" max="5377" width="8.28515625" style="294" customWidth="1"/>
    <col min="5378" max="5378" width="1.7109375" style="294" customWidth="1"/>
    <col min="5379" max="5380" width="5" style="294" customWidth="1"/>
    <col min="5381" max="5381" width="11.7109375" style="294" customWidth="1"/>
    <col min="5382" max="5382" width="9.140625" style="294" customWidth="1"/>
    <col min="5383" max="5383" width="5" style="294" customWidth="1"/>
    <col min="5384" max="5384" width="77.85546875" style="294" customWidth="1"/>
    <col min="5385" max="5386" width="20" style="294" customWidth="1"/>
    <col min="5387" max="5387" width="1.7109375" style="294" customWidth="1"/>
    <col min="5388" max="5632" width="9.140625" style="294"/>
    <col min="5633" max="5633" width="8.28515625" style="294" customWidth="1"/>
    <col min="5634" max="5634" width="1.7109375" style="294" customWidth="1"/>
    <col min="5635" max="5636" width="5" style="294" customWidth="1"/>
    <col min="5637" max="5637" width="11.7109375" style="294" customWidth="1"/>
    <col min="5638" max="5638" width="9.140625" style="294" customWidth="1"/>
    <col min="5639" max="5639" width="5" style="294" customWidth="1"/>
    <col min="5640" max="5640" width="77.85546875" style="294" customWidth="1"/>
    <col min="5641" max="5642" width="20" style="294" customWidth="1"/>
    <col min="5643" max="5643" width="1.7109375" style="294" customWidth="1"/>
    <col min="5644" max="5888" width="9.140625" style="294"/>
    <col min="5889" max="5889" width="8.28515625" style="294" customWidth="1"/>
    <col min="5890" max="5890" width="1.7109375" style="294" customWidth="1"/>
    <col min="5891" max="5892" width="5" style="294" customWidth="1"/>
    <col min="5893" max="5893" width="11.7109375" style="294" customWidth="1"/>
    <col min="5894" max="5894" width="9.140625" style="294" customWidth="1"/>
    <col min="5895" max="5895" width="5" style="294" customWidth="1"/>
    <col min="5896" max="5896" width="77.85546875" style="294" customWidth="1"/>
    <col min="5897" max="5898" width="20" style="294" customWidth="1"/>
    <col min="5899" max="5899" width="1.7109375" style="294" customWidth="1"/>
    <col min="5900" max="6144" width="9.140625" style="294"/>
    <col min="6145" max="6145" width="8.28515625" style="294" customWidth="1"/>
    <col min="6146" max="6146" width="1.7109375" style="294" customWidth="1"/>
    <col min="6147" max="6148" width="5" style="294" customWidth="1"/>
    <col min="6149" max="6149" width="11.7109375" style="294" customWidth="1"/>
    <col min="6150" max="6150" width="9.140625" style="294" customWidth="1"/>
    <col min="6151" max="6151" width="5" style="294" customWidth="1"/>
    <col min="6152" max="6152" width="77.85546875" style="294" customWidth="1"/>
    <col min="6153" max="6154" width="20" style="294" customWidth="1"/>
    <col min="6155" max="6155" width="1.7109375" style="294" customWidth="1"/>
    <col min="6156" max="6400" width="9.140625" style="294"/>
    <col min="6401" max="6401" width="8.28515625" style="294" customWidth="1"/>
    <col min="6402" max="6402" width="1.7109375" style="294" customWidth="1"/>
    <col min="6403" max="6404" width="5" style="294" customWidth="1"/>
    <col min="6405" max="6405" width="11.7109375" style="294" customWidth="1"/>
    <col min="6406" max="6406" width="9.140625" style="294" customWidth="1"/>
    <col min="6407" max="6407" width="5" style="294" customWidth="1"/>
    <col min="6408" max="6408" width="77.85546875" style="294" customWidth="1"/>
    <col min="6409" max="6410" width="20" style="294" customWidth="1"/>
    <col min="6411" max="6411" width="1.7109375" style="294" customWidth="1"/>
    <col min="6412" max="6656" width="9.140625" style="294"/>
    <col min="6657" max="6657" width="8.28515625" style="294" customWidth="1"/>
    <col min="6658" max="6658" width="1.7109375" style="294" customWidth="1"/>
    <col min="6659" max="6660" width="5" style="294" customWidth="1"/>
    <col min="6661" max="6661" width="11.7109375" style="294" customWidth="1"/>
    <col min="6662" max="6662" width="9.140625" style="294" customWidth="1"/>
    <col min="6663" max="6663" width="5" style="294" customWidth="1"/>
    <col min="6664" max="6664" width="77.85546875" style="294" customWidth="1"/>
    <col min="6665" max="6666" width="20" style="294" customWidth="1"/>
    <col min="6667" max="6667" width="1.7109375" style="294" customWidth="1"/>
    <col min="6668" max="6912" width="9.140625" style="294"/>
    <col min="6913" max="6913" width="8.28515625" style="294" customWidth="1"/>
    <col min="6914" max="6914" width="1.7109375" style="294" customWidth="1"/>
    <col min="6915" max="6916" width="5" style="294" customWidth="1"/>
    <col min="6917" max="6917" width="11.7109375" style="294" customWidth="1"/>
    <col min="6918" max="6918" width="9.140625" style="294" customWidth="1"/>
    <col min="6919" max="6919" width="5" style="294" customWidth="1"/>
    <col min="6920" max="6920" width="77.85546875" style="294" customWidth="1"/>
    <col min="6921" max="6922" width="20" style="294" customWidth="1"/>
    <col min="6923" max="6923" width="1.7109375" style="294" customWidth="1"/>
    <col min="6924" max="7168" width="9.140625" style="294"/>
    <col min="7169" max="7169" width="8.28515625" style="294" customWidth="1"/>
    <col min="7170" max="7170" width="1.7109375" style="294" customWidth="1"/>
    <col min="7171" max="7172" width="5" style="294" customWidth="1"/>
    <col min="7173" max="7173" width="11.7109375" style="294" customWidth="1"/>
    <col min="7174" max="7174" width="9.140625" style="294" customWidth="1"/>
    <col min="7175" max="7175" width="5" style="294" customWidth="1"/>
    <col min="7176" max="7176" width="77.85546875" style="294" customWidth="1"/>
    <col min="7177" max="7178" width="20" style="294" customWidth="1"/>
    <col min="7179" max="7179" width="1.7109375" style="294" customWidth="1"/>
    <col min="7180" max="7424" width="9.140625" style="294"/>
    <col min="7425" max="7425" width="8.28515625" style="294" customWidth="1"/>
    <col min="7426" max="7426" width="1.7109375" style="294" customWidth="1"/>
    <col min="7427" max="7428" width="5" style="294" customWidth="1"/>
    <col min="7429" max="7429" width="11.7109375" style="294" customWidth="1"/>
    <col min="7430" max="7430" width="9.140625" style="294" customWidth="1"/>
    <col min="7431" max="7431" width="5" style="294" customWidth="1"/>
    <col min="7432" max="7432" width="77.85546875" style="294" customWidth="1"/>
    <col min="7433" max="7434" width="20" style="294" customWidth="1"/>
    <col min="7435" max="7435" width="1.7109375" style="294" customWidth="1"/>
    <col min="7436" max="7680" width="9.140625" style="294"/>
    <col min="7681" max="7681" width="8.28515625" style="294" customWidth="1"/>
    <col min="7682" max="7682" width="1.7109375" style="294" customWidth="1"/>
    <col min="7683" max="7684" width="5" style="294" customWidth="1"/>
    <col min="7685" max="7685" width="11.7109375" style="294" customWidth="1"/>
    <col min="7686" max="7686" width="9.140625" style="294" customWidth="1"/>
    <col min="7687" max="7687" width="5" style="294" customWidth="1"/>
    <col min="7688" max="7688" width="77.85546875" style="294" customWidth="1"/>
    <col min="7689" max="7690" width="20" style="294" customWidth="1"/>
    <col min="7691" max="7691" width="1.7109375" style="294" customWidth="1"/>
    <col min="7692" max="7936" width="9.140625" style="294"/>
    <col min="7937" max="7937" width="8.28515625" style="294" customWidth="1"/>
    <col min="7938" max="7938" width="1.7109375" style="294" customWidth="1"/>
    <col min="7939" max="7940" width="5" style="294" customWidth="1"/>
    <col min="7941" max="7941" width="11.7109375" style="294" customWidth="1"/>
    <col min="7942" max="7942" width="9.140625" style="294" customWidth="1"/>
    <col min="7943" max="7943" width="5" style="294" customWidth="1"/>
    <col min="7944" max="7944" width="77.85546875" style="294" customWidth="1"/>
    <col min="7945" max="7946" width="20" style="294" customWidth="1"/>
    <col min="7947" max="7947" width="1.7109375" style="294" customWidth="1"/>
    <col min="7948" max="8192" width="9.140625" style="294"/>
    <col min="8193" max="8193" width="8.28515625" style="294" customWidth="1"/>
    <col min="8194" max="8194" width="1.7109375" style="294" customWidth="1"/>
    <col min="8195" max="8196" width="5" style="294" customWidth="1"/>
    <col min="8197" max="8197" width="11.7109375" style="294" customWidth="1"/>
    <col min="8198" max="8198" width="9.140625" style="294" customWidth="1"/>
    <col min="8199" max="8199" width="5" style="294" customWidth="1"/>
    <col min="8200" max="8200" width="77.85546875" style="294" customWidth="1"/>
    <col min="8201" max="8202" width="20" style="294" customWidth="1"/>
    <col min="8203" max="8203" width="1.7109375" style="294" customWidth="1"/>
    <col min="8204" max="8448" width="9.140625" style="294"/>
    <col min="8449" max="8449" width="8.28515625" style="294" customWidth="1"/>
    <col min="8450" max="8450" width="1.7109375" style="294" customWidth="1"/>
    <col min="8451" max="8452" width="5" style="294" customWidth="1"/>
    <col min="8453" max="8453" width="11.7109375" style="294" customWidth="1"/>
    <col min="8454" max="8454" width="9.140625" style="294" customWidth="1"/>
    <col min="8455" max="8455" width="5" style="294" customWidth="1"/>
    <col min="8456" max="8456" width="77.85546875" style="294" customWidth="1"/>
    <col min="8457" max="8458" width="20" style="294" customWidth="1"/>
    <col min="8459" max="8459" width="1.7109375" style="294" customWidth="1"/>
    <col min="8460" max="8704" width="9.140625" style="294"/>
    <col min="8705" max="8705" width="8.28515625" style="294" customWidth="1"/>
    <col min="8706" max="8706" width="1.7109375" style="294" customWidth="1"/>
    <col min="8707" max="8708" width="5" style="294" customWidth="1"/>
    <col min="8709" max="8709" width="11.7109375" style="294" customWidth="1"/>
    <col min="8710" max="8710" width="9.140625" style="294" customWidth="1"/>
    <col min="8711" max="8711" width="5" style="294" customWidth="1"/>
    <col min="8712" max="8712" width="77.85546875" style="294" customWidth="1"/>
    <col min="8713" max="8714" width="20" style="294" customWidth="1"/>
    <col min="8715" max="8715" width="1.7109375" style="294" customWidth="1"/>
    <col min="8716" max="8960" width="9.140625" style="294"/>
    <col min="8961" max="8961" width="8.28515625" style="294" customWidth="1"/>
    <col min="8962" max="8962" width="1.7109375" style="294" customWidth="1"/>
    <col min="8963" max="8964" width="5" style="294" customWidth="1"/>
    <col min="8965" max="8965" width="11.7109375" style="294" customWidth="1"/>
    <col min="8966" max="8966" width="9.140625" style="294" customWidth="1"/>
    <col min="8967" max="8967" width="5" style="294" customWidth="1"/>
    <col min="8968" max="8968" width="77.85546875" style="294" customWidth="1"/>
    <col min="8969" max="8970" width="20" style="294" customWidth="1"/>
    <col min="8971" max="8971" width="1.7109375" style="294" customWidth="1"/>
    <col min="8972" max="9216" width="9.140625" style="294"/>
    <col min="9217" max="9217" width="8.28515625" style="294" customWidth="1"/>
    <col min="9218" max="9218" width="1.7109375" style="294" customWidth="1"/>
    <col min="9219" max="9220" width="5" style="294" customWidth="1"/>
    <col min="9221" max="9221" width="11.7109375" style="294" customWidth="1"/>
    <col min="9222" max="9222" width="9.140625" style="294" customWidth="1"/>
    <col min="9223" max="9223" width="5" style="294" customWidth="1"/>
    <col min="9224" max="9224" width="77.85546875" style="294" customWidth="1"/>
    <col min="9225" max="9226" width="20" style="294" customWidth="1"/>
    <col min="9227" max="9227" width="1.7109375" style="294" customWidth="1"/>
    <col min="9228" max="9472" width="9.140625" style="294"/>
    <col min="9473" max="9473" width="8.28515625" style="294" customWidth="1"/>
    <col min="9474" max="9474" width="1.7109375" style="294" customWidth="1"/>
    <col min="9475" max="9476" width="5" style="294" customWidth="1"/>
    <col min="9477" max="9477" width="11.7109375" style="294" customWidth="1"/>
    <col min="9478" max="9478" width="9.140625" style="294" customWidth="1"/>
    <col min="9479" max="9479" width="5" style="294" customWidth="1"/>
    <col min="9480" max="9480" width="77.85546875" style="294" customWidth="1"/>
    <col min="9481" max="9482" width="20" style="294" customWidth="1"/>
    <col min="9483" max="9483" width="1.7109375" style="294" customWidth="1"/>
    <col min="9484" max="9728" width="9.140625" style="294"/>
    <col min="9729" max="9729" width="8.28515625" style="294" customWidth="1"/>
    <col min="9730" max="9730" width="1.7109375" style="294" customWidth="1"/>
    <col min="9731" max="9732" width="5" style="294" customWidth="1"/>
    <col min="9733" max="9733" width="11.7109375" style="294" customWidth="1"/>
    <col min="9734" max="9734" width="9.140625" style="294" customWidth="1"/>
    <col min="9735" max="9735" width="5" style="294" customWidth="1"/>
    <col min="9736" max="9736" width="77.85546875" style="294" customWidth="1"/>
    <col min="9737" max="9738" width="20" style="294" customWidth="1"/>
    <col min="9739" max="9739" width="1.7109375" style="294" customWidth="1"/>
    <col min="9740" max="9984" width="9.140625" style="294"/>
    <col min="9985" max="9985" width="8.28515625" style="294" customWidth="1"/>
    <col min="9986" max="9986" width="1.7109375" style="294" customWidth="1"/>
    <col min="9987" max="9988" width="5" style="294" customWidth="1"/>
    <col min="9989" max="9989" width="11.7109375" style="294" customWidth="1"/>
    <col min="9990" max="9990" width="9.140625" style="294" customWidth="1"/>
    <col min="9991" max="9991" width="5" style="294" customWidth="1"/>
    <col min="9992" max="9992" width="77.85546875" style="294" customWidth="1"/>
    <col min="9993" max="9994" width="20" style="294" customWidth="1"/>
    <col min="9995" max="9995" width="1.7109375" style="294" customWidth="1"/>
    <col min="9996" max="10240" width="9.140625" style="294"/>
    <col min="10241" max="10241" width="8.28515625" style="294" customWidth="1"/>
    <col min="10242" max="10242" width="1.7109375" style="294" customWidth="1"/>
    <col min="10243" max="10244" width="5" style="294" customWidth="1"/>
    <col min="10245" max="10245" width="11.7109375" style="294" customWidth="1"/>
    <col min="10246" max="10246" width="9.140625" style="294" customWidth="1"/>
    <col min="10247" max="10247" width="5" style="294" customWidth="1"/>
    <col min="10248" max="10248" width="77.85546875" style="294" customWidth="1"/>
    <col min="10249" max="10250" width="20" style="294" customWidth="1"/>
    <col min="10251" max="10251" width="1.7109375" style="294" customWidth="1"/>
    <col min="10252" max="10496" width="9.140625" style="294"/>
    <col min="10497" max="10497" width="8.28515625" style="294" customWidth="1"/>
    <col min="10498" max="10498" width="1.7109375" style="294" customWidth="1"/>
    <col min="10499" max="10500" width="5" style="294" customWidth="1"/>
    <col min="10501" max="10501" width="11.7109375" style="294" customWidth="1"/>
    <col min="10502" max="10502" width="9.140625" style="294" customWidth="1"/>
    <col min="10503" max="10503" width="5" style="294" customWidth="1"/>
    <col min="10504" max="10504" width="77.85546875" style="294" customWidth="1"/>
    <col min="10505" max="10506" width="20" style="294" customWidth="1"/>
    <col min="10507" max="10507" width="1.7109375" style="294" customWidth="1"/>
    <col min="10508" max="10752" width="9.140625" style="294"/>
    <col min="10753" max="10753" width="8.28515625" style="294" customWidth="1"/>
    <col min="10754" max="10754" width="1.7109375" style="294" customWidth="1"/>
    <col min="10755" max="10756" width="5" style="294" customWidth="1"/>
    <col min="10757" max="10757" width="11.7109375" style="294" customWidth="1"/>
    <col min="10758" max="10758" width="9.140625" style="294" customWidth="1"/>
    <col min="10759" max="10759" width="5" style="294" customWidth="1"/>
    <col min="10760" max="10760" width="77.85546875" style="294" customWidth="1"/>
    <col min="10761" max="10762" width="20" style="294" customWidth="1"/>
    <col min="10763" max="10763" width="1.7109375" style="294" customWidth="1"/>
    <col min="10764" max="11008" width="9.140625" style="294"/>
    <col min="11009" max="11009" width="8.28515625" style="294" customWidth="1"/>
    <col min="11010" max="11010" width="1.7109375" style="294" customWidth="1"/>
    <col min="11011" max="11012" width="5" style="294" customWidth="1"/>
    <col min="11013" max="11013" width="11.7109375" style="294" customWidth="1"/>
    <col min="11014" max="11014" width="9.140625" style="294" customWidth="1"/>
    <col min="11015" max="11015" width="5" style="294" customWidth="1"/>
    <col min="11016" max="11016" width="77.85546875" style="294" customWidth="1"/>
    <col min="11017" max="11018" width="20" style="294" customWidth="1"/>
    <col min="11019" max="11019" width="1.7109375" style="294" customWidth="1"/>
    <col min="11020" max="11264" width="9.140625" style="294"/>
    <col min="11265" max="11265" width="8.28515625" style="294" customWidth="1"/>
    <col min="11266" max="11266" width="1.7109375" style="294" customWidth="1"/>
    <col min="11267" max="11268" width="5" style="294" customWidth="1"/>
    <col min="11269" max="11269" width="11.7109375" style="294" customWidth="1"/>
    <col min="11270" max="11270" width="9.140625" style="294" customWidth="1"/>
    <col min="11271" max="11271" width="5" style="294" customWidth="1"/>
    <col min="11272" max="11272" width="77.85546875" style="294" customWidth="1"/>
    <col min="11273" max="11274" width="20" style="294" customWidth="1"/>
    <col min="11275" max="11275" width="1.7109375" style="294" customWidth="1"/>
    <col min="11276" max="11520" width="9.140625" style="294"/>
    <col min="11521" max="11521" width="8.28515625" style="294" customWidth="1"/>
    <col min="11522" max="11522" width="1.7109375" style="294" customWidth="1"/>
    <col min="11523" max="11524" width="5" style="294" customWidth="1"/>
    <col min="11525" max="11525" width="11.7109375" style="294" customWidth="1"/>
    <col min="11526" max="11526" width="9.140625" style="294" customWidth="1"/>
    <col min="11527" max="11527" width="5" style="294" customWidth="1"/>
    <col min="11528" max="11528" width="77.85546875" style="294" customWidth="1"/>
    <col min="11529" max="11530" width="20" style="294" customWidth="1"/>
    <col min="11531" max="11531" width="1.7109375" style="294" customWidth="1"/>
    <col min="11532" max="11776" width="9.140625" style="294"/>
    <col min="11777" max="11777" width="8.28515625" style="294" customWidth="1"/>
    <col min="11778" max="11778" width="1.7109375" style="294" customWidth="1"/>
    <col min="11779" max="11780" width="5" style="294" customWidth="1"/>
    <col min="11781" max="11781" width="11.7109375" style="294" customWidth="1"/>
    <col min="11782" max="11782" width="9.140625" style="294" customWidth="1"/>
    <col min="11783" max="11783" width="5" style="294" customWidth="1"/>
    <col min="11784" max="11784" width="77.85546875" style="294" customWidth="1"/>
    <col min="11785" max="11786" width="20" style="294" customWidth="1"/>
    <col min="11787" max="11787" width="1.7109375" style="294" customWidth="1"/>
    <col min="11788" max="12032" width="9.140625" style="294"/>
    <col min="12033" max="12033" width="8.28515625" style="294" customWidth="1"/>
    <col min="12034" max="12034" width="1.7109375" style="294" customWidth="1"/>
    <col min="12035" max="12036" width="5" style="294" customWidth="1"/>
    <col min="12037" max="12037" width="11.7109375" style="294" customWidth="1"/>
    <col min="12038" max="12038" width="9.140625" style="294" customWidth="1"/>
    <col min="12039" max="12039" width="5" style="294" customWidth="1"/>
    <col min="12040" max="12040" width="77.85546875" style="294" customWidth="1"/>
    <col min="12041" max="12042" width="20" style="294" customWidth="1"/>
    <col min="12043" max="12043" width="1.7109375" style="294" customWidth="1"/>
    <col min="12044" max="12288" width="9.140625" style="294"/>
    <col min="12289" max="12289" width="8.28515625" style="294" customWidth="1"/>
    <col min="12290" max="12290" width="1.7109375" style="294" customWidth="1"/>
    <col min="12291" max="12292" width="5" style="294" customWidth="1"/>
    <col min="12293" max="12293" width="11.7109375" style="294" customWidth="1"/>
    <col min="12294" max="12294" width="9.140625" style="294" customWidth="1"/>
    <col min="12295" max="12295" width="5" style="294" customWidth="1"/>
    <col min="12296" max="12296" width="77.85546875" style="294" customWidth="1"/>
    <col min="12297" max="12298" width="20" style="294" customWidth="1"/>
    <col min="12299" max="12299" width="1.7109375" style="294" customWidth="1"/>
    <col min="12300" max="12544" width="9.140625" style="294"/>
    <col min="12545" max="12545" width="8.28515625" style="294" customWidth="1"/>
    <col min="12546" max="12546" width="1.7109375" style="294" customWidth="1"/>
    <col min="12547" max="12548" width="5" style="294" customWidth="1"/>
    <col min="12549" max="12549" width="11.7109375" style="294" customWidth="1"/>
    <col min="12550" max="12550" width="9.140625" style="294" customWidth="1"/>
    <col min="12551" max="12551" width="5" style="294" customWidth="1"/>
    <col min="12552" max="12552" width="77.85546875" style="294" customWidth="1"/>
    <col min="12553" max="12554" width="20" style="294" customWidth="1"/>
    <col min="12555" max="12555" width="1.7109375" style="294" customWidth="1"/>
    <col min="12556" max="12800" width="9.140625" style="294"/>
    <col min="12801" max="12801" width="8.28515625" style="294" customWidth="1"/>
    <col min="12802" max="12802" width="1.7109375" style="294" customWidth="1"/>
    <col min="12803" max="12804" width="5" style="294" customWidth="1"/>
    <col min="12805" max="12805" width="11.7109375" style="294" customWidth="1"/>
    <col min="12806" max="12806" width="9.140625" style="294" customWidth="1"/>
    <col min="12807" max="12807" width="5" style="294" customWidth="1"/>
    <col min="12808" max="12808" width="77.85546875" style="294" customWidth="1"/>
    <col min="12809" max="12810" width="20" style="294" customWidth="1"/>
    <col min="12811" max="12811" width="1.7109375" style="294" customWidth="1"/>
    <col min="12812" max="13056" width="9.140625" style="294"/>
    <col min="13057" max="13057" width="8.28515625" style="294" customWidth="1"/>
    <col min="13058" max="13058" width="1.7109375" style="294" customWidth="1"/>
    <col min="13059" max="13060" width="5" style="294" customWidth="1"/>
    <col min="13061" max="13061" width="11.7109375" style="294" customWidth="1"/>
    <col min="13062" max="13062" width="9.140625" style="294" customWidth="1"/>
    <col min="13063" max="13063" width="5" style="294" customWidth="1"/>
    <col min="13064" max="13064" width="77.85546875" style="294" customWidth="1"/>
    <col min="13065" max="13066" width="20" style="294" customWidth="1"/>
    <col min="13067" max="13067" width="1.7109375" style="294" customWidth="1"/>
    <col min="13068" max="13312" width="9.140625" style="294"/>
    <col min="13313" max="13313" width="8.28515625" style="294" customWidth="1"/>
    <col min="13314" max="13314" width="1.7109375" style="294" customWidth="1"/>
    <col min="13315" max="13316" width="5" style="294" customWidth="1"/>
    <col min="13317" max="13317" width="11.7109375" style="294" customWidth="1"/>
    <col min="13318" max="13318" width="9.140625" style="294" customWidth="1"/>
    <col min="13319" max="13319" width="5" style="294" customWidth="1"/>
    <col min="13320" max="13320" width="77.85546875" style="294" customWidth="1"/>
    <col min="13321" max="13322" width="20" style="294" customWidth="1"/>
    <col min="13323" max="13323" width="1.7109375" style="294" customWidth="1"/>
    <col min="13324" max="13568" width="9.140625" style="294"/>
    <col min="13569" max="13569" width="8.28515625" style="294" customWidth="1"/>
    <col min="13570" max="13570" width="1.7109375" style="294" customWidth="1"/>
    <col min="13571" max="13572" width="5" style="294" customWidth="1"/>
    <col min="13573" max="13573" width="11.7109375" style="294" customWidth="1"/>
    <col min="13574" max="13574" width="9.140625" style="294" customWidth="1"/>
    <col min="13575" max="13575" width="5" style="294" customWidth="1"/>
    <col min="13576" max="13576" width="77.85546875" style="294" customWidth="1"/>
    <col min="13577" max="13578" width="20" style="294" customWidth="1"/>
    <col min="13579" max="13579" width="1.7109375" style="294" customWidth="1"/>
    <col min="13580" max="13824" width="9.140625" style="294"/>
    <col min="13825" max="13825" width="8.28515625" style="294" customWidth="1"/>
    <col min="13826" max="13826" width="1.7109375" style="294" customWidth="1"/>
    <col min="13827" max="13828" width="5" style="294" customWidth="1"/>
    <col min="13829" max="13829" width="11.7109375" style="294" customWidth="1"/>
    <col min="13830" max="13830" width="9.140625" style="294" customWidth="1"/>
    <col min="13831" max="13831" width="5" style="294" customWidth="1"/>
    <col min="13832" max="13832" width="77.85546875" style="294" customWidth="1"/>
    <col min="13833" max="13834" width="20" style="294" customWidth="1"/>
    <col min="13835" max="13835" width="1.7109375" style="294" customWidth="1"/>
    <col min="13836" max="14080" width="9.140625" style="294"/>
    <col min="14081" max="14081" width="8.28515625" style="294" customWidth="1"/>
    <col min="14082" max="14082" width="1.7109375" style="294" customWidth="1"/>
    <col min="14083" max="14084" width="5" style="294" customWidth="1"/>
    <col min="14085" max="14085" width="11.7109375" style="294" customWidth="1"/>
    <col min="14086" max="14086" width="9.140625" style="294" customWidth="1"/>
    <col min="14087" max="14087" width="5" style="294" customWidth="1"/>
    <col min="14088" max="14088" width="77.85546875" style="294" customWidth="1"/>
    <col min="14089" max="14090" width="20" style="294" customWidth="1"/>
    <col min="14091" max="14091" width="1.7109375" style="294" customWidth="1"/>
    <col min="14092" max="14336" width="9.140625" style="294"/>
    <col min="14337" max="14337" width="8.28515625" style="294" customWidth="1"/>
    <col min="14338" max="14338" width="1.7109375" style="294" customWidth="1"/>
    <col min="14339" max="14340" width="5" style="294" customWidth="1"/>
    <col min="14341" max="14341" width="11.7109375" style="294" customWidth="1"/>
    <col min="14342" max="14342" width="9.140625" style="294" customWidth="1"/>
    <col min="14343" max="14343" width="5" style="294" customWidth="1"/>
    <col min="14344" max="14344" width="77.85546875" style="294" customWidth="1"/>
    <col min="14345" max="14346" width="20" style="294" customWidth="1"/>
    <col min="14347" max="14347" width="1.7109375" style="294" customWidth="1"/>
    <col min="14348" max="14592" width="9.140625" style="294"/>
    <col min="14593" max="14593" width="8.28515625" style="294" customWidth="1"/>
    <col min="14594" max="14594" width="1.7109375" style="294" customWidth="1"/>
    <col min="14595" max="14596" width="5" style="294" customWidth="1"/>
    <col min="14597" max="14597" width="11.7109375" style="294" customWidth="1"/>
    <col min="14598" max="14598" width="9.140625" style="294" customWidth="1"/>
    <col min="14599" max="14599" width="5" style="294" customWidth="1"/>
    <col min="14600" max="14600" width="77.85546875" style="294" customWidth="1"/>
    <col min="14601" max="14602" width="20" style="294" customWidth="1"/>
    <col min="14603" max="14603" width="1.7109375" style="294" customWidth="1"/>
    <col min="14604" max="14848" width="9.140625" style="294"/>
    <col min="14849" max="14849" width="8.28515625" style="294" customWidth="1"/>
    <col min="14850" max="14850" width="1.7109375" style="294" customWidth="1"/>
    <col min="14851" max="14852" width="5" style="294" customWidth="1"/>
    <col min="14853" max="14853" width="11.7109375" style="294" customWidth="1"/>
    <col min="14854" max="14854" width="9.140625" style="294" customWidth="1"/>
    <col min="14855" max="14855" width="5" style="294" customWidth="1"/>
    <col min="14856" max="14856" width="77.85546875" style="294" customWidth="1"/>
    <col min="14857" max="14858" width="20" style="294" customWidth="1"/>
    <col min="14859" max="14859" width="1.7109375" style="294" customWidth="1"/>
    <col min="14860" max="15104" width="9.140625" style="294"/>
    <col min="15105" max="15105" width="8.28515625" style="294" customWidth="1"/>
    <col min="15106" max="15106" width="1.7109375" style="294" customWidth="1"/>
    <col min="15107" max="15108" width="5" style="294" customWidth="1"/>
    <col min="15109" max="15109" width="11.7109375" style="294" customWidth="1"/>
    <col min="15110" max="15110" width="9.140625" style="294" customWidth="1"/>
    <col min="15111" max="15111" width="5" style="294" customWidth="1"/>
    <col min="15112" max="15112" width="77.85546875" style="294" customWidth="1"/>
    <col min="15113" max="15114" width="20" style="294" customWidth="1"/>
    <col min="15115" max="15115" width="1.7109375" style="294" customWidth="1"/>
    <col min="15116" max="15360" width="9.140625" style="294"/>
    <col min="15361" max="15361" width="8.28515625" style="294" customWidth="1"/>
    <col min="15362" max="15362" width="1.7109375" style="294" customWidth="1"/>
    <col min="15363" max="15364" width="5" style="294" customWidth="1"/>
    <col min="15365" max="15365" width="11.7109375" style="294" customWidth="1"/>
    <col min="15366" max="15366" width="9.140625" style="294" customWidth="1"/>
    <col min="15367" max="15367" width="5" style="294" customWidth="1"/>
    <col min="15368" max="15368" width="77.85546875" style="294" customWidth="1"/>
    <col min="15369" max="15370" width="20" style="294" customWidth="1"/>
    <col min="15371" max="15371" width="1.7109375" style="294" customWidth="1"/>
    <col min="15372" max="15616" width="9.140625" style="294"/>
    <col min="15617" max="15617" width="8.28515625" style="294" customWidth="1"/>
    <col min="15618" max="15618" width="1.7109375" style="294" customWidth="1"/>
    <col min="15619" max="15620" width="5" style="294" customWidth="1"/>
    <col min="15621" max="15621" width="11.7109375" style="294" customWidth="1"/>
    <col min="15622" max="15622" width="9.140625" style="294" customWidth="1"/>
    <col min="15623" max="15623" width="5" style="294" customWidth="1"/>
    <col min="15624" max="15624" width="77.85546875" style="294" customWidth="1"/>
    <col min="15625" max="15626" width="20" style="294" customWidth="1"/>
    <col min="15627" max="15627" width="1.7109375" style="294" customWidth="1"/>
    <col min="15628" max="15872" width="9.140625" style="294"/>
    <col min="15873" max="15873" width="8.28515625" style="294" customWidth="1"/>
    <col min="15874" max="15874" width="1.7109375" style="294" customWidth="1"/>
    <col min="15875" max="15876" width="5" style="294" customWidth="1"/>
    <col min="15877" max="15877" width="11.7109375" style="294" customWidth="1"/>
    <col min="15878" max="15878" width="9.140625" style="294" customWidth="1"/>
    <col min="15879" max="15879" width="5" style="294" customWidth="1"/>
    <col min="15880" max="15880" width="77.85546875" style="294" customWidth="1"/>
    <col min="15881" max="15882" width="20" style="294" customWidth="1"/>
    <col min="15883" max="15883" width="1.7109375" style="294" customWidth="1"/>
    <col min="15884" max="16128" width="9.140625" style="294"/>
    <col min="16129" max="16129" width="8.28515625" style="294" customWidth="1"/>
    <col min="16130" max="16130" width="1.7109375" style="294" customWidth="1"/>
    <col min="16131" max="16132" width="5" style="294" customWidth="1"/>
    <col min="16133" max="16133" width="11.7109375" style="294" customWidth="1"/>
    <col min="16134" max="16134" width="9.140625" style="294" customWidth="1"/>
    <col min="16135" max="16135" width="5" style="294" customWidth="1"/>
    <col min="16136" max="16136" width="77.85546875" style="294" customWidth="1"/>
    <col min="16137" max="16138" width="20" style="294" customWidth="1"/>
    <col min="16139" max="16139" width="1.7109375" style="294" customWidth="1"/>
    <col min="16140" max="16384" width="9.140625" style="294"/>
  </cols>
  <sheetData>
    <row r="1" spans="2:11" ht="37.5" customHeight="1"/>
    <row r="2" spans="2:11" ht="7.5" customHeight="1">
      <c r="B2" s="295"/>
      <c r="C2" s="296"/>
      <c r="D2" s="296"/>
      <c r="E2" s="296"/>
      <c r="F2" s="296"/>
      <c r="G2" s="296"/>
      <c r="H2" s="296"/>
      <c r="I2" s="296"/>
      <c r="J2" s="296"/>
      <c r="K2" s="297"/>
    </row>
    <row r="3" spans="2:11" s="300" customFormat="1" ht="45" customHeight="1">
      <c r="B3" s="298"/>
      <c r="C3" s="423" t="s">
        <v>5527</v>
      </c>
      <c r="D3" s="423"/>
      <c r="E3" s="423"/>
      <c r="F3" s="423"/>
      <c r="G3" s="423"/>
      <c r="H3" s="423"/>
      <c r="I3" s="423"/>
      <c r="J3" s="423"/>
      <c r="K3" s="299"/>
    </row>
    <row r="4" spans="2:11" ht="25.5" customHeight="1">
      <c r="B4" s="301"/>
      <c r="C4" s="428" t="s">
        <v>5528</v>
      </c>
      <c r="D4" s="428"/>
      <c r="E4" s="428"/>
      <c r="F4" s="428"/>
      <c r="G4" s="428"/>
      <c r="H4" s="428"/>
      <c r="I4" s="428"/>
      <c r="J4" s="428"/>
      <c r="K4" s="302"/>
    </row>
    <row r="5" spans="2:11" ht="5.25" customHeight="1">
      <c r="B5" s="301"/>
      <c r="C5" s="303"/>
      <c r="D5" s="303"/>
      <c r="E5" s="303"/>
      <c r="F5" s="303"/>
      <c r="G5" s="303"/>
      <c r="H5" s="303"/>
      <c r="I5" s="303"/>
      <c r="J5" s="303"/>
      <c r="K5" s="302"/>
    </row>
    <row r="6" spans="2:11" ht="15" customHeight="1">
      <c r="B6" s="301"/>
      <c r="C6" s="425" t="s">
        <v>5529</v>
      </c>
      <c r="D6" s="425"/>
      <c r="E6" s="425"/>
      <c r="F6" s="425"/>
      <c r="G6" s="425"/>
      <c r="H6" s="425"/>
      <c r="I6" s="425"/>
      <c r="J6" s="425"/>
      <c r="K6" s="302"/>
    </row>
    <row r="7" spans="2:11" ht="15" customHeight="1">
      <c r="B7" s="304"/>
      <c r="C7" s="425" t="s">
        <v>5530</v>
      </c>
      <c r="D7" s="425"/>
      <c r="E7" s="425"/>
      <c r="F7" s="425"/>
      <c r="G7" s="425"/>
      <c r="H7" s="425"/>
      <c r="I7" s="425"/>
      <c r="J7" s="425"/>
      <c r="K7" s="302"/>
    </row>
    <row r="8" spans="2:11" ht="12.75" customHeight="1">
      <c r="B8" s="304"/>
      <c r="C8" s="305"/>
      <c r="D8" s="305"/>
      <c r="E8" s="305"/>
      <c r="F8" s="305"/>
      <c r="G8" s="305"/>
      <c r="H8" s="305"/>
      <c r="I8" s="305"/>
      <c r="J8" s="305"/>
      <c r="K8" s="302"/>
    </row>
    <row r="9" spans="2:11" ht="15" customHeight="1">
      <c r="B9" s="304"/>
      <c r="C9" s="425" t="s">
        <v>5531</v>
      </c>
      <c r="D9" s="425"/>
      <c r="E9" s="425"/>
      <c r="F9" s="425"/>
      <c r="G9" s="425"/>
      <c r="H9" s="425"/>
      <c r="I9" s="425"/>
      <c r="J9" s="425"/>
      <c r="K9" s="302"/>
    </row>
    <row r="10" spans="2:11" ht="15" customHeight="1">
      <c r="B10" s="304"/>
      <c r="C10" s="305"/>
      <c r="D10" s="425" t="s">
        <v>5532</v>
      </c>
      <c r="E10" s="425"/>
      <c r="F10" s="425"/>
      <c r="G10" s="425"/>
      <c r="H10" s="425"/>
      <c r="I10" s="425"/>
      <c r="J10" s="425"/>
      <c r="K10" s="302"/>
    </row>
    <row r="11" spans="2:11" ht="15" customHeight="1">
      <c r="B11" s="304"/>
      <c r="C11" s="306"/>
      <c r="D11" s="425" t="s">
        <v>5533</v>
      </c>
      <c r="E11" s="425"/>
      <c r="F11" s="425"/>
      <c r="G11" s="425"/>
      <c r="H11" s="425"/>
      <c r="I11" s="425"/>
      <c r="J11" s="425"/>
      <c r="K11" s="302"/>
    </row>
    <row r="12" spans="2:11" ht="12.75" customHeight="1">
      <c r="B12" s="304"/>
      <c r="C12" s="306"/>
      <c r="D12" s="306"/>
      <c r="E12" s="306"/>
      <c r="F12" s="306"/>
      <c r="G12" s="306"/>
      <c r="H12" s="306"/>
      <c r="I12" s="306"/>
      <c r="J12" s="306"/>
      <c r="K12" s="302"/>
    </row>
    <row r="13" spans="2:11" ht="15" customHeight="1">
      <c r="B13" s="304"/>
      <c r="C13" s="306"/>
      <c r="D13" s="425" t="s">
        <v>5534</v>
      </c>
      <c r="E13" s="425"/>
      <c r="F13" s="425"/>
      <c r="G13" s="425"/>
      <c r="H13" s="425"/>
      <c r="I13" s="425"/>
      <c r="J13" s="425"/>
      <c r="K13" s="302"/>
    </row>
    <row r="14" spans="2:11" ht="15" customHeight="1">
      <c r="B14" s="304"/>
      <c r="C14" s="306"/>
      <c r="D14" s="425" t="s">
        <v>5535</v>
      </c>
      <c r="E14" s="425"/>
      <c r="F14" s="425"/>
      <c r="G14" s="425"/>
      <c r="H14" s="425"/>
      <c r="I14" s="425"/>
      <c r="J14" s="425"/>
      <c r="K14" s="302"/>
    </row>
    <row r="15" spans="2:11" ht="15" customHeight="1">
      <c r="B15" s="304"/>
      <c r="C15" s="306"/>
      <c r="D15" s="425" t="s">
        <v>5536</v>
      </c>
      <c r="E15" s="425"/>
      <c r="F15" s="425"/>
      <c r="G15" s="425"/>
      <c r="H15" s="425"/>
      <c r="I15" s="425"/>
      <c r="J15" s="425"/>
      <c r="K15" s="302"/>
    </row>
    <row r="16" spans="2:11" ht="15" customHeight="1">
      <c r="B16" s="304"/>
      <c r="C16" s="306"/>
      <c r="D16" s="306"/>
      <c r="E16" s="307" t="s">
        <v>81</v>
      </c>
      <c r="F16" s="425" t="s">
        <v>5537</v>
      </c>
      <c r="G16" s="425"/>
      <c r="H16" s="425"/>
      <c r="I16" s="425"/>
      <c r="J16" s="425"/>
      <c r="K16" s="302"/>
    </row>
    <row r="17" spans="2:11" ht="15" customHeight="1">
      <c r="B17" s="304"/>
      <c r="C17" s="306"/>
      <c r="D17" s="306"/>
      <c r="E17" s="307" t="s">
        <v>5538</v>
      </c>
      <c r="F17" s="425" t="s">
        <v>5539</v>
      </c>
      <c r="G17" s="425"/>
      <c r="H17" s="425"/>
      <c r="I17" s="425"/>
      <c r="J17" s="425"/>
      <c r="K17" s="302"/>
    </row>
    <row r="18" spans="2:11" ht="15" customHeight="1">
      <c r="B18" s="304"/>
      <c r="C18" s="306"/>
      <c r="D18" s="306"/>
      <c r="E18" s="307" t="s">
        <v>5540</v>
      </c>
      <c r="F18" s="425" t="s">
        <v>5541</v>
      </c>
      <c r="G18" s="425"/>
      <c r="H18" s="425"/>
      <c r="I18" s="425"/>
      <c r="J18" s="425"/>
      <c r="K18" s="302"/>
    </row>
    <row r="19" spans="2:11" ht="15" customHeight="1">
      <c r="B19" s="304"/>
      <c r="C19" s="306"/>
      <c r="D19" s="306"/>
      <c r="E19" s="307" t="s">
        <v>5542</v>
      </c>
      <c r="F19" s="425" t="s">
        <v>5543</v>
      </c>
      <c r="G19" s="425"/>
      <c r="H19" s="425"/>
      <c r="I19" s="425"/>
      <c r="J19" s="425"/>
      <c r="K19" s="302"/>
    </row>
    <row r="20" spans="2:11" ht="15" customHeight="1">
      <c r="B20" s="304"/>
      <c r="C20" s="306"/>
      <c r="D20" s="306"/>
      <c r="E20" s="307" t="s">
        <v>2802</v>
      </c>
      <c r="F20" s="425" t="s">
        <v>2803</v>
      </c>
      <c r="G20" s="425"/>
      <c r="H20" s="425"/>
      <c r="I20" s="425"/>
      <c r="J20" s="425"/>
      <c r="K20" s="302"/>
    </row>
    <row r="21" spans="2:11" ht="15" customHeight="1">
      <c r="B21" s="304"/>
      <c r="C21" s="306"/>
      <c r="D21" s="306"/>
      <c r="E21" s="307" t="s">
        <v>101</v>
      </c>
      <c r="F21" s="425" t="s">
        <v>5544</v>
      </c>
      <c r="G21" s="425"/>
      <c r="H21" s="425"/>
      <c r="I21" s="425"/>
      <c r="J21" s="425"/>
      <c r="K21" s="302"/>
    </row>
    <row r="22" spans="2:11" ht="12.75" customHeight="1">
      <c r="B22" s="304"/>
      <c r="C22" s="306"/>
      <c r="D22" s="306"/>
      <c r="E22" s="306"/>
      <c r="F22" s="306"/>
      <c r="G22" s="306"/>
      <c r="H22" s="306"/>
      <c r="I22" s="306"/>
      <c r="J22" s="306"/>
      <c r="K22" s="302"/>
    </row>
    <row r="23" spans="2:11" ht="15" customHeight="1">
      <c r="B23" s="304"/>
      <c r="C23" s="425" t="s">
        <v>5545</v>
      </c>
      <c r="D23" s="425"/>
      <c r="E23" s="425"/>
      <c r="F23" s="425"/>
      <c r="G23" s="425"/>
      <c r="H23" s="425"/>
      <c r="I23" s="425"/>
      <c r="J23" s="425"/>
      <c r="K23" s="302"/>
    </row>
    <row r="24" spans="2:11" ht="15" customHeight="1">
      <c r="B24" s="304"/>
      <c r="C24" s="425" t="s">
        <v>5546</v>
      </c>
      <c r="D24" s="425"/>
      <c r="E24" s="425"/>
      <c r="F24" s="425"/>
      <c r="G24" s="425"/>
      <c r="H24" s="425"/>
      <c r="I24" s="425"/>
      <c r="J24" s="425"/>
      <c r="K24" s="302"/>
    </row>
    <row r="25" spans="2:11" ht="15" customHeight="1">
      <c r="B25" s="304"/>
      <c r="C25" s="305"/>
      <c r="D25" s="425" t="s">
        <v>5547</v>
      </c>
      <c r="E25" s="425"/>
      <c r="F25" s="425"/>
      <c r="G25" s="425"/>
      <c r="H25" s="425"/>
      <c r="I25" s="425"/>
      <c r="J25" s="425"/>
      <c r="K25" s="302"/>
    </row>
    <row r="26" spans="2:11" ht="15" customHeight="1">
      <c r="B26" s="304"/>
      <c r="C26" s="306"/>
      <c r="D26" s="425" t="s">
        <v>5548</v>
      </c>
      <c r="E26" s="425"/>
      <c r="F26" s="425"/>
      <c r="G26" s="425"/>
      <c r="H26" s="425"/>
      <c r="I26" s="425"/>
      <c r="J26" s="425"/>
      <c r="K26" s="302"/>
    </row>
    <row r="27" spans="2:11" ht="12.75" customHeight="1">
      <c r="B27" s="304"/>
      <c r="C27" s="306"/>
      <c r="D27" s="306"/>
      <c r="E27" s="306"/>
      <c r="F27" s="306"/>
      <c r="G27" s="306"/>
      <c r="H27" s="306"/>
      <c r="I27" s="306"/>
      <c r="J27" s="306"/>
      <c r="K27" s="302"/>
    </row>
    <row r="28" spans="2:11" ht="15" customHeight="1">
      <c r="B28" s="304"/>
      <c r="C28" s="306"/>
      <c r="D28" s="425" t="s">
        <v>5549</v>
      </c>
      <c r="E28" s="425"/>
      <c r="F28" s="425"/>
      <c r="G28" s="425"/>
      <c r="H28" s="425"/>
      <c r="I28" s="425"/>
      <c r="J28" s="425"/>
      <c r="K28" s="302"/>
    </row>
    <row r="29" spans="2:11" ht="15" customHeight="1">
      <c r="B29" s="304"/>
      <c r="C29" s="306"/>
      <c r="D29" s="425" t="s">
        <v>5550</v>
      </c>
      <c r="E29" s="425"/>
      <c r="F29" s="425"/>
      <c r="G29" s="425"/>
      <c r="H29" s="425"/>
      <c r="I29" s="425"/>
      <c r="J29" s="425"/>
      <c r="K29" s="302"/>
    </row>
    <row r="30" spans="2:11" ht="12.75" customHeight="1">
      <c r="B30" s="304"/>
      <c r="C30" s="306"/>
      <c r="D30" s="306"/>
      <c r="E30" s="306"/>
      <c r="F30" s="306"/>
      <c r="G30" s="306"/>
      <c r="H30" s="306"/>
      <c r="I30" s="306"/>
      <c r="J30" s="306"/>
      <c r="K30" s="302"/>
    </row>
    <row r="31" spans="2:11" ht="15" customHeight="1">
      <c r="B31" s="304"/>
      <c r="C31" s="306"/>
      <c r="D31" s="425" t="s">
        <v>5551</v>
      </c>
      <c r="E31" s="425"/>
      <c r="F31" s="425"/>
      <c r="G31" s="425"/>
      <c r="H31" s="425"/>
      <c r="I31" s="425"/>
      <c r="J31" s="425"/>
      <c r="K31" s="302"/>
    </row>
    <row r="32" spans="2:11" ht="15" customHeight="1">
      <c r="B32" s="304"/>
      <c r="C32" s="306"/>
      <c r="D32" s="425" t="s">
        <v>5552</v>
      </c>
      <c r="E32" s="425"/>
      <c r="F32" s="425"/>
      <c r="G32" s="425"/>
      <c r="H32" s="425"/>
      <c r="I32" s="425"/>
      <c r="J32" s="425"/>
      <c r="K32" s="302"/>
    </row>
    <row r="33" spans="2:11" ht="15" customHeight="1">
      <c r="B33" s="304"/>
      <c r="C33" s="306"/>
      <c r="D33" s="425" t="s">
        <v>5553</v>
      </c>
      <c r="E33" s="425"/>
      <c r="F33" s="425"/>
      <c r="G33" s="425"/>
      <c r="H33" s="425"/>
      <c r="I33" s="425"/>
      <c r="J33" s="425"/>
      <c r="K33" s="302"/>
    </row>
    <row r="34" spans="2:11" ht="15" customHeight="1">
      <c r="B34" s="304"/>
      <c r="C34" s="306"/>
      <c r="D34" s="305"/>
      <c r="E34" s="308" t="s">
        <v>180</v>
      </c>
      <c r="F34" s="305"/>
      <c r="G34" s="425" t="s">
        <v>5554</v>
      </c>
      <c r="H34" s="425"/>
      <c r="I34" s="425"/>
      <c r="J34" s="425"/>
      <c r="K34" s="302"/>
    </row>
    <row r="35" spans="2:11" ht="30.75" customHeight="1">
      <c r="B35" s="304"/>
      <c r="C35" s="306"/>
      <c r="D35" s="305"/>
      <c r="E35" s="308" t="s">
        <v>5555</v>
      </c>
      <c r="F35" s="305"/>
      <c r="G35" s="425" t="s">
        <v>5556</v>
      </c>
      <c r="H35" s="425"/>
      <c r="I35" s="425"/>
      <c r="J35" s="425"/>
      <c r="K35" s="302"/>
    </row>
    <row r="36" spans="2:11" ht="15" customHeight="1">
      <c r="B36" s="304"/>
      <c r="C36" s="306"/>
      <c r="D36" s="305"/>
      <c r="E36" s="308" t="s">
        <v>56</v>
      </c>
      <c r="F36" s="305"/>
      <c r="G36" s="425" t="s">
        <v>5557</v>
      </c>
      <c r="H36" s="425"/>
      <c r="I36" s="425"/>
      <c r="J36" s="425"/>
      <c r="K36" s="302"/>
    </row>
    <row r="37" spans="2:11" ht="15" customHeight="1">
      <c r="B37" s="304"/>
      <c r="C37" s="306"/>
      <c r="D37" s="305"/>
      <c r="E37" s="308" t="s">
        <v>181</v>
      </c>
      <c r="F37" s="305"/>
      <c r="G37" s="425" t="s">
        <v>5558</v>
      </c>
      <c r="H37" s="425"/>
      <c r="I37" s="425"/>
      <c r="J37" s="425"/>
      <c r="K37" s="302"/>
    </row>
    <row r="38" spans="2:11" ht="15" customHeight="1">
      <c r="B38" s="304"/>
      <c r="C38" s="306"/>
      <c r="D38" s="305"/>
      <c r="E38" s="308" t="s">
        <v>182</v>
      </c>
      <c r="F38" s="305"/>
      <c r="G38" s="425" t="s">
        <v>5559</v>
      </c>
      <c r="H38" s="425"/>
      <c r="I38" s="425"/>
      <c r="J38" s="425"/>
      <c r="K38" s="302"/>
    </row>
    <row r="39" spans="2:11" ht="15" customHeight="1">
      <c r="B39" s="304"/>
      <c r="C39" s="306"/>
      <c r="D39" s="305"/>
      <c r="E39" s="308" t="s">
        <v>183</v>
      </c>
      <c r="F39" s="305"/>
      <c r="G39" s="425" t="s">
        <v>5560</v>
      </c>
      <c r="H39" s="425"/>
      <c r="I39" s="425"/>
      <c r="J39" s="425"/>
      <c r="K39" s="302"/>
    </row>
    <row r="40" spans="2:11" ht="15" customHeight="1">
      <c r="B40" s="304"/>
      <c r="C40" s="306"/>
      <c r="D40" s="305"/>
      <c r="E40" s="308" t="s">
        <v>5561</v>
      </c>
      <c r="F40" s="305"/>
      <c r="G40" s="425" t="s">
        <v>5562</v>
      </c>
      <c r="H40" s="425"/>
      <c r="I40" s="425"/>
      <c r="J40" s="425"/>
      <c r="K40" s="302"/>
    </row>
    <row r="41" spans="2:11" ht="15" customHeight="1">
      <c r="B41" s="304"/>
      <c r="C41" s="306"/>
      <c r="D41" s="305"/>
      <c r="E41" s="308"/>
      <c r="F41" s="305"/>
      <c r="G41" s="425" t="s">
        <v>5563</v>
      </c>
      <c r="H41" s="425"/>
      <c r="I41" s="425"/>
      <c r="J41" s="425"/>
      <c r="K41" s="302"/>
    </row>
    <row r="42" spans="2:11" ht="15" customHeight="1">
      <c r="B42" s="304"/>
      <c r="C42" s="306"/>
      <c r="D42" s="305"/>
      <c r="E42" s="308" t="s">
        <v>5564</v>
      </c>
      <c r="F42" s="305"/>
      <c r="G42" s="425" t="s">
        <v>5565</v>
      </c>
      <c r="H42" s="425"/>
      <c r="I42" s="425"/>
      <c r="J42" s="425"/>
      <c r="K42" s="302"/>
    </row>
    <row r="43" spans="2:11" ht="15" customHeight="1">
      <c r="B43" s="304"/>
      <c r="C43" s="306"/>
      <c r="D43" s="305"/>
      <c r="E43" s="308" t="s">
        <v>185</v>
      </c>
      <c r="F43" s="305"/>
      <c r="G43" s="425" t="s">
        <v>5566</v>
      </c>
      <c r="H43" s="425"/>
      <c r="I43" s="425"/>
      <c r="J43" s="425"/>
      <c r="K43" s="302"/>
    </row>
    <row r="44" spans="2:11" ht="12.75" customHeight="1">
      <c r="B44" s="304"/>
      <c r="C44" s="306"/>
      <c r="D44" s="305"/>
      <c r="E44" s="305"/>
      <c r="F44" s="305"/>
      <c r="G44" s="305"/>
      <c r="H44" s="305"/>
      <c r="I44" s="305"/>
      <c r="J44" s="305"/>
      <c r="K44" s="302"/>
    </row>
    <row r="45" spans="2:11" ht="15" customHeight="1">
      <c r="B45" s="304"/>
      <c r="C45" s="306"/>
      <c r="D45" s="425" t="s">
        <v>5567</v>
      </c>
      <c r="E45" s="425"/>
      <c r="F45" s="425"/>
      <c r="G45" s="425"/>
      <c r="H45" s="425"/>
      <c r="I45" s="425"/>
      <c r="J45" s="425"/>
      <c r="K45" s="302"/>
    </row>
    <row r="46" spans="2:11" ht="15" customHeight="1">
      <c r="B46" s="304"/>
      <c r="C46" s="306"/>
      <c r="D46" s="306"/>
      <c r="E46" s="425" t="s">
        <v>5568</v>
      </c>
      <c r="F46" s="425"/>
      <c r="G46" s="425"/>
      <c r="H46" s="425"/>
      <c r="I46" s="425"/>
      <c r="J46" s="425"/>
      <c r="K46" s="302"/>
    </row>
    <row r="47" spans="2:11" ht="15" customHeight="1">
      <c r="B47" s="304"/>
      <c r="C47" s="306"/>
      <c r="D47" s="306"/>
      <c r="E47" s="425" t="s">
        <v>5569</v>
      </c>
      <c r="F47" s="425"/>
      <c r="G47" s="425"/>
      <c r="H47" s="425"/>
      <c r="I47" s="425"/>
      <c r="J47" s="425"/>
      <c r="K47" s="302"/>
    </row>
    <row r="48" spans="2:11" ht="15" customHeight="1">
      <c r="B48" s="304"/>
      <c r="C48" s="306"/>
      <c r="D48" s="306"/>
      <c r="E48" s="425" t="s">
        <v>5570</v>
      </c>
      <c r="F48" s="425"/>
      <c r="G48" s="425"/>
      <c r="H48" s="425"/>
      <c r="I48" s="425"/>
      <c r="J48" s="425"/>
      <c r="K48" s="302"/>
    </row>
    <row r="49" spans="2:11" ht="15" customHeight="1">
      <c r="B49" s="304"/>
      <c r="C49" s="306"/>
      <c r="D49" s="425" t="s">
        <v>5571</v>
      </c>
      <c r="E49" s="425"/>
      <c r="F49" s="425"/>
      <c r="G49" s="425"/>
      <c r="H49" s="425"/>
      <c r="I49" s="425"/>
      <c r="J49" s="425"/>
      <c r="K49" s="302"/>
    </row>
    <row r="50" spans="2:11" ht="25.5" customHeight="1">
      <c r="B50" s="301"/>
      <c r="C50" s="428" t="s">
        <v>5572</v>
      </c>
      <c r="D50" s="428"/>
      <c r="E50" s="428"/>
      <c r="F50" s="428"/>
      <c r="G50" s="428"/>
      <c r="H50" s="428"/>
      <c r="I50" s="428"/>
      <c r="J50" s="428"/>
      <c r="K50" s="302"/>
    </row>
    <row r="51" spans="2:11" ht="5.25" customHeight="1">
      <c r="B51" s="301"/>
      <c r="C51" s="303"/>
      <c r="D51" s="303"/>
      <c r="E51" s="303"/>
      <c r="F51" s="303"/>
      <c r="G51" s="303"/>
      <c r="H51" s="303"/>
      <c r="I51" s="303"/>
      <c r="J51" s="303"/>
      <c r="K51" s="302"/>
    </row>
    <row r="52" spans="2:11" ht="15" customHeight="1">
      <c r="B52" s="301"/>
      <c r="C52" s="425" t="s">
        <v>5573</v>
      </c>
      <c r="D52" s="425"/>
      <c r="E52" s="425"/>
      <c r="F52" s="425"/>
      <c r="G52" s="425"/>
      <c r="H52" s="425"/>
      <c r="I52" s="425"/>
      <c r="J52" s="425"/>
      <c r="K52" s="302"/>
    </row>
    <row r="53" spans="2:11" ht="15" customHeight="1">
      <c r="B53" s="301"/>
      <c r="C53" s="425" t="s">
        <v>5574</v>
      </c>
      <c r="D53" s="425"/>
      <c r="E53" s="425"/>
      <c r="F53" s="425"/>
      <c r="G53" s="425"/>
      <c r="H53" s="425"/>
      <c r="I53" s="425"/>
      <c r="J53" s="425"/>
      <c r="K53" s="302"/>
    </row>
    <row r="54" spans="2:11" ht="12.75" customHeight="1">
      <c r="B54" s="301"/>
      <c r="C54" s="305"/>
      <c r="D54" s="305"/>
      <c r="E54" s="305"/>
      <c r="F54" s="305"/>
      <c r="G54" s="305"/>
      <c r="H54" s="305"/>
      <c r="I54" s="305"/>
      <c r="J54" s="305"/>
      <c r="K54" s="302"/>
    </row>
    <row r="55" spans="2:11" ht="15" customHeight="1">
      <c r="B55" s="301"/>
      <c r="C55" s="425" t="s">
        <v>5575</v>
      </c>
      <c r="D55" s="425"/>
      <c r="E55" s="425"/>
      <c r="F55" s="425"/>
      <c r="G55" s="425"/>
      <c r="H55" s="425"/>
      <c r="I55" s="425"/>
      <c r="J55" s="425"/>
      <c r="K55" s="302"/>
    </row>
    <row r="56" spans="2:11" ht="15" customHeight="1">
      <c r="B56" s="301"/>
      <c r="C56" s="306"/>
      <c r="D56" s="425" t="s">
        <v>5576</v>
      </c>
      <c r="E56" s="425"/>
      <c r="F56" s="425"/>
      <c r="G56" s="425"/>
      <c r="H56" s="425"/>
      <c r="I56" s="425"/>
      <c r="J56" s="425"/>
      <c r="K56" s="302"/>
    </row>
    <row r="57" spans="2:11" ht="15" customHeight="1">
      <c r="B57" s="301"/>
      <c r="C57" s="306"/>
      <c r="D57" s="425" t="s">
        <v>5577</v>
      </c>
      <c r="E57" s="425"/>
      <c r="F57" s="425"/>
      <c r="G57" s="425"/>
      <c r="H57" s="425"/>
      <c r="I57" s="425"/>
      <c r="J57" s="425"/>
      <c r="K57" s="302"/>
    </row>
    <row r="58" spans="2:11" ht="15" customHeight="1">
      <c r="B58" s="301"/>
      <c r="C58" s="306"/>
      <c r="D58" s="425" t="s">
        <v>5578</v>
      </c>
      <c r="E58" s="425"/>
      <c r="F58" s="425"/>
      <c r="G58" s="425"/>
      <c r="H58" s="425"/>
      <c r="I58" s="425"/>
      <c r="J58" s="425"/>
      <c r="K58" s="302"/>
    </row>
    <row r="59" spans="2:11" ht="15" customHeight="1">
      <c r="B59" s="301"/>
      <c r="C59" s="306"/>
      <c r="D59" s="425" t="s">
        <v>5579</v>
      </c>
      <c r="E59" s="425"/>
      <c r="F59" s="425"/>
      <c r="G59" s="425"/>
      <c r="H59" s="425"/>
      <c r="I59" s="425"/>
      <c r="J59" s="425"/>
      <c r="K59" s="302"/>
    </row>
    <row r="60" spans="2:11" ht="15" customHeight="1">
      <c r="B60" s="301"/>
      <c r="C60" s="306"/>
      <c r="D60" s="427" t="s">
        <v>5580</v>
      </c>
      <c r="E60" s="427"/>
      <c r="F60" s="427"/>
      <c r="G60" s="427"/>
      <c r="H60" s="427"/>
      <c r="I60" s="427"/>
      <c r="J60" s="427"/>
      <c r="K60" s="302"/>
    </row>
    <row r="61" spans="2:11" ht="15" customHeight="1">
      <c r="B61" s="301"/>
      <c r="C61" s="306"/>
      <c r="D61" s="425" t="s">
        <v>5581</v>
      </c>
      <c r="E61" s="425"/>
      <c r="F61" s="425"/>
      <c r="G61" s="425"/>
      <c r="H61" s="425"/>
      <c r="I61" s="425"/>
      <c r="J61" s="425"/>
      <c r="K61" s="302"/>
    </row>
    <row r="62" spans="2:11" ht="12.75" customHeight="1">
      <c r="B62" s="301"/>
      <c r="C62" s="306"/>
      <c r="D62" s="306"/>
      <c r="E62" s="309"/>
      <c r="F62" s="306"/>
      <c r="G62" s="306"/>
      <c r="H62" s="306"/>
      <c r="I62" s="306"/>
      <c r="J62" s="306"/>
      <c r="K62" s="302"/>
    </row>
    <row r="63" spans="2:11" ht="15" customHeight="1">
      <c r="B63" s="301"/>
      <c r="C63" s="306"/>
      <c r="D63" s="425" t="s">
        <v>5582</v>
      </c>
      <c r="E63" s="425"/>
      <c r="F63" s="425"/>
      <c r="G63" s="425"/>
      <c r="H63" s="425"/>
      <c r="I63" s="425"/>
      <c r="J63" s="425"/>
      <c r="K63" s="302"/>
    </row>
    <row r="64" spans="2:11" ht="15" customHeight="1">
      <c r="B64" s="301"/>
      <c r="C64" s="306"/>
      <c r="D64" s="427" t="s">
        <v>5583</v>
      </c>
      <c r="E64" s="427"/>
      <c r="F64" s="427"/>
      <c r="G64" s="427"/>
      <c r="H64" s="427"/>
      <c r="I64" s="427"/>
      <c r="J64" s="427"/>
      <c r="K64" s="302"/>
    </row>
    <row r="65" spans="2:11" ht="15" customHeight="1">
      <c r="B65" s="301"/>
      <c r="C65" s="306"/>
      <c r="D65" s="425" t="s">
        <v>5584</v>
      </c>
      <c r="E65" s="425"/>
      <c r="F65" s="425"/>
      <c r="G65" s="425"/>
      <c r="H65" s="425"/>
      <c r="I65" s="425"/>
      <c r="J65" s="425"/>
      <c r="K65" s="302"/>
    </row>
    <row r="66" spans="2:11" ht="15" customHeight="1">
      <c r="B66" s="301"/>
      <c r="C66" s="306"/>
      <c r="D66" s="425" t="s">
        <v>5585</v>
      </c>
      <c r="E66" s="425"/>
      <c r="F66" s="425"/>
      <c r="G66" s="425"/>
      <c r="H66" s="425"/>
      <c r="I66" s="425"/>
      <c r="J66" s="425"/>
      <c r="K66" s="302"/>
    </row>
    <row r="67" spans="2:11" ht="15" customHeight="1">
      <c r="B67" s="301"/>
      <c r="C67" s="306"/>
      <c r="D67" s="425" t="s">
        <v>5586</v>
      </c>
      <c r="E67" s="425"/>
      <c r="F67" s="425"/>
      <c r="G67" s="425"/>
      <c r="H67" s="425"/>
      <c r="I67" s="425"/>
      <c r="J67" s="425"/>
      <c r="K67" s="302"/>
    </row>
    <row r="68" spans="2:11" ht="15" customHeight="1">
      <c r="B68" s="301"/>
      <c r="C68" s="306"/>
      <c r="D68" s="425" t="s">
        <v>5587</v>
      </c>
      <c r="E68" s="425"/>
      <c r="F68" s="425"/>
      <c r="G68" s="425"/>
      <c r="H68" s="425"/>
      <c r="I68" s="425"/>
      <c r="J68" s="425"/>
      <c r="K68" s="302"/>
    </row>
    <row r="69" spans="2:11" ht="12.75" customHeight="1">
      <c r="B69" s="310"/>
      <c r="C69" s="311"/>
      <c r="D69" s="311"/>
      <c r="E69" s="311"/>
      <c r="F69" s="311"/>
      <c r="G69" s="311"/>
      <c r="H69" s="311"/>
      <c r="I69" s="311"/>
      <c r="J69" s="311"/>
      <c r="K69" s="312"/>
    </row>
    <row r="70" spans="2:11" ht="18.75" customHeight="1">
      <c r="B70" s="313"/>
      <c r="C70" s="313"/>
      <c r="D70" s="313"/>
      <c r="E70" s="313"/>
      <c r="F70" s="313"/>
      <c r="G70" s="313"/>
      <c r="H70" s="313"/>
      <c r="I70" s="313"/>
      <c r="J70" s="313"/>
      <c r="K70" s="314"/>
    </row>
    <row r="71" spans="2:11" ht="18.75" customHeight="1">
      <c r="B71" s="314"/>
      <c r="C71" s="314"/>
      <c r="D71" s="314"/>
      <c r="E71" s="314"/>
      <c r="F71" s="314"/>
      <c r="G71" s="314"/>
      <c r="H71" s="314"/>
      <c r="I71" s="314"/>
      <c r="J71" s="314"/>
      <c r="K71" s="314"/>
    </row>
    <row r="72" spans="2:11" ht="7.5" customHeight="1">
      <c r="B72" s="315"/>
      <c r="C72" s="316"/>
      <c r="D72" s="316"/>
      <c r="E72" s="316"/>
      <c r="F72" s="316"/>
      <c r="G72" s="316"/>
      <c r="H72" s="316"/>
      <c r="I72" s="316"/>
      <c r="J72" s="316"/>
      <c r="K72" s="317"/>
    </row>
    <row r="73" spans="2:11" ht="45" customHeight="1">
      <c r="B73" s="318"/>
      <c r="C73" s="426" t="s">
        <v>5526</v>
      </c>
      <c r="D73" s="426"/>
      <c r="E73" s="426"/>
      <c r="F73" s="426"/>
      <c r="G73" s="426"/>
      <c r="H73" s="426"/>
      <c r="I73" s="426"/>
      <c r="J73" s="426"/>
      <c r="K73" s="319"/>
    </row>
    <row r="74" spans="2:11" ht="17.25" customHeight="1">
      <c r="B74" s="318"/>
      <c r="C74" s="320" t="s">
        <v>5588</v>
      </c>
      <c r="D74" s="320"/>
      <c r="E74" s="320"/>
      <c r="F74" s="320" t="s">
        <v>5589</v>
      </c>
      <c r="G74" s="321"/>
      <c r="H74" s="320" t="s">
        <v>181</v>
      </c>
      <c r="I74" s="320" t="s">
        <v>60</v>
      </c>
      <c r="J74" s="320" t="s">
        <v>5590</v>
      </c>
      <c r="K74" s="319"/>
    </row>
    <row r="75" spans="2:11" ht="17.25" customHeight="1">
      <c r="B75" s="318"/>
      <c r="C75" s="322" t="s">
        <v>5591</v>
      </c>
      <c r="D75" s="322"/>
      <c r="E75" s="322"/>
      <c r="F75" s="323" t="s">
        <v>5592</v>
      </c>
      <c r="G75" s="324"/>
      <c r="H75" s="322"/>
      <c r="I75" s="322"/>
      <c r="J75" s="322" t="s">
        <v>5593</v>
      </c>
      <c r="K75" s="319"/>
    </row>
    <row r="76" spans="2:11" ht="5.25" customHeight="1">
      <c r="B76" s="318"/>
      <c r="C76" s="325"/>
      <c r="D76" s="325"/>
      <c r="E76" s="325"/>
      <c r="F76" s="325"/>
      <c r="G76" s="326"/>
      <c r="H76" s="325"/>
      <c r="I76" s="325"/>
      <c r="J76" s="325"/>
      <c r="K76" s="319"/>
    </row>
    <row r="77" spans="2:11" ht="15" customHeight="1">
      <c r="B77" s="318"/>
      <c r="C77" s="308" t="s">
        <v>56</v>
      </c>
      <c r="D77" s="325"/>
      <c r="E77" s="325"/>
      <c r="F77" s="327" t="s">
        <v>5594</v>
      </c>
      <c r="G77" s="326"/>
      <c r="H77" s="308" t="s">
        <v>5595</v>
      </c>
      <c r="I77" s="308" t="s">
        <v>5596</v>
      </c>
      <c r="J77" s="308">
        <v>20</v>
      </c>
      <c r="K77" s="319"/>
    </row>
    <row r="78" spans="2:11" ht="15" customHeight="1">
      <c r="B78" s="318"/>
      <c r="C78" s="308" t="s">
        <v>5597</v>
      </c>
      <c r="D78" s="308"/>
      <c r="E78" s="308"/>
      <c r="F78" s="327" t="s">
        <v>5594</v>
      </c>
      <c r="G78" s="326"/>
      <c r="H78" s="308" t="s">
        <v>5598</v>
      </c>
      <c r="I78" s="308" t="s">
        <v>5596</v>
      </c>
      <c r="J78" s="308">
        <v>120</v>
      </c>
      <c r="K78" s="319"/>
    </row>
    <row r="79" spans="2:11" ht="15" customHeight="1">
      <c r="B79" s="328"/>
      <c r="C79" s="308" t="s">
        <v>5599</v>
      </c>
      <c r="D79" s="308"/>
      <c r="E79" s="308"/>
      <c r="F79" s="327" t="s">
        <v>5600</v>
      </c>
      <c r="G79" s="326"/>
      <c r="H79" s="308" t="s">
        <v>5601</v>
      </c>
      <c r="I79" s="308" t="s">
        <v>5596</v>
      </c>
      <c r="J79" s="308">
        <v>50</v>
      </c>
      <c r="K79" s="319"/>
    </row>
    <row r="80" spans="2:11" ht="15" customHeight="1">
      <c r="B80" s="328"/>
      <c r="C80" s="308" t="s">
        <v>5602</v>
      </c>
      <c r="D80" s="308"/>
      <c r="E80" s="308"/>
      <c r="F80" s="327" t="s">
        <v>5594</v>
      </c>
      <c r="G80" s="326"/>
      <c r="H80" s="308" t="s">
        <v>5603</v>
      </c>
      <c r="I80" s="308" t="s">
        <v>5604</v>
      </c>
      <c r="J80" s="308"/>
      <c r="K80" s="319"/>
    </row>
    <row r="81" spans="2:11" ht="15" customHeight="1">
      <c r="B81" s="328"/>
      <c r="C81" s="329" t="s">
        <v>5605</v>
      </c>
      <c r="D81" s="329"/>
      <c r="E81" s="329"/>
      <c r="F81" s="330" t="s">
        <v>5600</v>
      </c>
      <c r="G81" s="329"/>
      <c r="H81" s="329" t="s">
        <v>5606</v>
      </c>
      <c r="I81" s="329" t="s">
        <v>5596</v>
      </c>
      <c r="J81" s="329">
        <v>15</v>
      </c>
      <c r="K81" s="319"/>
    </row>
    <row r="82" spans="2:11" ht="15" customHeight="1">
      <c r="B82" s="328"/>
      <c r="C82" s="329" t="s">
        <v>5607</v>
      </c>
      <c r="D82" s="329"/>
      <c r="E82" s="329"/>
      <c r="F82" s="330" t="s">
        <v>5600</v>
      </c>
      <c r="G82" s="329"/>
      <c r="H82" s="329" t="s">
        <v>5608</v>
      </c>
      <c r="I82" s="329" t="s">
        <v>5596</v>
      </c>
      <c r="J82" s="329">
        <v>15</v>
      </c>
      <c r="K82" s="319"/>
    </row>
    <row r="83" spans="2:11" ht="15" customHeight="1">
      <c r="B83" s="328"/>
      <c r="C83" s="329" t="s">
        <v>5609</v>
      </c>
      <c r="D83" s="329"/>
      <c r="E83" s="329"/>
      <c r="F83" s="330" t="s">
        <v>5600</v>
      </c>
      <c r="G83" s="329"/>
      <c r="H83" s="329" t="s">
        <v>5610</v>
      </c>
      <c r="I83" s="329" t="s">
        <v>5596</v>
      </c>
      <c r="J83" s="329">
        <v>20</v>
      </c>
      <c r="K83" s="319"/>
    </row>
    <row r="84" spans="2:11" ht="15" customHeight="1">
      <c r="B84" s="328"/>
      <c r="C84" s="329" t="s">
        <v>5611</v>
      </c>
      <c r="D84" s="329"/>
      <c r="E84" s="329"/>
      <c r="F84" s="330" t="s">
        <v>5600</v>
      </c>
      <c r="G84" s="329"/>
      <c r="H84" s="329" t="s">
        <v>5612</v>
      </c>
      <c r="I84" s="329" t="s">
        <v>5596</v>
      </c>
      <c r="J84" s="329">
        <v>20</v>
      </c>
      <c r="K84" s="319"/>
    </row>
    <row r="85" spans="2:11" ht="15" customHeight="1">
      <c r="B85" s="328"/>
      <c r="C85" s="308" t="s">
        <v>5613</v>
      </c>
      <c r="D85" s="308"/>
      <c r="E85" s="308"/>
      <c r="F85" s="327" t="s">
        <v>5600</v>
      </c>
      <c r="G85" s="326"/>
      <c r="H85" s="308" t="s">
        <v>5614</v>
      </c>
      <c r="I85" s="308" t="s">
        <v>5596</v>
      </c>
      <c r="J85" s="308">
        <v>50</v>
      </c>
      <c r="K85" s="319"/>
    </row>
    <row r="86" spans="2:11" ht="15" customHeight="1">
      <c r="B86" s="328"/>
      <c r="C86" s="308" t="s">
        <v>5615</v>
      </c>
      <c r="D86" s="308"/>
      <c r="E86" s="308"/>
      <c r="F86" s="327" t="s">
        <v>5600</v>
      </c>
      <c r="G86" s="326"/>
      <c r="H86" s="308" t="s">
        <v>5616</v>
      </c>
      <c r="I86" s="308" t="s">
        <v>5596</v>
      </c>
      <c r="J86" s="308">
        <v>20</v>
      </c>
      <c r="K86" s="319"/>
    </row>
    <row r="87" spans="2:11" ht="15" customHeight="1">
      <c r="B87" s="328"/>
      <c r="C87" s="308" t="s">
        <v>5617</v>
      </c>
      <c r="D87" s="308"/>
      <c r="E87" s="308"/>
      <c r="F87" s="327" t="s">
        <v>5600</v>
      </c>
      <c r="G87" s="326"/>
      <c r="H87" s="308" t="s">
        <v>5618</v>
      </c>
      <c r="I87" s="308" t="s">
        <v>5596</v>
      </c>
      <c r="J87" s="308">
        <v>20</v>
      </c>
      <c r="K87" s="319"/>
    </row>
    <row r="88" spans="2:11" ht="15" customHeight="1">
      <c r="B88" s="328"/>
      <c r="C88" s="308" t="s">
        <v>5619</v>
      </c>
      <c r="D88" s="308"/>
      <c r="E88" s="308"/>
      <c r="F88" s="327" t="s">
        <v>5600</v>
      </c>
      <c r="G88" s="326"/>
      <c r="H88" s="308" t="s">
        <v>5620</v>
      </c>
      <c r="I88" s="308" t="s">
        <v>5596</v>
      </c>
      <c r="J88" s="308">
        <v>50</v>
      </c>
      <c r="K88" s="319"/>
    </row>
    <row r="89" spans="2:11" ht="15" customHeight="1">
      <c r="B89" s="328"/>
      <c r="C89" s="308" t="s">
        <v>5621</v>
      </c>
      <c r="D89" s="308"/>
      <c r="E89" s="308"/>
      <c r="F89" s="327" t="s">
        <v>5600</v>
      </c>
      <c r="G89" s="326"/>
      <c r="H89" s="308" t="s">
        <v>5621</v>
      </c>
      <c r="I89" s="308" t="s">
        <v>5596</v>
      </c>
      <c r="J89" s="308">
        <v>50</v>
      </c>
      <c r="K89" s="319"/>
    </row>
    <row r="90" spans="2:11" ht="15" customHeight="1">
      <c r="B90" s="328"/>
      <c r="C90" s="308" t="s">
        <v>186</v>
      </c>
      <c r="D90" s="308"/>
      <c r="E90" s="308"/>
      <c r="F90" s="327" t="s">
        <v>5600</v>
      </c>
      <c r="G90" s="326"/>
      <c r="H90" s="308" t="s">
        <v>5622</v>
      </c>
      <c r="I90" s="308" t="s">
        <v>5596</v>
      </c>
      <c r="J90" s="308">
        <v>255</v>
      </c>
      <c r="K90" s="319"/>
    </row>
    <row r="91" spans="2:11" ht="15" customHeight="1">
      <c r="B91" s="328"/>
      <c r="C91" s="308" t="s">
        <v>5623</v>
      </c>
      <c r="D91" s="308"/>
      <c r="E91" s="308"/>
      <c r="F91" s="327" t="s">
        <v>5594</v>
      </c>
      <c r="G91" s="326"/>
      <c r="H91" s="308" t="s">
        <v>5624</v>
      </c>
      <c r="I91" s="308" t="s">
        <v>5625</v>
      </c>
      <c r="J91" s="308"/>
      <c r="K91" s="319"/>
    </row>
    <row r="92" spans="2:11" ht="15" customHeight="1">
      <c r="B92" s="328"/>
      <c r="C92" s="308" t="s">
        <v>5626</v>
      </c>
      <c r="D92" s="308"/>
      <c r="E92" s="308"/>
      <c r="F92" s="327" t="s">
        <v>5594</v>
      </c>
      <c r="G92" s="326"/>
      <c r="H92" s="308" t="s">
        <v>5627</v>
      </c>
      <c r="I92" s="308" t="s">
        <v>5628</v>
      </c>
      <c r="J92" s="308"/>
      <c r="K92" s="319"/>
    </row>
    <row r="93" spans="2:11" ht="15" customHeight="1">
      <c r="B93" s="328"/>
      <c r="C93" s="308" t="s">
        <v>5629</v>
      </c>
      <c r="D93" s="308"/>
      <c r="E93" s="308"/>
      <c r="F93" s="327" t="s">
        <v>5594</v>
      </c>
      <c r="G93" s="326"/>
      <c r="H93" s="308" t="s">
        <v>5629</v>
      </c>
      <c r="I93" s="308" t="s">
        <v>5628</v>
      </c>
      <c r="J93" s="308"/>
      <c r="K93" s="319"/>
    </row>
    <row r="94" spans="2:11" ht="15" customHeight="1">
      <c r="B94" s="328"/>
      <c r="C94" s="308" t="s">
        <v>41</v>
      </c>
      <c r="D94" s="308"/>
      <c r="E94" s="308"/>
      <c r="F94" s="327" t="s">
        <v>5594</v>
      </c>
      <c r="G94" s="326"/>
      <c r="H94" s="308" t="s">
        <v>5630</v>
      </c>
      <c r="I94" s="308" t="s">
        <v>5628</v>
      </c>
      <c r="J94" s="308"/>
      <c r="K94" s="319"/>
    </row>
    <row r="95" spans="2:11" ht="15" customHeight="1">
      <c r="B95" s="328"/>
      <c r="C95" s="308" t="s">
        <v>51</v>
      </c>
      <c r="D95" s="308"/>
      <c r="E95" s="308"/>
      <c r="F95" s="327" t="s">
        <v>5594</v>
      </c>
      <c r="G95" s="326"/>
      <c r="H95" s="308" t="s">
        <v>5631</v>
      </c>
      <c r="I95" s="308" t="s">
        <v>5628</v>
      </c>
      <c r="J95" s="308"/>
      <c r="K95" s="319"/>
    </row>
    <row r="96" spans="2:11" ht="15" customHeight="1">
      <c r="B96" s="331"/>
      <c r="C96" s="332"/>
      <c r="D96" s="332"/>
      <c r="E96" s="332"/>
      <c r="F96" s="332"/>
      <c r="G96" s="332"/>
      <c r="H96" s="332"/>
      <c r="I96" s="332"/>
      <c r="J96" s="332"/>
      <c r="K96" s="333"/>
    </row>
    <row r="97" spans="2:11" ht="18.75" customHeight="1">
      <c r="B97" s="334"/>
      <c r="C97" s="335"/>
      <c r="D97" s="335"/>
      <c r="E97" s="335"/>
      <c r="F97" s="335"/>
      <c r="G97" s="335"/>
      <c r="H97" s="335"/>
      <c r="I97" s="335"/>
      <c r="J97" s="335"/>
      <c r="K97" s="334"/>
    </row>
    <row r="98" spans="2:11" ht="18.75" customHeight="1">
      <c r="B98" s="314"/>
      <c r="C98" s="314"/>
      <c r="D98" s="314"/>
      <c r="E98" s="314"/>
      <c r="F98" s="314"/>
      <c r="G98" s="314"/>
      <c r="H98" s="314"/>
      <c r="I98" s="314"/>
      <c r="J98" s="314"/>
      <c r="K98" s="314"/>
    </row>
    <row r="99" spans="2:11" ht="7.5" customHeight="1">
      <c r="B99" s="315"/>
      <c r="C99" s="316"/>
      <c r="D99" s="316"/>
      <c r="E99" s="316"/>
      <c r="F99" s="316"/>
      <c r="G99" s="316"/>
      <c r="H99" s="316"/>
      <c r="I99" s="316"/>
      <c r="J99" s="316"/>
      <c r="K99" s="317"/>
    </row>
    <row r="100" spans="2:11" ht="45" customHeight="1">
      <c r="B100" s="318"/>
      <c r="C100" s="426" t="s">
        <v>5632</v>
      </c>
      <c r="D100" s="426"/>
      <c r="E100" s="426"/>
      <c r="F100" s="426"/>
      <c r="G100" s="426"/>
      <c r="H100" s="426"/>
      <c r="I100" s="426"/>
      <c r="J100" s="426"/>
      <c r="K100" s="319"/>
    </row>
    <row r="101" spans="2:11" ht="17.25" customHeight="1">
      <c r="B101" s="318"/>
      <c r="C101" s="320" t="s">
        <v>5588</v>
      </c>
      <c r="D101" s="320"/>
      <c r="E101" s="320"/>
      <c r="F101" s="320" t="s">
        <v>5589</v>
      </c>
      <c r="G101" s="321"/>
      <c r="H101" s="320" t="s">
        <v>181</v>
      </c>
      <c r="I101" s="320" t="s">
        <v>60</v>
      </c>
      <c r="J101" s="320" t="s">
        <v>5590</v>
      </c>
      <c r="K101" s="319"/>
    </row>
    <row r="102" spans="2:11" ht="17.25" customHeight="1">
      <c r="B102" s="318"/>
      <c r="C102" s="322" t="s">
        <v>5591</v>
      </c>
      <c r="D102" s="322"/>
      <c r="E102" s="322"/>
      <c r="F102" s="323" t="s">
        <v>5592</v>
      </c>
      <c r="G102" s="324"/>
      <c r="H102" s="322"/>
      <c r="I102" s="322"/>
      <c r="J102" s="322" t="s">
        <v>5593</v>
      </c>
      <c r="K102" s="319"/>
    </row>
    <row r="103" spans="2:11" ht="5.25" customHeight="1">
      <c r="B103" s="318"/>
      <c r="C103" s="320"/>
      <c r="D103" s="320"/>
      <c r="E103" s="320"/>
      <c r="F103" s="320"/>
      <c r="G103" s="336"/>
      <c r="H103" s="320"/>
      <c r="I103" s="320"/>
      <c r="J103" s="320"/>
      <c r="K103" s="319"/>
    </row>
    <row r="104" spans="2:11" ht="15" customHeight="1">
      <c r="B104" s="318"/>
      <c r="C104" s="308" t="s">
        <v>56</v>
      </c>
      <c r="D104" s="325"/>
      <c r="E104" s="325"/>
      <c r="F104" s="327" t="s">
        <v>5594</v>
      </c>
      <c r="G104" s="336"/>
      <c r="H104" s="308" t="s">
        <v>5633</v>
      </c>
      <c r="I104" s="308" t="s">
        <v>5596</v>
      </c>
      <c r="J104" s="308">
        <v>20</v>
      </c>
      <c r="K104" s="319"/>
    </row>
    <row r="105" spans="2:11" ht="15" customHeight="1">
      <c r="B105" s="318"/>
      <c r="C105" s="308" t="s">
        <v>5597</v>
      </c>
      <c r="D105" s="308"/>
      <c r="E105" s="308"/>
      <c r="F105" s="327" t="s">
        <v>5594</v>
      </c>
      <c r="G105" s="308"/>
      <c r="H105" s="308" t="s">
        <v>5633</v>
      </c>
      <c r="I105" s="308" t="s">
        <v>5596</v>
      </c>
      <c r="J105" s="308">
        <v>120</v>
      </c>
      <c r="K105" s="319"/>
    </row>
    <row r="106" spans="2:11" ht="15" customHeight="1">
      <c r="B106" s="328"/>
      <c r="C106" s="308" t="s">
        <v>5599</v>
      </c>
      <c r="D106" s="308"/>
      <c r="E106" s="308"/>
      <c r="F106" s="327" t="s">
        <v>5600</v>
      </c>
      <c r="G106" s="308"/>
      <c r="H106" s="308" t="s">
        <v>5633</v>
      </c>
      <c r="I106" s="308" t="s">
        <v>5596</v>
      </c>
      <c r="J106" s="308">
        <v>50</v>
      </c>
      <c r="K106" s="319"/>
    </row>
    <row r="107" spans="2:11" ht="15" customHeight="1">
      <c r="B107" s="328"/>
      <c r="C107" s="308" t="s">
        <v>5602</v>
      </c>
      <c r="D107" s="308"/>
      <c r="E107" s="308"/>
      <c r="F107" s="327" t="s">
        <v>5594</v>
      </c>
      <c r="G107" s="308"/>
      <c r="H107" s="308" t="s">
        <v>5633</v>
      </c>
      <c r="I107" s="308" t="s">
        <v>5604</v>
      </c>
      <c r="J107" s="308"/>
      <c r="K107" s="319"/>
    </row>
    <row r="108" spans="2:11" ht="15" customHeight="1">
      <c r="B108" s="328"/>
      <c r="C108" s="308" t="s">
        <v>5613</v>
      </c>
      <c r="D108" s="308"/>
      <c r="E108" s="308"/>
      <c r="F108" s="327" t="s">
        <v>5600</v>
      </c>
      <c r="G108" s="308"/>
      <c r="H108" s="308" t="s">
        <v>5633</v>
      </c>
      <c r="I108" s="308" t="s">
        <v>5596</v>
      </c>
      <c r="J108" s="308">
        <v>50</v>
      </c>
      <c r="K108" s="319"/>
    </row>
    <row r="109" spans="2:11" ht="15" customHeight="1">
      <c r="B109" s="328"/>
      <c r="C109" s="308" t="s">
        <v>5621</v>
      </c>
      <c r="D109" s="308"/>
      <c r="E109" s="308"/>
      <c r="F109" s="327" t="s">
        <v>5600</v>
      </c>
      <c r="G109" s="308"/>
      <c r="H109" s="308" t="s">
        <v>5633</v>
      </c>
      <c r="I109" s="308" t="s">
        <v>5596</v>
      </c>
      <c r="J109" s="308">
        <v>50</v>
      </c>
      <c r="K109" s="319"/>
    </row>
    <row r="110" spans="2:11" ht="15" customHeight="1">
      <c r="B110" s="328"/>
      <c r="C110" s="308" t="s">
        <v>5619</v>
      </c>
      <c r="D110" s="308"/>
      <c r="E110" s="308"/>
      <c r="F110" s="327" t="s">
        <v>5600</v>
      </c>
      <c r="G110" s="308"/>
      <c r="H110" s="308" t="s">
        <v>5633</v>
      </c>
      <c r="I110" s="308" t="s">
        <v>5596</v>
      </c>
      <c r="J110" s="308">
        <v>50</v>
      </c>
      <c r="K110" s="319"/>
    </row>
    <row r="111" spans="2:11" ht="15" customHeight="1">
      <c r="B111" s="328"/>
      <c r="C111" s="308" t="s">
        <v>56</v>
      </c>
      <c r="D111" s="308"/>
      <c r="E111" s="308"/>
      <c r="F111" s="327" t="s">
        <v>5594</v>
      </c>
      <c r="G111" s="308"/>
      <c r="H111" s="308" t="s">
        <v>5634</v>
      </c>
      <c r="I111" s="308" t="s">
        <v>5596</v>
      </c>
      <c r="J111" s="308">
        <v>20</v>
      </c>
      <c r="K111" s="319"/>
    </row>
    <row r="112" spans="2:11" ht="15" customHeight="1">
      <c r="B112" s="328"/>
      <c r="C112" s="308" t="s">
        <v>5635</v>
      </c>
      <c r="D112" s="308"/>
      <c r="E112" s="308"/>
      <c r="F112" s="327" t="s">
        <v>5594</v>
      </c>
      <c r="G112" s="308"/>
      <c r="H112" s="308" t="s">
        <v>5636</v>
      </c>
      <c r="I112" s="308" t="s">
        <v>5596</v>
      </c>
      <c r="J112" s="308">
        <v>120</v>
      </c>
      <c r="K112" s="319"/>
    </row>
    <row r="113" spans="2:11" ht="15" customHeight="1">
      <c r="B113" s="328"/>
      <c r="C113" s="308" t="s">
        <v>41</v>
      </c>
      <c r="D113" s="308"/>
      <c r="E113" s="308"/>
      <c r="F113" s="327" t="s">
        <v>5594</v>
      </c>
      <c r="G113" s="308"/>
      <c r="H113" s="308" t="s">
        <v>5637</v>
      </c>
      <c r="I113" s="308" t="s">
        <v>5628</v>
      </c>
      <c r="J113" s="308"/>
      <c r="K113" s="319"/>
    </row>
    <row r="114" spans="2:11" ht="15" customHeight="1">
      <c r="B114" s="328"/>
      <c r="C114" s="308" t="s">
        <v>51</v>
      </c>
      <c r="D114" s="308"/>
      <c r="E114" s="308"/>
      <c r="F114" s="327" t="s">
        <v>5594</v>
      </c>
      <c r="G114" s="308"/>
      <c r="H114" s="308" t="s">
        <v>5638</v>
      </c>
      <c r="I114" s="308" t="s">
        <v>5628</v>
      </c>
      <c r="J114" s="308"/>
      <c r="K114" s="319"/>
    </row>
    <row r="115" spans="2:11" ht="15" customHeight="1">
      <c r="B115" s="328"/>
      <c r="C115" s="308" t="s">
        <v>60</v>
      </c>
      <c r="D115" s="308"/>
      <c r="E115" s="308"/>
      <c r="F115" s="327" t="s">
        <v>5594</v>
      </c>
      <c r="G115" s="308"/>
      <c r="H115" s="308" t="s">
        <v>5639</v>
      </c>
      <c r="I115" s="308" t="s">
        <v>5640</v>
      </c>
      <c r="J115" s="308"/>
      <c r="K115" s="319"/>
    </row>
    <row r="116" spans="2:11" ht="15" customHeight="1">
      <c r="B116" s="331"/>
      <c r="C116" s="337"/>
      <c r="D116" s="337"/>
      <c r="E116" s="337"/>
      <c r="F116" s="337"/>
      <c r="G116" s="337"/>
      <c r="H116" s="337"/>
      <c r="I116" s="337"/>
      <c r="J116" s="337"/>
      <c r="K116" s="333"/>
    </row>
    <row r="117" spans="2:11" ht="18.75" customHeight="1">
      <c r="B117" s="338"/>
      <c r="C117" s="305"/>
      <c r="D117" s="305"/>
      <c r="E117" s="305"/>
      <c r="F117" s="339"/>
      <c r="G117" s="305"/>
      <c r="H117" s="305"/>
      <c r="I117" s="305"/>
      <c r="J117" s="305"/>
      <c r="K117" s="338"/>
    </row>
    <row r="118" spans="2:11" ht="18.75" customHeight="1">
      <c r="B118" s="314"/>
      <c r="C118" s="314"/>
      <c r="D118" s="314"/>
      <c r="E118" s="314"/>
      <c r="F118" s="314"/>
      <c r="G118" s="314"/>
      <c r="H118" s="314"/>
      <c r="I118" s="314"/>
      <c r="J118" s="314"/>
      <c r="K118" s="314"/>
    </row>
    <row r="119" spans="2:11" ht="7.5" customHeight="1">
      <c r="B119" s="340"/>
      <c r="C119" s="341"/>
      <c r="D119" s="341"/>
      <c r="E119" s="341"/>
      <c r="F119" s="341"/>
      <c r="G119" s="341"/>
      <c r="H119" s="341"/>
      <c r="I119" s="341"/>
      <c r="J119" s="341"/>
      <c r="K119" s="342"/>
    </row>
    <row r="120" spans="2:11" ht="45" customHeight="1">
      <c r="B120" s="343"/>
      <c r="C120" s="423" t="s">
        <v>5641</v>
      </c>
      <c r="D120" s="423"/>
      <c r="E120" s="423"/>
      <c r="F120" s="423"/>
      <c r="G120" s="423"/>
      <c r="H120" s="423"/>
      <c r="I120" s="423"/>
      <c r="J120" s="423"/>
      <c r="K120" s="344"/>
    </row>
    <row r="121" spans="2:11" ht="17.25" customHeight="1">
      <c r="B121" s="345"/>
      <c r="C121" s="320" t="s">
        <v>5588</v>
      </c>
      <c r="D121" s="320"/>
      <c r="E121" s="320"/>
      <c r="F121" s="320" t="s">
        <v>5589</v>
      </c>
      <c r="G121" s="321"/>
      <c r="H121" s="320" t="s">
        <v>181</v>
      </c>
      <c r="I121" s="320" t="s">
        <v>60</v>
      </c>
      <c r="J121" s="320" t="s">
        <v>5590</v>
      </c>
      <c r="K121" s="346"/>
    </row>
    <row r="122" spans="2:11" ht="17.25" customHeight="1">
      <c r="B122" s="345"/>
      <c r="C122" s="322" t="s">
        <v>5591</v>
      </c>
      <c r="D122" s="322"/>
      <c r="E122" s="322"/>
      <c r="F122" s="323" t="s">
        <v>5592</v>
      </c>
      <c r="G122" s="324"/>
      <c r="H122" s="322"/>
      <c r="I122" s="322"/>
      <c r="J122" s="322" t="s">
        <v>5593</v>
      </c>
      <c r="K122" s="346"/>
    </row>
    <row r="123" spans="2:11" ht="5.25" customHeight="1">
      <c r="B123" s="347"/>
      <c r="C123" s="325"/>
      <c r="D123" s="325"/>
      <c r="E123" s="325"/>
      <c r="F123" s="325"/>
      <c r="G123" s="308"/>
      <c r="H123" s="325"/>
      <c r="I123" s="325"/>
      <c r="J123" s="325"/>
      <c r="K123" s="348"/>
    </row>
    <row r="124" spans="2:11" ht="15" customHeight="1">
      <c r="B124" s="347"/>
      <c r="C124" s="308" t="s">
        <v>5597</v>
      </c>
      <c r="D124" s="325"/>
      <c r="E124" s="325"/>
      <c r="F124" s="327" t="s">
        <v>5594</v>
      </c>
      <c r="G124" s="308"/>
      <c r="H124" s="308" t="s">
        <v>5633</v>
      </c>
      <c r="I124" s="308" t="s">
        <v>5596</v>
      </c>
      <c r="J124" s="308">
        <v>120</v>
      </c>
      <c r="K124" s="349"/>
    </row>
    <row r="125" spans="2:11" ht="15" customHeight="1">
      <c r="B125" s="347"/>
      <c r="C125" s="308" t="s">
        <v>5642</v>
      </c>
      <c r="D125" s="308"/>
      <c r="E125" s="308"/>
      <c r="F125" s="327" t="s">
        <v>5594</v>
      </c>
      <c r="G125" s="308"/>
      <c r="H125" s="308" t="s">
        <v>5643</v>
      </c>
      <c r="I125" s="308" t="s">
        <v>5596</v>
      </c>
      <c r="J125" s="308" t="s">
        <v>5644</v>
      </c>
      <c r="K125" s="349"/>
    </row>
    <row r="126" spans="2:11" ht="15" customHeight="1">
      <c r="B126" s="347"/>
      <c r="C126" s="308" t="s">
        <v>101</v>
      </c>
      <c r="D126" s="308"/>
      <c r="E126" s="308"/>
      <c r="F126" s="327" t="s">
        <v>5594</v>
      </c>
      <c r="G126" s="308"/>
      <c r="H126" s="308" t="s">
        <v>5645</v>
      </c>
      <c r="I126" s="308" t="s">
        <v>5596</v>
      </c>
      <c r="J126" s="308" t="s">
        <v>5644</v>
      </c>
      <c r="K126" s="349"/>
    </row>
    <row r="127" spans="2:11" ht="15" customHeight="1">
      <c r="B127" s="347"/>
      <c r="C127" s="308" t="s">
        <v>5605</v>
      </c>
      <c r="D127" s="308"/>
      <c r="E127" s="308"/>
      <c r="F127" s="327" t="s">
        <v>5600</v>
      </c>
      <c r="G127" s="308"/>
      <c r="H127" s="308" t="s">
        <v>5606</v>
      </c>
      <c r="I127" s="308" t="s">
        <v>5596</v>
      </c>
      <c r="J127" s="308">
        <v>15</v>
      </c>
      <c r="K127" s="349"/>
    </row>
    <row r="128" spans="2:11" ht="15" customHeight="1">
      <c r="B128" s="347"/>
      <c r="C128" s="329" t="s">
        <v>5607</v>
      </c>
      <c r="D128" s="329"/>
      <c r="E128" s="329"/>
      <c r="F128" s="330" t="s">
        <v>5600</v>
      </c>
      <c r="G128" s="329"/>
      <c r="H128" s="329" t="s">
        <v>5608</v>
      </c>
      <c r="I128" s="329" t="s">
        <v>5596</v>
      </c>
      <c r="J128" s="329">
        <v>15</v>
      </c>
      <c r="K128" s="349"/>
    </row>
    <row r="129" spans="2:11" ht="15" customHeight="1">
      <c r="B129" s="347"/>
      <c r="C129" s="329" t="s">
        <v>5609</v>
      </c>
      <c r="D129" s="329"/>
      <c r="E129" s="329"/>
      <c r="F129" s="330" t="s">
        <v>5600</v>
      </c>
      <c r="G129" s="329"/>
      <c r="H129" s="329" t="s">
        <v>5610</v>
      </c>
      <c r="I129" s="329" t="s">
        <v>5596</v>
      </c>
      <c r="J129" s="329">
        <v>20</v>
      </c>
      <c r="K129" s="349"/>
    </row>
    <row r="130" spans="2:11" ht="15" customHeight="1">
      <c r="B130" s="347"/>
      <c r="C130" s="329" t="s">
        <v>5611</v>
      </c>
      <c r="D130" s="329"/>
      <c r="E130" s="329"/>
      <c r="F130" s="330" t="s">
        <v>5600</v>
      </c>
      <c r="G130" s="329"/>
      <c r="H130" s="329" t="s">
        <v>5612</v>
      </c>
      <c r="I130" s="329" t="s">
        <v>5596</v>
      </c>
      <c r="J130" s="329">
        <v>20</v>
      </c>
      <c r="K130" s="349"/>
    </row>
    <row r="131" spans="2:11" ht="15" customHeight="1">
      <c r="B131" s="347"/>
      <c r="C131" s="308" t="s">
        <v>5599</v>
      </c>
      <c r="D131" s="308"/>
      <c r="E131" s="308"/>
      <c r="F131" s="327" t="s">
        <v>5600</v>
      </c>
      <c r="G131" s="308"/>
      <c r="H131" s="308" t="s">
        <v>5633</v>
      </c>
      <c r="I131" s="308" t="s">
        <v>5596</v>
      </c>
      <c r="J131" s="308">
        <v>50</v>
      </c>
      <c r="K131" s="349"/>
    </row>
    <row r="132" spans="2:11" ht="15" customHeight="1">
      <c r="B132" s="347"/>
      <c r="C132" s="308" t="s">
        <v>5613</v>
      </c>
      <c r="D132" s="308"/>
      <c r="E132" s="308"/>
      <c r="F132" s="327" t="s">
        <v>5600</v>
      </c>
      <c r="G132" s="308"/>
      <c r="H132" s="308" t="s">
        <v>5633</v>
      </c>
      <c r="I132" s="308" t="s">
        <v>5596</v>
      </c>
      <c r="J132" s="308">
        <v>50</v>
      </c>
      <c r="K132" s="349"/>
    </row>
    <row r="133" spans="2:11" ht="15" customHeight="1">
      <c r="B133" s="347"/>
      <c r="C133" s="308" t="s">
        <v>5619</v>
      </c>
      <c r="D133" s="308"/>
      <c r="E133" s="308"/>
      <c r="F133" s="327" t="s">
        <v>5600</v>
      </c>
      <c r="G133" s="308"/>
      <c r="H133" s="308" t="s">
        <v>5633</v>
      </c>
      <c r="I133" s="308" t="s">
        <v>5596</v>
      </c>
      <c r="J133" s="308">
        <v>50</v>
      </c>
      <c r="K133" s="349"/>
    </row>
    <row r="134" spans="2:11" ht="15" customHeight="1">
      <c r="B134" s="347"/>
      <c r="C134" s="308" t="s">
        <v>5621</v>
      </c>
      <c r="D134" s="308"/>
      <c r="E134" s="308"/>
      <c r="F134" s="327" t="s">
        <v>5600</v>
      </c>
      <c r="G134" s="308"/>
      <c r="H134" s="308" t="s">
        <v>5633</v>
      </c>
      <c r="I134" s="308" t="s">
        <v>5596</v>
      </c>
      <c r="J134" s="308">
        <v>50</v>
      </c>
      <c r="K134" s="349"/>
    </row>
    <row r="135" spans="2:11" ht="15" customHeight="1">
      <c r="B135" s="347"/>
      <c r="C135" s="308" t="s">
        <v>186</v>
      </c>
      <c r="D135" s="308"/>
      <c r="E135" s="308"/>
      <c r="F135" s="327" t="s">
        <v>5600</v>
      </c>
      <c r="G135" s="308"/>
      <c r="H135" s="308" t="s">
        <v>5646</v>
      </c>
      <c r="I135" s="308" t="s">
        <v>5596</v>
      </c>
      <c r="J135" s="308">
        <v>255</v>
      </c>
      <c r="K135" s="349"/>
    </row>
    <row r="136" spans="2:11" ht="15" customHeight="1">
      <c r="B136" s="347"/>
      <c r="C136" s="308" t="s">
        <v>5623</v>
      </c>
      <c r="D136" s="308"/>
      <c r="E136" s="308"/>
      <c r="F136" s="327" t="s">
        <v>5594</v>
      </c>
      <c r="G136" s="308"/>
      <c r="H136" s="308" t="s">
        <v>5647</v>
      </c>
      <c r="I136" s="308" t="s">
        <v>5625</v>
      </c>
      <c r="J136" s="308"/>
      <c r="K136" s="349"/>
    </row>
    <row r="137" spans="2:11" ht="15" customHeight="1">
      <c r="B137" s="347"/>
      <c r="C137" s="308" t="s">
        <v>5626</v>
      </c>
      <c r="D137" s="308"/>
      <c r="E137" s="308"/>
      <c r="F137" s="327" t="s">
        <v>5594</v>
      </c>
      <c r="G137" s="308"/>
      <c r="H137" s="308" t="s">
        <v>5648</v>
      </c>
      <c r="I137" s="308" t="s">
        <v>5628</v>
      </c>
      <c r="J137" s="308"/>
      <c r="K137" s="349"/>
    </row>
    <row r="138" spans="2:11" ht="15" customHeight="1">
      <c r="B138" s="347"/>
      <c r="C138" s="308" t="s">
        <v>5629</v>
      </c>
      <c r="D138" s="308"/>
      <c r="E138" s="308"/>
      <c r="F138" s="327" t="s">
        <v>5594</v>
      </c>
      <c r="G138" s="308"/>
      <c r="H138" s="308" t="s">
        <v>5629</v>
      </c>
      <c r="I138" s="308" t="s">
        <v>5628</v>
      </c>
      <c r="J138" s="308"/>
      <c r="K138" s="349"/>
    </row>
    <row r="139" spans="2:11" ht="15" customHeight="1">
      <c r="B139" s="347"/>
      <c r="C139" s="308" t="s">
        <v>41</v>
      </c>
      <c r="D139" s="308"/>
      <c r="E139" s="308"/>
      <c r="F139" s="327" t="s">
        <v>5594</v>
      </c>
      <c r="G139" s="308"/>
      <c r="H139" s="308" t="s">
        <v>5649</v>
      </c>
      <c r="I139" s="308" t="s">
        <v>5628</v>
      </c>
      <c r="J139" s="308"/>
      <c r="K139" s="349"/>
    </row>
    <row r="140" spans="2:11" ht="15" customHeight="1">
      <c r="B140" s="347"/>
      <c r="C140" s="308" t="s">
        <v>5650</v>
      </c>
      <c r="D140" s="308"/>
      <c r="E140" s="308"/>
      <c r="F140" s="327" t="s">
        <v>5594</v>
      </c>
      <c r="G140" s="308"/>
      <c r="H140" s="308" t="s">
        <v>5651</v>
      </c>
      <c r="I140" s="308" t="s">
        <v>5628</v>
      </c>
      <c r="J140" s="308"/>
      <c r="K140" s="349"/>
    </row>
    <row r="141" spans="2:11" ht="15" customHeight="1">
      <c r="B141" s="350"/>
      <c r="C141" s="351"/>
      <c r="D141" s="351"/>
      <c r="E141" s="351"/>
      <c r="F141" s="351"/>
      <c r="G141" s="351"/>
      <c r="H141" s="351"/>
      <c r="I141" s="351"/>
      <c r="J141" s="351"/>
      <c r="K141" s="352"/>
    </row>
    <row r="142" spans="2:11" ht="18.75" customHeight="1">
      <c r="B142" s="305"/>
      <c r="C142" s="305"/>
      <c r="D142" s="305"/>
      <c r="E142" s="305"/>
      <c r="F142" s="339"/>
      <c r="G142" s="305"/>
      <c r="H142" s="305"/>
      <c r="I142" s="305"/>
      <c r="J142" s="305"/>
      <c r="K142" s="305"/>
    </row>
    <row r="143" spans="2:11" ht="18.75" customHeight="1">
      <c r="B143" s="314"/>
      <c r="C143" s="314"/>
      <c r="D143" s="314"/>
      <c r="E143" s="314"/>
      <c r="F143" s="314"/>
      <c r="G143" s="314"/>
      <c r="H143" s="314"/>
      <c r="I143" s="314"/>
      <c r="J143" s="314"/>
      <c r="K143" s="314"/>
    </row>
    <row r="144" spans="2:11" ht="7.5" customHeight="1">
      <c r="B144" s="315"/>
      <c r="C144" s="316"/>
      <c r="D144" s="316"/>
      <c r="E144" s="316"/>
      <c r="F144" s="316"/>
      <c r="G144" s="316"/>
      <c r="H144" s="316"/>
      <c r="I144" s="316"/>
      <c r="J144" s="316"/>
      <c r="K144" s="317"/>
    </row>
    <row r="145" spans="2:11" ht="45" customHeight="1">
      <c r="B145" s="318"/>
      <c r="C145" s="426" t="s">
        <v>5652</v>
      </c>
      <c r="D145" s="426"/>
      <c r="E145" s="426"/>
      <c r="F145" s="426"/>
      <c r="G145" s="426"/>
      <c r="H145" s="426"/>
      <c r="I145" s="426"/>
      <c r="J145" s="426"/>
      <c r="K145" s="319"/>
    </row>
    <row r="146" spans="2:11" ht="17.25" customHeight="1">
      <c r="B146" s="318"/>
      <c r="C146" s="320" t="s">
        <v>5588</v>
      </c>
      <c r="D146" s="320"/>
      <c r="E146" s="320"/>
      <c r="F146" s="320" t="s">
        <v>5589</v>
      </c>
      <c r="G146" s="321"/>
      <c r="H146" s="320" t="s">
        <v>181</v>
      </c>
      <c r="I146" s="320" t="s">
        <v>60</v>
      </c>
      <c r="J146" s="320" t="s">
        <v>5590</v>
      </c>
      <c r="K146" s="319"/>
    </row>
    <row r="147" spans="2:11" ht="17.25" customHeight="1">
      <c r="B147" s="318"/>
      <c r="C147" s="322" t="s">
        <v>5591</v>
      </c>
      <c r="D147" s="322"/>
      <c r="E147" s="322"/>
      <c r="F147" s="323" t="s">
        <v>5592</v>
      </c>
      <c r="G147" s="324"/>
      <c r="H147" s="322"/>
      <c r="I147" s="322"/>
      <c r="J147" s="322" t="s">
        <v>5593</v>
      </c>
      <c r="K147" s="319"/>
    </row>
    <row r="148" spans="2:11" ht="5.25" customHeight="1">
      <c r="B148" s="328"/>
      <c r="C148" s="325"/>
      <c r="D148" s="325"/>
      <c r="E148" s="325"/>
      <c r="F148" s="325"/>
      <c r="G148" s="326"/>
      <c r="H148" s="325"/>
      <c r="I148" s="325"/>
      <c r="J148" s="325"/>
      <c r="K148" s="349"/>
    </row>
    <row r="149" spans="2:11" ht="15" customHeight="1">
      <c r="B149" s="328"/>
      <c r="C149" s="353" t="s">
        <v>5597</v>
      </c>
      <c r="D149" s="308"/>
      <c r="E149" s="308"/>
      <c r="F149" s="354" t="s">
        <v>5594</v>
      </c>
      <c r="G149" s="308"/>
      <c r="H149" s="353" t="s">
        <v>5633</v>
      </c>
      <c r="I149" s="353" t="s">
        <v>5596</v>
      </c>
      <c r="J149" s="353">
        <v>120</v>
      </c>
      <c r="K149" s="349"/>
    </row>
    <row r="150" spans="2:11" ht="15" customHeight="1">
      <c r="B150" s="328"/>
      <c r="C150" s="353" t="s">
        <v>5642</v>
      </c>
      <c r="D150" s="308"/>
      <c r="E150" s="308"/>
      <c r="F150" s="354" t="s">
        <v>5594</v>
      </c>
      <c r="G150" s="308"/>
      <c r="H150" s="353" t="s">
        <v>5653</v>
      </c>
      <c r="I150" s="353" t="s">
        <v>5596</v>
      </c>
      <c r="J150" s="353" t="s">
        <v>5644</v>
      </c>
      <c r="K150" s="349"/>
    </row>
    <row r="151" spans="2:11" ht="15" customHeight="1">
      <c r="B151" s="328"/>
      <c r="C151" s="353" t="s">
        <v>101</v>
      </c>
      <c r="D151" s="308"/>
      <c r="E151" s="308"/>
      <c r="F151" s="354" t="s">
        <v>5594</v>
      </c>
      <c r="G151" s="308"/>
      <c r="H151" s="353" t="s">
        <v>5654</v>
      </c>
      <c r="I151" s="353" t="s">
        <v>5596</v>
      </c>
      <c r="J151" s="353" t="s">
        <v>5644</v>
      </c>
      <c r="K151" s="349"/>
    </row>
    <row r="152" spans="2:11" ht="15" customHeight="1">
      <c r="B152" s="328"/>
      <c r="C152" s="353" t="s">
        <v>5599</v>
      </c>
      <c r="D152" s="308"/>
      <c r="E152" s="308"/>
      <c r="F152" s="354" t="s">
        <v>5600</v>
      </c>
      <c r="G152" s="308"/>
      <c r="H152" s="353" t="s">
        <v>5633</v>
      </c>
      <c r="I152" s="353" t="s">
        <v>5596</v>
      </c>
      <c r="J152" s="353">
        <v>50</v>
      </c>
      <c r="K152" s="349"/>
    </row>
    <row r="153" spans="2:11" ht="15" customHeight="1">
      <c r="B153" s="328"/>
      <c r="C153" s="353" t="s">
        <v>5602</v>
      </c>
      <c r="D153" s="308"/>
      <c r="E153" s="308"/>
      <c r="F153" s="354" t="s">
        <v>5594</v>
      </c>
      <c r="G153" s="308"/>
      <c r="H153" s="353" t="s">
        <v>5633</v>
      </c>
      <c r="I153" s="353" t="s">
        <v>5604</v>
      </c>
      <c r="J153" s="353"/>
      <c r="K153" s="349"/>
    </row>
    <row r="154" spans="2:11" ht="15" customHeight="1">
      <c r="B154" s="328"/>
      <c r="C154" s="353" t="s">
        <v>5613</v>
      </c>
      <c r="D154" s="308"/>
      <c r="E154" s="308"/>
      <c r="F154" s="354" t="s">
        <v>5600</v>
      </c>
      <c r="G154" s="308"/>
      <c r="H154" s="353" t="s">
        <v>5633</v>
      </c>
      <c r="I154" s="353" t="s">
        <v>5596</v>
      </c>
      <c r="J154" s="353">
        <v>50</v>
      </c>
      <c r="K154" s="349"/>
    </row>
    <row r="155" spans="2:11" ht="15" customHeight="1">
      <c r="B155" s="328"/>
      <c r="C155" s="353" t="s">
        <v>5621</v>
      </c>
      <c r="D155" s="308"/>
      <c r="E155" s="308"/>
      <c r="F155" s="354" t="s">
        <v>5600</v>
      </c>
      <c r="G155" s="308"/>
      <c r="H155" s="353" t="s">
        <v>5633</v>
      </c>
      <c r="I155" s="353" t="s">
        <v>5596</v>
      </c>
      <c r="J155" s="353">
        <v>50</v>
      </c>
      <c r="K155" s="349"/>
    </row>
    <row r="156" spans="2:11" ht="15" customHeight="1">
      <c r="B156" s="328"/>
      <c r="C156" s="353" t="s">
        <v>5619</v>
      </c>
      <c r="D156" s="308"/>
      <c r="E156" s="308"/>
      <c r="F156" s="354" t="s">
        <v>5600</v>
      </c>
      <c r="G156" s="308"/>
      <c r="H156" s="353" t="s">
        <v>5633</v>
      </c>
      <c r="I156" s="353" t="s">
        <v>5596</v>
      </c>
      <c r="J156" s="353">
        <v>50</v>
      </c>
      <c r="K156" s="349"/>
    </row>
    <row r="157" spans="2:11" ht="15" customHeight="1">
      <c r="B157" s="328"/>
      <c r="C157" s="353" t="s">
        <v>165</v>
      </c>
      <c r="D157" s="308"/>
      <c r="E157" s="308"/>
      <c r="F157" s="354" t="s">
        <v>5594</v>
      </c>
      <c r="G157" s="308"/>
      <c r="H157" s="353" t="s">
        <v>5655</v>
      </c>
      <c r="I157" s="353" t="s">
        <v>5596</v>
      </c>
      <c r="J157" s="353" t="s">
        <v>5656</v>
      </c>
      <c r="K157" s="349"/>
    </row>
    <row r="158" spans="2:11" ht="15" customHeight="1">
      <c r="B158" s="328"/>
      <c r="C158" s="353" t="s">
        <v>5657</v>
      </c>
      <c r="D158" s="308"/>
      <c r="E158" s="308"/>
      <c r="F158" s="354" t="s">
        <v>5594</v>
      </c>
      <c r="G158" s="308"/>
      <c r="H158" s="353" t="s">
        <v>5658</v>
      </c>
      <c r="I158" s="353" t="s">
        <v>5628</v>
      </c>
      <c r="J158" s="353"/>
      <c r="K158" s="349"/>
    </row>
    <row r="159" spans="2:11" ht="15" customHeight="1">
      <c r="B159" s="355"/>
      <c r="C159" s="337"/>
      <c r="D159" s="337"/>
      <c r="E159" s="337"/>
      <c r="F159" s="337"/>
      <c r="G159" s="337"/>
      <c r="H159" s="337"/>
      <c r="I159" s="337"/>
      <c r="J159" s="337"/>
      <c r="K159" s="356"/>
    </row>
    <row r="160" spans="2:11" ht="18.75" customHeight="1">
      <c r="B160" s="305"/>
      <c r="C160" s="308"/>
      <c r="D160" s="308"/>
      <c r="E160" s="308"/>
      <c r="F160" s="327"/>
      <c r="G160" s="308"/>
      <c r="H160" s="308"/>
      <c r="I160" s="308"/>
      <c r="J160" s="308"/>
      <c r="K160" s="305"/>
    </row>
    <row r="161" spans="2:11" ht="18.75" customHeight="1">
      <c r="B161" s="314"/>
      <c r="C161" s="314"/>
      <c r="D161" s="314"/>
      <c r="E161" s="314"/>
      <c r="F161" s="314"/>
      <c r="G161" s="314"/>
      <c r="H161" s="314"/>
      <c r="I161" s="314"/>
      <c r="J161" s="314"/>
      <c r="K161" s="314"/>
    </row>
    <row r="162" spans="2:11" ht="7.5" customHeight="1">
      <c r="B162" s="295"/>
      <c r="C162" s="296"/>
      <c r="D162" s="296"/>
      <c r="E162" s="296"/>
      <c r="F162" s="296"/>
      <c r="G162" s="296"/>
      <c r="H162" s="296"/>
      <c r="I162" s="296"/>
      <c r="J162" s="296"/>
      <c r="K162" s="297"/>
    </row>
    <row r="163" spans="2:11" ht="45" customHeight="1">
      <c r="B163" s="298"/>
      <c r="C163" s="423" t="s">
        <v>5659</v>
      </c>
      <c r="D163" s="423"/>
      <c r="E163" s="423"/>
      <c r="F163" s="423"/>
      <c r="G163" s="423"/>
      <c r="H163" s="423"/>
      <c r="I163" s="423"/>
      <c r="J163" s="423"/>
      <c r="K163" s="299"/>
    </row>
    <row r="164" spans="2:11" ht="17.25" customHeight="1">
      <c r="B164" s="298"/>
      <c r="C164" s="320" t="s">
        <v>5588</v>
      </c>
      <c r="D164" s="320"/>
      <c r="E164" s="320"/>
      <c r="F164" s="320" t="s">
        <v>5589</v>
      </c>
      <c r="G164" s="357"/>
      <c r="H164" s="358" t="s">
        <v>181</v>
      </c>
      <c r="I164" s="358" t="s">
        <v>60</v>
      </c>
      <c r="J164" s="320" t="s">
        <v>5590</v>
      </c>
      <c r="K164" s="299"/>
    </row>
    <row r="165" spans="2:11" ht="17.25" customHeight="1">
      <c r="B165" s="301"/>
      <c r="C165" s="322" t="s">
        <v>5591</v>
      </c>
      <c r="D165" s="322"/>
      <c r="E165" s="322"/>
      <c r="F165" s="323" t="s">
        <v>5592</v>
      </c>
      <c r="G165" s="359"/>
      <c r="H165" s="360"/>
      <c r="I165" s="360"/>
      <c r="J165" s="322" t="s">
        <v>5593</v>
      </c>
      <c r="K165" s="302"/>
    </row>
    <row r="166" spans="2:11" ht="5.25" customHeight="1">
      <c r="B166" s="328"/>
      <c r="C166" s="325"/>
      <c r="D166" s="325"/>
      <c r="E166" s="325"/>
      <c r="F166" s="325"/>
      <c r="G166" s="326"/>
      <c r="H166" s="325"/>
      <c r="I166" s="325"/>
      <c r="J166" s="325"/>
      <c r="K166" s="349"/>
    </row>
    <row r="167" spans="2:11" ht="15" customHeight="1">
      <c r="B167" s="328"/>
      <c r="C167" s="308" t="s">
        <v>5597</v>
      </c>
      <c r="D167" s="308"/>
      <c r="E167" s="308"/>
      <c r="F167" s="327" t="s">
        <v>5594</v>
      </c>
      <c r="G167" s="308"/>
      <c r="H167" s="308" t="s">
        <v>5633</v>
      </c>
      <c r="I167" s="308" t="s">
        <v>5596</v>
      </c>
      <c r="J167" s="308">
        <v>120</v>
      </c>
      <c r="K167" s="349"/>
    </row>
    <row r="168" spans="2:11" ht="15" customHeight="1">
      <c r="B168" s="328"/>
      <c r="C168" s="308" t="s">
        <v>5642</v>
      </c>
      <c r="D168" s="308"/>
      <c r="E168" s="308"/>
      <c r="F168" s="327" t="s">
        <v>5594</v>
      </c>
      <c r="G168" s="308"/>
      <c r="H168" s="308" t="s">
        <v>5643</v>
      </c>
      <c r="I168" s="308" t="s">
        <v>5596</v>
      </c>
      <c r="J168" s="308" t="s">
        <v>5644</v>
      </c>
      <c r="K168" s="349"/>
    </row>
    <row r="169" spans="2:11" ht="15" customHeight="1">
      <c r="B169" s="328"/>
      <c r="C169" s="308" t="s">
        <v>101</v>
      </c>
      <c r="D169" s="308"/>
      <c r="E169" s="308"/>
      <c r="F169" s="327" t="s">
        <v>5594</v>
      </c>
      <c r="G169" s="308"/>
      <c r="H169" s="308" t="s">
        <v>5660</v>
      </c>
      <c r="I169" s="308" t="s">
        <v>5596</v>
      </c>
      <c r="J169" s="308" t="s">
        <v>5644</v>
      </c>
      <c r="K169" s="349"/>
    </row>
    <row r="170" spans="2:11" ht="15" customHeight="1">
      <c r="B170" s="328"/>
      <c r="C170" s="308" t="s">
        <v>5599</v>
      </c>
      <c r="D170" s="308"/>
      <c r="E170" s="308"/>
      <c r="F170" s="327" t="s">
        <v>5600</v>
      </c>
      <c r="G170" s="308"/>
      <c r="H170" s="308" t="s">
        <v>5660</v>
      </c>
      <c r="I170" s="308" t="s">
        <v>5596</v>
      </c>
      <c r="J170" s="308">
        <v>50</v>
      </c>
      <c r="K170" s="349"/>
    </row>
    <row r="171" spans="2:11" ht="15" customHeight="1">
      <c r="B171" s="328"/>
      <c r="C171" s="308" t="s">
        <v>5602</v>
      </c>
      <c r="D171" s="308"/>
      <c r="E171" s="308"/>
      <c r="F171" s="327" t="s">
        <v>5594</v>
      </c>
      <c r="G171" s="308"/>
      <c r="H171" s="308" t="s">
        <v>5660</v>
      </c>
      <c r="I171" s="308" t="s">
        <v>5604</v>
      </c>
      <c r="J171" s="308"/>
      <c r="K171" s="349"/>
    </row>
    <row r="172" spans="2:11" ht="15" customHeight="1">
      <c r="B172" s="328"/>
      <c r="C172" s="308" t="s">
        <v>5613</v>
      </c>
      <c r="D172" s="308"/>
      <c r="E172" s="308"/>
      <c r="F172" s="327" t="s">
        <v>5600</v>
      </c>
      <c r="G172" s="308"/>
      <c r="H172" s="308" t="s">
        <v>5660</v>
      </c>
      <c r="I172" s="308" t="s">
        <v>5596</v>
      </c>
      <c r="J172" s="308">
        <v>50</v>
      </c>
      <c r="K172" s="349"/>
    </row>
    <row r="173" spans="2:11" ht="15" customHeight="1">
      <c r="B173" s="328"/>
      <c r="C173" s="308" t="s">
        <v>5621</v>
      </c>
      <c r="D173" s="308"/>
      <c r="E173" s="308"/>
      <c r="F173" s="327" t="s">
        <v>5600</v>
      </c>
      <c r="G173" s="308"/>
      <c r="H173" s="308" t="s">
        <v>5660</v>
      </c>
      <c r="I173" s="308" t="s">
        <v>5596</v>
      </c>
      <c r="J173" s="308">
        <v>50</v>
      </c>
      <c r="K173" s="349"/>
    </row>
    <row r="174" spans="2:11" ht="15" customHeight="1">
      <c r="B174" s="328"/>
      <c r="C174" s="308" t="s">
        <v>5619</v>
      </c>
      <c r="D174" s="308"/>
      <c r="E174" s="308"/>
      <c r="F174" s="327" t="s">
        <v>5600</v>
      </c>
      <c r="G174" s="308"/>
      <c r="H174" s="308" t="s">
        <v>5660</v>
      </c>
      <c r="I174" s="308" t="s">
        <v>5596</v>
      </c>
      <c r="J174" s="308">
        <v>50</v>
      </c>
      <c r="K174" s="349"/>
    </row>
    <row r="175" spans="2:11" ht="15" customHeight="1">
      <c r="B175" s="328"/>
      <c r="C175" s="308" t="s">
        <v>180</v>
      </c>
      <c r="D175" s="308"/>
      <c r="E175" s="308"/>
      <c r="F175" s="327" t="s">
        <v>5594</v>
      </c>
      <c r="G175" s="308"/>
      <c r="H175" s="308" t="s">
        <v>5661</v>
      </c>
      <c r="I175" s="308" t="s">
        <v>5662</v>
      </c>
      <c r="J175" s="308"/>
      <c r="K175" s="349"/>
    </row>
    <row r="176" spans="2:11" ht="15" customHeight="1">
      <c r="B176" s="328"/>
      <c r="C176" s="308" t="s">
        <v>60</v>
      </c>
      <c r="D176" s="308"/>
      <c r="E176" s="308"/>
      <c r="F176" s="327" t="s">
        <v>5594</v>
      </c>
      <c r="G176" s="308"/>
      <c r="H176" s="308" t="s">
        <v>5663</v>
      </c>
      <c r="I176" s="308" t="s">
        <v>5664</v>
      </c>
      <c r="J176" s="308">
        <v>1</v>
      </c>
      <c r="K176" s="349"/>
    </row>
    <row r="177" spans="2:11" ht="15" customHeight="1">
      <c r="B177" s="328"/>
      <c r="C177" s="308" t="s">
        <v>56</v>
      </c>
      <c r="D177" s="308"/>
      <c r="E177" s="308"/>
      <c r="F177" s="327" t="s">
        <v>5594</v>
      </c>
      <c r="G177" s="308"/>
      <c r="H177" s="308" t="s">
        <v>5665</v>
      </c>
      <c r="I177" s="308" t="s">
        <v>5596</v>
      </c>
      <c r="J177" s="308">
        <v>20</v>
      </c>
      <c r="K177" s="349"/>
    </row>
    <row r="178" spans="2:11" ht="15" customHeight="1">
      <c r="B178" s="328"/>
      <c r="C178" s="308" t="s">
        <v>181</v>
      </c>
      <c r="D178" s="308"/>
      <c r="E178" s="308"/>
      <c r="F178" s="327" t="s">
        <v>5594</v>
      </c>
      <c r="G178" s="308"/>
      <c r="H178" s="308" t="s">
        <v>5666</v>
      </c>
      <c r="I178" s="308" t="s">
        <v>5596</v>
      </c>
      <c r="J178" s="308">
        <v>255</v>
      </c>
      <c r="K178" s="349"/>
    </row>
    <row r="179" spans="2:11" ht="15" customHeight="1">
      <c r="B179" s="328"/>
      <c r="C179" s="308" t="s">
        <v>182</v>
      </c>
      <c r="D179" s="308"/>
      <c r="E179" s="308"/>
      <c r="F179" s="327" t="s">
        <v>5594</v>
      </c>
      <c r="G179" s="308"/>
      <c r="H179" s="308" t="s">
        <v>5559</v>
      </c>
      <c r="I179" s="308" t="s">
        <v>5596</v>
      </c>
      <c r="J179" s="308">
        <v>10</v>
      </c>
      <c r="K179" s="349"/>
    </row>
    <row r="180" spans="2:11" ht="15" customHeight="1">
      <c r="B180" s="328"/>
      <c r="C180" s="308" t="s">
        <v>183</v>
      </c>
      <c r="D180" s="308"/>
      <c r="E180" s="308"/>
      <c r="F180" s="327" t="s">
        <v>5594</v>
      </c>
      <c r="G180" s="308"/>
      <c r="H180" s="308" t="s">
        <v>5667</v>
      </c>
      <c r="I180" s="308" t="s">
        <v>5628</v>
      </c>
      <c r="J180" s="308"/>
      <c r="K180" s="349"/>
    </row>
    <row r="181" spans="2:11" ht="15" customHeight="1">
      <c r="B181" s="328"/>
      <c r="C181" s="308" t="s">
        <v>5668</v>
      </c>
      <c r="D181" s="308"/>
      <c r="E181" s="308"/>
      <c r="F181" s="327" t="s">
        <v>5594</v>
      </c>
      <c r="G181" s="308"/>
      <c r="H181" s="308" t="s">
        <v>5669</v>
      </c>
      <c r="I181" s="308" t="s">
        <v>5628</v>
      </c>
      <c r="J181" s="308"/>
      <c r="K181" s="349"/>
    </row>
    <row r="182" spans="2:11" ht="15" customHeight="1">
      <c r="B182" s="328"/>
      <c r="C182" s="308" t="s">
        <v>5657</v>
      </c>
      <c r="D182" s="308"/>
      <c r="E182" s="308"/>
      <c r="F182" s="327" t="s">
        <v>5594</v>
      </c>
      <c r="G182" s="308"/>
      <c r="H182" s="308" t="s">
        <v>5670</v>
      </c>
      <c r="I182" s="308" t="s">
        <v>5628</v>
      </c>
      <c r="J182" s="308"/>
      <c r="K182" s="349"/>
    </row>
    <row r="183" spans="2:11" ht="15" customHeight="1">
      <c r="B183" s="328"/>
      <c r="C183" s="308" t="s">
        <v>185</v>
      </c>
      <c r="D183" s="308"/>
      <c r="E183" s="308"/>
      <c r="F183" s="327" t="s">
        <v>5600</v>
      </c>
      <c r="G183" s="308"/>
      <c r="H183" s="308" t="s">
        <v>5671</v>
      </c>
      <c r="I183" s="308" t="s">
        <v>5596</v>
      </c>
      <c r="J183" s="308">
        <v>50</v>
      </c>
      <c r="K183" s="349"/>
    </row>
    <row r="184" spans="2:11" ht="15" customHeight="1">
      <c r="B184" s="328"/>
      <c r="C184" s="308" t="s">
        <v>5672</v>
      </c>
      <c r="D184" s="308"/>
      <c r="E184" s="308"/>
      <c r="F184" s="327" t="s">
        <v>5600</v>
      </c>
      <c r="G184" s="308"/>
      <c r="H184" s="308" t="s">
        <v>5673</v>
      </c>
      <c r="I184" s="308" t="s">
        <v>5674</v>
      </c>
      <c r="J184" s="308"/>
      <c r="K184" s="349"/>
    </row>
    <row r="185" spans="2:11" ht="15" customHeight="1">
      <c r="B185" s="328"/>
      <c r="C185" s="308" t="s">
        <v>5675</v>
      </c>
      <c r="D185" s="308"/>
      <c r="E185" s="308"/>
      <c r="F185" s="327" t="s">
        <v>5600</v>
      </c>
      <c r="G185" s="308"/>
      <c r="H185" s="308" t="s">
        <v>5676</v>
      </c>
      <c r="I185" s="308" t="s">
        <v>5674</v>
      </c>
      <c r="J185" s="308"/>
      <c r="K185" s="349"/>
    </row>
    <row r="186" spans="2:11" ht="15" customHeight="1">
      <c r="B186" s="328"/>
      <c r="C186" s="308" t="s">
        <v>5677</v>
      </c>
      <c r="D186" s="308"/>
      <c r="E186" s="308"/>
      <c r="F186" s="327" t="s">
        <v>5600</v>
      </c>
      <c r="G186" s="308"/>
      <c r="H186" s="308" t="s">
        <v>5678</v>
      </c>
      <c r="I186" s="308" t="s">
        <v>5674</v>
      </c>
      <c r="J186" s="308"/>
      <c r="K186" s="349"/>
    </row>
    <row r="187" spans="2:11" ht="15" customHeight="1">
      <c r="B187" s="328"/>
      <c r="C187" s="361" t="s">
        <v>5679</v>
      </c>
      <c r="D187" s="308"/>
      <c r="E187" s="308"/>
      <c r="F187" s="327" t="s">
        <v>5600</v>
      </c>
      <c r="G187" s="308"/>
      <c r="H187" s="308" t="s">
        <v>5680</v>
      </c>
      <c r="I187" s="308" t="s">
        <v>5681</v>
      </c>
      <c r="J187" s="362" t="s">
        <v>5682</v>
      </c>
      <c r="K187" s="349"/>
    </row>
    <row r="188" spans="2:11" ht="15" customHeight="1">
      <c r="B188" s="328"/>
      <c r="C188" s="313" t="s">
        <v>45</v>
      </c>
      <c r="D188" s="308"/>
      <c r="E188" s="308"/>
      <c r="F188" s="327" t="s">
        <v>5594</v>
      </c>
      <c r="G188" s="308"/>
      <c r="H188" s="305" t="s">
        <v>5683</v>
      </c>
      <c r="I188" s="308" t="s">
        <v>5684</v>
      </c>
      <c r="J188" s="308"/>
      <c r="K188" s="349"/>
    </row>
    <row r="189" spans="2:11" ht="15" customHeight="1">
      <c r="B189" s="328"/>
      <c r="C189" s="313" t="s">
        <v>5685</v>
      </c>
      <c r="D189" s="308"/>
      <c r="E189" s="308"/>
      <c r="F189" s="327" t="s">
        <v>5594</v>
      </c>
      <c r="G189" s="308"/>
      <c r="H189" s="308" t="s">
        <v>5686</v>
      </c>
      <c r="I189" s="308" t="s">
        <v>5628</v>
      </c>
      <c r="J189" s="308"/>
      <c r="K189" s="349"/>
    </row>
    <row r="190" spans="2:11" ht="15" customHeight="1">
      <c r="B190" s="328"/>
      <c r="C190" s="313" t="s">
        <v>5687</v>
      </c>
      <c r="D190" s="308"/>
      <c r="E190" s="308"/>
      <c r="F190" s="327" t="s">
        <v>5594</v>
      </c>
      <c r="G190" s="308"/>
      <c r="H190" s="308" t="s">
        <v>5688</v>
      </c>
      <c r="I190" s="308" t="s">
        <v>5628</v>
      </c>
      <c r="J190" s="308"/>
      <c r="K190" s="349"/>
    </row>
    <row r="191" spans="2:11" ht="15" customHeight="1">
      <c r="B191" s="328"/>
      <c r="C191" s="313" t="s">
        <v>5689</v>
      </c>
      <c r="D191" s="308"/>
      <c r="E191" s="308"/>
      <c r="F191" s="327" t="s">
        <v>5600</v>
      </c>
      <c r="G191" s="308"/>
      <c r="H191" s="308" t="s">
        <v>5690</v>
      </c>
      <c r="I191" s="308" t="s">
        <v>5628</v>
      </c>
      <c r="J191" s="308"/>
      <c r="K191" s="349"/>
    </row>
    <row r="192" spans="2:11" ht="15" customHeight="1">
      <c r="B192" s="355"/>
      <c r="C192" s="363"/>
      <c r="D192" s="337"/>
      <c r="E192" s="337"/>
      <c r="F192" s="337"/>
      <c r="G192" s="337"/>
      <c r="H192" s="337"/>
      <c r="I192" s="337"/>
      <c r="J192" s="337"/>
      <c r="K192" s="356"/>
    </row>
    <row r="193" spans="2:11" ht="18.75" customHeight="1">
      <c r="B193" s="305"/>
      <c r="C193" s="308"/>
      <c r="D193" s="308"/>
      <c r="E193" s="308"/>
      <c r="F193" s="327"/>
      <c r="G193" s="308"/>
      <c r="H193" s="308"/>
      <c r="I193" s="308"/>
      <c r="J193" s="308"/>
      <c r="K193" s="305"/>
    </row>
    <row r="194" spans="2:11" ht="18.75" customHeight="1">
      <c r="B194" s="305"/>
      <c r="C194" s="308"/>
      <c r="D194" s="308"/>
      <c r="E194" s="308"/>
      <c r="F194" s="327"/>
      <c r="G194" s="308"/>
      <c r="H194" s="308"/>
      <c r="I194" s="308"/>
      <c r="J194" s="308"/>
      <c r="K194" s="305"/>
    </row>
    <row r="195" spans="2:11" ht="18.75" customHeight="1">
      <c r="B195" s="314"/>
      <c r="C195" s="314"/>
      <c r="D195" s="314"/>
      <c r="E195" s="314"/>
      <c r="F195" s="314"/>
      <c r="G195" s="314"/>
      <c r="H195" s="314"/>
      <c r="I195" s="314"/>
      <c r="J195" s="314"/>
      <c r="K195" s="314"/>
    </row>
    <row r="196" spans="2:11">
      <c r="B196" s="295"/>
      <c r="C196" s="296"/>
      <c r="D196" s="296"/>
      <c r="E196" s="296"/>
      <c r="F196" s="296"/>
      <c r="G196" s="296"/>
      <c r="H196" s="296"/>
      <c r="I196" s="296"/>
      <c r="J196" s="296"/>
      <c r="K196" s="297"/>
    </row>
    <row r="197" spans="2:11" ht="22.2">
      <c r="B197" s="298"/>
      <c r="C197" s="423" t="s">
        <v>5691</v>
      </c>
      <c r="D197" s="423"/>
      <c r="E197" s="423"/>
      <c r="F197" s="423"/>
      <c r="G197" s="423"/>
      <c r="H197" s="423"/>
      <c r="I197" s="423"/>
      <c r="J197" s="423"/>
      <c r="K197" s="299"/>
    </row>
    <row r="198" spans="2:11" ht="25.5" customHeight="1">
      <c r="B198" s="298"/>
      <c r="C198" s="364" t="s">
        <v>5692</v>
      </c>
      <c r="D198" s="364"/>
      <c r="E198" s="364"/>
      <c r="F198" s="364" t="s">
        <v>5693</v>
      </c>
      <c r="G198" s="365"/>
      <c r="H198" s="424" t="s">
        <v>5694</v>
      </c>
      <c r="I198" s="424"/>
      <c r="J198" s="424"/>
      <c r="K198" s="299"/>
    </row>
    <row r="199" spans="2:11" ht="5.25" customHeight="1">
      <c r="B199" s="328"/>
      <c r="C199" s="325"/>
      <c r="D199" s="325"/>
      <c r="E199" s="325"/>
      <c r="F199" s="325"/>
      <c r="G199" s="308"/>
      <c r="H199" s="325"/>
      <c r="I199" s="325"/>
      <c r="J199" s="325"/>
      <c r="K199" s="349"/>
    </row>
    <row r="200" spans="2:11" ht="15" customHeight="1">
      <c r="B200" s="328"/>
      <c r="C200" s="308" t="s">
        <v>5684</v>
      </c>
      <c r="D200" s="308"/>
      <c r="E200" s="308"/>
      <c r="F200" s="327" t="s">
        <v>46</v>
      </c>
      <c r="G200" s="308"/>
      <c r="H200" s="422" t="s">
        <v>5695</v>
      </c>
      <c r="I200" s="422"/>
      <c r="J200" s="422"/>
      <c r="K200" s="349"/>
    </row>
    <row r="201" spans="2:11" ht="15" customHeight="1">
      <c r="B201" s="328"/>
      <c r="C201" s="334"/>
      <c r="D201" s="308"/>
      <c r="E201" s="308"/>
      <c r="F201" s="327" t="s">
        <v>47</v>
      </c>
      <c r="G201" s="308"/>
      <c r="H201" s="422" t="s">
        <v>5696</v>
      </c>
      <c r="I201" s="422"/>
      <c r="J201" s="422"/>
      <c r="K201" s="349"/>
    </row>
    <row r="202" spans="2:11" ht="15" customHeight="1">
      <c r="B202" s="328"/>
      <c r="C202" s="334"/>
      <c r="D202" s="308"/>
      <c r="E202" s="308"/>
      <c r="F202" s="327" t="s">
        <v>50</v>
      </c>
      <c r="G202" s="308"/>
      <c r="H202" s="422" t="s">
        <v>5697</v>
      </c>
      <c r="I202" s="422"/>
      <c r="J202" s="422"/>
      <c r="K202" s="349"/>
    </row>
    <row r="203" spans="2:11" ht="15" customHeight="1">
      <c r="B203" s="328"/>
      <c r="C203" s="308"/>
      <c r="D203" s="308"/>
      <c r="E203" s="308"/>
      <c r="F203" s="327" t="s">
        <v>48</v>
      </c>
      <c r="G203" s="308"/>
      <c r="H203" s="422" t="s">
        <v>5698</v>
      </c>
      <c r="I203" s="422"/>
      <c r="J203" s="422"/>
      <c r="K203" s="349"/>
    </row>
    <row r="204" spans="2:11" ht="15" customHeight="1">
      <c r="B204" s="328"/>
      <c r="C204" s="308"/>
      <c r="D204" s="308"/>
      <c r="E204" s="308"/>
      <c r="F204" s="327" t="s">
        <v>49</v>
      </c>
      <c r="G204" s="308"/>
      <c r="H204" s="422" t="s">
        <v>5699</v>
      </c>
      <c r="I204" s="422"/>
      <c r="J204" s="422"/>
      <c r="K204" s="349"/>
    </row>
    <row r="205" spans="2:11" ht="15" customHeight="1">
      <c r="B205" s="328"/>
      <c r="C205" s="308"/>
      <c r="D205" s="308"/>
      <c r="E205" s="308"/>
      <c r="F205" s="327"/>
      <c r="G205" s="308"/>
      <c r="H205" s="308"/>
      <c r="I205" s="308"/>
      <c r="J205" s="308"/>
      <c r="K205" s="349"/>
    </row>
    <row r="206" spans="2:11" ht="15" customHeight="1">
      <c r="B206" s="328"/>
      <c r="C206" s="308" t="s">
        <v>5640</v>
      </c>
      <c r="D206" s="308"/>
      <c r="E206" s="308"/>
      <c r="F206" s="327" t="s">
        <v>81</v>
      </c>
      <c r="G206" s="308"/>
      <c r="H206" s="422" t="s">
        <v>5700</v>
      </c>
      <c r="I206" s="422"/>
      <c r="J206" s="422"/>
      <c r="K206" s="349"/>
    </row>
    <row r="207" spans="2:11" ht="15" customHeight="1">
      <c r="B207" s="328"/>
      <c r="C207" s="334"/>
      <c r="D207" s="308"/>
      <c r="E207" s="308"/>
      <c r="F207" s="327" t="s">
        <v>5540</v>
      </c>
      <c r="G207" s="308"/>
      <c r="H207" s="422" t="s">
        <v>5541</v>
      </c>
      <c r="I207" s="422"/>
      <c r="J207" s="422"/>
      <c r="K207" s="349"/>
    </row>
    <row r="208" spans="2:11" ht="15" customHeight="1">
      <c r="B208" s="328"/>
      <c r="C208" s="308"/>
      <c r="D208" s="308"/>
      <c r="E208" s="308"/>
      <c r="F208" s="327" t="s">
        <v>5538</v>
      </c>
      <c r="G208" s="308"/>
      <c r="H208" s="422" t="s">
        <v>5701</v>
      </c>
      <c r="I208" s="422"/>
      <c r="J208" s="422"/>
      <c r="K208" s="349"/>
    </row>
    <row r="209" spans="2:11" ht="15" customHeight="1">
      <c r="B209" s="366"/>
      <c r="C209" s="334"/>
      <c r="D209" s="334"/>
      <c r="E209" s="334"/>
      <c r="F209" s="327" t="s">
        <v>5542</v>
      </c>
      <c r="G209" s="313"/>
      <c r="H209" s="421" t="s">
        <v>5543</v>
      </c>
      <c r="I209" s="421"/>
      <c r="J209" s="421"/>
      <c r="K209" s="367"/>
    </row>
    <row r="210" spans="2:11" ht="15" customHeight="1">
      <c r="B210" s="366"/>
      <c r="C210" s="334"/>
      <c r="D210" s="334"/>
      <c r="E210" s="334"/>
      <c r="F210" s="327" t="s">
        <v>2802</v>
      </c>
      <c r="G210" s="313"/>
      <c r="H210" s="421" t="s">
        <v>5702</v>
      </c>
      <c r="I210" s="421"/>
      <c r="J210" s="421"/>
      <c r="K210" s="367"/>
    </row>
    <row r="211" spans="2:11" ht="15" customHeight="1">
      <c r="B211" s="366"/>
      <c r="C211" s="334"/>
      <c r="D211" s="334"/>
      <c r="E211" s="334"/>
      <c r="F211" s="368"/>
      <c r="G211" s="313"/>
      <c r="H211" s="369"/>
      <c r="I211" s="369"/>
      <c r="J211" s="369"/>
      <c r="K211" s="367"/>
    </row>
    <row r="212" spans="2:11" ht="15" customHeight="1">
      <c r="B212" s="366"/>
      <c r="C212" s="308" t="s">
        <v>5664</v>
      </c>
      <c r="D212" s="334"/>
      <c r="E212" s="334"/>
      <c r="F212" s="327">
        <v>1</v>
      </c>
      <c r="G212" s="313"/>
      <c r="H212" s="421" t="s">
        <v>5703</v>
      </c>
      <c r="I212" s="421"/>
      <c r="J212" s="421"/>
      <c r="K212" s="367"/>
    </row>
    <row r="213" spans="2:11" ht="15" customHeight="1">
      <c r="B213" s="366"/>
      <c r="C213" s="334"/>
      <c r="D213" s="334"/>
      <c r="E213" s="334"/>
      <c r="F213" s="327">
        <v>2</v>
      </c>
      <c r="G213" s="313"/>
      <c r="H213" s="421" t="s">
        <v>5704</v>
      </c>
      <c r="I213" s="421"/>
      <c r="J213" s="421"/>
      <c r="K213" s="367"/>
    </row>
    <row r="214" spans="2:11" ht="15" customHeight="1">
      <c r="B214" s="366"/>
      <c r="C214" s="334"/>
      <c r="D214" s="334"/>
      <c r="E214" s="334"/>
      <c r="F214" s="327">
        <v>3</v>
      </c>
      <c r="G214" s="313"/>
      <c r="H214" s="421" t="s">
        <v>5705</v>
      </c>
      <c r="I214" s="421"/>
      <c r="J214" s="421"/>
      <c r="K214" s="367"/>
    </row>
    <row r="215" spans="2:11" ht="15" customHeight="1">
      <c r="B215" s="366"/>
      <c r="C215" s="334"/>
      <c r="D215" s="334"/>
      <c r="E215" s="334"/>
      <c r="F215" s="327">
        <v>4</v>
      </c>
      <c r="G215" s="313"/>
      <c r="H215" s="421" t="s">
        <v>5706</v>
      </c>
      <c r="I215" s="421"/>
      <c r="J215" s="421"/>
      <c r="K215" s="367"/>
    </row>
    <row r="216" spans="2:11" ht="12.75" customHeight="1">
      <c r="B216" s="370"/>
      <c r="C216" s="371"/>
      <c r="D216" s="371"/>
      <c r="E216" s="371"/>
      <c r="F216" s="371"/>
      <c r="G216" s="371"/>
      <c r="H216" s="371"/>
      <c r="I216" s="371"/>
      <c r="J216" s="371"/>
      <c r="K216" s="372"/>
    </row>
  </sheetData>
  <mergeCells count="77">
    <mergeCell ref="F17:J17"/>
    <mergeCell ref="C3:J3"/>
    <mergeCell ref="C4:J4"/>
    <mergeCell ref="C6:J6"/>
    <mergeCell ref="C7:J7"/>
    <mergeCell ref="C9:J9"/>
    <mergeCell ref="D10:J10"/>
    <mergeCell ref="D11:J11"/>
    <mergeCell ref="D13:J13"/>
    <mergeCell ref="D14:J14"/>
    <mergeCell ref="D15:J15"/>
    <mergeCell ref="F16:J16"/>
    <mergeCell ref="D32:J32"/>
    <mergeCell ref="F18:J18"/>
    <mergeCell ref="F19:J19"/>
    <mergeCell ref="F20:J20"/>
    <mergeCell ref="F21:J21"/>
    <mergeCell ref="C23:J23"/>
    <mergeCell ref="C24:J24"/>
    <mergeCell ref="D25:J25"/>
    <mergeCell ref="D26:J26"/>
    <mergeCell ref="D28:J28"/>
    <mergeCell ref="D29:J29"/>
    <mergeCell ref="D31:J31"/>
    <mergeCell ref="D45:J45"/>
    <mergeCell ref="D33:J33"/>
    <mergeCell ref="G34:J34"/>
    <mergeCell ref="G35:J35"/>
    <mergeCell ref="G36:J36"/>
    <mergeCell ref="G37:J37"/>
    <mergeCell ref="G38:J38"/>
    <mergeCell ref="G39:J39"/>
    <mergeCell ref="G40:J40"/>
    <mergeCell ref="G41:J41"/>
    <mergeCell ref="G42:J42"/>
    <mergeCell ref="G43:J43"/>
    <mergeCell ref="D59:J59"/>
    <mergeCell ref="E46:J46"/>
    <mergeCell ref="E47:J47"/>
    <mergeCell ref="E48:J48"/>
    <mergeCell ref="D49:J49"/>
    <mergeCell ref="C50:J50"/>
    <mergeCell ref="C52:J52"/>
    <mergeCell ref="C53:J53"/>
    <mergeCell ref="C55:J55"/>
    <mergeCell ref="D56:J56"/>
    <mergeCell ref="D57:J57"/>
    <mergeCell ref="D58:J58"/>
    <mergeCell ref="C145:J145"/>
    <mergeCell ref="D60:J60"/>
    <mergeCell ref="D61:J61"/>
    <mergeCell ref="D63:J63"/>
    <mergeCell ref="D64:J64"/>
    <mergeCell ref="D65:J65"/>
    <mergeCell ref="D66:J66"/>
    <mergeCell ref="D67:J67"/>
    <mergeCell ref="D68:J68"/>
    <mergeCell ref="C73:J73"/>
    <mergeCell ref="C100:J100"/>
    <mergeCell ref="C120:J120"/>
    <mergeCell ref="H209:J209"/>
    <mergeCell ref="C163:J163"/>
    <mergeCell ref="C197:J197"/>
    <mergeCell ref="H198:J198"/>
    <mergeCell ref="H200:J200"/>
    <mergeCell ref="H201:J201"/>
    <mergeCell ref="H202:J202"/>
    <mergeCell ref="H203:J203"/>
    <mergeCell ref="H204:J204"/>
    <mergeCell ref="H206:J206"/>
    <mergeCell ref="H207:J207"/>
    <mergeCell ref="H208:J208"/>
    <mergeCell ref="H210:J210"/>
    <mergeCell ref="H212:J212"/>
    <mergeCell ref="H213:J213"/>
    <mergeCell ref="H214:J214"/>
    <mergeCell ref="H215:J215"/>
  </mergeCells>
  <pageMargins left="0.59055118110236227" right="0.59055118110236227" top="0.59055118110236227" bottom="0.59055118110236227" header="0" footer="0"/>
  <pageSetup paperSize="9" scale="77" orientation="portrait" r:id="rId1"/>
</worksheet>
</file>

<file path=xl/worksheets/sheet3.xml><?xml version="1.0" encoding="utf-8"?>
<worksheet xmlns="http://schemas.openxmlformats.org/spreadsheetml/2006/main" xmlns:r="http://schemas.openxmlformats.org/officeDocument/2006/relationships">
  <sheetPr>
    <pageSetUpPr fitToPage="1"/>
  </sheetPr>
  <dimension ref="A1:BR984"/>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86</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s="1" customFormat="1" ht="13.2">
      <c r="B8" s="36"/>
      <c r="C8" s="37"/>
      <c r="D8" s="32" t="s">
        <v>162</v>
      </c>
      <c r="E8" s="37"/>
      <c r="F8" s="37"/>
      <c r="G8" s="37"/>
      <c r="H8" s="37"/>
      <c r="I8" s="118"/>
      <c r="J8" s="37"/>
      <c r="K8" s="40"/>
    </row>
    <row r="9" spans="1:70" s="1" customFormat="1" ht="36.9" customHeight="1">
      <c r="B9" s="36"/>
      <c r="C9" s="37"/>
      <c r="D9" s="37"/>
      <c r="E9" s="419" t="s">
        <v>278</v>
      </c>
      <c r="F9" s="397"/>
      <c r="G9" s="397"/>
      <c r="H9" s="397"/>
      <c r="I9" s="118"/>
      <c r="J9" s="37"/>
      <c r="K9" s="40"/>
    </row>
    <row r="10" spans="1:70" s="1" customFormat="1">
      <c r="B10" s="36"/>
      <c r="C10" s="37"/>
      <c r="D10" s="37"/>
      <c r="E10" s="37"/>
      <c r="F10" s="37"/>
      <c r="G10" s="37"/>
      <c r="H10" s="37"/>
      <c r="I10" s="118"/>
      <c r="J10" s="37"/>
      <c r="K10" s="40"/>
    </row>
    <row r="11" spans="1:70" s="1" customFormat="1" ht="14.4" customHeight="1">
      <c r="B11" s="36"/>
      <c r="C11" s="37"/>
      <c r="D11" s="32" t="s">
        <v>19</v>
      </c>
      <c r="E11" s="37"/>
      <c r="F11" s="30" t="s">
        <v>22</v>
      </c>
      <c r="G11" s="37"/>
      <c r="H11" s="37"/>
      <c r="I11" s="119" t="s">
        <v>21</v>
      </c>
      <c r="J11" s="30" t="s">
        <v>22</v>
      </c>
      <c r="K11" s="40"/>
    </row>
    <row r="12" spans="1:70" s="1" customFormat="1" ht="14.4" customHeight="1">
      <c r="B12" s="36"/>
      <c r="C12" s="37"/>
      <c r="D12" s="32" t="s">
        <v>24</v>
      </c>
      <c r="E12" s="37"/>
      <c r="F12" s="30" t="s">
        <v>25</v>
      </c>
      <c r="G12" s="37"/>
      <c r="H12" s="37"/>
      <c r="I12" s="119" t="s">
        <v>26</v>
      </c>
      <c r="J12" s="120" t="str">
        <f>'Rekapitulace stavby'!AN8</f>
        <v>4.1.2017</v>
      </c>
      <c r="K12" s="40"/>
    </row>
    <row r="13" spans="1:70" s="1" customFormat="1" ht="10.8" customHeight="1">
      <c r="B13" s="36"/>
      <c r="C13" s="37"/>
      <c r="D13" s="37"/>
      <c r="E13" s="37"/>
      <c r="F13" s="37"/>
      <c r="G13" s="37"/>
      <c r="H13" s="37"/>
      <c r="I13" s="118"/>
      <c r="J13" s="37"/>
      <c r="K13" s="40"/>
    </row>
    <row r="14" spans="1:70" s="1" customFormat="1" ht="14.4" customHeight="1">
      <c r="B14" s="36"/>
      <c r="C14" s="37"/>
      <c r="D14" s="32" t="s">
        <v>30</v>
      </c>
      <c r="E14" s="37"/>
      <c r="F14" s="37"/>
      <c r="G14" s="37"/>
      <c r="H14" s="37"/>
      <c r="I14" s="119" t="s">
        <v>31</v>
      </c>
      <c r="J14" s="30" t="s">
        <v>22</v>
      </c>
      <c r="K14" s="40"/>
    </row>
    <row r="15" spans="1:70" s="1" customFormat="1" ht="18" customHeight="1">
      <c r="B15" s="36"/>
      <c r="C15" s="37"/>
      <c r="D15" s="37"/>
      <c r="E15" s="30" t="s">
        <v>32</v>
      </c>
      <c r="F15" s="37"/>
      <c r="G15" s="37"/>
      <c r="H15" s="37"/>
      <c r="I15" s="119" t="s">
        <v>33</v>
      </c>
      <c r="J15" s="30" t="s">
        <v>22</v>
      </c>
      <c r="K15" s="40"/>
    </row>
    <row r="16" spans="1:70" s="1" customFormat="1" ht="6.9" customHeight="1">
      <c r="B16" s="36"/>
      <c r="C16" s="37"/>
      <c r="D16" s="37"/>
      <c r="E16" s="37"/>
      <c r="F16" s="37"/>
      <c r="G16" s="37"/>
      <c r="H16" s="37"/>
      <c r="I16" s="118"/>
      <c r="J16" s="37"/>
      <c r="K16" s="40"/>
    </row>
    <row r="17" spans="2:11" s="1" customFormat="1" ht="14.4" customHeight="1">
      <c r="B17" s="36"/>
      <c r="C17" s="37"/>
      <c r="D17" s="32" t="s">
        <v>34</v>
      </c>
      <c r="E17" s="37"/>
      <c r="F17" s="37"/>
      <c r="G17" s="37"/>
      <c r="H17" s="37"/>
      <c r="I17" s="119" t="s">
        <v>31</v>
      </c>
      <c r="J17" s="30" t="str">
        <f>IF('Rekapitulace stavby'!AN13="Vyplň údaj","",IF('Rekapitulace stavby'!AN13="","",'Rekapitulace stavby'!AN13))</f>
        <v/>
      </c>
      <c r="K17" s="40"/>
    </row>
    <row r="18" spans="2:11" s="1" customFormat="1" ht="18" customHeight="1">
      <c r="B18" s="36"/>
      <c r="C18" s="37"/>
      <c r="D18" s="37"/>
      <c r="E18" s="30" t="str">
        <f>IF('Rekapitulace stavby'!E14="Vyplň údaj","",IF('Rekapitulace stavby'!E14="","",'Rekapitulace stavby'!E14))</f>
        <v/>
      </c>
      <c r="F18" s="37"/>
      <c r="G18" s="37"/>
      <c r="H18" s="37"/>
      <c r="I18" s="119" t="s">
        <v>33</v>
      </c>
      <c r="J18" s="30" t="str">
        <f>IF('Rekapitulace stavby'!AN14="Vyplň údaj","",IF('Rekapitulace stavby'!AN14="","",'Rekapitulace stavby'!AN14))</f>
        <v/>
      </c>
      <c r="K18" s="40"/>
    </row>
    <row r="19" spans="2:11" s="1" customFormat="1" ht="6.9" customHeight="1">
      <c r="B19" s="36"/>
      <c r="C19" s="37"/>
      <c r="D19" s="37"/>
      <c r="E19" s="37"/>
      <c r="F19" s="37"/>
      <c r="G19" s="37"/>
      <c r="H19" s="37"/>
      <c r="I19" s="118"/>
      <c r="J19" s="37"/>
      <c r="K19" s="40"/>
    </row>
    <row r="20" spans="2:11" s="1" customFormat="1" ht="14.4" customHeight="1">
      <c r="B20" s="36"/>
      <c r="C20" s="37"/>
      <c r="D20" s="32" t="s">
        <v>36</v>
      </c>
      <c r="E20" s="37"/>
      <c r="F20" s="37"/>
      <c r="G20" s="37"/>
      <c r="H20" s="37"/>
      <c r="I20" s="119" t="s">
        <v>31</v>
      </c>
      <c r="J20" s="30" t="s">
        <v>22</v>
      </c>
      <c r="K20" s="40"/>
    </row>
    <row r="21" spans="2:11" s="1" customFormat="1" ht="18" customHeight="1">
      <c r="B21" s="36"/>
      <c r="C21" s="37"/>
      <c r="D21" s="37"/>
      <c r="E21" s="30" t="s">
        <v>37</v>
      </c>
      <c r="F21" s="37"/>
      <c r="G21" s="37"/>
      <c r="H21" s="37"/>
      <c r="I21" s="119" t="s">
        <v>33</v>
      </c>
      <c r="J21" s="30" t="s">
        <v>22</v>
      </c>
      <c r="K21" s="40"/>
    </row>
    <row r="22" spans="2:11" s="1" customFormat="1" ht="6.9" customHeight="1">
      <c r="B22" s="36"/>
      <c r="C22" s="37"/>
      <c r="D22" s="37"/>
      <c r="E22" s="37"/>
      <c r="F22" s="37"/>
      <c r="G22" s="37"/>
      <c r="H22" s="37"/>
      <c r="I22" s="118"/>
      <c r="J22" s="37"/>
      <c r="K22" s="40"/>
    </row>
    <row r="23" spans="2:11" s="1" customFormat="1" ht="14.4" customHeight="1">
      <c r="B23" s="36"/>
      <c r="C23" s="37"/>
      <c r="D23" s="32" t="s">
        <v>39</v>
      </c>
      <c r="E23" s="37"/>
      <c r="F23" s="37"/>
      <c r="G23" s="37"/>
      <c r="H23" s="37"/>
      <c r="I23" s="118"/>
      <c r="J23" s="37"/>
      <c r="K23" s="40"/>
    </row>
    <row r="24" spans="2:11" s="7" customFormat="1" ht="20.399999999999999" customHeight="1">
      <c r="B24" s="121"/>
      <c r="C24" s="122"/>
      <c r="D24" s="122"/>
      <c r="E24" s="409" t="s">
        <v>22</v>
      </c>
      <c r="F24" s="420"/>
      <c r="G24" s="420"/>
      <c r="H24" s="420"/>
      <c r="I24" s="123"/>
      <c r="J24" s="122"/>
      <c r="K24" s="124"/>
    </row>
    <row r="25" spans="2:11" s="1" customFormat="1" ht="6.9" customHeight="1">
      <c r="B25" s="36"/>
      <c r="C25" s="37"/>
      <c r="D25" s="37"/>
      <c r="E25" s="37"/>
      <c r="F25" s="37"/>
      <c r="G25" s="37"/>
      <c r="H25" s="37"/>
      <c r="I25" s="118"/>
      <c r="J25" s="37"/>
      <c r="K25" s="40"/>
    </row>
    <row r="26" spans="2:11" s="1" customFormat="1" ht="6.9" customHeight="1">
      <c r="B26" s="36"/>
      <c r="C26" s="37"/>
      <c r="D26" s="81"/>
      <c r="E26" s="81"/>
      <c r="F26" s="81"/>
      <c r="G26" s="81"/>
      <c r="H26" s="81"/>
      <c r="I26" s="125"/>
      <c r="J26" s="81"/>
      <c r="K26" s="126"/>
    </row>
    <row r="27" spans="2:11" s="1" customFormat="1" ht="25.35" customHeight="1">
      <c r="B27" s="36"/>
      <c r="C27" s="37"/>
      <c r="D27" s="127" t="s">
        <v>41</v>
      </c>
      <c r="E27" s="37"/>
      <c r="F27" s="37"/>
      <c r="G27" s="37"/>
      <c r="H27" s="37"/>
      <c r="I27" s="118"/>
      <c r="J27" s="128">
        <f>ROUND(J97,2)</f>
        <v>0</v>
      </c>
      <c r="K27" s="40"/>
    </row>
    <row r="28" spans="2:11" s="1" customFormat="1" ht="6.9" customHeight="1">
      <c r="B28" s="36"/>
      <c r="C28" s="37"/>
      <c r="D28" s="81"/>
      <c r="E28" s="81"/>
      <c r="F28" s="81"/>
      <c r="G28" s="81"/>
      <c r="H28" s="81"/>
      <c r="I28" s="125"/>
      <c r="J28" s="81"/>
      <c r="K28" s="126"/>
    </row>
    <row r="29" spans="2:11" s="1" customFormat="1" ht="14.4" customHeight="1">
      <c r="B29" s="36"/>
      <c r="C29" s="37"/>
      <c r="D29" s="37"/>
      <c r="E29" s="37"/>
      <c r="F29" s="41" t="s">
        <v>43</v>
      </c>
      <c r="G29" s="37"/>
      <c r="H29" s="37"/>
      <c r="I29" s="129" t="s">
        <v>42</v>
      </c>
      <c r="J29" s="41" t="s">
        <v>44</v>
      </c>
      <c r="K29" s="40"/>
    </row>
    <row r="30" spans="2:11" s="1" customFormat="1" ht="14.4" customHeight="1">
      <c r="B30" s="36"/>
      <c r="C30" s="37"/>
      <c r="D30" s="44" t="s">
        <v>45</v>
      </c>
      <c r="E30" s="44" t="s">
        <v>46</v>
      </c>
      <c r="F30" s="130">
        <f>ROUND(SUM(BE97:BE983), 2)</f>
        <v>0</v>
      </c>
      <c r="G30" s="37"/>
      <c r="H30" s="37"/>
      <c r="I30" s="131">
        <v>0.21</v>
      </c>
      <c r="J30" s="130">
        <f>ROUND(ROUND((SUM(BE97:BE983)), 2)*I30, 2)</f>
        <v>0</v>
      </c>
      <c r="K30" s="40"/>
    </row>
    <row r="31" spans="2:11" s="1" customFormat="1" ht="14.4" customHeight="1">
      <c r="B31" s="36"/>
      <c r="C31" s="37"/>
      <c r="D31" s="37"/>
      <c r="E31" s="44" t="s">
        <v>47</v>
      </c>
      <c r="F31" s="130">
        <f>ROUND(SUM(BF97:BF983), 2)</f>
        <v>0</v>
      </c>
      <c r="G31" s="37"/>
      <c r="H31" s="37"/>
      <c r="I31" s="131">
        <v>0.15</v>
      </c>
      <c r="J31" s="130">
        <f>ROUND(ROUND((SUM(BF97:BF983)), 2)*I31, 2)</f>
        <v>0</v>
      </c>
      <c r="K31" s="40"/>
    </row>
    <row r="32" spans="2:11" s="1" customFormat="1" ht="14.4" hidden="1" customHeight="1">
      <c r="B32" s="36"/>
      <c r="C32" s="37"/>
      <c r="D32" s="37"/>
      <c r="E32" s="44" t="s">
        <v>48</v>
      </c>
      <c r="F32" s="130">
        <f>ROUND(SUM(BG97:BG983), 2)</f>
        <v>0</v>
      </c>
      <c r="G32" s="37"/>
      <c r="H32" s="37"/>
      <c r="I32" s="131">
        <v>0.21</v>
      </c>
      <c r="J32" s="130">
        <v>0</v>
      </c>
      <c r="K32" s="40"/>
    </row>
    <row r="33" spans="2:11" s="1" customFormat="1" ht="14.4" hidden="1" customHeight="1">
      <c r="B33" s="36"/>
      <c r="C33" s="37"/>
      <c r="D33" s="37"/>
      <c r="E33" s="44" t="s">
        <v>49</v>
      </c>
      <c r="F33" s="130">
        <f>ROUND(SUM(BH97:BH983), 2)</f>
        <v>0</v>
      </c>
      <c r="G33" s="37"/>
      <c r="H33" s="37"/>
      <c r="I33" s="131">
        <v>0.15</v>
      </c>
      <c r="J33" s="130">
        <v>0</v>
      </c>
      <c r="K33" s="40"/>
    </row>
    <row r="34" spans="2:11" s="1" customFormat="1" ht="14.4" hidden="1" customHeight="1">
      <c r="B34" s="36"/>
      <c r="C34" s="37"/>
      <c r="D34" s="37"/>
      <c r="E34" s="44" t="s">
        <v>50</v>
      </c>
      <c r="F34" s="130">
        <f>ROUND(SUM(BI97:BI983), 2)</f>
        <v>0</v>
      </c>
      <c r="G34" s="37"/>
      <c r="H34" s="37"/>
      <c r="I34" s="131">
        <v>0</v>
      </c>
      <c r="J34" s="130">
        <v>0</v>
      </c>
      <c r="K34" s="40"/>
    </row>
    <row r="35" spans="2:11" s="1" customFormat="1" ht="6.9" customHeight="1">
      <c r="B35" s="36"/>
      <c r="C35" s="37"/>
      <c r="D35" s="37"/>
      <c r="E35" s="37"/>
      <c r="F35" s="37"/>
      <c r="G35" s="37"/>
      <c r="H35" s="37"/>
      <c r="I35" s="118"/>
      <c r="J35" s="37"/>
      <c r="K35" s="40"/>
    </row>
    <row r="36" spans="2:11" s="1" customFormat="1" ht="25.35" customHeight="1">
      <c r="B36" s="36"/>
      <c r="C36" s="132"/>
      <c r="D36" s="133" t="s">
        <v>51</v>
      </c>
      <c r="E36" s="75"/>
      <c r="F36" s="75"/>
      <c r="G36" s="134" t="s">
        <v>52</v>
      </c>
      <c r="H36" s="135" t="s">
        <v>53</v>
      </c>
      <c r="I36" s="136"/>
      <c r="J36" s="137">
        <f>SUM(J27:J34)</f>
        <v>0</v>
      </c>
      <c r="K36" s="138"/>
    </row>
    <row r="37" spans="2:11" s="1" customFormat="1" ht="14.4" customHeight="1">
      <c r="B37" s="51"/>
      <c r="C37" s="52"/>
      <c r="D37" s="52"/>
      <c r="E37" s="52"/>
      <c r="F37" s="52"/>
      <c r="G37" s="52"/>
      <c r="H37" s="52"/>
      <c r="I37" s="139"/>
      <c r="J37" s="52"/>
      <c r="K37" s="53"/>
    </row>
    <row r="41" spans="2:11" s="1" customFormat="1" ht="6.9" customHeight="1">
      <c r="B41" s="140"/>
      <c r="C41" s="141"/>
      <c r="D41" s="141"/>
      <c r="E41" s="141"/>
      <c r="F41" s="141"/>
      <c r="G41" s="141"/>
      <c r="H41" s="141"/>
      <c r="I41" s="142"/>
      <c r="J41" s="141"/>
      <c r="K41" s="143"/>
    </row>
    <row r="42" spans="2:11" s="1" customFormat="1" ht="36.9" customHeight="1">
      <c r="B42" s="36"/>
      <c r="C42" s="25" t="s">
        <v>164</v>
      </c>
      <c r="D42" s="37"/>
      <c r="E42" s="37"/>
      <c r="F42" s="37"/>
      <c r="G42" s="37"/>
      <c r="H42" s="37"/>
      <c r="I42" s="118"/>
      <c r="J42" s="37"/>
      <c r="K42" s="40"/>
    </row>
    <row r="43" spans="2:11" s="1" customFormat="1" ht="6.9" customHeight="1">
      <c r="B43" s="36"/>
      <c r="C43" s="37"/>
      <c r="D43" s="37"/>
      <c r="E43" s="37"/>
      <c r="F43" s="37"/>
      <c r="G43" s="37"/>
      <c r="H43" s="37"/>
      <c r="I43" s="118"/>
      <c r="J43" s="37"/>
      <c r="K43" s="40"/>
    </row>
    <row r="44" spans="2:11" s="1" customFormat="1" ht="14.4" customHeight="1">
      <c r="B44" s="36"/>
      <c r="C44" s="32" t="s">
        <v>16</v>
      </c>
      <c r="D44" s="37"/>
      <c r="E44" s="37"/>
      <c r="F44" s="37"/>
      <c r="G44" s="37"/>
      <c r="H44" s="37"/>
      <c r="I44" s="118"/>
      <c r="J44" s="37"/>
      <c r="K44" s="40"/>
    </row>
    <row r="45" spans="2:11" s="1" customFormat="1" ht="20.399999999999999" customHeight="1">
      <c r="B45" s="36"/>
      <c r="C45" s="37"/>
      <c r="D45" s="37"/>
      <c r="E45" s="418" t="str">
        <f>E7</f>
        <v>Přístavba a tělocvična ZŠ Týnec - II. etapa</v>
      </c>
      <c r="F45" s="397"/>
      <c r="G45" s="397"/>
      <c r="H45" s="397"/>
      <c r="I45" s="118"/>
      <c r="J45" s="37"/>
      <c r="K45" s="40"/>
    </row>
    <row r="46" spans="2:11" s="1" customFormat="1" ht="14.4" customHeight="1">
      <c r="B46" s="36"/>
      <c r="C46" s="32" t="s">
        <v>162</v>
      </c>
      <c r="D46" s="37"/>
      <c r="E46" s="37"/>
      <c r="F46" s="37"/>
      <c r="G46" s="37"/>
      <c r="H46" s="37"/>
      <c r="I46" s="118"/>
      <c r="J46" s="37"/>
      <c r="K46" s="40"/>
    </row>
    <row r="47" spans="2:11" s="1" customFormat="1" ht="22.2" customHeight="1">
      <c r="B47" s="36"/>
      <c r="C47" s="37"/>
      <c r="D47" s="37"/>
      <c r="E47" s="419" t="str">
        <f>E9</f>
        <v>SO-03 - Úprava stávajících šaten</v>
      </c>
      <c r="F47" s="397"/>
      <c r="G47" s="397"/>
      <c r="H47" s="397"/>
      <c r="I47" s="118"/>
      <c r="J47" s="37"/>
      <c r="K47" s="40"/>
    </row>
    <row r="48" spans="2:11" s="1" customFormat="1" ht="6.9" customHeight="1">
      <c r="B48" s="36"/>
      <c r="C48" s="37"/>
      <c r="D48" s="37"/>
      <c r="E48" s="37"/>
      <c r="F48" s="37"/>
      <c r="G48" s="37"/>
      <c r="H48" s="37"/>
      <c r="I48" s="118"/>
      <c r="J48" s="37"/>
      <c r="K48" s="40"/>
    </row>
    <row r="49" spans="2:47" s="1" customFormat="1" ht="18" customHeight="1">
      <c r="B49" s="36"/>
      <c r="C49" s="32" t="s">
        <v>24</v>
      </c>
      <c r="D49" s="37"/>
      <c r="E49" s="37"/>
      <c r="F49" s="30" t="str">
        <f>F12</f>
        <v>K Náklí 404, 257 41 Týnec nad Sázavou</v>
      </c>
      <c r="G49" s="37"/>
      <c r="H49" s="37"/>
      <c r="I49" s="119" t="s">
        <v>26</v>
      </c>
      <c r="J49" s="120" t="str">
        <f>IF(J12="","",J12)</f>
        <v>4.1.2017</v>
      </c>
      <c r="K49" s="40"/>
    </row>
    <row r="50" spans="2:47" s="1" customFormat="1" ht="6.9" customHeight="1">
      <c r="B50" s="36"/>
      <c r="C50" s="37"/>
      <c r="D50" s="37"/>
      <c r="E50" s="37"/>
      <c r="F50" s="37"/>
      <c r="G50" s="37"/>
      <c r="H50" s="37"/>
      <c r="I50" s="118"/>
      <c r="J50" s="37"/>
      <c r="K50" s="40"/>
    </row>
    <row r="51" spans="2:47" s="1" customFormat="1" ht="13.2">
      <c r="B51" s="36"/>
      <c r="C51" s="32" t="s">
        <v>30</v>
      </c>
      <c r="D51" s="37"/>
      <c r="E51" s="37"/>
      <c r="F51" s="30" t="str">
        <f>E15</f>
        <v>Město Týnec nad Sázavou</v>
      </c>
      <c r="G51" s="37"/>
      <c r="H51" s="37"/>
      <c r="I51" s="119" t="s">
        <v>36</v>
      </c>
      <c r="J51" s="30" t="str">
        <f>E21</f>
        <v>Sladký &amp; Partners s.r.o., projektový atelier</v>
      </c>
      <c r="K51" s="40"/>
    </row>
    <row r="52" spans="2:47" s="1" customFormat="1" ht="14.4" customHeight="1">
      <c r="B52" s="36"/>
      <c r="C52" s="32" t="s">
        <v>34</v>
      </c>
      <c r="D52" s="37"/>
      <c r="E52" s="37"/>
      <c r="F52" s="30" t="str">
        <f>IF(E18="","",E18)</f>
        <v/>
      </c>
      <c r="G52" s="37"/>
      <c r="H52" s="37"/>
      <c r="I52" s="118"/>
      <c r="J52" s="37"/>
      <c r="K52" s="40"/>
    </row>
    <row r="53" spans="2:47" s="1" customFormat="1" ht="10.35" customHeight="1">
      <c r="B53" s="36"/>
      <c r="C53" s="37"/>
      <c r="D53" s="37"/>
      <c r="E53" s="37"/>
      <c r="F53" s="37"/>
      <c r="G53" s="37"/>
      <c r="H53" s="37"/>
      <c r="I53" s="118"/>
      <c r="J53" s="37"/>
      <c r="K53" s="40"/>
    </row>
    <row r="54" spans="2:47" s="1" customFormat="1" ht="29.25" customHeight="1">
      <c r="B54" s="36"/>
      <c r="C54" s="144" t="s">
        <v>165</v>
      </c>
      <c r="D54" s="132"/>
      <c r="E54" s="132"/>
      <c r="F54" s="132"/>
      <c r="G54" s="132"/>
      <c r="H54" s="132"/>
      <c r="I54" s="145"/>
      <c r="J54" s="146" t="s">
        <v>166</v>
      </c>
      <c r="K54" s="147"/>
    </row>
    <row r="55" spans="2:47" s="1" customFormat="1" ht="10.35" customHeight="1">
      <c r="B55" s="36"/>
      <c r="C55" s="37"/>
      <c r="D55" s="37"/>
      <c r="E55" s="37"/>
      <c r="F55" s="37"/>
      <c r="G55" s="37"/>
      <c r="H55" s="37"/>
      <c r="I55" s="118"/>
      <c r="J55" s="37"/>
      <c r="K55" s="40"/>
    </row>
    <row r="56" spans="2:47" s="1" customFormat="1" ht="29.25" customHeight="1">
      <c r="B56" s="36"/>
      <c r="C56" s="148" t="s">
        <v>167</v>
      </c>
      <c r="D56" s="37"/>
      <c r="E56" s="37"/>
      <c r="F56" s="37"/>
      <c r="G56" s="37"/>
      <c r="H56" s="37"/>
      <c r="I56" s="118"/>
      <c r="J56" s="128">
        <f>J97</f>
        <v>0</v>
      </c>
      <c r="K56" s="40"/>
      <c r="AU56" s="19" t="s">
        <v>168</v>
      </c>
    </row>
    <row r="57" spans="2:47" s="8" customFormat="1" ht="24.9" customHeight="1">
      <c r="B57" s="149"/>
      <c r="C57" s="150"/>
      <c r="D57" s="151" t="s">
        <v>169</v>
      </c>
      <c r="E57" s="152"/>
      <c r="F57" s="152"/>
      <c r="G57" s="152"/>
      <c r="H57" s="152"/>
      <c r="I57" s="153"/>
      <c r="J57" s="154">
        <f>J98</f>
        <v>0</v>
      </c>
      <c r="K57" s="155"/>
    </row>
    <row r="58" spans="2:47" s="9" customFormat="1" ht="19.95" customHeight="1">
      <c r="B58" s="156"/>
      <c r="C58" s="157"/>
      <c r="D58" s="158" t="s">
        <v>279</v>
      </c>
      <c r="E58" s="159"/>
      <c r="F58" s="159"/>
      <c r="G58" s="159"/>
      <c r="H58" s="159"/>
      <c r="I58" s="160"/>
      <c r="J58" s="161">
        <f>J99</f>
        <v>0</v>
      </c>
      <c r="K58" s="162"/>
    </row>
    <row r="59" spans="2:47" s="9" customFormat="1" ht="19.95" customHeight="1">
      <c r="B59" s="156"/>
      <c r="C59" s="157"/>
      <c r="D59" s="158" t="s">
        <v>280</v>
      </c>
      <c r="E59" s="159"/>
      <c r="F59" s="159"/>
      <c r="G59" s="159"/>
      <c r="H59" s="159"/>
      <c r="I59" s="160"/>
      <c r="J59" s="161">
        <f>J122</f>
        <v>0</v>
      </c>
      <c r="K59" s="162"/>
    </row>
    <row r="60" spans="2:47" s="9" customFormat="1" ht="19.95" customHeight="1">
      <c r="B60" s="156"/>
      <c r="C60" s="157"/>
      <c r="D60" s="158" t="s">
        <v>281</v>
      </c>
      <c r="E60" s="159"/>
      <c r="F60" s="159"/>
      <c r="G60" s="159"/>
      <c r="H60" s="159"/>
      <c r="I60" s="160"/>
      <c r="J60" s="161">
        <f>J141</f>
        <v>0</v>
      </c>
      <c r="K60" s="162"/>
    </row>
    <row r="61" spans="2:47" s="9" customFormat="1" ht="19.95" customHeight="1">
      <c r="B61" s="156"/>
      <c r="C61" s="157"/>
      <c r="D61" s="158" t="s">
        <v>282</v>
      </c>
      <c r="E61" s="159"/>
      <c r="F61" s="159"/>
      <c r="G61" s="159"/>
      <c r="H61" s="159"/>
      <c r="I61" s="160"/>
      <c r="J61" s="161">
        <f>J210</f>
        <v>0</v>
      </c>
      <c r="K61" s="162"/>
    </row>
    <row r="62" spans="2:47" s="9" customFormat="1" ht="19.95" customHeight="1">
      <c r="B62" s="156"/>
      <c r="C62" s="157"/>
      <c r="D62" s="158" t="s">
        <v>170</v>
      </c>
      <c r="E62" s="159"/>
      <c r="F62" s="159"/>
      <c r="G62" s="159"/>
      <c r="H62" s="159"/>
      <c r="I62" s="160"/>
      <c r="J62" s="161">
        <f>J222</f>
        <v>0</v>
      </c>
      <c r="K62" s="162"/>
    </row>
    <row r="63" spans="2:47" s="9" customFormat="1" ht="19.95" customHeight="1">
      <c r="B63" s="156"/>
      <c r="C63" s="157"/>
      <c r="D63" s="158" t="s">
        <v>171</v>
      </c>
      <c r="E63" s="159"/>
      <c r="F63" s="159"/>
      <c r="G63" s="159"/>
      <c r="H63" s="159"/>
      <c r="I63" s="160"/>
      <c r="J63" s="161">
        <f>J381</f>
        <v>0</v>
      </c>
      <c r="K63" s="162"/>
    </row>
    <row r="64" spans="2:47" s="9" customFormat="1" ht="19.95" customHeight="1">
      <c r="B64" s="156"/>
      <c r="C64" s="157"/>
      <c r="D64" s="158" t="s">
        <v>172</v>
      </c>
      <c r="E64" s="159"/>
      <c r="F64" s="159"/>
      <c r="G64" s="159"/>
      <c r="H64" s="159"/>
      <c r="I64" s="160"/>
      <c r="J64" s="161">
        <f>J546</f>
        <v>0</v>
      </c>
      <c r="K64" s="162"/>
    </row>
    <row r="65" spans="2:11" s="9" customFormat="1" ht="19.95" customHeight="1">
      <c r="B65" s="156"/>
      <c r="C65" s="157"/>
      <c r="D65" s="158" t="s">
        <v>173</v>
      </c>
      <c r="E65" s="159"/>
      <c r="F65" s="159"/>
      <c r="G65" s="159"/>
      <c r="H65" s="159"/>
      <c r="I65" s="160"/>
      <c r="J65" s="161">
        <f>J548</f>
        <v>0</v>
      </c>
      <c r="K65" s="162"/>
    </row>
    <row r="66" spans="2:11" s="8" customFormat="1" ht="24.9" customHeight="1">
      <c r="B66" s="149"/>
      <c r="C66" s="150"/>
      <c r="D66" s="151" t="s">
        <v>174</v>
      </c>
      <c r="E66" s="152"/>
      <c r="F66" s="152"/>
      <c r="G66" s="152"/>
      <c r="H66" s="152"/>
      <c r="I66" s="153"/>
      <c r="J66" s="154">
        <f>J551</f>
        <v>0</v>
      </c>
      <c r="K66" s="155"/>
    </row>
    <row r="67" spans="2:11" s="9" customFormat="1" ht="19.95" customHeight="1">
      <c r="B67" s="156"/>
      <c r="C67" s="157"/>
      <c r="D67" s="158" t="s">
        <v>283</v>
      </c>
      <c r="E67" s="159"/>
      <c r="F67" s="159"/>
      <c r="G67" s="159"/>
      <c r="H67" s="159"/>
      <c r="I67" s="160"/>
      <c r="J67" s="161">
        <f>J552</f>
        <v>0</v>
      </c>
      <c r="K67" s="162"/>
    </row>
    <row r="68" spans="2:11" s="9" customFormat="1" ht="19.95" customHeight="1">
      <c r="B68" s="156"/>
      <c r="C68" s="157"/>
      <c r="D68" s="158" t="s">
        <v>284</v>
      </c>
      <c r="E68" s="159"/>
      <c r="F68" s="159"/>
      <c r="G68" s="159"/>
      <c r="H68" s="159"/>
      <c r="I68" s="160"/>
      <c r="J68" s="161">
        <f>J575</f>
        <v>0</v>
      </c>
      <c r="K68" s="162"/>
    </row>
    <row r="69" spans="2:11" s="9" customFormat="1" ht="19.95" customHeight="1">
      <c r="B69" s="156"/>
      <c r="C69" s="157"/>
      <c r="D69" s="158" t="s">
        <v>285</v>
      </c>
      <c r="E69" s="159"/>
      <c r="F69" s="159"/>
      <c r="G69" s="159"/>
      <c r="H69" s="159"/>
      <c r="I69" s="160"/>
      <c r="J69" s="161">
        <f>J596</f>
        <v>0</v>
      </c>
      <c r="K69" s="162"/>
    </row>
    <row r="70" spans="2:11" s="9" customFormat="1" ht="19.95" customHeight="1">
      <c r="B70" s="156"/>
      <c r="C70" s="157"/>
      <c r="D70" s="158" t="s">
        <v>286</v>
      </c>
      <c r="E70" s="159"/>
      <c r="F70" s="159"/>
      <c r="G70" s="159"/>
      <c r="H70" s="159"/>
      <c r="I70" s="160"/>
      <c r="J70" s="161">
        <f>J602</f>
        <v>0</v>
      </c>
      <c r="K70" s="162"/>
    </row>
    <row r="71" spans="2:11" s="9" customFormat="1" ht="19.95" customHeight="1">
      <c r="B71" s="156"/>
      <c r="C71" s="157"/>
      <c r="D71" s="158" t="s">
        <v>287</v>
      </c>
      <c r="E71" s="159"/>
      <c r="F71" s="159"/>
      <c r="G71" s="159"/>
      <c r="H71" s="159"/>
      <c r="I71" s="160"/>
      <c r="J71" s="161">
        <f>J653</f>
        <v>0</v>
      </c>
      <c r="K71" s="162"/>
    </row>
    <row r="72" spans="2:11" s="9" customFormat="1" ht="19.95" customHeight="1">
      <c r="B72" s="156"/>
      <c r="C72" s="157"/>
      <c r="D72" s="158" t="s">
        <v>288</v>
      </c>
      <c r="E72" s="159"/>
      <c r="F72" s="159"/>
      <c r="G72" s="159"/>
      <c r="H72" s="159"/>
      <c r="I72" s="160"/>
      <c r="J72" s="161">
        <f>J677</f>
        <v>0</v>
      </c>
      <c r="K72" s="162"/>
    </row>
    <row r="73" spans="2:11" s="9" customFormat="1" ht="19.95" customHeight="1">
      <c r="B73" s="156"/>
      <c r="C73" s="157"/>
      <c r="D73" s="158" t="s">
        <v>289</v>
      </c>
      <c r="E73" s="159"/>
      <c r="F73" s="159"/>
      <c r="G73" s="159"/>
      <c r="H73" s="159"/>
      <c r="I73" s="160"/>
      <c r="J73" s="161">
        <f>J693</f>
        <v>0</v>
      </c>
      <c r="K73" s="162"/>
    </row>
    <row r="74" spans="2:11" s="9" customFormat="1" ht="19.95" customHeight="1">
      <c r="B74" s="156"/>
      <c r="C74" s="157"/>
      <c r="D74" s="158" t="s">
        <v>290</v>
      </c>
      <c r="E74" s="159"/>
      <c r="F74" s="159"/>
      <c r="G74" s="159"/>
      <c r="H74" s="159"/>
      <c r="I74" s="160"/>
      <c r="J74" s="161">
        <f>J706</f>
        <v>0</v>
      </c>
      <c r="K74" s="162"/>
    </row>
    <row r="75" spans="2:11" s="9" customFormat="1" ht="19.95" customHeight="1">
      <c r="B75" s="156"/>
      <c r="C75" s="157"/>
      <c r="D75" s="158" t="s">
        <v>291</v>
      </c>
      <c r="E75" s="159"/>
      <c r="F75" s="159"/>
      <c r="G75" s="159"/>
      <c r="H75" s="159"/>
      <c r="I75" s="160"/>
      <c r="J75" s="161">
        <f>J766</f>
        <v>0</v>
      </c>
      <c r="K75" s="162"/>
    </row>
    <row r="76" spans="2:11" s="9" customFormat="1" ht="19.95" customHeight="1">
      <c r="B76" s="156"/>
      <c r="C76" s="157"/>
      <c r="D76" s="158" t="s">
        <v>292</v>
      </c>
      <c r="E76" s="159"/>
      <c r="F76" s="159"/>
      <c r="G76" s="159"/>
      <c r="H76" s="159"/>
      <c r="I76" s="160"/>
      <c r="J76" s="161">
        <f>J818</f>
        <v>0</v>
      </c>
      <c r="K76" s="162"/>
    </row>
    <row r="77" spans="2:11" s="9" customFormat="1" ht="19.95" customHeight="1">
      <c r="B77" s="156"/>
      <c r="C77" s="157"/>
      <c r="D77" s="158" t="s">
        <v>293</v>
      </c>
      <c r="E77" s="159"/>
      <c r="F77" s="159"/>
      <c r="G77" s="159"/>
      <c r="H77" s="159"/>
      <c r="I77" s="160"/>
      <c r="J77" s="161">
        <f>J868</f>
        <v>0</v>
      </c>
      <c r="K77" s="162"/>
    </row>
    <row r="78" spans="2:11" s="1" customFormat="1" ht="21.75" customHeight="1">
      <c r="B78" s="36"/>
      <c r="C78" s="37"/>
      <c r="D78" s="37"/>
      <c r="E78" s="37"/>
      <c r="F78" s="37"/>
      <c r="G78" s="37"/>
      <c r="H78" s="37"/>
      <c r="I78" s="118"/>
      <c r="J78" s="37"/>
      <c r="K78" s="40"/>
    </row>
    <row r="79" spans="2:11" s="1" customFormat="1" ht="6.9" customHeight="1">
      <c r="B79" s="51"/>
      <c r="C79" s="52"/>
      <c r="D79" s="52"/>
      <c r="E79" s="52"/>
      <c r="F79" s="52"/>
      <c r="G79" s="52"/>
      <c r="H79" s="52"/>
      <c r="I79" s="139"/>
      <c r="J79" s="52"/>
      <c r="K79" s="53"/>
    </row>
    <row r="83" spans="2:20" s="1" customFormat="1" ht="6.9" customHeight="1">
      <c r="B83" s="54"/>
      <c r="C83" s="55"/>
      <c r="D83" s="55"/>
      <c r="E83" s="55"/>
      <c r="F83" s="55"/>
      <c r="G83" s="55"/>
      <c r="H83" s="55"/>
      <c r="I83" s="142"/>
      <c r="J83" s="55"/>
      <c r="K83" s="55"/>
      <c r="L83" s="56"/>
    </row>
    <row r="84" spans="2:20" s="1" customFormat="1" ht="36.9" customHeight="1">
      <c r="B84" s="36"/>
      <c r="C84" s="57" t="s">
        <v>179</v>
      </c>
      <c r="D84" s="58"/>
      <c r="E84" s="58"/>
      <c r="F84" s="58"/>
      <c r="G84" s="58"/>
      <c r="H84" s="58"/>
      <c r="I84" s="163"/>
      <c r="J84" s="58"/>
      <c r="K84" s="58"/>
      <c r="L84" s="56"/>
    </row>
    <row r="85" spans="2:20" s="1" customFormat="1" ht="6.9" customHeight="1">
      <c r="B85" s="36"/>
      <c r="C85" s="58"/>
      <c r="D85" s="58"/>
      <c r="E85" s="58"/>
      <c r="F85" s="58"/>
      <c r="G85" s="58"/>
      <c r="H85" s="58"/>
      <c r="I85" s="163"/>
      <c r="J85" s="58"/>
      <c r="K85" s="58"/>
      <c r="L85" s="56"/>
    </row>
    <row r="86" spans="2:20" s="1" customFormat="1" ht="14.4" customHeight="1">
      <c r="B86" s="36"/>
      <c r="C86" s="60" t="s">
        <v>16</v>
      </c>
      <c r="D86" s="58"/>
      <c r="E86" s="58"/>
      <c r="F86" s="58"/>
      <c r="G86" s="58"/>
      <c r="H86" s="58"/>
      <c r="I86" s="163"/>
      <c r="J86" s="58"/>
      <c r="K86" s="58"/>
      <c r="L86" s="56"/>
    </row>
    <row r="87" spans="2:20" s="1" customFormat="1" ht="20.399999999999999" customHeight="1">
      <c r="B87" s="36"/>
      <c r="C87" s="58"/>
      <c r="D87" s="58"/>
      <c r="E87" s="416" t="str">
        <f>E7</f>
        <v>Přístavba a tělocvična ZŠ Týnec - II. etapa</v>
      </c>
      <c r="F87" s="390"/>
      <c r="G87" s="390"/>
      <c r="H87" s="390"/>
      <c r="I87" s="163"/>
      <c r="J87" s="58"/>
      <c r="K87" s="58"/>
      <c r="L87" s="56"/>
    </row>
    <row r="88" spans="2:20" s="1" customFormat="1" ht="14.4" customHeight="1">
      <c r="B88" s="36"/>
      <c r="C88" s="60" t="s">
        <v>162</v>
      </c>
      <c r="D88" s="58"/>
      <c r="E88" s="58"/>
      <c r="F88" s="58"/>
      <c r="G88" s="58"/>
      <c r="H88" s="58"/>
      <c r="I88" s="163"/>
      <c r="J88" s="58"/>
      <c r="K88" s="58"/>
      <c r="L88" s="56"/>
    </row>
    <row r="89" spans="2:20" s="1" customFormat="1" ht="22.2" customHeight="1">
      <c r="B89" s="36"/>
      <c r="C89" s="58"/>
      <c r="D89" s="58"/>
      <c r="E89" s="387" t="str">
        <f>E9</f>
        <v>SO-03 - Úprava stávajících šaten</v>
      </c>
      <c r="F89" s="390"/>
      <c r="G89" s="390"/>
      <c r="H89" s="390"/>
      <c r="I89" s="163"/>
      <c r="J89" s="58"/>
      <c r="K89" s="58"/>
      <c r="L89" s="56"/>
    </row>
    <row r="90" spans="2:20" s="1" customFormat="1" ht="6.9" customHeight="1">
      <c r="B90" s="36"/>
      <c r="C90" s="58"/>
      <c r="D90" s="58"/>
      <c r="E90" s="58"/>
      <c r="F90" s="58"/>
      <c r="G90" s="58"/>
      <c r="H90" s="58"/>
      <c r="I90" s="163"/>
      <c r="J90" s="58"/>
      <c r="K90" s="58"/>
      <c r="L90" s="56"/>
    </row>
    <row r="91" spans="2:20" s="1" customFormat="1" ht="18" customHeight="1">
      <c r="B91" s="36"/>
      <c r="C91" s="60" t="s">
        <v>24</v>
      </c>
      <c r="D91" s="58"/>
      <c r="E91" s="58"/>
      <c r="F91" s="164" t="str">
        <f>F12</f>
        <v>K Náklí 404, 257 41 Týnec nad Sázavou</v>
      </c>
      <c r="G91" s="58"/>
      <c r="H91" s="58"/>
      <c r="I91" s="165" t="s">
        <v>26</v>
      </c>
      <c r="J91" s="68" t="str">
        <f>IF(J12="","",J12)</f>
        <v>4.1.2017</v>
      </c>
      <c r="K91" s="58"/>
      <c r="L91" s="56"/>
    </row>
    <row r="92" spans="2:20" s="1" customFormat="1" ht="6.9" customHeight="1">
      <c r="B92" s="36"/>
      <c r="C92" s="58"/>
      <c r="D92" s="58"/>
      <c r="E92" s="58"/>
      <c r="F92" s="58"/>
      <c r="G92" s="58"/>
      <c r="H92" s="58"/>
      <c r="I92" s="163"/>
      <c r="J92" s="58"/>
      <c r="K92" s="58"/>
      <c r="L92" s="56"/>
    </row>
    <row r="93" spans="2:20" s="1" customFormat="1" ht="13.2">
      <c r="B93" s="36"/>
      <c r="C93" s="60" t="s">
        <v>30</v>
      </c>
      <c r="D93" s="58"/>
      <c r="E93" s="58"/>
      <c r="F93" s="164" t="str">
        <f>E15</f>
        <v>Město Týnec nad Sázavou</v>
      </c>
      <c r="G93" s="58"/>
      <c r="H93" s="58"/>
      <c r="I93" s="165" t="s">
        <v>36</v>
      </c>
      <c r="J93" s="164" t="str">
        <f>E21</f>
        <v>Sladký &amp; Partners s.r.o., projektový atelier</v>
      </c>
      <c r="K93" s="58"/>
      <c r="L93" s="56"/>
    </row>
    <row r="94" spans="2:20" s="1" customFormat="1" ht="14.4" customHeight="1">
      <c r="B94" s="36"/>
      <c r="C94" s="60" t="s">
        <v>34</v>
      </c>
      <c r="D94" s="58"/>
      <c r="E94" s="58"/>
      <c r="F94" s="164" t="str">
        <f>IF(E18="","",E18)</f>
        <v/>
      </c>
      <c r="G94" s="58"/>
      <c r="H94" s="58"/>
      <c r="I94" s="163"/>
      <c r="J94" s="58"/>
      <c r="K94" s="58"/>
      <c r="L94" s="56"/>
    </row>
    <row r="95" spans="2:20" s="1" customFormat="1" ht="10.35" customHeight="1">
      <c r="B95" s="36"/>
      <c r="C95" s="58"/>
      <c r="D95" s="58"/>
      <c r="E95" s="58"/>
      <c r="F95" s="58"/>
      <c r="G95" s="58"/>
      <c r="H95" s="58"/>
      <c r="I95" s="163"/>
      <c r="J95" s="58"/>
      <c r="K95" s="58"/>
      <c r="L95" s="56"/>
    </row>
    <row r="96" spans="2:20" s="10" customFormat="1" ht="29.25" customHeight="1">
      <c r="B96" s="166"/>
      <c r="C96" s="167" t="s">
        <v>180</v>
      </c>
      <c r="D96" s="168" t="s">
        <v>60</v>
      </c>
      <c r="E96" s="168" t="s">
        <v>56</v>
      </c>
      <c r="F96" s="168" t="s">
        <v>181</v>
      </c>
      <c r="G96" s="168" t="s">
        <v>182</v>
      </c>
      <c r="H96" s="168" t="s">
        <v>183</v>
      </c>
      <c r="I96" s="169" t="s">
        <v>184</v>
      </c>
      <c r="J96" s="168" t="s">
        <v>166</v>
      </c>
      <c r="K96" s="170" t="s">
        <v>185</v>
      </c>
      <c r="L96" s="171"/>
      <c r="M96" s="77" t="s">
        <v>186</v>
      </c>
      <c r="N96" s="78" t="s">
        <v>45</v>
      </c>
      <c r="O96" s="78" t="s">
        <v>187</v>
      </c>
      <c r="P96" s="78" t="s">
        <v>188</v>
      </c>
      <c r="Q96" s="78" t="s">
        <v>189</v>
      </c>
      <c r="R96" s="78" t="s">
        <v>190</v>
      </c>
      <c r="S96" s="78" t="s">
        <v>191</v>
      </c>
      <c r="T96" s="79" t="s">
        <v>192</v>
      </c>
    </row>
    <row r="97" spans="2:65" s="1" customFormat="1" ht="29.25" customHeight="1">
      <c r="B97" s="36"/>
      <c r="C97" s="83" t="s">
        <v>167</v>
      </c>
      <c r="D97" s="58"/>
      <c r="E97" s="58"/>
      <c r="F97" s="58"/>
      <c r="G97" s="58"/>
      <c r="H97" s="58"/>
      <c r="I97" s="163"/>
      <c r="J97" s="172">
        <f>BK97</f>
        <v>0</v>
      </c>
      <c r="K97" s="58"/>
      <c r="L97" s="56"/>
      <c r="M97" s="80"/>
      <c r="N97" s="81"/>
      <c r="O97" s="81"/>
      <c r="P97" s="173">
        <f>P98+P551</f>
        <v>0</v>
      </c>
      <c r="Q97" s="81"/>
      <c r="R97" s="173">
        <f>R98+R551</f>
        <v>822.93780839999999</v>
      </c>
      <c r="S97" s="81"/>
      <c r="T97" s="174">
        <f>T98+T551</f>
        <v>64.632198720000005</v>
      </c>
      <c r="AT97" s="19" t="s">
        <v>74</v>
      </c>
      <c r="AU97" s="19" t="s">
        <v>168</v>
      </c>
      <c r="BK97" s="175">
        <f>BK98+BK551</f>
        <v>0</v>
      </c>
    </row>
    <row r="98" spans="2:65" s="11" customFormat="1" ht="37.35" customHeight="1">
      <c r="B98" s="176"/>
      <c r="C98" s="177"/>
      <c r="D98" s="178" t="s">
        <v>74</v>
      </c>
      <c r="E98" s="179" t="s">
        <v>193</v>
      </c>
      <c r="F98" s="179" t="s">
        <v>194</v>
      </c>
      <c r="G98" s="177"/>
      <c r="H98" s="177"/>
      <c r="I98" s="180"/>
      <c r="J98" s="181">
        <f>BK98</f>
        <v>0</v>
      </c>
      <c r="K98" s="177"/>
      <c r="L98" s="182"/>
      <c r="M98" s="183"/>
      <c r="N98" s="184"/>
      <c r="O98" s="184"/>
      <c r="P98" s="185">
        <f>P99+P122+P141+P210+P222+P381+P546+P548</f>
        <v>0</v>
      </c>
      <c r="Q98" s="184"/>
      <c r="R98" s="185">
        <f>R99+R122+R141+R210+R222+R381+R546+R548</f>
        <v>814.62187553000001</v>
      </c>
      <c r="S98" s="184"/>
      <c r="T98" s="186">
        <f>T99+T122+T141+T210+T222+T381+T546+T548</f>
        <v>58.434273000000005</v>
      </c>
      <c r="AR98" s="187" t="s">
        <v>23</v>
      </c>
      <c r="AT98" s="188" t="s">
        <v>74</v>
      </c>
      <c r="AU98" s="188" t="s">
        <v>75</v>
      </c>
      <c r="AY98" s="187" t="s">
        <v>195</v>
      </c>
      <c r="BK98" s="189">
        <f>BK99+BK122+BK141+BK210+BK222+BK381+BK546+BK548</f>
        <v>0</v>
      </c>
    </row>
    <row r="99" spans="2:65" s="11" customFormat="1" ht="19.95" customHeight="1">
      <c r="B99" s="176"/>
      <c r="C99" s="177"/>
      <c r="D99" s="190" t="s">
        <v>74</v>
      </c>
      <c r="E99" s="191" t="s">
        <v>23</v>
      </c>
      <c r="F99" s="191" t="s">
        <v>294</v>
      </c>
      <c r="G99" s="177"/>
      <c r="H99" s="177"/>
      <c r="I99" s="180"/>
      <c r="J99" s="192">
        <f>BK99</f>
        <v>0</v>
      </c>
      <c r="K99" s="177"/>
      <c r="L99" s="182"/>
      <c r="M99" s="183"/>
      <c r="N99" s="184"/>
      <c r="O99" s="184"/>
      <c r="P99" s="185">
        <f>SUM(P100:P121)</f>
        <v>0</v>
      </c>
      <c r="Q99" s="184"/>
      <c r="R99" s="185">
        <f>SUM(R100:R121)</f>
        <v>759.69</v>
      </c>
      <c r="S99" s="184"/>
      <c r="T99" s="186">
        <f>SUM(T100:T121)</f>
        <v>0</v>
      </c>
      <c r="AR99" s="187" t="s">
        <v>23</v>
      </c>
      <c r="AT99" s="188" t="s">
        <v>74</v>
      </c>
      <c r="AU99" s="188" t="s">
        <v>23</v>
      </c>
      <c r="AY99" s="187" t="s">
        <v>195</v>
      </c>
      <c r="BK99" s="189">
        <f>SUM(BK100:BK121)</f>
        <v>0</v>
      </c>
    </row>
    <row r="100" spans="2:65" s="1" customFormat="1" ht="40.200000000000003" customHeight="1">
      <c r="B100" s="36"/>
      <c r="C100" s="193" t="s">
        <v>23</v>
      </c>
      <c r="D100" s="193" t="s">
        <v>198</v>
      </c>
      <c r="E100" s="194" t="s">
        <v>295</v>
      </c>
      <c r="F100" s="195" t="s">
        <v>296</v>
      </c>
      <c r="G100" s="196" t="s">
        <v>231</v>
      </c>
      <c r="H100" s="197">
        <v>1.08</v>
      </c>
      <c r="I100" s="198"/>
      <c r="J100" s="199">
        <f>ROUND(I100*H100,2)</f>
        <v>0</v>
      </c>
      <c r="K100" s="195" t="s">
        <v>223</v>
      </c>
      <c r="L100" s="56"/>
      <c r="M100" s="200" t="s">
        <v>22</v>
      </c>
      <c r="N100" s="201" t="s">
        <v>46</v>
      </c>
      <c r="O100" s="37"/>
      <c r="P100" s="202">
        <f>O100*H100</f>
        <v>0</v>
      </c>
      <c r="Q100" s="202">
        <v>0</v>
      </c>
      <c r="R100" s="202">
        <f>Q100*H100</f>
        <v>0</v>
      </c>
      <c r="S100" s="202">
        <v>0</v>
      </c>
      <c r="T100" s="203">
        <f>S100*H100</f>
        <v>0</v>
      </c>
      <c r="AR100" s="19" t="s">
        <v>202</v>
      </c>
      <c r="AT100" s="19" t="s">
        <v>198</v>
      </c>
      <c r="AU100" s="19" t="s">
        <v>83</v>
      </c>
      <c r="AY100" s="19" t="s">
        <v>195</v>
      </c>
      <c r="BE100" s="204">
        <f>IF(N100="základní",J100,0)</f>
        <v>0</v>
      </c>
      <c r="BF100" s="204">
        <f>IF(N100="snížená",J100,0)</f>
        <v>0</v>
      </c>
      <c r="BG100" s="204">
        <f>IF(N100="zákl. přenesená",J100,0)</f>
        <v>0</v>
      </c>
      <c r="BH100" s="204">
        <f>IF(N100="sníž. přenesená",J100,0)</f>
        <v>0</v>
      </c>
      <c r="BI100" s="204">
        <f>IF(N100="nulová",J100,0)</f>
        <v>0</v>
      </c>
      <c r="BJ100" s="19" t="s">
        <v>23</v>
      </c>
      <c r="BK100" s="204">
        <f>ROUND(I100*H100,2)</f>
        <v>0</v>
      </c>
      <c r="BL100" s="19" t="s">
        <v>202</v>
      </c>
      <c r="BM100" s="19" t="s">
        <v>297</v>
      </c>
    </row>
    <row r="101" spans="2:65" s="1" customFormat="1" ht="60">
      <c r="B101" s="36"/>
      <c r="C101" s="58"/>
      <c r="D101" s="205" t="s">
        <v>225</v>
      </c>
      <c r="E101" s="58"/>
      <c r="F101" s="206" t="s">
        <v>298</v>
      </c>
      <c r="G101" s="58"/>
      <c r="H101" s="58"/>
      <c r="I101" s="163"/>
      <c r="J101" s="58"/>
      <c r="K101" s="58"/>
      <c r="L101" s="56"/>
      <c r="M101" s="73"/>
      <c r="N101" s="37"/>
      <c r="O101" s="37"/>
      <c r="P101" s="37"/>
      <c r="Q101" s="37"/>
      <c r="R101" s="37"/>
      <c r="S101" s="37"/>
      <c r="T101" s="74"/>
      <c r="AT101" s="19" t="s">
        <v>225</v>
      </c>
      <c r="AU101" s="19" t="s">
        <v>83</v>
      </c>
    </row>
    <row r="102" spans="2:65" s="12" customFormat="1">
      <c r="B102" s="207"/>
      <c r="C102" s="208"/>
      <c r="D102" s="205" t="s">
        <v>210</v>
      </c>
      <c r="E102" s="209" t="s">
        <v>22</v>
      </c>
      <c r="F102" s="210" t="s">
        <v>299</v>
      </c>
      <c r="G102" s="208"/>
      <c r="H102" s="211" t="s">
        <v>22</v>
      </c>
      <c r="I102" s="212"/>
      <c r="J102" s="208"/>
      <c r="K102" s="208"/>
      <c r="L102" s="213"/>
      <c r="M102" s="214"/>
      <c r="N102" s="215"/>
      <c r="O102" s="215"/>
      <c r="P102" s="215"/>
      <c r="Q102" s="215"/>
      <c r="R102" s="215"/>
      <c r="S102" s="215"/>
      <c r="T102" s="216"/>
      <c r="AT102" s="217" t="s">
        <v>210</v>
      </c>
      <c r="AU102" s="217" t="s">
        <v>83</v>
      </c>
      <c r="AV102" s="12" t="s">
        <v>23</v>
      </c>
      <c r="AW102" s="12" t="s">
        <v>38</v>
      </c>
      <c r="AX102" s="12" t="s">
        <v>75</v>
      </c>
      <c r="AY102" s="217" t="s">
        <v>195</v>
      </c>
    </row>
    <row r="103" spans="2:65" s="13" customFormat="1">
      <c r="B103" s="218"/>
      <c r="C103" s="219"/>
      <c r="D103" s="205" t="s">
        <v>210</v>
      </c>
      <c r="E103" s="220" t="s">
        <v>22</v>
      </c>
      <c r="F103" s="221" t="s">
        <v>300</v>
      </c>
      <c r="G103" s="219"/>
      <c r="H103" s="222">
        <v>1.08</v>
      </c>
      <c r="I103" s="223"/>
      <c r="J103" s="219"/>
      <c r="K103" s="219"/>
      <c r="L103" s="224"/>
      <c r="M103" s="225"/>
      <c r="N103" s="226"/>
      <c r="O103" s="226"/>
      <c r="P103" s="226"/>
      <c r="Q103" s="226"/>
      <c r="R103" s="226"/>
      <c r="S103" s="226"/>
      <c r="T103" s="227"/>
      <c r="AT103" s="228" t="s">
        <v>210</v>
      </c>
      <c r="AU103" s="228" t="s">
        <v>83</v>
      </c>
      <c r="AV103" s="13" t="s">
        <v>83</v>
      </c>
      <c r="AW103" s="13" t="s">
        <v>38</v>
      </c>
      <c r="AX103" s="13" t="s">
        <v>75</v>
      </c>
      <c r="AY103" s="228" t="s">
        <v>195</v>
      </c>
    </row>
    <row r="104" spans="2:65" s="14" customFormat="1">
      <c r="B104" s="229"/>
      <c r="C104" s="230"/>
      <c r="D104" s="205" t="s">
        <v>210</v>
      </c>
      <c r="E104" s="231" t="s">
        <v>22</v>
      </c>
      <c r="F104" s="232" t="s">
        <v>215</v>
      </c>
      <c r="G104" s="230"/>
      <c r="H104" s="233">
        <v>1.08</v>
      </c>
      <c r="I104" s="234"/>
      <c r="J104" s="230"/>
      <c r="K104" s="230"/>
      <c r="L104" s="235"/>
      <c r="M104" s="236"/>
      <c r="N104" s="237"/>
      <c r="O104" s="237"/>
      <c r="P104" s="237"/>
      <c r="Q104" s="237"/>
      <c r="R104" s="237"/>
      <c r="S104" s="237"/>
      <c r="T104" s="238"/>
      <c r="AT104" s="239" t="s">
        <v>210</v>
      </c>
      <c r="AU104" s="239" t="s">
        <v>83</v>
      </c>
      <c r="AV104" s="14" t="s">
        <v>216</v>
      </c>
      <c r="AW104" s="14" t="s">
        <v>38</v>
      </c>
      <c r="AX104" s="14" t="s">
        <v>75</v>
      </c>
      <c r="AY104" s="239" t="s">
        <v>195</v>
      </c>
    </row>
    <row r="105" spans="2:65" s="15" customFormat="1">
      <c r="B105" s="240"/>
      <c r="C105" s="241"/>
      <c r="D105" s="251" t="s">
        <v>210</v>
      </c>
      <c r="E105" s="252" t="s">
        <v>22</v>
      </c>
      <c r="F105" s="253" t="s">
        <v>217</v>
      </c>
      <c r="G105" s="241"/>
      <c r="H105" s="254">
        <v>1.08</v>
      </c>
      <c r="I105" s="245"/>
      <c r="J105" s="241"/>
      <c r="K105" s="241"/>
      <c r="L105" s="246"/>
      <c r="M105" s="247"/>
      <c r="N105" s="248"/>
      <c r="O105" s="248"/>
      <c r="P105" s="248"/>
      <c r="Q105" s="248"/>
      <c r="R105" s="248"/>
      <c r="S105" s="248"/>
      <c r="T105" s="249"/>
      <c r="AT105" s="250" t="s">
        <v>210</v>
      </c>
      <c r="AU105" s="250" t="s">
        <v>83</v>
      </c>
      <c r="AV105" s="15" t="s">
        <v>202</v>
      </c>
      <c r="AW105" s="15" t="s">
        <v>38</v>
      </c>
      <c r="AX105" s="15" t="s">
        <v>23</v>
      </c>
      <c r="AY105" s="250" t="s">
        <v>195</v>
      </c>
    </row>
    <row r="106" spans="2:65" s="1" customFormat="1" ht="28.8" customHeight="1">
      <c r="B106" s="36"/>
      <c r="C106" s="193" t="s">
        <v>83</v>
      </c>
      <c r="D106" s="193" t="s">
        <v>198</v>
      </c>
      <c r="E106" s="194" t="s">
        <v>301</v>
      </c>
      <c r="F106" s="195" t="s">
        <v>302</v>
      </c>
      <c r="G106" s="196" t="s">
        <v>231</v>
      </c>
      <c r="H106" s="197">
        <v>0.89600000000000002</v>
      </c>
      <c r="I106" s="198"/>
      <c r="J106" s="199">
        <f>ROUND(I106*H106,2)</f>
        <v>0</v>
      </c>
      <c r="K106" s="195" t="s">
        <v>223</v>
      </c>
      <c r="L106" s="56"/>
      <c r="M106" s="200" t="s">
        <v>22</v>
      </c>
      <c r="N106" s="201" t="s">
        <v>46</v>
      </c>
      <c r="O106" s="37"/>
      <c r="P106" s="202">
        <f>O106*H106</f>
        <v>0</v>
      </c>
      <c r="Q106" s="202">
        <v>0</v>
      </c>
      <c r="R106" s="202">
        <f>Q106*H106</f>
        <v>0</v>
      </c>
      <c r="S106" s="202">
        <v>0</v>
      </c>
      <c r="T106" s="203">
        <f>S106*H106</f>
        <v>0</v>
      </c>
      <c r="AR106" s="19" t="s">
        <v>202</v>
      </c>
      <c r="AT106" s="19" t="s">
        <v>198</v>
      </c>
      <c r="AU106" s="19" t="s">
        <v>83</v>
      </c>
      <c r="AY106" s="19" t="s">
        <v>195</v>
      </c>
      <c r="BE106" s="204">
        <f>IF(N106="základní",J106,0)</f>
        <v>0</v>
      </c>
      <c r="BF106" s="204">
        <f>IF(N106="snížená",J106,0)</f>
        <v>0</v>
      </c>
      <c r="BG106" s="204">
        <f>IF(N106="zákl. přenesená",J106,0)</f>
        <v>0</v>
      </c>
      <c r="BH106" s="204">
        <f>IF(N106="sníž. přenesená",J106,0)</f>
        <v>0</v>
      </c>
      <c r="BI106" s="204">
        <f>IF(N106="nulová",J106,0)</f>
        <v>0</v>
      </c>
      <c r="BJ106" s="19" t="s">
        <v>23</v>
      </c>
      <c r="BK106" s="204">
        <f>ROUND(I106*H106,2)</f>
        <v>0</v>
      </c>
      <c r="BL106" s="19" t="s">
        <v>202</v>
      </c>
      <c r="BM106" s="19" t="s">
        <v>303</v>
      </c>
    </row>
    <row r="107" spans="2:65" s="1" customFormat="1" ht="192">
      <c r="B107" s="36"/>
      <c r="C107" s="58"/>
      <c r="D107" s="205" t="s">
        <v>225</v>
      </c>
      <c r="E107" s="58"/>
      <c r="F107" s="206" t="s">
        <v>304</v>
      </c>
      <c r="G107" s="58"/>
      <c r="H107" s="58"/>
      <c r="I107" s="163"/>
      <c r="J107" s="58"/>
      <c r="K107" s="58"/>
      <c r="L107" s="56"/>
      <c r="M107" s="73"/>
      <c r="N107" s="37"/>
      <c r="O107" s="37"/>
      <c r="P107" s="37"/>
      <c r="Q107" s="37"/>
      <c r="R107" s="37"/>
      <c r="S107" s="37"/>
      <c r="T107" s="74"/>
      <c r="AT107" s="19" t="s">
        <v>225</v>
      </c>
      <c r="AU107" s="19" t="s">
        <v>83</v>
      </c>
    </row>
    <row r="108" spans="2:65" s="12" customFormat="1">
      <c r="B108" s="207"/>
      <c r="C108" s="208"/>
      <c r="D108" s="205" t="s">
        <v>210</v>
      </c>
      <c r="E108" s="209" t="s">
        <v>22</v>
      </c>
      <c r="F108" s="210" t="s">
        <v>305</v>
      </c>
      <c r="G108" s="208"/>
      <c r="H108" s="211" t="s">
        <v>22</v>
      </c>
      <c r="I108" s="212"/>
      <c r="J108" s="208"/>
      <c r="K108" s="208"/>
      <c r="L108" s="213"/>
      <c r="M108" s="214"/>
      <c r="N108" s="215"/>
      <c r="O108" s="215"/>
      <c r="P108" s="215"/>
      <c r="Q108" s="215"/>
      <c r="R108" s="215"/>
      <c r="S108" s="215"/>
      <c r="T108" s="216"/>
      <c r="AT108" s="217" t="s">
        <v>210</v>
      </c>
      <c r="AU108" s="217" t="s">
        <v>83</v>
      </c>
      <c r="AV108" s="12" t="s">
        <v>23</v>
      </c>
      <c r="AW108" s="12" t="s">
        <v>38</v>
      </c>
      <c r="AX108" s="12" t="s">
        <v>75</v>
      </c>
      <c r="AY108" s="217" t="s">
        <v>195</v>
      </c>
    </row>
    <row r="109" spans="2:65" s="13" customFormat="1">
      <c r="B109" s="218"/>
      <c r="C109" s="219"/>
      <c r="D109" s="205" t="s">
        <v>210</v>
      </c>
      <c r="E109" s="220" t="s">
        <v>22</v>
      </c>
      <c r="F109" s="221" t="s">
        <v>306</v>
      </c>
      <c r="G109" s="219"/>
      <c r="H109" s="222">
        <v>0.89600000000000002</v>
      </c>
      <c r="I109" s="223"/>
      <c r="J109" s="219"/>
      <c r="K109" s="219"/>
      <c r="L109" s="224"/>
      <c r="M109" s="225"/>
      <c r="N109" s="226"/>
      <c r="O109" s="226"/>
      <c r="P109" s="226"/>
      <c r="Q109" s="226"/>
      <c r="R109" s="226"/>
      <c r="S109" s="226"/>
      <c r="T109" s="227"/>
      <c r="AT109" s="228" t="s">
        <v>210</v>
      </c>
      <c r="AU109" s="228" t="s">
        <v>83</v>
      </c>
      <c r="AV109" s="13" t="s">
        <v>83</v>
      </c>
      <c r="AW109" s="13" t="s">
        <v>38</v>
      </c>
      <c r="AX109" s="13" t="s">
        <v>75</v>
      </c>
      <c r="AY109" s="228" t="s">
        <v>195</v>
      </c>
    </row>
    <row r="110" spans="2:65" s="14" customFormat="1">
      <c r="B110" s="229"/>
      <c r="C110" s="230"/>
      <c r="D110" s="205" t="s">
        <v>210</v>
      </c>
      <c r="E110" s="231" t="s">
        <v>22</v>
      </c>
      <c r="F110" s="232" t="s">
        <v>215</v>
      </c>
      <c r="G110" s="230"/>
      <c r="H110" s="233">
        <v>0.89600000000000002</v>
      </c>
      <c r="I110" s="234"/>
      <c r="J110" s="230"/>
      <c r="K110" s="230"/>
      <c r="L110" s="235"/>
      <c r="M110" s="236"/>
      <c r="N110" s="237"/>
      <c r="O110" s="237"/>
      <c r="P110" s="237"/>
      <c r="Q110" s="237"/>
      <c r="R110" s="237"/>
      <c r="S110" s="237"/>
      <c r="T110" s="238"/>
      <c r="AT110" s="239" t="s">
        <v>210</v>
      </c>
      <c r="AU110" s="239" t="s">
        <v>83</v>
      </c>
      <c r="AV110" s="14" t="s">
        <v>216</v>
      </c>
      <c r="AW110" s="14" t="s">
        <v>38</v>
      </c>
      <c r="AX110" s="14" t="s">
        <v>75</v>
      </c>
      <c r="AY110" s="239" t="s">
        <v>195</v>
      </c>
    </row>
    <row r="111" spans="2:65" s="15" customFormat="1">
      <c r="B111" s="240"/>
      <c r="C111" s="241"/>
      <c r="D111" s="251" t="s">
        <v>210</v>
      </c>
      <c r="E111" s="252" t="s">
        <v>22</v>
      </c>
      <c r="F111" s="253" t="s">
        <v>217</v>
      </c>
      <c r="G111" s="241"/>
      <c r="H111" s="254">
        <v>0.89600000000000002</v>
      </c>
      <c r="I111" s="245"/>
      <c r="J111" s="241"/>
      <c r="K111" s="241"/>
      <c r="L111" s="246"/>
      <c r="M111" s="247"/>
      <c r="N111" s="248"/>
      <c r="O111" s="248"/>
      <c r="P111" s="248"/>
      <c r="Q111" s="248"/>
      <c r="R111" s="248"/>
      <c r="S111" s="248"/>
      <c r="T111" s="249"/>
      <c r="AT111" s="250" t="s">
        <v>210</v>
      </c>
      <c r="AU111" s="250" t="s">
        <v>83</v>
      </c>
      <c r="AV111" s="15" t="s">
        <v>202</v>
      </c>
      <c r="AW111" s="15" t="s">
        <v>38</v>
      </c>
      <c r="AX111" s="15" t="s">
        <v>23</v>
      </c>
      <c r="AY111" s="250" t="s">
        <v>195</v>
      </c>
    </row>
    <row r="112" spans="2:65" s="1" customFormat="1" ht="28.8" customHeight="1">
      <c r="B112" s="36"/>
      <c r="C112" s="193" t="s">
        <v>216</v>
      </c>
      <c r="D112" s="193" t="s">
        <v>198</v>
      </c>
      <c r="E112" s="194" t="s">
        <v>307</v>
      </c>
      <c r="F112" s="195" t="s">
        <v>308</v>
      </c>
      <c r="G112" s="196" t="s">
        <v>231</v>
      </c>
      <c r="H112" s="197">
        <v>711.05899999999997</v>
      </c>
      <c r="I112" s="198"/>
      <c r="J112" s="199">
        <f>ROUND(I112*H112,2)</f>
        <v>0</v>
      </c>
      <c r="K112" s="195" t="s">
        <v>223</v>
      </c>
      <c r="L112" s="56"/>
      <c r="M112" s="200" t="s">
        <v>22</v>
      </c>
      <c r="N112" s="201" t="s">
        <v>46</v>
      </c>
      <c r="O112" s="37"/>
      <c r="P112" s="202">
        <f>O112*H112</f>
        <v>0</v>
      </c>
      <c r="Q112" s="202">
        <v>0</v>
      </c>
      <c r="R112" s="202">
        <f>Q112*H112</f>
        <v>0</v>
      </c>
      <c r="S112" s="202">
        <v>0</v>
      </c>
      <c r="T112" s="203">
        <f>S112*H112</f>
        <v>0</v>
      </c>
      <c r="AR112" s="19" t="s">
        <v>202</v>
      </c>
      <c r="AT112" s="19" t="s">
        <v>198</v>
      </c>
      <c r="AU112" s="19" t="s">
        <v>83</v>
      </c>
      <c r="AY112" s="19" t="s">
        <v>195</v>
      </c>
      <c r="BE112" s="204">
        <f>IF(N112="základní",J112,0)</f>
        <v>0</v>
      </c>
      <c r="BF112" s="204">
        <f>IF(N112="snížená",J112,0)</f>
        <v>0</v>
      </c>
      <c r="BG112" s="204">
        <f>IF(N112="zákl. přenesená",J112,0)</f>
        <v>0</v>
      </c>
      <c r="BH112" s="204">
        <f>IF(N112="sníž. přenesená",J112,0)</f>
        <v>0</v>
      </c>
      <c r="BI112" s="204">
        <f>IF(N112="nulová",J112,0)</f>
        <v>0</v>
      </c>
      <c r="BJ112" s="19" t="s">
        <v>23</v>
      </c>
      <c r="BK112" s="204">
        <f>ROUND(I112*H112,2)</f>
        <v>0</v>
      </c>
      <c r="BL112" s="19" t="s">
        <v>202</v>
      </c>
      <c r="BM112" s="19" t="s">
        <v>309</v>
      </c>
    </row>
    <row r="113" spans="2:65" s="1" customFormat="1" ht="192">
      <c r="B113" s="36"/>
      <c r="C113" s="58"/>
      <c r="D113" s="205" t="s">
        <v>225</v>
      </c>
      <c r="E113" s="58"/>
      <c r="F113" s="259" t="s">
        <v>310</v>
      </c>
      <c r="G113" s="58"/>
      <c r="H113" s="58"/>
      <c r="I113" s="163"/>
      <c r="J113" s="58"/>
      <c r="K113" s="58"/>
      <c r="L113" s="56"/>
      <c r="M113" s="73"/>
      <c r="N113" s="37"/>
      <c r="O113" s="37"/>
      <c r="P113" s="37"/>
      <c r="Q113" s="37"/>
      <c r="R113" s="37"/>
      <c r="S113" s="37"/>
      <c r="T113" s="74"/>
      <c r="AT113" s="19" t="s">
        <v>225</v>
      </c>
      <c r="AU113" s="19" t="s">
        <v>83</v>
      </c>
    </row>
    <row r="114" spans="2:65" s="12" customFormat="1">
      <c r="B114" s="207"/>
      <c r="C114" s="208"/>
      <c r="D114" s="205" t="s">
        <v>210</v>
      </c>
      <c r="E114" s="209" t="s">
        <v>22</v>
      </c>
      <c r="F114" s="210" t="s">
        <v>311</v>
      </c>
      <c r="G114" s="208"/>
      <c r="H114" s="211" t="s">
        <v>22</v>
      </c>
      <c r="I114" s="212"/>
      <c r="J114" s="208"/>
      <c r="K114" s="208"/>
      <c r="L114" s="213"/>
      <c r="M114" s="214"/>
      <c r="N114" s="215"/>
      <c r="O114" s="215"/>
      <c r="P114" s="215"/>
      <c r="Q114" s="215"/>
      <c r="R114" s="215"/>
      <c r="S114" s="215"/>
      <c r="T114" s="216"/>
      <c r="AT114" s="217" t="s">
        <v>210</v>
      </c>
      <c r="AU114" s="217" t="s">
        <v>83</v>
      </c>
      <c r="AV114" s="12" t="s">
        <v>23</v>
      </c>
      <c r="AW114" s="12" t="s">
        <v>38</v>
      </c>
      <c r="AX114" s="12" t="s">
        <v>75</v>
      </c>
      <c r="AY114" s="217" t="s">
        <v>195</v>
      </c>
    </row>
    <row r="115" spans="2:65" s="13" customFormat="1">
      <c r="B115" s="218"/>
      <c r="C115" s="219"/>
      <c r="D115" s="205" t="s">
        <v>210</v>
      </c>
      <c r="E115" s="220" t="s">
        <v>22</v>
      </c>
      <c r="F115" s="221" t="s">
        <v>312</v>
      </c>
      <c r="G115" s="219"/>
      <c r="H115" s="222">
        <v>586.23400000000004</v>
      </c>
      <c r="I115" s="223"/>
      <c r="J115" s="219"/>
      <c r="K115" s="219"/>
      <c r="L115" s="224"/>
      <c r="M115" s="225"/>
      <c r="N115" s="226"/>
      <c r="O115" s="226"/>
      <c r="P115" s="226"/>
      <c r="Q115" s="226"/>
      <c r="R115" s="226"/>
      <c r="S115" s="226"/>
      <c r="T115" s="227"/>
      <c r="AT115" s="228" t="s">
        <v>210</v>
      </c>
      <c r="AU115" s="228" t="s">
        <v>83</v>
      </c>
      <c r="AV115" s="13" t="s">
        <v>83</v>
      </c>
      <c r="AW115" s="13" t="s">
        <v>38</v>
      </c>
      <c r="AX115" s="13" t="s">
        <v>75</v>
      </c>
      <c r="AY115" s="228" t="s">
        <v>195</v>
      </c>
    </row>
    <row r="116" spans="2:65" s="13" customFormat="1">
      <c r="B116" s="218"/>
      <c r="C116" s="219"/>
      <c r="D116" s="205" t="s">
        <v>210</v>
      </c>
      <c r="E116" s="220" t="s">
        <v>22</v>
      </c>
      <c r="F116" s="221" t="s">
        <v>313</v>
      </c>
      <c r="G116" s="219"/>
      <c r="H116" s="222">
        <v>12.061</v>
      </c>
      <c r="I116" s="223"/>
      <c r="J116" s="219"/>
      <c r="K116" s="219"/>
      <c r="L116" s="224"/>
      <c r="M116" s="225"/>
      <c r="N116" s="226"/>
      <c r="O116" s="226"/>
      <c r="P116" s="226"/>
      <c r="Q116" s="226"/>
      <c r="R116" s="226"/>
      <c r="S116" s="226"/>
      <c r="T116" s="227"/>
      <c r="AT116" s="228" t="s">
        <v>210</v>
      </c>
      <c r="AU116" s="228" t="s">
        <v>83</v>
      </c>
      <c r="AV116" s="13" t="s">
        <v>83</v>
      </c>
      <c r="AW116" s="13" t="s">
        <v>38</v>
      </c>
      <c r="AX116" s="13" t="s">
        <v>75</v>
      </c>
      <c r="AY116" s="228" t="s">
        <v>195</v>
      </c>
    </row>
    <row r="117" spans="2:65" s="13" customFormat="1">
      <c r="B117" s="218"/>
      <c r="C117" s="219"/>
      <c r="D117" s="205" t="s">
        <v>210</v>
      </c>
      <c r="E117" s="220" t="s">
        <v>22</v>
      </c>
      <c r="F117" s="221" t="s">
        <v>314</v>
      </c>
      <c r="G117" s="219"/>
      <c r="H117" s="222">
        <v>112.764</v>
      </c>
      <c r="I117" s="223"/>
      <c r="J117" s="219"/>
      <c r="K117" s="219"/>
      <c r="L117" s="224"/>
      <c r="M117" s="225"/>
      <c r="N117" s="226"/>
      <c r="O117" s="226"/>
      <c r="P117" s="226"/>
      <c r="Q117" s="226"/>
      <c r="R117" s="226"/>
      <c r="S117" s="226"/>
      <c r="T117" s="227"/>
      <c r="AT117" s="228" t="s">
        <v>210</v>
      </c>
      <c r="AU117" s="228" t="s">
        <v>83</v>
      </c>
      <c r="AV117" s="13" t="s">
        <v>83</v>
      </c>
      <c r="AW117" s="13" t="s">
        <v>38</v>
      </c>
      <c r="AX117" s="13" t="s">
        <v>75</v>
      </c>
      <c r="AY117" s="228" t="s">
        <v>195</v>
      </c>
    </row>
    <row r="118" spans="2:65" s="14" customFormat="1">
      <c r="B118" s="229"/>
      <c r="C118" s="230"/>
      <c r="D118" s="205" t="s">
        <v>210</v>
      </c>
      <c r="E118" s="231" t="s">
        <v>22</v>
      </c>
      <c r="F118" s="232" t="s">
        <v>215</v>
      </c>
      <c r="G118" s="230"/>
      <c r="H118" s="233">
        <v>711.05899999999997</v>
      </c>
      <c r="I118" s="234"/>
      <c r="J118" s="230"/>
      <c r="K118" s="230"/>
      <c r="L118" s="235"/>
      <c r="M118" s="236"/>
      <c r="N118" s="237"/>
      <c r="O118" s="237"/>
      <c r="P118" s="237"/>
      <c r="Q118" s="237"/>
      <c r="R118" s="237"/>
      <c r="S118" s="237"/>
      <c r="T118" s="238"/>
      <c r="AT118" s="239" t="s">
        <v>210</v>
      </c>
      <c r="AU118" s="239" t="s">
        <v>83</v>
      </c>
      <c r="AV118" s="14" t="s">
        <v>216</v>
      </c>
      <c r="AW118" s="14" t="s">
        <v>38</v>
      </c>
      <c r="AX118" s="14" t="s">
        <v>75</v>
      </c>
      <c r="AY118" s="239" t="s">
        <v>195</v>
      </c>
    </row>
    <row r="119" spans="2:65" s="15" customFormat="1">
      <c r="B119" s="240"/>
      <c r="C119" s="241"/>
      <c r="D119" s="251" t="s">
        <v>210</v>
      </c>
      <c r="E119" s="252" t="s">
        <v>22</v>
      </c>
      <c r="F119" s="253" t="s">
        <v>217</v>
      </c>
      <c r="G119" s="241"/>
      <c r="H119" s="254">
        <v>711.05899999999997</v>
      </c>
      <c r="I119" s="245"/>
      <c r="J119" s="241"/>
      <c r="K119" s="241"/>
      <c r="L119" s="246"/>
      <c r="M119" s="247"/>
      <c r="N119" s="248"/>
      <c r="O119" s="248"/>
      <c r="P119" s="248"/>
      <c r="Q119" s="248"/>
      <c r="R119" s="248"/>
      <c r="S119" s="248"/>
      <c r="T119" s="249"/>
      <c r="AT119" s="250" t="s">
        <v>210</v>
      </c>
      <c r="AU119" s="250" t="s">
        <v>83</v>
      </c>
      <c r="AV119" s="15" t="s">
        <v>202</v>
      </c>
      <c r="AW119" s="15" t="s">
        <v>38</v>
      </c>
      <c r="AX119" s="15" t="s">
        <v>23</v>
      </c>
      <c r="AY119" s="250" t="s">
        <v>195</v>
      </c>
    </row>
    <row r="120" spans="2:65" s="1" customFormat="1" ht="28.8" customHeight="1">
      <c r="B120" s="36"/>
      <c r="C120" s="260" t="s">
        <v>202</v>
      </c>
      <c r="D120" s="260" t="s">
        <v>267</v>
      </c>
      <c r="E120" s="261" t="s">
        <v>315</v>
      </c>
      <c r="F120" s="262" t="s">
        <v>316</v>
      </c>
      <c r="G120" s="263" t="s">
        <v>242</v>
      </c>
      <c r="H120" s="264">
        <v>759.69</v>
      </c>
      <c r="I120" s="265"/>
      <c r="J120" s="266">
        <f>ROUND(I120*H120,2)</f>
        <v>0</v>
      </c>
      <c r="K120" s="262" t="s">
        <v>223</v>
      </c>
      <c r="L120" s="267"/>
      <c r="M120" s="268" t="s">
        <v>22</v>
      </c>
      <c r="N120" s="269" t="s">
        <v>46</v>
      </c>
      <c r="O120" s="37"/>
      <c r="P120" s="202">
        <f>O120*H120</f>
        <v>0</v>
      </c>
      <c r="Q120" s="202">
        <v>1</v>
      </c>
      <c r="R120" s="202">
        <f>Q120*H120</f>
        <v>759.69</v>
      </c>
      <c r="S120" s="202">
        <v>0</v>
      </c>
      <c r="T120" s="203">
        <f>S120*H120</f>
        <v>0</v>
      </c>
      <c r="AR120" s="19" t="s">
        <v>262</v>
      </c>
      <c r="AT120" s="19" t="s">
        <v>267</v>
      </c>
      <c r="AU120" s="19" t="s">
        <v>83</v>
      </c>
      <c r="AY120" s="19" t="s">
        <v>195</v>
      </c>
      <c r="BE120" s="204">
        <f>IF(N120="základní",J120,0)</f>
        <v>0</v>
      </c>
      <c r="BF120" s="204">
        <f>IF(N120="snížená",J120,0)</f>
        <v>0</v>
      </c>
      <c r="BG120" s="204">
        <f>IF(N120="zákl. přenesená",J120,0)</f>
        <v>0</v>
      </c>
      <c r="BH120" s="204">
        <f>IF(N120="sníž. přenesená",J120,0)</f>
        <v>0</v>
      </c>
      <c r="BI120" s="204">
        <f>IF(N120="nulová",J120,0)</f>
        <v>0</v>
      </c>
      <c r="BJ120" s="19" t="s">
        <v>23</v>
      </c>
      <c r="BK120" s="204">
        <f>ROUND(I120*H120,2)</f>
        <v>0</v>
      </c>
      <c r="BL120" s="19" t="s">
        <v>202</v>
      </c>
      <c r="BM120" s="19" t="s">
        <v>317</v>
      </c>
    </row>
    <row r="121" spans="2:65" s="13" customFormat="1">
      <c r="B121" s="218"/>
      <c r="C121" s="219"/>
      <c r="D121" s="205" t="s">
        <v>210</v>
      </c>
      <c r="E121" s="219"/>
      <c r="F121" s="221" t="s">
        <v>318</v>
      </c>
      <c r="G121" s="219"/>
      <c r="H121" s="222">
        <v>759.69</v>
      </c>
      <c r="I121" s="223"/>
      <c r="J121" s="219"/>
      <c r="K121" s="219"/>
      <c r="L121" s="224"/>
      <c r="M121" s="225"/>
      <c r="N121" s="226"/>
      <c r="O121" s="226"/>
      <c r="P121" s="226"/>
      <c r="Q121" s="226"/>
      <c r="R121" s="226"/>
      <c r="S121" s="226"/>
      <c r="T121" s="227"/>
      <c r="AT121" s="228" t="s">
        <v>210</v>
      </c>
      <c r="AU121" s="228" t="s">
        <v>83</v>
      </c>
      <c r="AV121" s="13" t="s">
        <v>83</v>
      </c>
      <c r="AW121" s="13" t="s">
        <v>4</v>
      </c>
      <c r="AX121" s="13" t="s">
        <v>23</v>
      </c>
      <c r="AY121" s="228" t="s">
        <v>195</v>
      </c>
    </row>
    <row r="122" spans="2:65" s="11" customFormat="1" ht="29.85" customHeight="1">
      <c r="B122" s="176"/>
      <c r="C122" s="177"/>
      <c r="D122" s="190" t="s">
        <v>74</v>
      </c>
      <c r="E122" s="191" t="s">
        <v>83</v>
      </c>
      <c r="F122" s="191" t="s">
        <v>319</v>
      </c>
      <c r="G122" s="177"/>
      <c r="H122" s="177"/>
      <c r="I122" s="180"/>
      <c r="J122" s="192">
        <f>BK122</f>
        <v>0</v>
      </c>
      <c r="K122" s="177"/>
      <c r="L122" s="182"/>
      <c r="M122" s="183"/>
      <c r="N122" s="184"/>
      <c r="O122" s="184"/>
      <c r="P122" s="185">
        <f>SUM(P123:P140)</f>
        <v>0</v>
      </c>
      <c r="Q122" s="184"/>
      <c r="R122" s="185">
        <f>SUM(R123:R140)</f>
        <v>2.0117496000000004</v>
      </c>
      <c r="S122" s="184"/>
      <c r="T122" s="186">
        <f>SUM(T123:T140)</f>
        <v>0</v>
      </c>
      <c r="AR122" s="187" t="s">
        <v>23</v>
      </c>
      <c r="AT122" s="188" t="s">
        <v>74</v>
      </c>
      <c r="AU122" s="188" t="s">
        <v>23</v>
      </c>
      <c r="AY122" s="187" t="s">
        <v>195</v>
      </c>
      <c r="BK122" s="189">
        <f>SUM(BK123:BK140)</f>
        <v>0</v>
      </c>
    </row>
    <row r="123" spans="2:65" s="1" customFormat="1" ht="20.399999999999999" customHeight="1">
      <c r="B123" s="36"/>
      <c r="C123" s="193" t="s">
        <v>239</v>
      </c>
      <c r="D123" s="193" t="s">
        <v>198</v>
      </c>
      <c r="E123" s="194" t="s">
        <v>320</v>
      </c>
      <c r="F123" s="195" t="s">
        <v>321</v>
      </c>
      <c r="G123" s="196" t="s">
        <v>231</v>
      </c>
      <c r="H123" s="197">
        <v>0.67200000000000004</v>
      </c>
      <c r="I123" s="198"/>
      <c r="J123" s="199">
        <f>ROUND(I123*H123,2)</f>
        <v>0</v>
      </c>
      <c r="K123" s="195" t="s">
        <v>223</v>
      </c>
      <c r="L123" s="56"/>
      <c r="M123" s="200" t="s">
        <v>22</v>
      </c>
      <c r="N123" s="201" t="s">
        <v>46</v>
      </c>
      <c r="O123" s="37"/>
      <c r="P123" s="202">
        <f>O123*H123</f>
        <v>0</v>
      </c>
      <c r="Q123" s="202">
        <v>2.45329</v>
      </c>
      <c r="R123" s="202">
        <f>Q123*H123</f>
        <v>1.6486108800000001</v>
      </c>
      <c r="S123" s="202">
        <v>0</v>
      </c>
      <c r="T123" s="203">
        <f>S123*H123</f>
        <v>0</v>
      </c>
      <c r="AR123" s="19" t="s">
        <v>202</v>
      </c>
      <c r="AT123" s="19" t="s">
        <v>198</v>
      </c>
      <c r="AU123" s="19" t="s">
        <v>83</v>
      </c>
      <c r="AY123" s="19" t="s">
        <v>195</v>
      </c>
      <c r="BE123" s="204">
        <f>IF(N123="základní",J123,0)</f>
        <v>0</v>
      </c>
      <c r="BF123" s="204">
        <f>IF(N123="snížená",J123,0)</f>
        <v>0</v>
      </c>
      <c r="BG123" s="204">
        <f>IF(N123="zákl. přenesená",J123,0)</f>
        <v>0</v>
      </c>
      <c r="BH123" s="204">
        <f>IF(N123="sníž. přenesená",J123,0)</f>
        <v>0</v>
      </c>
      <c r="BI123" s="204">
        <f>IF(N123="nulová",J123,0)</f>
        <v>0</v>
      </c>
      <c r="BJ123" s="19" t="s">
        <v>23</v>
      </c>
      <c r="BK123" s="204">
        <f>ROUND(I123*H123,2)</f>
        <v>0</v>
      </c>
      <c r="BL123" s="19" t="s">
        <v>202</v>
      </c>
      <c r="BM123" s="19" t="s">
        <v>322</v>
      </c>
    </row>
    <row r="124" spans="2:65" s="1" customFormat="1" ht="108">
      <c r="B124" s="36"/>
      <c r="C124" s="58"/>
      <c r="D124" s="205" t="s">
        <v>225</v>
      </c>
      <c r="E124" s="58"/>
      <c r="F124" s="206" t="s">
        <v>323</v>
      </c>
      <c r="G124" s="58"/>
      <c r="H124" s="58"/>
      <c r="I124" s="163"/>
      <c r="J124" s="58"/>
      <c r="K124" s="58"/>
      <c r="L124" s="56"/>
      <c r="M124" s="73"/>
      <c r="N124" s="37"/>
      <c r="O124" s="37"/>
      <c r="P124" s="37"/>
      <c r="Q124" s="37"/>
      <c r="R124" s="37"/>
      <c r="S124" s="37"/>
      <c r="T124" s="74"/>
      <c r="AT124" s="19" t="s">
        <v>225</v>
      </c>
      <c r="AU124" s="19" t="s">
        <v>83</v>
      </c>
    </row>
    <row r="125" spans="2:65" s="12" customFormat="1">
      <c r="B125" s="207"/>
      <c r="C125" s="208"/>
      <c r="D125" s="205" t="s">
        <v>210</v>
      </c>
      <c r="E125" s="209" t="s">
        <v>22</v>
      </c>
      <c r="F125" s="210" t="s">
        <v>305</v>
      </c>
      <c r="G125" s="208"/>
      <c r="H125" s="211" t="s">
        <v>22</v>
      </c>
      <c r="I125" s="212"/>
      <c r="J125" s="208"/>
      <c r="K125" s="208"/>
      <c r="L125" s="213"/>
      <c r="M125" s="214"/>
      <c r="N125" s="215"/>
      <c r="O125" s="215"/>
      <c r="P125" s="215"/>
      <c r="Q125" s="215"/>
      <c r="R125" s="215"/>
      <c r="S125" s="215"/>
      <c r="T125" s="216"/>
      <c r="AT125" s="217" t="s">
        <v>210</v>
      </c>
      <c r="AU125" s="217" t="s">
        <v>83</v>
      </c>
      <c r="AV125" s="12" t="s">
        <v>23</v>
      </c>
      <c r="AW125" s="12" t="s">
        <v>38</v>
      </c>
      <c r="AX125" s="12" t="s">
        <v>75</v>
      </c>
      <c r="AY125" s="217" t="s">
        <v>195</v>
      </c>
    </row>
    <row r="126" spans="2:65" s="13" customFormat="1">
      <c r="B126" s="218"/>
      <c r="C126" s="219"/>
      <c r="D126" s="205" t="s">
        <v>210</v>
      </c>
      <c r="E126" s="220" t="s">
        <v>22</v>
      </c>
      <c r="F126" s="221" t="s">
        <v>324</v>
      </c>
      <c r="G126" s="219"/>
      <c r="H126" s="222">
        <v>0.67200000000000004</v>
      </c>
      <c r="I126" s="223"/>
      <c r="J126" s="219"/>
      <c r="K126" s="219"/>
      <c r="L126" s="224"/>
      <c r="M126" s="225"/>
      <c r="N126" s="226"/>
      <c r="O126" s="226"/>
      <c r="P126" s="226"/>
      <c r="Q126" s="226"/>
      <c r="R126" s="226"/>
      <c r="S126" s="226"/>
      <c r="T126" s="227"/>
      <c r="AT126" s="228" t="s">
        <v>210</v>
      </c>
      <c r="AU126" s="228" t="s">
        <v>83</v>
      </c>
      <c r="AV126" s="13" t="s">
        <v>83</v>
      </c>
      <c r="AW126" s="13" t="s">
        <v>38</v>
      </c>
      <c r="AX126" s="13" t="s">
        <v>75</v>
      </c>
      <c r="AY126" s="228" t="s">
        <v>195</v>
      </c>
    </row>
    <row r="127" spans="2:65" s="14" customFormat="1">
      <c r="B127" s="229"/>
      <c r="C127" s="230"/>
      <c r="D127" s="205" t="s">
        <v>210</v>
      </c>
      <c r="E127" s="231" t="s">
        <v>22</v>
      </c>
      <c r="F127" s="232" t="s">
        <v>215</v>
      </c>
      <c r="G127" s="230"/>
      <c r="H127" s="233">
        <v>0.67200000000000004</v>
      </c>
      <c r="I127" s="234"/>
      <c r="J127" s="230"/>
      <c r="K127" s="230"/>
      <c r="L127" s="235"/>
      <c r="M127" s="236"/>
      <c r="N127" s="237"/>
      <c r="O127" s="237"/>
      <c r="P127" s="237"/>
      <c r="Q127" s="237"/>
      <c r="R127" s="237"/>
      <c r="S127" s="237"/>
      <c r="T127" s="238"/>
      <c r="AT127" s="239" t="s">
        <v>210</v>
      </c>
      <c r="AU127" s="239" t="s">
        <v>83</v>
      </c>
      <c r="AV127" s="14" t="s">
        <v>216</v>
      </c>
      <c r="AW127" s="14" t="s">
        <v>38</v>
      </c>
      <c r="AX127" s="14" t="s">
        <v>75</v>
      </c>
      <c r="AY127" s="239" t="s">
        <v>195</v>
      </c>
    </row>
    <row r="128" spans="2:65" s="15" customFormat="1">
      <c r="B128" s="240"/>
      <c r="C128" s="241"/>
      <c r="D128" s="251" t="s">
        <v>210</v>
      </c>
      <c r="E128" s="252" t="s">
        <v>22</v>
      </c>
      <c r="F128" s="253" t="s">
        <v>217</v>
      </c>
      <c r="G128" s="241"/>
      <c r="H128" s="254">
        <v>0.67200000000000004</v>
      </c>
      <c r="I128" s="245"/>
      <c r="J128" s="241"/>
      <c r="K128" s="241"/>
      <c r="L128" s="246"/>
      <c r="M128" s="247"/>
      <c r="N128" s="248"/>
      <c r="O128" s="248"/>
      <c r="P128" s="248"/>
      <c r="Q128" s="248"/>
      <c r="R128" s="248"/>
      <c r="S128" s="248"/>
      <c r="T128" s="249"/>
      <c r="AT128" s="250" t="s">
        <v>210</v>
      </c>
      <c r="AU128" s="250" t="s">
        <v>83</v>
      </c>
      <c r="AV128" s="15" t="s">
        <v>202</v>
      </c>
      <c r="AW128" s="15" t="s">
        <v>38</v>
      </c>
      <c r="AX128" s="15" t="s">
        <v>23</v>
      </c>
      <c r="AY128" s="250" t="s">
        <v>195</v>
      </c>
    </row>
    <row r="129" spans="2:65" s="1" customFormat="1" ht="40.200000000000003" customHeight="1">
      <c r="B129" s="36"/>
      <c r="C129" s="193" t="s">
        <v>196</v>
      </c>
      <c r="D129" s="193" t="s">
        <v>198</v>
      </c>
      <c r="E129" s="194" t="s">
        <v>325</v>
      </c>
      <c r="F129" s="195" t="s">
        <v>326</v>
      </c>
      <c r="G129" s="196" t="s">
        <v>222</v>
      </c>
      <c r="H129" s="197">
        <v>6.72</v>
      </c>
      <c r="I129" s="198"/>
      <c r="J129" s="199">
        <f>ROUND(I129*H129,2)</f>
        <v>0</v>
      </c>
      <c r="K129" s="195" t="s">
        <v>223</v>
      </c>
      <c r="L129" s="56"/>
      <c r="M129" s="200" t="s">
        <v>22</v>
      </c>
      <c r="N129" s="201" t="s">
        <v>46</v>
      </c>
      <c r="O129" s="37"/>
      <c r="P129" s="202">
        <f>O129*H129</f>
        <v>0</v>
      </c>
      <c r="Q129" s="202">
        <v>1.0300000000000001E-3</v>
      </c>
      <c r="R129" s="202">
        <f>Q129*H129</f>
        <v>6.9216000000000008E-3</v>
      </c>
      <c r="S129" s="202">
        <v>0</v>
      </c>
      <c r="T129" s="203">
        <f>S129*H129</f>
        <v>0</v>
      </c>
      <c r="AR129" s="19" t="s">
        <v>202</v>
      </c>
      <c r="AT129" s="19" t="s">
        <v>198</v>
      </c>
      <c r="AU129" s="19" t="s">
        <v>83</v>
      </c>
      <c r="AY129" s="19" t="s">
        <v>195</v>
      </c>
      <c r="BE129" s="204">
        <f>IF(N129="základní",J129,0)</f>
        <v>0</v>
      </c>
      <c r="BF129" s="204">
        <f>IF(N129="snížená",J129,0)</f>
        <v>0</v>
      </c>
      <c r="BG129" s="204">
        <f>IF(N129="zákl. přenesená",J129,0)</f>
        <v>0</v>
      </c>
      <c r="BH129" s="204">
        <f>IF(N129="sníž. přenesená",J129,0)</f>
        <v>0</v>
      </c>
      <c r="BI129" s="204">
        <f>IF(N129="nulová",J129,0)</f>
        <v>0</v>
      </c>
      <c r="BJ129" s="19" t="s">
        <v>23</v>
      </c>
      <c r="BK129" s="204">
        <f>ROUND(I129*H129,2)</f>
        <v>0</v>
      </c>
      <c r="BL129" s="19" t="s">
        <v>202</v>
      </c>
      <c r="BM129" s="19" t="s">
        <v>327</v>
      </c>
    </row>
    <row r="130" spans="2:65" s="12" customFormat="1">
      <c r="B130" s="207"/>
      <c r="C130" s="208"/>
      <c r="D130" s="205" t="s">
        <v>210</v>
      </c>
      <c r="E130" s="209" t="s">
        <v>22</v>
      </c>
      <c r="F130" s="210" t="s">
        <v>305</v>
      </c>
      <c r="G130" s="208"/>
      <c r="H130" s="211" t="s">
        <v>22</v>
      </c>
      <c r="I130" s="212"/>
      <c r="J130" s="208"/>
      <c r="K130" s="208"/>
      <c r="L130" s="213"/>
      <c r="M130" s="214"/>
      <c r="N130" s="215"/>
      <c r="O130" s="215"/>
      <c r="P130" s="215"/>
      <c r="Q130" s="215"/>
      <c r="R130" s="215"/>
      <c r="S130" s="215"/>
      <c r="T130" s="216"/>
      <c r="AT130" s="217" t="s">
        <v>210</v>
      </c>
      <c r="AU130" s="217" t="s">
        <v>83</v>
      </c>
      <c r="AV130" s="12" t="s">
        <v>23</v>
      </c>
      <c r="AW130" s="12" t="s">
        <v>38</v>
      </c>
      <c r="AX130" s="12" t="s">
        <v>75</v>
      </c>
      <c r="AY130" s="217" t="s">
        <v>195</v>
      </c>
    </row>
    <row r="131" spans="2:65" s="13" customFormat="1">
      <c r="B131" s="218"/>
      <c r="C131" s="219"/>
      <c r="D131" s="205" t="s">
        <v>210</v>
      </c>
      <c r="E131" s="220" t="s">
        <v>22</v>
      </c>
      <c r="F131" s="221" t="s">
        <v>328</v>
      </c>
      <c r="G131" s="219"/>
      <c r="H131" s="222">
        <v>6.72</v>
      </c>
      <c r="I131" s="223"/>
      <c r="J131" s="219"/>
      <c r="K131" s="219"/>
      <c r="L131" s="224"/>
      <c r="M131" s="225"/>
      <c r="N131" s="226"/>
      <c r="O131" s="226"/>
      <c r="P131" s="226"/>
      <c r="Q131" s="226"/>
      <c r="R131" s="226"/>
      <c r="S131" s="226"/>
      <c r="T131" s="227"/>
      <c r="AT131" s="228" t="s">
        <v>210</v>
      </c>
      <c r="AU131" s="228" t="s">
        <v>83</v>
      </c>
      <c r="AV131" s="13" t="s">
        <v>83</v>
      </c>
      <c r="AW131" s="13" t="s">
        <v>38</v>
      </c>
      <c r="AX131" s="13" t="s">
        <v>75</v>
      </c>
      <c r="AY131" s="228" t="s">
        <v>195</v>
      </c>
    </row>
    <row r="132" spans="2:65" s="14" customFormat="1">
      <c r="B132" s="229"/>
      <c r="C132" s="230"/>
      <c r="D132" s="205" t="s">
        <v>210</v>
      </c>
      <c r="E132" s="231" t="s">
        <v>22</v>
      </c>
      <c r="F132" s="232" t="s">
        <v>215</v>
      </c>
      <c r="G132" s="230"/>
      <c r="H132" s="233">
        <v>6.72</v>
      </c>
      <c r="I132" s="234"/>
      <c r="J132" s="230"/>
      <c r="K132" s="230"/>
      <c r="L132" s="235"/>
      <c r="M132" s="236"/>
      <c r="N132" s="237"/>
      <c r="O132" s="237"/>
      <c r="P132" s="237"/>
      <c r="Q132" s="237"/>
      <c r="R132" s="237"/>
      <c r="S132" s="237"/>
      <c r="T132" s="238"/>
      <c r="AT132" s="239" t="s">
        <v>210</v>
      </c>
      <c r="AU132" s="239" t="s">
        <v>83</v>
      </c>
      <c r="AV132" s="14" t="s">
        <v>216</v>
      </c>
      <c r="AW132" s="14" t="s">
        <v>38</v>
      </c>
      <c r="AX132" s="14" t="s">
        <v>75</v>
      </c>
      <c r="AY132" s="239" t="s">
        <v>195</v>
      </c>
    </row>
    <row r="133" spans="2:65" s="15" customFormat="1">
      <c r="B133" s="240"/>
      <c r="C133" s="241"/>
      <c r="D133" s="251" t="s">
        <v>210</v>
      </c>
      <c r="E133" s="252" t="s">
        <v>22</v>
      </c>
      <c r="F133" s="253" t="s">
        <v>217</v>
      </c>
      <c r="G133" s="241"/>
      <c r="H133" s="254">
        <v>6.72</v>
      </c>
      <c r="I133" s="245"/>
      <c r="J133" s="241"/>
      <c r="K133" s="241"/>
      <c r="L133" s="246"/>
      <c r="M133" s="247"/>
      <c r="N133" s="248"/>
      <c r="O133" s="248"/>
      <c r="P133" s="248"/>
      <c r="Q133" s="248"/>
      <c r="R133" s="248"/>
      <c r="S133" s="248"/>
      <c r="T133" s="249"/>
      <c r="AT133" s="250" t="s">
        <v>210</v>
      </c>
      <c r="AU133" s="250" t="s">
        <v>83</v>
      </c>
      <c r="AV133" s="15" t="s">
        <v>202</v>
      </c>
      <c r="AW133" s="15" t="s">
        <v>38</v>
      </c>
      <c r="AX133" s="15" t="s">
        <v>23</v>
      </c>
      <c r="AY133" s="250" t="s">
        <v>195</v>
      </c>
    </row>
    <row r="134" spans="2:65" s="1" customFormat="1" ht="40.200000000000003" customHeight="1">
      <c r="B134" s="36"/>
      <c r="C134" s="193" t="s">
        <v>255</v>
      </c>
      <c r="D134" s="193" t="s">
        <v>198</v>
      </c>
      <c r="E134" s="194" t="s">
        <v>329</v>
      </c>
      <c r="F134" s="195" t="s">
        <v>330</v>
      </c>
      <c r="G134" s="196" t="s">
        <v>222</v>
      </c>
      <c r="H134" s="197">
        <v>6.72</v>
      </c>
      <c r="I134" s="198"/>
      <c r="J134" s="199">
        <f>ROUND(I134*H134,2)</f>
        <v>0</v>
      </c>
      <c r="K134" s="195" t="s">
        <v>223</v>
      </c>
      <c r="L134" s="56"/>
      <c r="M134" s="200" t="s">
        <v>22</v>
      </c>
      <c r="N134" s="201" t="s">
        <v>46</v>
      </c>
      <c r="O134" s="37"/>
      <c r="P134" s="202">
        <f>O134*H134</f>
        <v>0</v>
      </c>
      <c r="Q134" s="202">
        <v>0</v>
      </c>
      <c r="R134" s="202">
        <f>Q134*H134</f>
        <v>0</v>
      </c>
      <c r="S134" s="202">
        <v>0</v>
      </c>
      <c r="T134" s="203">
        <f>S134*H134</f>
        <v>0</v>
      </c>
      <c r="AR134" s="19" t="s">
        <v>202</v>
      </c>
      <c r="AT134" s="19" t="s">
        <v>198</v>
      </c>
      <c r="AU134" s="19" t="s">
        <v>83</v>
      </c>
      <c r="AY134" s="19" t="s">
        <v>195</v>
      </c>
      <c r="BE134" s="204">
        <f>IF(N134="základní",J134,0)</f>
        <v>0</v>
      </c>
      <c r="BF134" s="204">
        <f>IF(N134="snížená",J134,0)</f>
        <v>0</v>
      </c>
      <c r="BG134" s="204">
        <f>IF(N134="zákl. přenesená",J134,0)</f>
        <v>0</v>
      </c>
      <c r="BH134" s="204">
        <f>IF(N134="sníž. přenesená",J134,0)</f>
        <v>0</v>
      </c>
      <c r="BI134" s="204">
        <f>IF(N134="nulová",J134,0)</f>
        <v>0</v>
      </c>
      <c r="BJ134" s="19" t="s">
        <v>23</v>
      </c>
      <c r="BK134" s="204">
        <f>ROUND(I134*H134,2)</f>
        <v>0</v>
      </c>
      <c r="BL134" s="19" t="s">
        <v>202</v>
      </c>
      <c r="BM134" s="19" t="s">
        <v>331</v>
      </c>
    </row>
    <row r="135" spans="2:65" s="1" customFormat="1" ht="20.399999999999999" customHeight="1">
      <c r="B135" s="36"/>
      <c r="C135" s="193" t="s">
        <v>262</v>
      </c>
      <c r="D135" s="193" t="s">
        <v>198</v>
      </c>
      <c r="E135" s="194" t="s">
        <v>332</v>
      </c>
      <c r="F135" s="195" t="s">
        <v>333</v>
      </c>
      <c r="G135" s="196" t="s">
        <v>242</v>
      </c>
      <c r="H135" s="197">
        <v>0.33600000000000002</v>
      </c>
      <c r="I135" s="198"/>
      <c r="J135" s="199">
        <f>ROUND(I135*H135,2)</f>
        <v>0</v>
      </c>
      <c r="K135" s="195" t="s">
        <v>223</v>
      </c>
      <c r="L135" s="56"/>
      <c r="M135" s="200" t="s">
        <v>22</v>
      </c>
      <c r="N135" s="201" t="s">
        <v>46</v>
      </c>
      <c r="O135" s="37"/>
      <c r="P135" s="202">
        <f>O135*H135</f>
        <v>0</v>
      </c>
      <c r="Q135" s="202">
        <v>1.0601700000000001</v>
      </c>
      <c r="R135" s="202">
        <f>Q135*H135</f>
        <v>0.35621712000000005</v>
      </c>
      <c r="S135" s="202">
        <v>0</v>
      </c>
      <c r="T135" s="203">
        <f>S135*H135</f>
        <v>0</v>
      </c>
      <c r="AR135" s="19" t="s">
        <v>202</v>
      </c>
      <c r="AT135" s="19" t="s">
        <v>198</v>
      </c>
      <c r="AU135" s="19" t="s">
        <v>83</v>
      </c>
      <c r="AY135" s="19" t="s">
        <v>195</v>
      </c>
      <c r="BE135" s="204">
        <f>IF(N135="základní",J135,0)</f>
        <v>0</v>
      </c>
      <c r="BF135" s="204">
        <f>IF(N135="snížená",J135,0)</f>
        <v>0</v>
      </c>
      <c r="BG135" s="204">
        <f>IF(N135="zákl. přenesená",J135,0)</f>
        <v>0</v>
      </c>
      <c r="BH135" s="204">
        <f>IF(N135="sníž. přenesená",J135,0)</f>
        <v>0</v>
      </c>
      <c r="BI135" s="204">
        <f>IF(N135="nulová",J135,0)</f>
        <v>0</v>
      </c>
      <c r="BJ135" s="19" t="s">
        <v>23</v>
      </c>
      <c r="BK135" s="204">
        <f>ROUND(I135*H135,2)</f>
        <v>0</v>
      </c>
      <c r="BL135" s="19" t="s">
        <v>202</v>
      </c>
      <c r="BM135" s="19" t="s">
        <v>334</v>
      </c>
    </row>
    <row r="136" spans="2:65" s="1" customFormat="1" ht="36">
      <c r="B136" s="36"/>
      <c r="C136" s="58"/>
      <c r="D136" s="205" t="s">
        <v>225</v>
      </c>
      <c r="E136" s="58"/>
      <c r="F136" s="206" t="s">
        <v>335</v>
      </c>
      <c r="G136" s="58"/>
      <c r="H136" s="58"/>
      <c r="I136" s="163"/>
      <c r="J136" s="58"/>
      <c r="K136" s="58"/>
      <c r="L136" s="56"/>
      <c r="M136" s="73"/>
      <c r="N136" s="37"/>
      <c r="O136" s="37"/>
      <c r="P136" s="37"/>
      <c r="Q136" s="37"/>
      <c r="R136" s="37"/>
      <c r="S136" s="37"/>
      <c r="T136" s="74"/>
      <c r="AT136" s="19" t="s">
        <v>225</v>
      </c>
      <c r="AU136" s="19" t="s">
        <v>83</v>
      </c>
    </row>
    <row r="137" spans="2:65" s="12" customFormat="1">
      <c r="B137" s="207"/>
      <c r="C137" s="208"/>
      <c r="D137" s="205" t="s">
        <v>210</v>
      </c>
      <c r="E137" s="209" t="s">
        <v>22</v>
      </c>
      <c r="F137" s="210" t="s">
        <v>336</v>
      </c>
      <c r="G137" s="208"/>
      <c r="H137" s="211" t="s">
        <v>22</v>
      </c>
      <c r="I137" s="212"/>
      <c r="J137" s="208"/>
      <c r="K137" s="208"/>
      <c r="L137" s="213"/>
      <c r="M137" s="214"/>
      <c r="N137" s="215"/>
      <c r="O137" s="215"/>
      <c r="P137" s="215"/>
      <c r="Q137" s="215"/>
      <c r="R137" s="215"/>
      <c r="S137" s="215"/>
      <c r="T137" s="216"/>
      <c r="AT137" s="217" t="s">
        <v>210</v>
      </c>
      <c r="AU137" s="217" t="s">
        <v>83</v>
      </c>
      <c r="AV137" s="12" t="s">
        <v>23</v>
      </c>
      <c r="AW137" s="12" t="s">
        <v>38</v>
      </c>
      <c r="AX137" s="12" t="s">
        <v>75</v>
      </c>
      <c r="AY137" s="217" t="s">
        <v>195</v>
      </c>
    </row>
    <row r="138" spans="2:65" s="13" customFormat="1">
      <c r="B138" s="218"/>
      <c r="C138" s="219"/>
      <c r="D138" s="205" t="s">
        <v>210</v>
      </c>
      <c r="E138" s="220" t="s">
        <v>22</v>
      </c>
      <c r="F138" s="221" t="s">
        <v>337</v>
      </c>
      <c r="G138" s="219"/>
      <c r="H138" s="222">
        <v>0.33600000000000002</v>
      </c>
      <c r="I138" s="223"/>
      <c r="J138" s="219"/>
      <c r="K138" s="219"/>
      <c r="L138" s="224"/>
      <c r="M138" s="225"/>
      <c r="N138" s="226"/>
      <c r="O138" s="226"/>
      <c r="P138" s="226"/>
      <c r="Q138" s="226"/>
      <c r="R138" s="226"/>
      <c r="S138" s="226"/>
      <c r="T138" s="227"/>
      <c r="AT138" s="228" t="s">
        <v>210</v>
      </c>
      <c r="AU138" s="228" t="s">
        <v>83</v>
      </c>
      <c r="AV138" s="13" t="s">
        <v>83</v>
      </c>
      <c r="AW138" s="13" t="s">
        <v>38</v>
      </c>
      <c r="AX138" s="13" t="s">
        <v>75</v>
      </c>
      <c r="AY138" s="228" t="s">
        <v>195</v>
      </c>
    </row>
    <row r="139" spans="2:65" s="14" customFormat="1">
      <c r="B139" s="229"/>
      <c r="C139" s="230"/>
      <c r="D139" s="205" t="s">
        <v>210</v>
      </c>
      <c r="E139" s="231" t="s">
        <v>22</v>
      </c>
      <c r="F139" s="232" t="s">
        <v>215</v>
      </c>
      <c r="G139" s="230"/>
      <c r="H139" s="233">
        <v>0.33600000000000002</v>
      </c>
      <c r="I139" s="234"/>
      <c r="J139" s="230"/>
      <c r="K139" s="230"/>
      <c r="L139" s="235"/>
      <c r="M139" s="236"/>
      <c r="N139" s="237"/>
      <c r="O139" s="237"/>
      <c r="P139" s="237"/>
      <c r="Q139" s="237"/>
      <c r="R139" s="237"/>
      <c r="S139" s="237"/>
      <c r="T139" s="238"/>
      <c r="AT139" s="239" t="s">
        <v>210</v>
      </c>
      <c r="AU139" s="239" t="s">
        <v>83</v>
      </c>
      <c r="AV139" s="14" t="s">
        <v>216</v>
      </c>
      <c r="AW139" s="14" t="s">
        <v>38</v>
      </c>
      <c r="AX139" s="14" t="s">
        <v>75</v>
      </c>
      <c r="AY139" s="239" t="s">
        <v>195</v>
      </c>
    </row>
    <row r="140" spans="2:65" s="15" customFormat="1">
      <c r="B140" s="240"/>
      <c r="C140" s="241"/>
      <c r="D140" s="205" t="s">
        <v>210</v>
      </c>
      <c r="E140" s="242" t="s">
        <v>22</v>
      </c>
      <c r="F140" s="243" t="s">
        <v>217</v>
      </c>
      <c r="G140" s="241"/>
      <c r="H140" s="244">
        <v>0.33600000000000002</v>
      </c>
      <c r="I140" s="245"/>
      <c r="J140" s="241"/>
      <c r="K140" s="241"/>
      <c r="L140" s="246"/>
      <c r="M140" s="247"/>
      <c r="N140" s="248"/>
      <c r="O140" s="248"/>
      <c r="P140" s="248"/>
      <c r="Q140" s="248"/>
      <c r="R140" s="248"/>
      <c r="S140" s="248"/>
      <c r="T140" s="249"/>
      <c r="AT140" s="250" t="s">
        <v>210</v>
      </c>
      <c r="AU140" s="250" t="s">
        <v>83</v>
      </c>
      <c r="AV140" s="15" t="s">
        <v>202</v>
      </c>
      <c r="AW140" s="15" t="s">
        <v>38</v>
      </c>
      <c r="AX140" s="15" t="s">
        <v>23</v>
      </c>
      <c r="AY140" s="250" t="s">
        <v>195</v>
      </c>
    </row>
    <row r="141" spans="2:65" s="11" customFormat="1" ht="29.85" customHeight="1">
      <c r="B141" s="176"/>
      <c r="C141" s="177"/>
      <c r="D141" s="190" t="s">
        <v>74</v>
      </c>
      <c r="E141" s="191" t="s">
        <v>216</v>
      </c>
      <c r="F141" s="191" t="s">
        <v>338</v>
      </c>
      <c r="G141" s="177"/>
      <c r="H141" s="177"/>
      <c r="I141" s="180"/>
      <c r="J141" s="192">
        <f>BK141</f>
        <v>0</v>
      </c>
      <c r="K141" s="177"/>
      <c r="L141" s="182"/>
      <c r="M141" s="183"/>
      <c r="N141" s="184"/>
      <c r="O141" s="184"/>
      <c r="P141" s="185">
        <f>SUM(P142:P209)</f>
        <v>0</v>
      </c>
      <c r="Q141" s="184"/>
      <c r="R141" s="185">
        <f>SUM(R142:R209)</f>
        <v>28.421498179999997</v>
      </c>
      <c r="S141" s="184"/>
      <c r="T141" s="186">
        <f>SUM(T142:T209)</f>
        <v>0</v>
      </c>
      <c r="AR141" s="187" t="s">
        <v>23</v>
      </c>
      <c r="AT141" s="188" t="s">
        <v>74</v>
      </c>
      <c r="AU141" s="188" t="s">
        <v>23</v>
      </c>
      <c r="AY141" s="187" t="s">
        <v>195</v>
      </c>
      <c r="BK141" s="189">
        <f>SUM(BK142:BK209)</f>
        <v>0</v>
      </c>
    </row>
    <row r="142" spans="2:65" s="1" customFormat="1" ht="28.8" customHeight="1">
      <c r="B142" s="36"/>
      <c r="C142" s="193" t="s">
        <v>218</v>
      </c>
      <c r="D142" s="193" t="s">
        <v>198</v>
      </c>
      <c r="E142" s="194" t="s">
        <v>339</v>
      </c>
      <c r="F142" s="195" t="s">
        <v>340</v>
      </c>
      <c r="G142" s="196" t="s">
        <v>231</v>
      </c>
      <c r="H142" s="197">
        <v>10.220000000000001</v>
      </c>
      <c r="I142" s="198"/>
      <c r="J142" s="199">
        <f>ROUND(I142*H142,2)</f>
        <v>0</v>
      </c>
      <c r="K142" s="195" t="s">
        <v>223</v>
      </c>
      <c r="L142" s="56"/>
      <c r="M142" s="200" t="s">
        <v>22</v>
      </c>
      <c r="N142" s="201" t="s">
        <v>46</v>
      </c>
      <c r="O142" s="37"/>
      <c r="P142" s="202">
        <f>O142*H142</f>
        <v>0</v>
      </c>
      <c r="Q142" s="202">
        <v>1.8774999999999999</v>
      </c>
      <c r="R142" s="202">
        <f>Q142*H142</f>
        <v>19.18805</v>
      </c>
      <c r="S142" s="202">
        <v>0</v>
      </c>
      <c r="T142" s="203">
        <f>S142*H142</f>
        <v>0</v>
      </c>
      <c r="AR142" s="19" t="s">
        <v>202</v>
      </c>
      <c r="AT142" s="19" t="s">
        <v>198</v>
      </c>
      <c r="AU142" s="19" t="s">
        <v>83</v>
      </c>
      <c r="AY142" s="19" t="s">
        <v>195</v>
      </c>
      <c r="BE142" s="204">
        <f>IF(N142="základní",J142,0)</f>
        <v>0</v>
      </c>
      <c r="BF142" s="204">
        <f>IF(N142="snížená",J142,0)</f>
        <v>0</v>
      </c>
      <c r="BG142" s="204">
        <f>IF(N142="zákl. přenesená",J142,0)</f>
        <v>0</v>
      </c>
      <c r="BH142" s="204">
        <f>IF(N142="sníž. přenesená",J142,0)</f>
        <v>0</v>
      </c>
      <c r="BI142" s="204">
        <f>IF(N142="nulová",J142,0)</f>
        <v>0</v>
      </c>
      <c r="BJ142" s="19" t="s">
        <v>23</v>
      </c>
      <c r="BK142" s="204">
        <f>ROUND(I142*H142,2)</f>
        <v>0</v>
      </c>
      <c r="BL142" s="19" t="s">
        <v>202</v>
      </c>
      <c r="BM142" s="19" t="s">
        <v>341</v>
      </c>
    </row>
    <row r="143" spans="2:65" s="12" customFormat="1">
      <c r="B143" s="207"/>
      <c r="C143" s="208"/>
      <c r="D143" s="205" t="s">
        <v>210</v>
      </c>
      <c r="E143" s="209" t="s">
        <v>22</v>
      </c>
      <c r="F143" s="210" t="s">
        <v>342</v>
      </c>
      <c r="G143" s="208"/>
      <c r="H143" s="211" t="s">
        <v>22</v>
      </c>
      <c r="I143" s="212"/>
      <c r="J143" s="208"/>
      <c r="K143" s="208"/>
      <c r="L143" s="213"/>
      <c r="M143" s="214"/>
      <c r="N143" s="215"/>
      <c r="O143" s="215"/>
      <c r="P143" s="215"/>
      <c r="Q143" s="215"/>
      <c r="R143" s="215"/>
      <c r="S143" s="215"/>
      <c r="T143" s="216"/>
      <c r="AT143" s="217" t="s">
        <v>210</v>
      </c>
      <c r="AU143" s="217" t="s">
        <v>83</v>
      </c>
      <c r="AV143" s="12" t="s">
        <v>23</v>
      </c>
      <c r="AW143" s="12" t="s">
        <v>38</v>
      </c>
      <c r="AX143" s="12" t="s">
        <v>75</v>
      </c>
      <c r="AY143" s="217" t="s">
        <v>195</v>
      </c>
    </row>
    <row r="144" spans="2:65" s="13" customFormat="1">
      <c r="B144" s="218"/>
      <c r="C144" s="219"/>
      <c r="D144" s="205" t="s">
        <v>210</v>
      </c>
      <c r="E144" s="220" t="s">
        <v>22</v>
      </c>
      <c r="F144" s="221" t="s">
        <v>343</v>
      </c>
      <c r="G144" s="219"/>
      <c r="H144" s="222">
        <v>0.71099999999999997</v>
      </c>
      <c r="I144" s="223"/>
      <c r="J144" s="219"/>
      <c r="K144" s="219"/>
      <c r="L144" s="224"/>
      <c r="M144" s="225"/>
      <c r="N144" s="226"/>
      <c r="O144" s="226"/>
      <c r="P144" s="226"/>
      <c r="Q144" s="226"/>
      <c r="R144" s="226"/>
      <c r="S144" s="226"/>
      <c r="T144" s="227"/>
      <c r="AT144" s="228" t="s">
        <v>210</v>
      </c>
      <c r="AU144" s="228" t="s">
        <v>83</v>
      </c>
      <c r="AV144" s="13" t="s">
        <v>83</v>
      </c>
      <c r="AW144" s="13" t="s">
        <v>38</v>
      </c>
      <c r="AX144" s="13" t="s">
        <v>75</v>
      </c>
      <c r="AY144" s="228" t="s">
        <v>195</v>
      </c>
    </row>
    <row r="145" spans="2:65" s="13" customFormat="1">
      <c r="B145" s="218"/>
      <c r="C145" s="219"/>
      <c r="D145" s="205" t="s">
        <v>210</v>
      </c>
      <c r="E145" s="220" t="s">
        <v>22</v>
      </c>
      <c r="F145" s="221" t="s">
        <v>344</v>
      </c>
      <c r="G145" s="219"/>
      <c r="H145" s="222">
        <v>0.77</v>
      </c>
      <c r="I145" s="223"/>
      <c r="J145" s="219"/>
      <c r="K145" s="219"/>
      <c r="L145" s="224"/>
      <c r="M145" s="225"/>
      <c r="N145" s="226"/>
      <c r="O145" s="226"/>
      <c r="P145" s="226"/>
      <c r="Q145" s="226"/>
      <c r="R145" s="226"/>
      <c r="S145" s="226"/>
      <c r="T145" s="227"/>
      <c r="AT145" s="228" t="s">
        <v>210</v>
      </c>
      <c r="AU145" s="228" t="s">
        <v>83</v>
      </c>
      <c r="AV145" s="13" t="s">
        <v>83</v>
      </c>
      <c r="AW145" s="13" t="s">
        <v>38</v>
      </c>
      <c r="AX145" s="13" t="s">
        <v>75</v>
      </c>
      <c r="AY145" s="228" t="s">
        <v>195</v>
      </c>
    </row>
    <row r="146" spans="2:65" s="13" customFormat="1">
      <c r="B146" s="218"/>
      <c r="C146" s="219"/>
      <c r="D146" s="205" t="s">
        <v>210</v>
      </c>
      <c r="E146" s="220" t="s">
        <v>22</v>
      </c>
      <c r="F146" s="221" t="s">
        <v>345</v>
      </c>
      <c r="G146" s="219"/>
      <c r="H146" s="222">
        <v>0.72699999999999998</v>
      </c>
      <c r="I146" s="223"/>
      <c r="J146" s="219"/>
      <c r="K146" s="219"/>
      <c r="L146" s="224"/>
      <c r="M146" s="225"/>
      <c r="N146" s="226"/>
      <c r="O146" s="226"/>
      <c r="P146" s="226"/>
      <c r="Q146" s="226"/>
      <c r="R146" s="226"/>
      <c r="S146" s="226"/>
      <c r="T146" s="227"/>
      <c r="AT146" s="228" t="s">
        <v>210</v>
      </c>
      <c r="AU146" s="228" t="s">
        <v>83</v>
      </c>
      <c r="AV146" s="13" t="s">
        <v>83</v>
      </c>
      <c r="AW146" s="13" t="s">
        <v>38</v>
      </c>
      <c r="AX146" s="13" t="s">
        <v>75</v>
      </c>
      <c r="AY146" s="228" t="s">
        <v>195</v>
      </c>
    </row>
    <row r="147" spans="2:65" s="13" customFormat="1">
      <c r="B147" s="218"/>
      <c r="C147" s="219"/>
      <c r="D147" s="205" t="s">
        <v>210</v>
      </c>
      <c r="E147" s="220" t="s">
        <v>22</v>
      </c>
      <c r="F147" s="221" t="s">
        <v>346</v>
      </c>
      <c r="G147" s="219"/>
      <c r="H147" s="222">
        <v>0.39300000000000002</v>
      </c>
      <c r="I147" s="223"/>
      <c r="J147" s="219"/>
      <c r="K147" s="219"/>
      <c r="L147" s="224"/>
      <c r="M147" s="225"/>
      <c r="N147" s="226"/>
      <c r="O147" s="226"/>
      <c r="P147" s="226"/>
      <c r="Q147" s="226"/>
      <c r="R147" s="226"/>
      <c r="S147" s="226"/>
      <c r="T147" s="227"/>
      <c r="AT147" s="228" t="s">
        <v>210</v>
      </c>
      <c r="AU147" s="228" t="s">
        <v>83</v>
      </c>
      <c r="AV147" s="13" t="s">
        <v>83</v>
      </c>
      <c r="AW147" s="13" t="s">
        <v>38</v>
      </c>
      <c r="AX147" s="13" t="s">
        <v>75</v>
      </c>
      <c r="AY147" s="228" t="s">
        <v>195</v>
      </c>
    </row>
    <row r="148" spans="2:65" s="13" customFormat="1">
      <c r="B148" s="218"/>
      <c r="C148" s="219"/>
      <c r="D148" s="205" t="s">
        <v>210</v>
      </c>
      <c r="E148" s="220" t="s">
        <v>22</v>
      </c>
      <c r="F148" s="221" t="s">
        <v>347</v>
      </c>
      <c r="G148" s="219"/>
      <c r="H148" s="222">
        <v>1.0149999999999999</v>
      </c>
      <c r="I148" s="223"/>
      <c r="J148" s="219"/>
      <c r="K148" s="219"/>
      <c r="L148" s="224"/>
      <c r="M148" s="225"/>
      <c r="N148" s="226"/>
      <c r="O148" s="226"/>
      <c r="P148" s="226"/>
      <c r="Q148" s="226"/>
      <c r="R148" s="226"/>
      <c r="S148" s="226"/>
      <c r="T148" s="227"/>
      <c r="AT148" s="228" t="s">
        <v>210</v>
      </c>
      <c r="AU148" s="228" t="s">
        <v>83</v>
      </c>
      <c r="AV148" s="13" t="s">
        <v>83</v>
      </c>
      <c r="AW148" s="13" t="s">
        <v>38</v>
      </c>
      <c r="AX148" s="13" t="s">
        <v>75</v>
      </c>
      <c r="AY148" s="228" t="s">
        <v>195</v>
      </c>
    </row>
    <row r="149" spans="2:65" s="13" customFormat="1">
      <c r="B149" s="218"/>
      <c r="C149" s="219"/>
      <c r="D149" s="205" t="s">
        <v>210</v>
      </c>
      <c r="E149" s="220" t="s">
        <v>22</v>
      </c>
      <c r="F149" s="221" t="s">
        <v>348</v>
      </c>
      <c r="G149" s="219"/>
      <c r="H149" s="222">
        <v>0.48299999999999998</v>
      </c>
      <c r="I149" s="223"/>
      <c r="J149" s="219"/>
      <c r="K149" s="219"/>
      <c r="L149" s="224"/>
      <c r="M149" s="225"/>
      <c r="N149" s="226"/>
      <c r="O149" s="226"/>
      <c r="P149" s="226"/>
      <c r="Q149" s="226"/>
      <c r="R149" s="226"/>
      <c r="S149" s="226"/>
      <c r="T149" s="227"/>
      <c r="AT149" s="228" t="s">
        <v>210</v>
      </c>
      <c r="AU149" s="228" t="s">
        <v>83</v>
      </c>
      <c r="AV149" s="13" t="s">
        <v>83</v>
      </c>
      <c r="AW149" s="13" t="s">
        <v>38</v>
      </c>
      <c r="AX149" s="13" t="s">
        <v>75</v>
      </c>
      <c r="AY149" s="228" t="s">
        <v>195</v>
      </c>
    </row>
    <row r="150" spans="2:65" s="13" customFormat="1">
      <c r="B150" s="218"/>
      <c r="C150" s="219"/>
      <c r="D150" s="205" t="s">
        <v>210</v>
      </c>
      <c r="E150" s="220" t="s">
        <v>22</v>
      </c>
      <c r="F150" s="221" t="s">
        <v>349</v>
      </c>
      <c r="G150" s="219"/>
      <c r="H150" s="222">
        <v>0.66600000000000004</v>
      </c>
      <c r="I150" s="223"/>
      <c r="J150" s="219"/>
      <c r="K150" s="219"/>
      <c r="L150" s="224"/>
      <c r="M150" s="225"/>
      <c r="N150" s="226"/>
      <c r="O150" s="226"/>
      <c r="P150" s="226"/>
      <c r="Q150" s="226"/>
      <c r="R150" s="226"/>
      <c r="S150" s="226"/>
      <c r="T150" s="227"/>
      <c r="AT150" s="228" t="s">
        <v>210</v>
      </c>
      <c r="AU150" s="228" t="s">
        <v>83</v>
      </c>
      <c r="AV150" s="13" t="s">
        <v>83</v>
      </c>
      <c r="AW150" s="13" t="s">
        <v>38</v>
      </c>
      <c r="AX150" s="13" t="s">
        <v>75</v>
      </c>
      <c r="AY150" s="228" t="s">
        <v>195</v>
      </c>
    </row>
    <row r="151" spans="2:65" s="13" customFormat="1">
      <c r="B151" s="218"/>
      <c r="C151" s="219"/>
      <c r="D151" s="205" t="s">
        <v>210</v>
      </c>
      <c r="E151" s="220" t="s">
        <v>22</v>
      </c>
      <c r="F151" s="221" t="s">
        <v>350</v>
      </c>
      <c r="G151" s="219"/>
      <c r="H151" s="222">
        <v>3.25</v>
      </c>
      <c r="I151" s="223"/>
      <c r="J151" s="219"/>
      <c r="K151" s="219"/>
      <c r="L151" s="224"/>
      <c r="M151" s="225"/>
      <c r="N151" s="226"/>
      <c r="O151" s="226"/>
      <c r="P151" s="226"/>
      <c r="Q151" s="226"/>
      <c r="R151" s="226"/>
      <c r="S151" s="226"/>
      <c r="T151" s="227"/>
      <c r="AT151" s="228" t="s">
        <v>210</v>
      </c>
      <c r="AU151" s="228" t="s">
        <v>83</v>
      </c>
      <c r="AV151" s="13" t="s">
        <v>83</v>
      </c>
      <c r="AW151" s="13" t="s">
        <v>38</v>
      </c>
      <c r="AX151" s="13" t="s">
        <v>75</v>
      </c>
      <c r="AY151" s="228" t="s">
        <v>195</v>
      </c>
    </row>
    <row r="152" spans="2:65" s="13" customFormat="1">
      <c r="B152" s="218"/>
      <c r="C152" s="219"/>
      <c r="D152" s="205" t="s">
        <v>210</v>
      </c>
      <c r="E152" s="220" t="s">
        <v>22</v>
      </c>
      <c r="F152" s="221" t="s">
        <v>351</v>
      </c>
      <c r="G152" s="219"/>
      <c r="H152" s="222">
        <v>1.091</v>
      </c>
      <c r="I152" s="223"/>
      <c r="J152" s="219"/>
      <c r="K152" s="219"/>
      <c r="L152" s="224"/>
      <c r="M152" s="225"/>
      <c r="N152" s="226"/>
      <c r="O152" s="226"/>
      <c r="P152" s="226"/>
      <c r="Q152" s="226"/>
      <c r="R152" s="226"/>
      <c r="S152" s="226"/>
      <c r="T152" s="227"/>
      <c r="AT152" s="228" t="s">
        <v>210</v>
      </c>
      <c r="AU152" s="228" t="s">
        <v>83</v>
      </c>
      <c r="AV152" s="13" t="s">
        <v>83</v>
      </c>
      <c r="AW152" s="13" t="s">
        <v>38</v>
      </c>
      <c r="AX152" s="13" t="s">
        <v>75</v>
      </c>
      <c r="AY152" s="228" t="s">
        <v>195</v>
      </c>
    </row>
    <row r="153" spans="2:65" s="13" customFormat="1">
      <c r="B153" s="218"/>
      <c r="C153" s="219"/>
      <c r="D153" s="205" t="s">
        <v>210</v>
      </c>
      <c r="E153" s="220" t="s">
        <v>22</v>
      </c>
      <c r="F153" s="221" t="s">
        <v>352</v>
      </c>
      <c r="G153" s="219"/>
      <c r="H153" s="222">
        <v>1.1140000000000001</v>
      </c>
      <c r="I153" s="223"/>
      <c r="J153" s="219"/>
      <c r="K153" s="219"/>
      <c r="L153" s="224"/>
      <c r="M153" s="225"/>
      <c r="N153" s="226"/>
      <c r="O153" s="226"/>
      <c r="P153" s="226"/>
      <c r="Q153" s="226"/>
      <c r="R153" s="226"/>
      <c r="S153" s="226"/>
      <c r="T153" s="227"/>
      <c r="AT153" s="228" t="s">
        <v>210</v>
      </c>
      <c r="AU153" s="228" t="s">
        <v>83</v>
      </c>
      <c r="AV153" s="13" t="s">
        <v>83</v>
      </c>
      <c r="AW153" s="13" t="s">
        <v>38</v>
      </c>
      <c r="AX153" s="13" t="s">
        <v>75</v>
      </c>
      <c r="AY153" s="228" t="s">
        <v>195</v>
      </c>
    </row>
    <row r="154" spans="2:65" s="14" customFormat="1">
      <c r="B154" s="229"/>
      <c r="C154" s="230"/>
      <c r="D154" s="205" t="s">
        <v>210</v>
      </c>
      <c r="E154" s="231" t="s">
        <v>22</v>
      </c>
      <c r="F154" s="232" t="s">
        <v>215</v>
      </c>
      <c r="G154" s="230"/>
      <c r="H154" s="233">
        <v>10.220000000000001</v>
      </c>
      <c r="I154" s="234"/>
      <c r="J154" s="230"/>
      <c r="K154" s="230"/>
      <c r="L154" s="235"/>
      <c r="M154" s="236"/>
      <c r="N154" s="237"/>
      <c r="O154" s="237"/>
      <c r="P154" s="237"/>
      <c r="Q154" s="237"/>
      <c r="R154" s="237"/>
      <c r="S154" s="237"/>
      <c r="T154" s="238"/>
      <c r="AT154" s="239" t="s">
        <v>210</v>
      </c>
      <c r="AU154" s="239" t="s">
        <v>83</v>
      </c>
      <c r="AV154" s="14" t="s">
        <v>216</v>
      </c>
      <c r="AW154" s="14" t="s">
        <v>38</v>
      </c>
      <c r="AX154" s="14" t="s">
        <v>75</v>
      </c>
      <c r="AY154" s="239" t="s">
        <v>195</v>
      </c>
    </row>
    <row r="155" spans="2:65" s="15" customFormat="1">
      <c r="B155" s="240"/>
      <c r="C155" s="241"/>
      <c r="D155" s="251" t="s">
        <v>210</v>
      </c>
      <c r="E155" s="252" t="s">
        <v>22</v>
      </c>
      <c r="F155" s="253" t="s">
        <v>217</v>
      </c>
      <c r="G155" s="241"/>
      <c r="H155" s="254">
        <v>10.220000000000001</v>
      </c>
      <c r="I155" s="245"/>
      <c r="J155" s="241"/>
      <c r="K155" s="241"/>
      <c r="L155" s="246"/>
      <c r="M155" s="247"/>
      <c r="N155" s="248"/>
      <c r="O155" s="248"/>
      <c r="P155" s="248"/>
      <c r="Q155" s="248"/>
      <c r="R155" s="248"/>
      <c r="S155" s="248"/>
      <c r="T155" s="249"/>
      <c r="AT155" s="250" t="s">
        <v>210</v>
      </c>
      <c r="AU155" s="250" t="s">
        <v>83</v>
      </c>
      <c r="AV155" s="15" t="s">
        <v>202</v>
      </c>
      <c r="AW155" s="15" t="s">
        <v>38</v>
      </c>
      <c r="AX155" s="15" t="s">
        <v>23</v>
      </c>
      <c r="AY155" s="250" t="s">
        <v>195</v>
      </c>
    </row>
    <row r="156" spans="2:65" s="1" customFormat="1" ht="20.399999999999999" customHeight="1">
      <c r="B156" s="36"/>
      <c r="C156" s="193" t="s">
        <v>28</v>
      </c>
      <c r="D156" s="193" t="s">
        <v>198</v>
      </c>
      <c r="E156" s="194" t="s">
        <v>353</v>
      </c>
      <c r="F156" s="195" t="s">
        <v>354</v>
      </c>
      <c r="G156" s="196" t="s">
        <v>231</v>
      </c>
      <c r="H156" s="197">
        <v>0.45100000000000001</v>
      </c>
      <c r="I156" s="198"/>
      <c r="J156" s="199">
        <f>ROUND(I156*H156,2)</f>
        <v>0</v>
      </c>
      <c r="K156" s="195" t="s">
        <v>223</v>
      </c>
      <c r="L156" s="56"/>
      <c r="M156" s="200" t="s">
        <v>22</v>
      </c>
      <c r="N156" s="201" t="s">
        <v>46</v>
      </c>
      <c r="O156" s="37"/>
      <c r="P156" s="202">
        <f>O156*H156</f>
        <v>0</v>
      </c>
      <c r="Q156" s="202">
        <v>1.94302</v>
      </c>
      <c r="R156" s="202">
        <f>Q156*H156</f>
        <v>0.87630202000000001</v>
      </c>
      <c r="S156" s="202">
        <v>0</v>
      </c>
      <c r="T156" s="203">
        <f>S156*H156</f>
        <v>0</v>
      </c>
      <c r="AR156" s="19" t="s">
        <v>202</v>
      </c>
      <c r="AT156" s="19" t="s">
        <v>198</v>
      </c>
      <c r="AU156" s="19" t="s">
        <v>83</v>
      </c>
      <c r="AY156" s="19" t="s">
        <v>195</v>
      </c>
      <c r="BE156" s="204">
        <f>IF(N156="základní",J156,0)</f>
        <v>0</v>
      </c>
      <c r="BF156" s="204">
        <f>IF(N156="snížená",J156,0)</f>
        <v>0</v>
      </c>
      <c r="BG156" s="204">
        <f>IF(N156="zákl. přenesená",J156,0)</f>
        <v>0</v>
      </c>
      <c r="BH156" s="204">
        <f>IF(N156="sníž. přenesená",J156,0)</f>
        <v>0</v>
      </c>
      <c r="BI156" s="204">
        <f>IF(N156="nulová",J156,0)</f>
        <v>0</v>
      </c>
      <c r="BJ156" s="19" t="s">
        <v>23</v>
      </c>
      <c r="BK156" s="204">
        <f>ROUND(I156*H156,2)</f>
        <v>0</v>
      </c>
      <c r="BL156" s="19" t="s">
        <v>202</v>
      </c>
      <c r="BM156" s="19" t="s">
        <v>355</v>
      </c>
    </row>
    <row r="157" spans="2:65" s="12" customFormat="1">
      <c r="B157" s="207"/>
      <c r="C157" s="208"/>
      <c r="D157" s="205" t="s">
        <v>210</v>
      </c>
      <c r="E157" s="209" t="s">
        <v>22</v>
      </c>
      <c r="F157" s="210" t="s">
        <v>342</v>
      </c>
      <c r="G157" s="208"/>
      <c r="H157" s="211" t="s">
        <v>22</v>
      </c>
      <c r="I157" s="212"/>
      <c r="J157" s="208"/>
      <c r="K157" s="208"/>
      <c r="L157" s="213"/>
      <c r="M157" s="214"/>
      <c r="N157" s="215"/>
      <c r="O157" s="215"/>
      <c r="P157" s="215"/>
      <c r="Q157" s="215"/>
      <c r="R157" s="215"/>
      <c r="S157" s="215"/>
      <c r="T157" s="216"/>
      <c r="AT157" s="217" t="s">
        <v>210</v>
      </c>
      <c r="AU157" s="217" t="s">
        <v>83</v>
      </c>
      <c r="AV157" s="12" t="s">
        <v>23</v>
      </c>
      <c r="AW157" s="12" t="s">
        <v>38</v>
      </c>
      <c r="AX157" s="12" t="s">
        <v>75</v>
      </c>
      <c r="AY157" s="217" t="s">
        <v>195</v>
      </c>
    </row>
    <row r="158" spans="2:65" s="13" customFormat="1">
      <c r="B158" s="218"/>
      <c r="C158" s="219"/>
      <c r="D158" s="205" t="s">
        <v>210</v>
      </c>
      <c r="E158" s="220" t="s">
        <v>22</v>
      </c>
      <c r="F158" s="221" t="s">
        <v>356</v>
      </c>
      <c r="G158" s="219"/>
      <c r="H158" s="222">
        <v>6.8000000000000005E-2</v>
      </c>
      <c r="I158" s="223"/>
      <c r="J158" s="219"/>
      <c r="K158" s="219"/>
      <c r="L158" s="224"/>
      <c r="M158" s="225"/>
      <c r="N158" s="226"/>
      <c r="O158" s="226"/>
      <c r="P158" s="226"/>
      <c r="Q158" s="226"/>
      <c r="R158" s="226"/>
      <c r="S158" s="226"/>
      <c r="T158" s="227"/>
      <c r="AT158" s="228" t="s">
        <v>210</v>
      </c>
      <c r="AU158" s="228" t="s">
        <v>83</v>
      </c>
      <c r="AV158" s="13" t="s">
        <v>83</v>
      </c>
      <c r="AW158" s="13" t="s">
        <v>38</v>
      </c>
      <c r="AX158" s="13" t="s">
        <v>75</v>
      </c>
      <c r="AY158" s="228" t="s">
        <v>195</v>
      </c>
    </row>
    <row r="159" spans="2:65" s="13" customFormat="1">
      <c r="B159" s="218"/>
      <c r="C159" s="219"/>
      <c r="D159" s="205" t="s">
        <v>210</v>
      </c>
      <c r="E159" s="220" t="s">
        <v>22</v>
      </c>
      <c r="F159" s="221" t="s">
        <v>357</v>
      </c>
      <c r="G159" s="219"/>
      <c r="H159" s="222">
        <v>6.8000000000000005E-2</v>
      </c>
      <c r="I159" s="223"/>
      <c r="J159" s="219"/>
      <c r="K159" s="219"/>
      <c r="L159" s="224"/>
      <c r="M159" s="225"/>
      <c r="N159" s="226"/>
      <c r="O159" s="226"/>
      <c r="P159" s="226"/>
      <c r="Q159" s="226"/>
      <c r="R159" s="226"/>
      <c r="S159" s="226"/>
      <c r="T159" s="227"/>
      <c r="AT159" s="228" t="s">
        <v>210</v>
      </c>
      <c r="AU159" s="228" t="s">
        <v>83</v>
      </c>
      <c r="AV159" s="13" t="s">
        <v>83</v>
      </c>
      <c r="AW159" s="13" t="s">
        <v>38</v>
      </c>
      <c r="AX159" s="13" t="s">
        <v>75</v>
      </c>
      <c r="AY159" s="228" t="s">
        <v>195</v>
      </c>
    </row>
    <row r="160" spans="2:65" s="13" customFormat="1">
      <c r="B160" s="218"/>
      <c r="C160" s="219"/>
      <c r="D160" s="205" t="s">
        <v>210</v>
      </c>
      <c r="E160" s="220" t="s">
        <v>22</v>
      </c>
      <c r="F160" s="221" t="s">
        <v>358</v>
      </c>
      <c r="G160" s="219"/>
      <c r="H160" s="222">
        <v>6.2E-2</v>
      </c>
      <c r="I160" s="223"/>
      <c r="J160" s="219"/>
      <c r="K160" s="219"/>
      <c r="L160" s="224"/>
      <c r="M160" s="225"/>
      <c r="N160" s="226"/>
      <c r="O160" s="226"/>
      <c r="P160" s="226"/>
      <c r="Q160" s="226"/>
      <c r="R160" s="226"/>
      <c r="S160" s="226"/>
      <c r="T160" s="227"/>
      <c r="AT160" s="228" t="s">
        <v>210</v>
      </c>
      <c r="AU160" s="228" t="s">
        <v>83</v>
      </c>
      <c r="AV160" s="13" t="s">
        <v>83</v>
      </c>
      <c r="AW160" s="13" t="s">
        <v>38</v>
      </c>
      <c r="AX160" s="13" t="s">
        <v>75</v>
      </c>
      <c r="AY160" s="228" t="s">
        <v>195</v>
      </c>
    </row>
    <row r="161" spans="2:65" s="13" customFormat="1">
      <c r="B161" s="218"/>
      <c r="C161" s="219"/>
      <c r="D161" s="205" t="s">
        <v>210</v>
      </c>
      <c r="E161" s="220" t="s">
        <v>22</v>
      </c>
      <c r="F161" s="221" t="s">
        <v>359</v>
      </c>
      <c r="G161" s="219"/>
      <c r="H161" s="222">
        <v>6.8000000000000005E-2</v>
      </c>
      <c r="I161" s="223"/>
      <c r="J161" s="219"/>
      <c r="K161" s="219"/>
      <c r="L161" s="224"/>
      <c r="M161" s="225"/>
      <c r="N161" s="226"/>
      <c r="O161" s="226"/>
      <c r="P161" s="226"/>
      <c r="Q161" s="226"/>
      <c r="R161" s="226"/>
      <c r="S161" s="226"/>
      <c r="T161" s="227"/>
      <c r="AT161" s="228" t="s">
        <v>210</v>
      </c>
      <c r="AU161" s="228" t="s">
        <v>83</v>
      </c>
      <c r="AV161" s="13" t="s">
        <v>83</v>
      </c>
      <c r="AW161" s="13" t="s">
        <v>38</v>
      </c>
      <c r="AX161" s="13" t="s">
        <v>75</v>
      </c>
      <c r="AY161" s="228" t="s">
        <v>195</v>
      </c>
    </row>
    <row r="162" spans="2:65" s="13" customFormat="1">
      <c r="B162" s="218"/>
      <c r="C162" s="219"/>
      <c r="D162" s="205" t="s">
        <v>210</v>
      </c>
      <c r="E162" s="220" t="s">
        <v>22</v>
      </c>
      <c r="F162" s="221" t="s">
        <v>360</v>
      </c>
      <c r="G162" s="219"/>
      <c r="H162" s="222">
        <v>8.3000000000000004E-2</v>
      </c>
      <c r="I162" s="223"/>
      <c r="J162" s="219"/>
      <c r="K162" s="219"/>
      <c r="L162" s="224"/>
      <c r="M162" s="225"/>
      <c r="N162" s="226"/>
      <c r="O162" s="226"/>
      <c r="P162" s="226"/>
      <c r="Q162" s="226"/>
      <c r="R162" s="226"/>
      <c r="S162" s="226"/>
      <c r="T162" s="227"/>
      <c r="AT162" s="228" t="s">
        <v>210</v>
      </c>
      <c r="AU162" s="228" t="s">
        <v>83</v>
      </c>
      <c r="AV162" s="13" t="s">
        <v>83</v>
      </c>
      <c r="AW162" s="13" t="s">
        <v>38</v>
      </c>
      <c r="AX162" s="13" t="s">
        <v>75</v>
      </c>
      <c r="AY162" s="228" t="s">
        <v>195</v>
      </c>
    </row>
    <row r="163" spans="2:65" s="13" customFormat="1">
      <c r="B163" s="218"/>
      <c r="C163" s="219"/>
      <c r="D163" s="205" t="s">
        <v>210</v>
      </c>
      <c r="E163" s="220" t="s">
        <v>22</v>
      </c>
      <c r="F163" s="221" t="s">
        <v>361</v>
      </c>
      <c r="G163" s="219"/>
      <c r="H163" s="222">
        <v>7.0999999999999994E-2</v>
      </c>
      <c r="I163" s="223"/>
      <c r="J163" s="219"/>
      <c r="K163" s="219"/>
      <c r="L163" s="224"/>
      <c r="M163" s="225"/>
      <c r="N163" s="226"/>
      <c r="O163" s="226"/>
      <c r="P163" s="226"/>
      <c r="Q163" s="226"/>
      <c r="R163" s="226"/>
      <c r="S163" s="226"/>
      <c r="T163" s="227"/>
      <c r="AT163" s="228" t="s">
        <v>210</v>
      </c>
      <c r="AU163" s="228" t="s">
        <v>83</v>
      </c>
      <c r="AV163" s="13" t="s">
        <v>83</v>
      </c>
      <c r="AW163" s="13" t="s">
        <v>38</v>
      </c>
      <c r="AX163" s="13" t="s">
        <v>75</v>
      </c>
      <c r="AY163" s="228" t="s">
        <v>195</v>
      </c>
    </row>
    <row r="164" spans="2:65" s="13" customFormat="1">
      <c r="B164" s="218"/>
      <c r="C164" s="219"/>
      <c r="D164" s="205" t="s">
        <v>210</v>
      </c>
      <c r="E164" s="220" t="s">
        <v>22</v>
      </c>
      <c r="F164" s="221" t="s">
        <v>362</v>
      </c>
      <c r="G164" s="219"/>
      <c r="H164" s="222">
        <v>3.1E-2</v>
      </c>
      <c r="I164" s="223"/>
      <c r="J164" s="219"/>
      <c r="K164" s="219"/>
      <c r="L164" s="224"/>
      <c r="M164" s="225"/>
      <c r="N164" s="226"/>
      <c r="O164" s="226"/>
      <c r="P164" s="226"/>
      <c r="Q164" s="226"/>
      <c r="R164" s="226"/>
      <c r="S164" s="226"/>
      <c r="T164" s="227"/>
      <c r="AT164" s="228" t="s">
        <v>210</v>
      </c>
      <c r="AU164" s="228" t="s">
        <v>83</v>
      </c>
      <c r="AV164" s="13" t="s">
        <v>83</v>
      </c>
      <c r="AW164" s="13" t="s">
        <v>38</v>
      </c>
      <c r="AX164" s="13" t="s">
        <v>75</v>
      </c>
      <c r="AY164" s="228" t="s">
        <v>195</v>
      </c>
    </row>
    <row r="165" spans="2:65" s="14" customFormat="1">
      <c r="B165" s="229"/>
      <c r="C165" s="230"/>
      <c r="D165" s="205" t="s">
        <v>210</v>
      </c>
      <c r="E165" s="231" t="s">
        <v>22</v>
      </c>
      <c r="F165" s="232" t="s">
        <v>215</v>
      </c>
      <c r="G165" s="230"/>
      <c r="H165" s="233">
        <v>0.45100000000000001</v>
      </c>
      <c r="I165" s="234"/>
      <c r="J165" s="230"/>
      <c r="K165" s="230"/>
      <c r="L165" s="235"/>
      <c r="M165" s="236"/>
      <c r="N165" s="237"/>
      <c r="O165" s="237"/>
      <c r="P165" s="237"/>
      <c r="Q165" s="237"/>
      <c r="R165" s="237"/>
      <c r="S165" s="237"/>
      <c r="T165" s="238"/>
      <c r="AT165" s="239" t="s">
        <v>210</v>
      </c>
      <c r="AU165" s="239" t="s">
        <v>83</v>
      </c>
      <c r="AV165" s="14" t="s">
        <v>216</v>
      </c>
      <c r="AW165" s="14" t="s">
        <v>38</v>
      </c>
      <c r="AX165" s="14" t="s">
        <v>75</v>
      </c>
      <c r="AY165" s="239" t="s">
        <v>195</v>
      </c>
    </row>
    <row r="166" spans="2:65" s="15" customFormat="1">
      <c r="B166" s="240"/>
      <c r="C166" s="241"/>
      <c r="D166" s="251" t="s">
        <v>210</v>
      </c>
      <c r="E166" s="252" t="s">
        <v>22</v>
      </c>
      <c r="F166" s="253" t="s">
        <v>217</v>
      </c>
      <c r="G166" s="241"/>
      <c r="H166" s="254">
        <v>0.45100000000000001</v>
      </c>
      <c r="I166" s="245"/>
      <c r="J166" s="241"/>
      <c r="K166" s="241"/>
      <c r="L166" s="246"/>
      <c r="M166" s="247"/>
      <c r="N166" s="248"/>
      <c r="O166" s="248"/>
      <c r="P166" s="248"/>
      <c r="Q166" s="248"/>
      <c r="R166" s="248"/>
      <c r="S166" s="248"/>
      <c r="T166" s="249"/>
      <c r="AT166" s="250" t="s">
        <v>210</v>
      </c>
      <c r="AU166" s="250" t="s">
        <v>83</v>
      </c>
      <c r="AV166" s="15" t="s">
        <v>202</v>
      </c>
      <c r="AW166" s="15" t="s">
        <v>38</v>
      </c>
      <c r="AX166" s="15" t="s">
        <v>23</v>
      </c>
      <c r="AY166" s="250" t="s">
        <v>195</v>
      </c>
    </row>
    <row r="167" spans="2:65" s="1" customFormat="1" ht="28.8" customHeight="1">
      <c r="B167" s="36"/>
      <c r="C167" s="193" t="s">
        <v>363</v>
      </c>
      <c r="D167" s="193" t="s">
        <v>198</v>
      </c>
      <c r="E167" s="194" t="s">
        <v>364</v>
      </c>
      <c r="F167" s="195" t="s">
        <v>365</v>
      </c>
      <c r="G167" s="196" t="s">
        <v>242</v>
      </c>
      <c r="H167" s="197">
        <v>0.153</v>
      </c>
      <c r="I167" s="198"/>
      <c r="J167" s="199">
        <f>ROUND(I167*H167,2)</f>
        <v>0</v>
      </c>
      <c r="K167" s="195" t="s">
        <v>223</v>
      </c>
      <c r="L167" s="56"/>
      <c r="M167" s="200" t="s">
        <v>22</v>
      </c>
      <c r="N167" s="201" t="s">
        <v>46</v>
      </c>
      <c r="O167" s="37"/>
      <c r="P167" s="202">
        <f>O167*H167</f>
        <v>0</v>
      </c>
      <c r="Q167" s="202">
        <v>1.0900000000000001</v>
      </c>
      <c r="R167" s="202">
        <f>Q167*H167</f>
        <v>0.16677</v>
      </c>
      <c r="S167" s="202">
        <v>0</v>
      </c>
      <c r="T167" s="203">
        <f>S167*H167</f>
        <v>0</v>
      </c>
      <c r="AR167" s="19" t="s">
        <v>202</v>
      </c>
      <c r="AT167" s="19" t="s">
        <v>198</v>
      </c>
      <c r="AU167" s="19" t="s">
        <v>83</v>
      </c>
      <c r="AY167" s="19" t="s">
        <v>195</v>
      </c>
      <c r="BE167" s="204">
        <f>IF(N167="základní",J167,0)</f>
        <v>0</v>
      </c>
      <c r="BF167" s="204">
        <f>IF(N167="snížená",J167,0)</f>
        <v>0</v>
      </c>
      <c r="BG167" s="204">
        <f>IF(N167="zákl. přenesená",J167,0)</f>
        <v>0</v>
      </c>
      <c r="BH167" s="204">
        <f>IF(N167="sníž. přenesená",J167,0)</f>
        <v>0</v>
      </c>
      <c r="BI167" s="204">
        <f>IF(N167="nulová",J167,0)</f>
        <v>0</v>
      </c>
      <c r="BJ167" s="19" t="s">
        <v>23</v>
      </c>
      <c r="BK167" s="204">
        <f>ROUND(I167*H167,2)</f>
        <v>0</v>
      </c>
      <c r="BL167" s="19" t="s">
        <v>202</v>
      </c>
      <c r="BM167" s="19" t="s">
        <v>366</v>
      </c>
    </row>
    <row r="168" spans="2:65" s="1" customFormat="1" ht="48">
      <c r="B168" s="36"/>
      <c r="C168" s="58"/>
      <c r="D168" s="205" t="s">
        <v>225</v>
      </c>
      <c r="E168" s="58"/>
      <c r="F168" s="206" t="s">
        <v>367</v>
      </c>
      <c r="G168" s="58"/>
      <c r="H168" s="58"/>
      <c r="I168" s="163"/>
      <c r="J168" s="58"/>
      <c r="K168" s="58"/>
      <c r="L168" s="56"/>
      <c r="M168" s="73"/>
      <c r="N168" s="37"/>
      <c r="O168" s="37"/>
      <c r="P168" s="37"/>
      <c r="Q168" s="37"/>
      <c r="R168" s="37"/>
      <c r="S168" s="37"/>
      <c r="T168" s="74"/>
      <c r="AT168" s="19" t="s">
        <v>225</v>
      </c>
      <c r="AU168" s="19" t="s">
        <v>83</v>
      </c>
    </row>
    <row r="169" spans="2:65" s="12" customFormat="1">
      <c r="B169" s="207"/>
      <c r="C169" s="208"/>
      <c r="D169" s="205" t="s">
        <v>210</v>
      </c>
      <c r="E169" s="209" t="s">
        <v>22</v>
      </c>
      <c r="F169" s="210" t="s">
        <v>342</v>
      </c>
      <c r="G169" s="208"/>
      <c r="H169" s="211" t="s">
        <v>22</v>
      </c>
      <c r="I169" s="212"/>
      <c r="J169" s="208"/>
      <c r="K169" s="208"/>
      <c r="L169" s="213"/>
      <c r="M169" s="214"/>
      <c r="N169" s="215"/>
      <c r="O169" s="215"/>
      <c r="P169" s="215"/>
      <c r="Q169" s="215"/>
      <c r="R169" s="215"/>
      <c r="S169" s="215"/>
      <c r="T169" s="216"/>
      <c r="AT169" s="217" t="s">
        <v>210</v>
      </c>
      <c r="AU169" s="217" t="s">
        <v>83</v>
      </c>
      <c r="AV169" s="12" t="s">
        <v>23</v>
      </c>
      <c r="AW169" s="12" t="s">
        <v>38</v>
      </c>
      <c r="AX169" s="12" t="s">
        <v>75</v>
      </c>
      <c r="AY169" s="217" t="s">
        <v>195</v>
      </c>
    </row>
    <row r="170" spans="2:65" s="13" customFormat="1">
      <c r="B170" s="218"/>
      <c r="C170" s="219"/>
      <c r="D170" s="205" t="s">
        <v>210</v>
      </c>
      <c r="E170" s="220" t="s">
        <v>22</v>
      </c>
      <c r="F170" s="221" t="s">
        <v>368</v>
      </c>
      <c r="G170" s="219"/>
      <c r="H170" s="222">
        <v>5.0999999999999997E-2</v>
      </c>
      <c r="I170" s="223"/>
      <c r="J170" s="219"/>
      <c r="K170" s="219"/>
      <c r="L170" s="224"/>
      <c r="M170" s="225"/>
      <c r="N170" s="226"/>
      <c r="O170" s="226"/>
      <c r="P170" s="226"/>
      <c r="Q170" s="226"/>
      <c r="R170" s="226"/>
      <c r="S170" s="226"/>
      <c r="T170" s="227"/>
      <c r="AT170" s="228" t="s">
        <v>210</v>
      </c>
      <c r="AU170" s="228" t="s">
        <v>83</v>
      </c>
      <c r="AV170" s="13" t="s">
        <v>83</v>
      </c>
      <c r="AW170" s="13" t="s">
        <v>38</v>
      </c>
      <c r="AX170" s="13" t="s">
        <v>75</v>
      </c>
      <c r="AY170" s="228" t="s">
        <v>195</v>
      </c>
    </row>
    <row r="171" spans="2:65" s="13" customFormat="1">
      <c r="B171" s="218"/>
      <c r="C171" s="219"/>
      <c r="D171" s="205" t="s">
        <v>210</v>
      </c>
      <c r="E171" s="220" t="s">
        <v>22</v>
      </c>
      <c r="F171" s="221" t="s">
        <v>369</v>
      </c>
      <c r="G171" s="219"/>
      <c r="H171" s="222">
        <v>5.0999999999999997E-2</v>
      </c>
      <c r="I171" s="223"/>
      <c r="J171" s="219"/>
      <c r="K171" s="219"/>
      <c r="L171" s="224"/>
      <c r="M171" s="225"/>
      <c r="N171" s="226"/>
      <c r="O171" s="226"/>
      <c r="P171" s="226"/>
      <c r="Q171" s="226"/>
      <c r="R171" s="226"/>
      <c r="S171" s="226"/>
      <c r="T171" s="227"/>
      <c r="AT171" s="228" t="s">
        <v>210</v>
      </c>
      <c r="AU171" s="228" t="s">
        <v>83</v>
      </c>
      <c r="AV171" s="13" t="s">
        <v>83</v>
      </c>
      <c r="AW171" s="13" t="s">
        <v>38</v>
      </c>
      <c r="AX171" s="13" t="s">
        <v>75</v>
      </c>
      <c r="AY171" s="228" t="s">
        <v>195</v>
      </c>
    </row>
    <row r="172" spans="2:65" s="13" customFormat="1">
      <c r="B172" s="218"/>
      <c r="C172" s="219"/>
      <c r="D172" s="205" t="s">
        <v>210</v>
      </c>
      <c r="E172" s="220" t="s">
        <v>22</v>
      </c>
      <c r="F172" s="221" t="s">
        <v>370</v>
      </c>
      <c r="G172" s="219"/>
      <c r="H172" s="222">
        <v>5.0999999999999997E-2</v>
      </c>
      <c r="I172" s="223"/>
      <c r="J172" s="219"/>
      <c r="K172" s="219"/>
      <c r="L172" s="224"/>
      <c r="M172" s="225"/>
      <c r="N172" s="226"/>
      <c r="O172" s="226"/>
      <c r="P172" s="226"/>
      <c r="Q172" s="226"/>
      <c r="R172" s="226"/>
      <c r="S172" s="226"/>
      <c r="T172" s="227"/>
      <c r="AT172" s="228" t="s">
        <v>210</v>
      </c>
      <c r="AU172" s="228" t="s">
        <v>83</v>
      </c>
      <c r="AV172" s="13" t="s">
        <v>83</v>
      </c>
      <c r="AW172" s="13" t="s">
        <v>38</v>
      </c>
      <c r="AX172" s="13" t="s">
        <v>75</v>
      </c>
      <c r="AY172" s="228" t="s">
        <v>195</v>
      </c>
    </row>
    <row r="173" spans="2:65" s="14" customFormat="1">
      <c r="B173" s="229"/>
      <c r="C173" s="230"/>
      <c r="D173" s="205" t="s">
        <v>210</v>
      </c>
      <c r="E173" s="231" t="s">
        <v>22</v>
      </c>
      <c r="F173" s="232" t="s">
        <v>215</v>
      </c>
      <c r="G173" s="230"/>
      <c r="H173" s="233">
        <v>0.153</v>
      </c>
      <c r="I173" s="234"/>
      <c r="J173" s="230"/>
      <c r="K173" s="230"/>
      <c r="L173" s="235"/>
      <c r="M173" s="236"/>
      <c r="N173" s="237"/>
      <c r="O173" s="237"/>
      <c r="P173" s="237"/>
      <c r="Q173" s="237"/>
      <c r="R173" s="237"/>
      <c r="S173" s="237"/>
      <c r="T173" s="238"/>
      <c r="AT173" s="239" t="s">
        <v>210</v>
      </c>
      <c r="AU173" s="239" t="s">
        <v>83</v>
      </c>
      <c r="AV173" s="14" t="s">
        <v>216</v>
      </c>
      <c r="AW173" s="14" t="s">
        <v>38</v>
      </c>
      <c r="AX173" s="14" t="s">
        <v>75</v>
      </c>
      <c r="AY173" s="239" t="s">
        <v>195</v>
      </c>
    </row>
    <row r="174" spans="2:65" s="15" customFormat="1">
      <c r="B174" s="240"/>
      <c r="C174" s="241"/>
      <c r="D174" s="251" t="s">
        <v>210</v>
      </c>
      <c r="E174" s="252" t="s">
        <v>22</v>
      </c>
      <c r="F174" s="253" t="s">
        <v>217</v>
      </c>
      <c r="G174" s="241"/>
      <c r="H174" s="254">
        <v>0.153</v>
      </c>
      <c r="I174" s="245"/>
      <c r="J174" s="241"/>
      <c r="K174" s="241"/>
      <c r="L174" s="246"/>
      <c r="M174" s="247"/>
      <c r="N174" s="248"/>
      <c r="O174" s="248"/>
      <c r="P174" s="248"/>
      <c r="Q174" s="248"/>
      <c r="R174" s="248"/>
      <c r="S174" s="248"/>
      <c r="T174" s="249"/>
      <c r="AT174" s="250" t="s">
        <v>210</v>
      </c>
      <c r="AU174" s="250" t="s">
        <v>83</v>
      </c>
      <c r="AV174" s="15" t="s">
        <v>202</v>
      </c>
      <c r="AW174" s="15" t="s">
        <v>38</v>
      </c>
      <c r="AX174" s="15" t="s">
        <v>23</v>
      </c>
      <c r="AY174" s="250" t="s">
        <v>195</v>
      </c>
    </row>
    <row r="175" spans="2:65" s="1" customFormat="1" ht="28.8" customHeight="1">
      <c r="B175" s="36"/>
      <c r="C175" s="193" t="s">
        <v>371</v>
      </c>
      <c r="D175" s="193" t="s">
        <v>198</v>
      </c>
      <c r="E175" s="194" t="s">
        <v>372</v>
      </c>
      <c r="F175" s="195" t="s">
        <v>373</v>
      </c>
      <c r="G175" s="196" t="s">
        <v>242</v>
      </c>
      <c r="H175" s="197">
        <v>0.39800000000000002</v>
      </c>
      <c r="I175" s="198"/>
      <c r="J175" s="199">
        <f>ROUND(I175*H175,2)</f>
        <v>0</v>
      </c>
      <c r="K175" s="195" t="s">
        <v>223</v>
      </c>
      <c r="L175" s="56"/>
      <c r="M175" s="200" t="s">
        <v>22</v>
      </c>
      <c r="N175" s="201" t="s">
        <v>46</v>
      </c>
      <c r="O175" s="37"/>
      <c r="P175" s="202">
        <f>O175*H175</f>
        <v>0</v>
      </c>
      <c r="Q175" s="202">
        <v>1.0900000000000001</v>
      </c>
      <c r="R175" s="202">
        <f>Q175*H175</f>
        <v>0.43382000000000004</v>
      </c>
      <c r="S175" s="202">
        <v>0</v>
      </c>
      <c r="T175" s="203">
        <f>S175*H175</f>
        <v>0</v>
      </c>
      <c r="AR175" s="19" t="s">
        <v>202</v>
      </c>
      <c r="AT175" s="19" t="s">
        <v>198</v>
      </c>
      <c r="AU175" s="19" t="s">
        <v>83</v>
      </c>
      <c r="AY175" s="19" t="s">
        <v>195</v>
      </c>
      <c r="BE175" s="204">
        <f>IF(N175="základní",J175,0)</f>
        <v>0</v>
      </c>
      <c r="BF175" s="204">
        <f>IF(N175="snížená",J175,0)</f>
        <v>0</v>
      </c>
      <c r="BG175" s="204">
        <f>IF(N175="zákl. přenesená",J175,0)</f>
        <v>0</v>
      </c>
      <c r="BH175" s="204">
        <f>IF(N175="sníž. přenesená",J175,0)</f>
        <v>0</v>
      </c>
      <c r="BI175" s="204">
        <f>IF(N175="nulová",J175,0)</f>
        <v>0</v>
      </c>
      <c r="BJ175" s="19" t="s">
        <v>23</v>
      </c>
      <c r="BK175" s="204">
        <f>ROUND(I175*H175,2)</f>
        <v>0</v>
      </c>
      <c r="BL175" s="19" t="s">
        <v>202</v>
      </c>
      <c r="BM175" s="19" t="s">
        <v>374</v>
      </c>
    </row>
    <row r="176" spans="2:65" s="12" customFormat="1">
      <c r="B176" s="207"/>
      <c r="C176" s="208"/>
      <c r="D176" s="205" t="s">
        <v>210</v>
      </c>
      <c r="E176" s="209" t="s">
        <v>22</v>
      </c>
      <c r="F176" s="210" t="s">
        <v>342</v>
      </c>
      <c r="G176" s="208"/>
      <c r="H176" s="211" t="s">
        <v>22</v>
      </c>
      <c r="I176" s="212"/>
      <c r="J176" s="208"/>
      <c r="K176" s="208"/>
      <c r="L176" s="213"/>
      <c r="M176" s="214"/>
      <c r="N176" s="215"/>
      <c r="O176" s="215"/>
      <c r="P176" s="215"/>
      <c r="Q176" s="215"/>
      <c r="R176" s="215"/>
      <c r="S176" s="215"/>
      <c r="T176" s="216"/>
      <c r="AT176" s="217" t="s">
        <v>210</v>
      </c>
      <c r="AU176" s="217" t="s">
        <v>83</v>
      </c>
      <c r="AV176" s="12" t="s">
        <v>23</v>
      </c>
      <c r="AW176" s="12" t="s">
        <v>38</v>
      </c>
      <c r="AX176" s="12" t="s">
        <v>75</v>
      </c>
      <c r="AY176" s="217" t="s">
        <v>195</v>
      </c>
    </row>
    <row r="177" spans="2:65" s="13" customFormat="1">
      <c r="B177" s="218"/>
      <c r="C177" s="219"/>
      <c r="D177" s="205" t="s">
        <v>210</v>
      </c>
      <c r="E177" s="220" t="s">
        <v>22</v>
      </c>
      <c r="F177" s="221" t="s">
        <v>375</v>
      </c>
      <c r="G177" s="219"/>
      <c r="H177" s="222">
        <v>0.10199999999999999</v>
      </c>
      <c r="I177" s="223"/>
      <c r="J177" s="219"/>
      <c r="K177" s="219"/>
      <c r="L177" s="224"/>
      <c r="M177" s="225"/>
      <c r="N177" s="226"/>
      <c r="O177" s="226"/>
      <c r="P177" s="226"/>
      <c r="Q177" s="226"/>
      <c r="R177" s="226"/>
      <c r="S177" s="226"/>
      <c r="T177" s="227"/>
      <c r="AT177" s="228" t="s">
        <v>210</v>
      </c>
      <c r="AU177" s="228" t="s">
        <v>83</v>
      </c>
      <c r="AV177" s="13" t="s">
        <v>83</v>
      </c>
      <c r="AW177" s="13" t="s">
        <v>38</v>
      </c>
      <c r="AX177" s="13" t="s">
        <v>75</v>
      </c>
      <c r="AY177" s="228" t="s">
        <v>195</v>
      </c>
    </row>
    <row r="178" spans="2:65" s="13" customFormat="1">
      <c r="B178" s="218"/>
      <c r="C178" s="219"/>
      <c r="D178" s="205" t="s">
        <v>210</v>
      </c>
      <c r="E178" s="220" t="s">
        <v>22</v>
      </c>
      <c r="F178" s="221" t="s">
        <v>376</v>
      </c>
      <c r="G178" s="219"/>
      <c r="H178" s="222">
        <v>0.11799999999999999</v>
      </c>
      <c r="I178" s="223"/>
      <c r="J178" s="219"/>
      <c r="K178" s="219"/>
      <c r="L178" s="224"/>
      <c r="M178" s="225"/>
      <c r="N178" s="226"/>
      <c r="O178" s="226"/>
      <c r="P178" s="226"/>
      <c r="Q178" s="226"/>
      <c r="R178" s="226"/>
      <c r="S178" s="226"/>
      <c r="T178" s="227"/>
      <c r="AT178" s="228" t="s">
        <v>210</v>
      </c>
      <c r="AU178" s="228" t="s">
        <v>83</v>
      </c>
      <c r="AV178" s="13" t="s">
        <v>83</v>
      </c>
      <c r="AW178" s="13" t="s">
        <v>38</v>
      </c>
      <c r="AX178" s="13" t="s">
        <v>75</v>
      </c>
      <c r="AY178" s="228" t="s">
        <v>195</v>
      </c>
    </row>
    <row r="179" spans="2:65" s="13" customFormat="1">
      <c r="B179" s="218"/>
      <c r="C179" s="219"/>
      <c r="D179" s="205" t="s">
        <v>210</v>
      </c>
      <c r="E179" s="220" t="s">
        <v>22</v>
      </c>
      <c r="F179" s="221" t="s">
        <v>377</v>
      </c>
      <c r="G179" s="219"/>
      <c r="H179" s="222">
        <v>0.126</v>
      </c>
      <c r="I179" s="223"/>
      <c r="J179" s="219"/>
      <c r="K179" s="219"/>
      <c r="L179" s="224"/>
      <c r="M179" s="225"/>
      <c r="N179" s="226"/>
      <c r="O179" s="226"/>
      <c r="P179" s="226"/>
      <c r="Q179" s="226"/>
      <c r="R179" s="226"/>
      <c r="S179" s="226"/>
      <c r="T179" s="227"/>
      <c r="AT179" s="228" t="s">
        <v>210</v>
      </c>
      <c r="AU179" s="228" t="s">
        <v>83</v>
      </c>
      <c r="AV179" s="13" t="s">
        <v>83</v>
      </c>
      <c r="AW179" s="13" t="s">
        <v>38</v>
      </c>
      <c r="AX179" s="13" t="s">
        <v>75</v>
      </c>
      <c r="AY179" s="228" t="s">
        <v>195</v>
      </c>
    </row>
    <row r="180" spans="2:65" s="13" customFormat="1">
      <c r="B180" s="218"/>
      <c r="C180" s="219"/>
      <c r="D180" s="205" t="s">
        <v>210</v>
      </c>
      <c r="E180" s="220" t="s">
        <v>22</v>
      </c>
      <c r="F180" s="221" t="s">
        <v>378</v>
      </c>
      <c r="G180" s="219"/>
      <c r="H180" s="222">
        <v>5.1999999999999998E-2</v>
      </c>
      <c r="I180" s="223"/>
      <c r="J180" s="219"/>
      <c r="K180" s="219"/>
      <c r="L180" s="224"/>
      <c r="M180" s="225"/>
      <c r="N180" s="226"/>
      <c r="O180" s="226"/>
      <c r="P180" s="226"/>
      <c r="Q180" s="226"/>
      <c r="R180" s="226"/>
      <c r="S180" s="226"/>
      <c r="T180" s="227"/>
      <c r="AT180" s="228" t="s">
        <v>210</v>
      </c>
      <c r="AU180" s="228" t="s">
        <v>83</v>
      </c>
      <c r="AV180" s="13" t="s">
        <v>83</v>
      </c>
      <c r="AW180" s="13" t="s">
        <v>38</v>
      </c>
      <c r="AX180" s="13" t="s">
        <v>75</v>
      </c>
      <c r="AY180" s="228" t="s">
        <v>195</v>
      </c>
    </row>
    <row r="181" spans="2:65" s="14" customFormat="1">
      <c r="B181" s="229"/>
      <c r="C181" s="230"/>
      <c r="D181" s="205" t="s">
        <v>210</v>
      </c>
      <c r="E181" s="231" t="s">
        <v>22</v>
      </c>
      <c r="F181" s="232" t="s">
        <v>215</v>
      </c>
      <c r="G181" s="230"/>
      <c r="H181" s="233">
        <v>0.39800000000000002</v>
      </c>
      <c r="I181" s="234"/>
      <c r="J181" s="230"/>
      <c r="K181" s="230"/>
      <c r="L181" s="235"/>
      <c r="M181" s="236"/>
      <c r="N181" s="237"/>
      <c r="O181" s="237"/>
      <c r="P181" s="237"/>
      <c r="Q181" s="237"/>
      <c r="R181" s="237"/>
      <c r="S181" s="237"/>
      <c r="T181" s="238"/>
      <c r="AT181" s="239" t="s">
        <v>210</v>
      </c>
      <c r="AU181" s="239" t="s">
        <v>83</v>
      </c>
      <c r="AV181" s="14" t="s">
        <v>216</v>
      </c>
      <c r="AW181" s="14" t="s">
        <v>38</v>
      </c>
      <c r="AX181" s="14" t="s">
        <v>75</v>
      </c>
      <c r="AY181" s="239" t="s">
        <v>195</v>
      </c>
    </row>
    <row r="182" spans="2:65" s="15" customFormat="1">
      <c r="B182" s="240"/>
      <c r="C182" s="241"/>
      <c r="D182" s="251" t="s">
        <v>210</v>
      </c>
      <c r="E182" s="252" t="s">
        <v>22</v>
      </c>
      <c r="F182" s="253" t="s">
        <v>217</v>
      </c>
      <c r="G182" s="241"/>
      <c r="H182" s="254">
        <v>0.39800000000000002</v>
      </c>
      <c r="I182" s="245"/>
      <c r="J182" s="241"/>
      <c r="K182" s="241"/>
      <c r="L182" s="246"/>
      <c r="M182" s="247"/>
      <c r="N182" s="248"/>
      <c r="O182" s="248"/>
      <c r="P182" s="248"/>
      <c r="Q182" s="248"/>
      <c r="R182" s="248"/>
      <c r="S182" s="248"/>
      <c r="T182" s="249"/>
      <c r="AT182" s="250" t="s">
        <v>210</v>
      </c>
      <c r="AU182" s="250" t="s">
        <v>83</v>
      </c>
      <c r="AV182" s="15" t="s">
        <v>202</v>
      </c>
      <c r="AW182" s="15" t="s">
        <v>38</v>
      </c>
      <c r="AX182" s="15" t="s">
        <v>23</v>
      </c>
      <c r="AY182" s="250" t="s">
        <v>195</v>
      </c>
    </row>
    <row r="183" spans="2:65" s="1" customFormat="1" ht="20.399999999999999" customHeight="1">
      <c r="B183" s="36"/>
      <c r="C183" s="193" t="s">
        <v>379</v>
      </c>
      <c r="D183" s="193" t="s">
        <v>198</v>
      </c>
      <c r="E183" s="194" t="s">
        <v>380</v>
      </c>
      <c r="F183" s="195" t="s">
        <v>381</v>
      </c>
      <c r="G183" s="196" t="s">
        <v>222</v>
      </c>
      <c r="H183" s="197">
        <v>7.25</v>
      </c>
      <c r="I183" s="198"/>
      <c r="J183" s="199">
        <f>ROUND(I183*H183,2)</f>
        <v>0</v>
      </c>
      <c r="K183" s="195" t="s">
        <v>223</v>
      </c>
      <c r="L183" s="56"/>
      <c r="M183" s="200" t="s">
        <v>22</v>
      </c>
      <c r="N183" s="201" t="s">
        <v>46</v>
      </c>
      <c r="O183" s="37"/>
      <c r="P183" s="202">
        <f>O183*H183</f>
        <v>0</v>
      </c>
      <c r="Q183" s="202">
        <v>0.3216</v>
      </c>
      <c r="R183" s="202">
        <f>Q183*H183</f>
        <v>2.3315999999999999</v>
      </c>
      <c r="S183" s="202">
        <v>0</v>
      </c>
      <c r="T183" s="203">
        <f>S183*H183</f>
        <v>0</v>
      </c>
      <c r="AR183" s="19" t="s">
        <v>202</v>
      </c>
      <c r="AT183" s="19" t="s">
        <v>198</v>
      </c>
      <c r="AU183" s="19" t="s">
        <v>83</v>
      </c>
      <c r="AY183" s="19" t="s">
        <v>195</v>
      </c>
      <c r="BE183" s="204">
        <f>IF(N183="základní",J183,0)</f>
        <v>0</v>
      </c>
      <c r="BF183" s="204">
        <f>IF(N183="snížená",J183,0)</f>
        <v>0</v>
      </c>
      <c r="BG183" s="204">
        <f>IF(N183="zákl. přenesená",J183,0)</f>
        <v>0</v>
      </c>
      <c r="BH183" s="204">
        <f>IF(N183="sníž. přenesená",J183,0)</f>
        <v>0</v>
      </c>
      <c r="BI183" s="204">
        <f>IF(N183="nulová",J183,0)</f>
        <v>0</v>
      </c>
      <c r="BJ183" s="19" t="s">
        <v>23</v>
      </c>
      <c r="BK183" s="204">
        <f>ROUND(I183*H183,2)</f>
        <v>0</v>
      </c>
      <c r="BL183" s="19" t="s">
        <v>202</v>
      </c>
      <c r="BM183" s="19" t="s">
        <v>382</v>
      </c>
    </row>
    <row r="184" spans="2:65" s="12" customFormat="1">
      <c r="B184" s="207"/>
      <c r="C184" s="208"/>
      <c r="D184" s="205" t="s">
        <v>210</v>
      </c>
      <c r="E184" s="209" t="s">
        <v>22</v>
      </c>
      <c r="F184" s="210" t="s">
        <v>383</v>
      </c>
      <c r="G184" s="208"/>
      <c r="H184" s="211" t="s">
        <v>22</v>
      </c>
      <c r="I184" s="212"/>
      <c r="J184" s="208"/>
      <c r="K184" s="208"/>
      <c r="L184" s="213"/>
      <c r="M184" s="214"/>
      <c r="N184" s="215"/>
      <c r="O184" s="215"/>
      <c r="P184" s="215"/>
      <c r="Q184" s="215"/>
      <c r="R184" s="215"/>
      <c r="S184" s="215"/>
      <c r="T184" s="216"/>
      <c r="AT184" s="217" t="s">
        <v>210</v>
      </c>
      <c r="AU184" s="217" t="s">
        <v>83</v>
      </c>
      <c r="AV184" s="12" t="s">
        <v>23</v>
      </c>
      <c r="AW184" s="12" t="s">
        <v>38</v>
      </c>
      <c r="AX184" s="12" t="s">
        <v>75</v>
      </c>
      <c r="AY184" s="217" t="s">
        <v>195</v>
      </c>
    </row>
    <row r="185" spans="2:65" s="13" customFormat="1">
      <c r="B185" s="218"/>
      <c r="C185" s="219"/>
      <c r="D185" s="205" t="s">
        <v>210</v>
      </c>
      <c r="E185" s="220" t="s">
        <v>22</v>
      </c>
      <c r="F185" s="221" t="s">
        <v>384</v>
      </c>
      <c r="G185" s="219"/>
      <c r="H185" s="222">
        <v>5</v>
      </c>
      <c r="I185" s="223"/>
      <c r="J185" s="219"/>
      <c r="K185" s="219"/>
      <c r="L185" s="224"/>
      <c r="M185" s="225"/>
      <c r="N185" s="226"/>
      <c r="O185" s="226"/>
      <c r="P185" s="226"/>
      <c r="Q185" s="226"/>
      <c r="R185" s="226"/>
      <c r="S185" s="226"/>
      <c r="T185" s="227"/>
      <c r="AT185" s="228" t="s">
        <v>210</v>
      </c>
      <c r="AU185" s="228" t="s">
        <v>83</v>
      </c>
      <c r="AV185" s="13" t="s">
        <v>83</v>
      </c>
      <c r="AW185" s="13" t="s">
        <v>38</v>
      </c>
      <c r="AX185" s="13" t="s">
        <v>75</v>
      </c>
      <c r="AY185" s="228" t="s">
        <v>195</v>
      </c>
    </row>
    <row r="186" spans="2:65" s="13" customFormat="1">
      <c r="B186" s="218"/>
      <c r="C186" s="219"/>
      <c r="D186" s="205" t="s">
        <v>210</v>
      </c>
      <c r="E186" s="220" t="s">
        <v>22</v>
      </c>
      <c r="F186" s="221" t="s">
        <v>385</v>
      </c>
      <c r="G186" s="219"/>
      <c r="H186" s="222">
        <v>2.25</v>
      </c>
      <c r="I186" s="223"/>
      <c r="J186" s="219"/>
      <c r="K186" s="219"/>
      <c r="L186" s="224"/>
      <c r="M186" s="225"/>
      <c r="N186" s="226"/>
      <c r="O186" s="226"/>
      <c r="P186" s="226"/>
      <c r="Q186" s="226"/>
      <c r="R186" s="226"/>
      <c r="S186" s="226"/>
      <c r="T186" s="227"/>
      <c r="AT186" s="228" t="s">
        <v>210</v>
      </c>
      <c r="AU186" s="228" t="s">
        <v>83</v>
      </c>
      <c r="AV186" s="13" t="s">
        <v>83</v>
      </c>
      <c r="AW186" s="13" t="s">
        <v>38</v>
      </c>
      <c r="AX186" s="13" t="s">
        <v>75</v>
      </c>
      <c r="AY186" s="228" t="s">
        <v>195</v>
      </c>
    </row>
    <row r="187" spans="2:65" s="14" customFormat="1">
      <c r="B187" s="229"/>
      <c r="C187" s="230"/>
      <c r="D187" s="205" t="s">
        <v>210</v>
      </c>
      <c r="E187" s="231" t="s">
        <v>22</v>
      </c>
      <c r="F187" s="232" t="s">
        <v>215</v>
      </c>
      <c r="G187" s="230"/>
      <c r="H187" s="233">
        <v>7.25</v>
      </c>
      <c r="I187" s="234"/>
      <c r="J187" s="230"/>
      <c r="K187" s="230"/>
      <c r="L187" s="235"/>
      <c r="M187" s="236"/>
      <c r="N187" s="237"/>
      <c r="O187" s="237"/>
      <c r="P187" s="237"/>
      <c r="Q187" s="237"/>
      <c r="R187" s="237"/>
      <c r="S187" s="237"/>
      <c r="T187" s="238"/>
      <c r="AT187" s="239" t="s">
        <v>210</v>
      </c>
      <c r="AU187" s="239" t="s">
        <v>83</v>
      </c>
      <c r="AV187" s="14" t="s">
        <v>216</v>
      </c>
      <c r="AW187" s="14" t="s">
        <v>38</v>
      </c>
      <c r="AX187" s="14" t="s">
        <v>75</v>
      </c>
      <c r="AY187" s="239" t="s">
        <v>195</v>
      </c>
    </row>
    <row r="188" spans="2:65" s="15" customFormat="1">
      <c r="B188" s="240"/>
      <c r="C188" s="241"/>
      <c r="D188" s="251" t="s">
        <v>210</v>
      </c>
      <c r="E188" s="252" t="s">
        <v>22</v>
      </c>
      <c r="F188" s="253" t="s">
        <v>217</v>
      </c>
      <c r="G188" s="241"/>
      <c r="H188" s="254">
        <v>7.25</v>
      </c>
      <c r="I188" s="245"/>
      <c r="J188" s="241"/>
      <c r="K188" s="241"/>
      <c r="L188" s="246"/>
      <c r="M188" s="247"/>
      <c r="N188" s="248"/>
      <c r="O188" s="248"/>
      <c r="P188" s="248"/>
      <c r="Q188" s="248"/>
      <c r="R188" s="248"/>
      <c r="S188" s="248"/>
      <c r="T188" s="249"/>
      <c r="AT188" s="250" t="s">
        <v>210</v>
      </c>
      <c r="AU188" s="250" t="s">
        <v>83</v>
      </c>
      <c r="AV188" s="15" t="s">
        <v>202</v>
      </c>
      <c r="AW188" s="15" t="s">
        <v>38</v>
      </c>
      <c r="AX188" s="15" t="s">
        <v>23</v>
      </c>
      <c r="AY188" s="250" t="s">
        <v>195</v>
      </c>
    </row>
    <row r="189" spans="2:65" s="1" customFormat="1" ht="20.399999999999999" customHeight="1">
      <c r="B189" s="36"/>
      <c r="C189" s="193" t="s">
        <v>386</v>
      </c>
      <c r="D189" s="193" t="s">
        <v>198</v>
      </c>
      <c r="E189" s="194" t="s">
        <v>387</v>
      </c>
      <c r="F189" s="195" t="s">
        <v>388</v>
      </c>
      <c r="G189" s="196" t="s">
        <v>222</v>
      </c>
      <c r="H189" s="197">
        <v>52.570999999999998</v>
      </c>
      <c r="I189" s="198"/>
      <c r="J189" s="199">
        <f>ROUND(I189*H189,2)</f>
        <v>0</v>
      </c>
      <c r="K189" s="195" t="s">
        <v>22</v>
      </c>
      <c r="L189" s="56"/>
      <c r="M189" s="200" t="s">
        <v>22</v>
      </c>
      <c r="N189" s="201" t="s">
        <v>46</v>
      </c>
      <c r="O189" s="37"/>
      <c r="P189" s="202">
        <f>O189*H189</f>
        <v>0</v>
      </c>
      <c r="Q189" s="202">
        <v>9.2319999999999999E-2</v>
      </c>
      <c r="R189" s="202">
        <f>Q189*H189</f>
        <v>4.8533547199999996</v>
      </c>
      <c r="S189" s="202">
        <v>0</v>
      </c>
      <c r="T189" s="203">
        <f>S189*H189</f>
        <v>0</v>
      </c>
      <c r="AR189" s="19" t="s">
        <v>202</v>
      </c>
      <c r="AT189" s="19" t="s">
        <v>198</v>
      </c>
      <c r="AU189" s="19" t="s">
        <v>83</v>
      </c>
      <c r="AY189" s="19" t="s">
        <v>195</v>
      </c>
      <c r="BE189" s="204">
        <f>IF(N189="základní",J189,0)</f>
        <v>0</v>
      </c>
      <c r="BF189" s="204">
        <f>IF(N189="snížená",J189,0)</f>
        <v>0</v>
      </c>
      <c r="BG189" s="204">
        <f>IF(N189="zákl. přenesená",J189,0)</f>
        <v>0</v>
      </c>
      <c r="BH189" s="204">
        <f>IF(N189="sníž. přenesená",J189,0)</f>
        <v>0</v>
      </c>
      <c r="BI189" s="204">
        <f>IF(N189="nulová",J189,0)</f>
        <v>0</v>
      </c>
      <c r="BJ189" s="19" t="s">
        <v>23</v>
      </c>
      <c r="BK189" s="204">
        <f>ROUND(I189*H189,2)</f>
        <v>0</v>
      </c>
      <c r="BL189" s="19" t="s">
        <v>202</v>
      </c>
      <c r="BM189" s="19" t="s">
        <v>389</v>
      </c>
    </row>
    <row r="190" spans="2:65" s="12" customFormat="1">
      <c r="B190" s="207"/>
      <c r="C190" s="208"/>
      <c r="D190" s="205" t="s">
        <v>210</v>
      </c>
      <c r="E190" s="209" t="s">
        <v>22</v>
      </c>
      <c r="F190" s="210" t="s">
        <v>383</v>
      </c>
      <c r="G190" s="208"/>
      <c r="H190" s="211" t="s">
        <v>22</v>
      </c>
      <c r="I190" s="212"/>
      <c r="J190" s="208"/>
      <c r="K190" s="208"/>
      <c r="L190" s="213"/>
      <c r="M190" s="214"/>
      <c r="N190" s="215"/>
      <c r="O190" s="215"/>
      <c r="P190" s="215"/>
      <c r="Q190" s="215"/>
      <c r="R190" s="215"/>
      <c r="S190" s="215"/>
      <c r="T190" s="216"/>
      <c r="AT190" s="217" t="s">
        <v>210</v>
      </c>
      <c r="AU190" s="217" t="s">
        <v>83</v>
      </c>
      <c r="AV190" s="12" t="s">
        <v>23</v>
      </c>
      <c r="AW190" s="12" t="s">
        <v>38</v>
      </c>
      <c r="AX190" s="12" t="s">
        <v>75</v>
      </c>
      <c r="AY190" s="217" t="s">
        <v>195</v>
      </c>
    </row>
    <row r="191" spans="2:65" s="13" customFormat="1">
      <c r="B191" s="218"/>
      <c r="C191" s="219"/>
      <c r="D191" s="205" t="s">
        <v>210</v>
      </c>
      <c r="E191" s="220" t="s">
        <v>22</v>
      </c>
      <c r="F191" s="221" t="s">
        <v>390</v>
      </c>
      <c r="G191" s="219"/>
      <c r="H191" s="222">
        <v>14.693</v>
      </c>
      <c r="I191" s="223"/>
      <c r="J191" s="219"/>
      <c r="K191" s="219"/>
      <c r="L191" s="224"/>
      <c r="M191" s="225"/>
      <c r="N191" s="226"/>
      <c r="O191" s="226"/>
      <c r="P191" s="226"/>
      <c r="Q191" s="226"/>
      <c r="R191" s="226"/>
      <c r="S191" s="226"/>
      <c r="T191" s="227"/>
      <c r="AT191" s="228" t="s">
        <v>210</v>
      </c>
      <c r="AU191" s="228" t="s">
        <v>83</v>
      </c>
      <c r="AV191" s="13" t="s">
        <v>83</v>
      </c>
      <c r="AW191" s="13" t="s">
        <v>38</v>
      </c>
      <c r="AX191" s="13" t="s">
        <v>75</v>
      </c>
      <c r="AY191" s="228" t="s">
        <v>195</v>
      </c>
    </row>
    <row r="192" spans="2:65" s="13" customFormat="1">
      <c r="B192" s="218"/>
      <c r="C192" s="219"/>
      <c r="D192" s="205" t="s">
        <v>210</v>
      </c>
      <c r="E192" s="220" t="s">
        <v>22</v>
      </c>
      <c r="F192" s="221" t="s">
        <v>391</v>
      </c>
      <c r="G192" s="219"/>
      <c r="H192" s="222">
        <v>4.1520000000000001</v>
      </c>
      <c r="I192" s="223"/>
      <c r="J192" s="219"/>
      <c r="K192" s="219"/>
      <c r="L192" s="224"/>
      <c r="M192" s="225"/>
      <c r="N192" s="226"/>
      <c r="O192" s="226"/>
      <c r="P192" s="226"/>
      <c r="Q192" s="226"/>
      <c r="R192" s="226"/>
      <c r="S192" s="226"/>
      <c r="T192" s="227"/>
      <c r="AT192" s="228" t="s">
        <v>210</v>
      </c>
      <c r="AU192" s="228" t="s">
        <v>83</v>
      </c>
      <c r="AV192" s="13" t="s">
        <v>83</v>
      </c>
      <c r="AW192" s="13" t="s">
        <v>38</v>
      </c>
      <c r="AX192" s="13" t="s">
        <v>75</v>
      </c>
      <c r="AY192" s="228" t="s">
        <v>195</v>
      </c>
    </row>
    <row r="193" spans="2:65" s="13" customFormat="1">
      <c r="B193" s="218"/>
      <c r="C193" s="219"/>
      <c r="D193" s="205" t="s">
        <v>210</v>
      </c>
      <c r="E193" s="220" t="s">
        <v>22</v>
      </c>
      <c r="F193" s="221" t="s">
        <v>392</v>
      </c>
      <c r="G193" s="219"/>
      <c r="H193" s="222">
        <v>14.381</v>
      </c>
      <c r="I193" s="223"/>
      <c r="J193" s="219"/>
      <c r="K193" s="219"/>
      <c r="L193" s="224"/>
      <c r="M193" s="225"/>
      <c r="N193" s="226"/>
      <c r="O193" s="226"/>
      <c r="P193" s="226"/>
      <c r="Q193" s="226"/>
      <c r="R193" s="226"/>
      <c r="S193" s="226"/>
      <c r="T193" s="227"/>
      <c r="AT193" s="228" t="s">
        <v>210</v>
      </c>
      <c r="AU193" s="228" t="s">
        <v>83</v>
      </c>
      <c r="AV193" s="13" t="s">
        <v>83</v>
      </c>
      <c r="AW193" s="13" t="s">
        <v>38</v>
      </c>
      <c r="AX193" s="13" t="s">
        <v>75</v>
      </c>
      <c r="AY193" s="228" t="s">
        <v>195</v>
      </c>
    </row>
    <row r="194" spans="2:65" s="13" customFormat="1">
      <c r="B194" s="218"/>
      <c r="C194" s="219"/>
      <c r="D194" s="205" t="s">
        <v>210</v>
      </c>
      <c r="E194" s="220" t="s">
        <v>22</v>
      </c>
      <c r="F194" s="221" t="s">
        <v>393</v>
      </c>
      <c r="G194" s="219"/>
      <c r="H194" s="222">
        <v>2.2160000000000002</v>
      </c>
      <c r="I194" s="223"/>
      <c r="J194" s="219"/>
      <c r="K194" s="219"/>
      <c r="L194" s="224"/>
      <c r="M194" s="225"/>
      <c r="N194" s="226"/>
      <c r="O194" s="226"/>
      <c r="P194" s="226"/>
      <c r="Q194" s="226"/>
      <c r="R194" s="226"/>
      <c r="S194" s="226"/>
      <c r="T194" s="227"/>
      <c r="AT194" s="228" t="s">
        <v>210</v>
      </c>
      <c r="AU194" s="228" t="s">
        <v>83</v>
      </c>
      <c r="AV194" s="13" t="s">
        <v>83</v>
      </c>
      <c r="AW194" s="13" t="s">
        <v>38</v>
      </c>
      <c r="AX194" s="13" t="s">
        <v>75</v>
      </c>
      <c r="AY194" s="228" t="s">
        <v>195</v>
      </c>
    </row>
    <row r="195" spans="2:65" s="13" customFormat="1">
      <c r="B195" s="218"/>
      <c r="C195" s="219"/>
      <c r="D195" s="205" t="s">
        <v>210</v>
      </c>
      <c r="E195" s="220" t="s">
        <v>22</v>
      </c>
      <c r="F195" s="221" t="s">
        <v>394</v>
      </c>
      <c r="G195" s="219"/>
      <c r="H195" s="222">
        <v>2.7480000000000002</v>
      </c>
      <c r="I195" s="223"/>
      <c r="J195" s="219"/>
      <c r="K195" s="219"/>
      <c r="L195" s="224"/>
      <c r="M195" s="225"/>
      <c r="N195" s="226"/>
      <c r="O195" s="226"/>
      <c r="P195" s="226"/>
      <c r="Q195" s="226"/>
      <c r="R195" s="226"/>
      <c r="S195" s="226"/>
      <c r="T195" s="227"/>
      <c r="AT195" s="228" t="s">
        <v>210</v>
      </c>
      <c r="AU195" s="228" t="s">
        <v>83</v>
      </c>
      <c r="AV195" s="13" t="s">
        <v>83</v>
      </c>
      <c r="AW195" s="13" t="s">
        <v>38</v>
      </c>
      <c r="AX195" s="13" t="s">
        <v>75</v>
      </c>
      <c r="AY195" s="228" t="s">
        <v>195</v>
      </c>
    </row>
    <row r="196" spans="2:65" s="13" customFormat="1">
      <c r="B196" s="218"/>
      <c r="C196" s="219"/>
      <c r="D196" s="205" t="s">
        <v>210</v>
      </c>
      <c r="E196" s="220" t="s">
        <v>22</v>
      </c>
      <c r="F196" s="221" t="s">
        <v>395</v>
      </c>
      <c r="G196" s="219"/>
      <c r="H196" s="222">
        <v>14.381</v>
      </c>
      <c r="I196" s="223"/>
      <c r="J196" s="219"/>
      <c r="K196" s="219"/>
      <c r="L196" s="224"/>
      <c r="M196" s="225"/>
      <c r="N196" s="226"/>
      <c r="O196" s="226"/>
      <c r="P196" s="226"/>
      <c r="Q196" s="226"/>
      <c r="R196" s="226"/>
      <c r="S196" s="226"/>
      <c r="T196" s="227"/>
      <c r="AT196" s="228" t="s">
        <v>210</v>
      </c>
      <c r="AU196" s="228" t="s">
        <v>83</v>
      </c>
      <c r="AV196" s="13" t="s">
        <v>83</v>
      </c>
      <c r="AW196" s="13" t="s">
        <v>38</v>
      </c>
      <c r="AX196" s="13" t="s">
        <v>75</v>
      </c>
      <c r="AY196" s="228" t="s">
        <v>195</v>
      </c>
    </row>
    <row r="197" spans="2:65" s="14" customFormat="1">
      <c r="B197" s="229"/>
      <c r="C197" s="230"/>
      <c r="D197" s="205" t="s">
        <v>210</v>
      </c>
      <c r="E197" s="231" t="s">
        <v>22</v>
      </c>
      <c r="F197" s="232" t="s">
        <v>215</v>
      </c>
      <c r="G197" s="230"/>
      <c r="H197" s="233">
        <v>52.570999999999998</v>
      </c>
      <c r="I197" s="234"/>
      <c r="J197" s="230"/>
      <c r="K197" s="230"/>
      <c r="L197" s="235"/>
      <c r="M197" s="236"/>
      <c r="N197" s="237"/>
      <c r="O197" s="237"/>
      <c r="P197" s="237"/>
      <c r="Q197" s="237"/>
      <c r="R197" s="237"/>
      <c r="S197" s="237"/>
      <c r="T197" s="238"/>
      <c r="AT197" s="239" t="s">
        <v>210</v>
      </c>
      <c r="AU197" s="239" t="s">
        <v>83</v>
      </c>
      <c r="AV197" s="14" t="s">
        <v>216</v>
      </c>
      <c r="AW197" s="14" t="s">
        <v>38</v>
      </c>
      <c r="AX197" s="14" t="s">
        <v>75</v>
      </c>
      <c r="AY197" s="239" t="s">
        <v>195</v>
      </c>
    </row>
    <row r="198" spans="2:65" s="15" customFormat="1">
      <c r="B198" s="240"/>
      <c r="C198" s="241"/>
      <c r="D198" s="251" t="s">
        <v>210</v>
      </c>
      <c r="E198" s="252" t="s">
        <v>22</v>
      </c>
      <c r="F198" s="253" t="s">
        <v>217</v>
      </c>
      <c r="G198" s="241"/>
      <c r="H198" s="254">
        <v>52.570999999999998</v>
      </c>
      <c r="I198" s="245"/>
      <c r="J198" s="241"/>
      <c r="K198" s="241"/>
      <c r="L198" s="246"/>
      <c r="M198" s="247"/>
      <c r="N198" s="248"/>
      <c r="O198" s="248"/>
      <c r="P198" s="248"/>
      <c r="Q198" s="248"/>
      <c r="R198" s="248"/>
      <c r="S198" s="248"/>
      <c r="T198" s="249"/>
      <c r="AT198" s="250" t="s">
        <v>210</v>
      </c>
      <c r="AU198" s="250" t="s">
        <v>83</v>
      </c>
      <c r="AV198" s="15" t="s">
        <v>202</v>
      </c>
      <c r="AW198" s="15" t="s">
        <v>38</v>
      </c>
      <c r="AX198" s="15" t="s">
        <v>23</v>
      </c>
      <c r="AY198" s="250" t="s">
        <v>195</v>
      </c>
    </row>
    <row r="199" spans="2:65" s="1" customFormat="1" ht="28.8" customHeight="1">
      <c r="B199" s="36"/>
      <c r="C199" s="193" t="s">
        <v>8</v>
      </c>
      <c r="D199" s="193" t="s">
        <v>198</v>
      </c>
      <c r="E199" s="194" t="s">
        <v>396</v>
      </c>
      <c r="F199" s="195" t="s">
        <v>397</v>
      </c>
      <c r="G199" s="196" t="s">
        <v>222</v>
      </c>
      <c r="H199" s="197">
        <v>3.2080000000000002</v>
      </c>
      <c r="I199" s="198"/>
      <c r="J199" s="199">
        <f>ROUND(I199*H199,2)</f>
        <v>0</v>
      </c>
      <c r="K199" s="195" t="s">
        <v>223</v>
      </c>
      <c r="L199" s="56"/>
      <c r="M199" s="200" t="s">
        <v>22</v>
      </c>
      <c r="N199" s="201" t="s">
        <v>46</v>
      </c>
      <c r="O199" s="37"/>
      <c r="P199" s="202">
        <f>O199*H199</f>
        <v>0</v>
      </c>
      <c r="Q199" s="202">
        <v>0.17818000000000001</v>
      </c>
      <c r="R199" s="202">
        <f>Q199*H199</f>
        <v>0.57160144000000002</v>
      </c>
      <c r="S199" s="202">
        <v>0</v>
      </c>
      <c r="T199" s="203">
        <f>S199*H199</f>
        <v>0</v>
      </c>
      <c r="AR199" s="19" t="s">
        <v>202</v>
      </c>
      <c r="AT199" s="19" t="s">
        <v>198</v>
      </c>
      <c r="AU199" s="19" t="s">
        <v>83</v>
      </c>
      <c r="AY199" s="19" t="s">
        <v>195</v>
      </c>
      <c r="BE199" s="204">
        <f>IF(N199="základní",J199,0)</f>
        <v>0</v>
      </c>
      <c r="BF199" s="204">
        <f>IF(N199="snížená",J199,0)</f>
        <v>0</v>
      </c>
      <c r="BG199" s="204">
        <f>IF(N199="zákl. přenesená",J199,0)</f>
        <v>0</v>
      </c>
      <c r="BH199" s="204">
        <f>IF(N199="sníž. přenesená",J199,0)</f>
        <v>0</v>
      </c>
      <c r="BI199" s="204">
        <f>IF(N199="nulová",J199,0)</f>
        <v>0</v>
      </c>
      <c r="BJ199" s="19" t="s">
        <v>23</v>
      </c>
      <c r="BK199" s="204">
        <f>ROUND(I199*H199,2)</f>
        <v>0</v>
      </c>
      <c r="BL199" s="19" t="s">
        <v>202</v>
      </c>
      <c r="BM199" s="19" t="s">
        <v>398</v>
      </c>
    </row>
    <row r="200" spans="2:65" s="12" customFormat="1">
      <c r="B200" s="207"/>
      <c r="C200" s="208"/>
      <c r="D200" s="205" t="s">
        <v>210</v>
      </c>
      <c r="E200" s="209" t="s">
        <v>22</v>
      </c>
      <c r="F200" s="210" t="s">
        <v>342</v>
      </c>
      <c r="G200" s="208"/>
      <c r="H200" s="211" t="s">
        <v>22</v>
      </c>
      <c r="I200" s="212"/>
      <c r="J200" s="208"/>
      <c r="K200" s="208"/>
      <c r="L200" s="213"/>
      <c r="M200" s="214"/>
      <c r="N200" s="215"/>
      <c r="O200" s="215"/>
      <c r="P200" s="215"/>
      <c r="Q200" s="215"/>
      <c r="R200" s="215"/>
      <c r="S200" s="215"/>
      <c r="T200" s="216"/>
      <c r="AT200" s="217" t="s">
        <v>210</v>
      </c>
      <c r="AU200" s="217" t="s">
        <v>83</v>
      </c>
      <c r="AV200" s="12" t="s">
        <v>23</v>
      </c>
      <c r="AW200" s="12" t="s">
        <v>38</v>
      </c>
      <c r="AX200" s="12" t="s">
        <v>75</v>
      </c>
      <c r="AY200" s="217" t="s">
        <v>195</v>
      </c>
    </row>
    <row r="201" spans="2:65" s="13" customFormat="1">
      <c r="B201" s="218"/>
      <c r="C201" s="219"/>
      <c r="D201" s="205" t="s">
        <v>210</v>
      </c>
      <c r="E201" s="220" t="s">
        <v>22</v>
      </c>
      <c r="F201" s="221" t="s">
        <v>399</v>
      </c>
      <c r="G201" s="219"/>
      <c r="H201" s="222">
        <v>0.28799999999999998</v>
      </c>
      <c r="I201" s="223"/>
      <c r="J201" s="219"/>
      <c r="K201" s="219"/>
      <c r="L201" s="224"/>
      <c r="M201" s="225"/>
      <c r="N201" s="226"/>
      <c r="O201" s="226"/>
      <c r="P201" s="226"/>
      <c r="Q201" s="226"/>
      <c r="R201" s="226"/>
      <c r="S201" s="226"/>
      <c r="T201" s="227"/>
      <c r="AT201" s="228" t="s">
        <v>210</v>
      </c>
      <c r="AU201" s="228" t="s">
        <v>83</v>
      </c>
      <c r="AV201" s="13" t="s">
        <v>83</v>
      </c>
      <c r="AW201" s="13" t="s">
        <v>38</v>
      </c>
      <c r="AX201" s="13" t="s">
        <v>75</v>
      </c>
      <c r="AY201" s="228" t="s">
        <v>195</v>
      </c>
    </row>
    <row r="202" spans="2:65" s="13" customFormat="1">
      <c r="B202" s="218"/>
      <c r="C202" s="219"/>
      <c r="D202" s="205" t="s">
        <v>210</v>
      </c>
      <c r="E202" s="220" t="s">
        <v>22</v>
      </c>
      <c r="F202" s="221" t="s">
        <v>400</v>
      </c>
      <c r="G202" s="219"/>
      <c r="H202" s="222">
        <v>0.28799999999999998</v>
      </c>
      <c r="I202" s="223"/>
      <c r="J202" s="219"/>
      <c r="K202" s="219"/>
      <c r="L202" s="224"/>
      <c r="M202" s="225"/>
      <c r="N202" s="226"/>
      <c r="O202" s="226"/>
      <c r="P202" s="226"/>
      <c r="Q202" s="226"/>
      <c r="R202" s="226"/>
      <c r="S202" s="226"/>
      <c r="T202" s="227"/>
      <c r="AT202" s="228" t="s">
        <v>210</v>
      </c>
      <c r="AU202" s="228" t="s">
        <v>83</v>
      </c>
      <c r="AV202" s="13" t="s">
        <v>83</v>
      </c>
      <c r="AW202" s="13" t="s">
        <v>38</v>
      </c>
      <c r="AX202" s="13" t="s">
        <v>75</v>
      </c>
      <c r="AY202" s="228" t="s">
        <v>195</v>
      </c>
    </row>
    <row r="203" spans="2:65" s="13" customFormat="1">
      <c r="B203" s="218"/>
      <c r="C203" s="219"/>
      <c r="D203" s="205" t="s">
        <v>210</v>
      </c>
      <c r="E203" s="220" t="s">
        <v>22</v>
      </c>
      <c r="F203" s="221" t="s">
        <v>401</v>
      </c>
      <c r="G203" s="219"/>
      <c r="H203" s="222">
        <v>0.53200000000000003</v>
      </c>
      <c r="I203" s="223"/>
      <c r="J203" s="219"/>
      <c r="K203" s="219"/>
      <c r="L203" s="224"/>
      <c r="M203" s="225"/>
      <c r="N203" s="226"/>
      <c r="O203" s="226"/>
      <c r="P203" s="226"/>
      <c r="Q203" s="226"/>
      <c r="R203" s="226"/>
      <c r="S203" s="226"/>
      <c r="T203" s="227"/>
      <c r="AT203" s="228" t="s">
        <v>210</v>
      </c>
      <c r="AU203" s="228" t="s">
        <v>83</v>
      </c>
      <c r="AV203" s="13" t="s">
        <v>83</v>
      </c>
      <c r="AW203" s="13" t="s">
        <v>38</v>
      </c>
      <c r="AX203" s="13" t="s">
        <v>75</v>
      </c>
      <c r="AY203" s="228" t="s">
        <v>195</v>
      </c>
    </row>
    <row r="204" spans="2:65" s="13" customFormat="1">
      <c r="B204" s="218"/>
      <c r="C204" s="219"/>
      <c r="D204" s="205" t="s">
        <v>210</v>
      </c>
      <c r="E204" s="220" t="s">
        <v>22</v>
      </c>
      <c r="F204" s="221" t="s">
        <v>402</v>
      </c>
      <c r="G204" s="219"/>
      <c r="H204" s="222">
        <v>0.28799999999999998</v>
      </c>
      <c r="I204" s="223"/>
      <c r="J204" s="219"/>
      <c r="K204" s="219"/>
      <c r="L204" s="224"/>
      <c r="M204" s="225"/>
      <c r="N204" s="226"/>
      <c r="O204" s="226"/>
      <c r="P204" s="226"/>
      <c r="Q204" s="226"/>
      <c r="R204" s="226"/>
      <c r="S204" s="226"/>
      <c r="T204" s="227"/>
      <c r="AT204" s="228" t="s">
        <v>210</v>
      </c>
      <c r="AU204" s="228" t="s">
        <v>83</v>
      </c>
      <c r="AV204" s="13" t="s">
        <v>83</v>
      </c>
      <c r="AW204" s="13" t="s">
        <v>38</v>
      </c>
      <c r="AX204" s="13" t="s">
        <v>75</v>
      </c>
      <c r="AY204" s="228" t="s">
        <v>195</v>
      </c>
    </row>
    <row r="205" spans="2:65" s="13" customFormat="1">
      <c r="B205" s="218"/>
      <c r="C205" s="219"/>
      <c r="D205" s="205" t="s">
        <v>210</v>
      </c>
      <c r="E205" s="220" t="s">
        <v>22</v>
      </c>
      <c r="F205" s="221" t="s">
        <v>403</v>
      </c>
      <c r="G205" s="219"/>
      <c r="H205" s="222">
        <v>0.61599999999999999</v>
      </c>
      <c r="I205" s="223"/>
      <c r="J205" s="219"/>
      <c r="K205" s="219"/>
      <c r="L205" s="224"/>
      <c r="M205" s="225"/>
      <c r="N205" s="226"/>
      <c r="O205" s="226"/>
      <c r="P205" s="226"/>
      <c r="Q205" s="226"/>
      <c r="R205" s="226"/>
      <c r="S205" s="226"/>
      <c r="T205" s="227"/>
      <c r="AT205" s="228" t="s">
        <v>210</v>
      </c>
      <c r="AU205" s="228" t="s">
        <v>83</v>
      </c>
      <c r="AV205" s="13" t="s">
        <v>83</v>
      </c>
      <c r="AW205" s="13" t="s">
        <v>38</v>
      </c>
      <c r="AX205" s="13" t="s">
        <v>75</v>
      </c>
      <c r="AY205" s="228" t="s">
        <v>195</v>
      </c>
    </row>
    <row r="206" spans="2:65" s="13" customFormat="1">
      <c r="B206" s="218"/>
      <c r="C206" s="219"/>
      <c r="D206" s="205" t="s">
        <v>210</v>
      </c>
      <c r="E206" s="220" t="s">
        <v>22</v>
      </c>
      <c r="F206" s="221" t="s">
        <v>404</v>
      </c>
      <c r="G206" s="219"/>
      <c r="H206" s="222">
        <v>0.83199999999999996</v>
      </c>
      <c r="I206" s="223"/>
      <c r="J206" s="219"/>
      <c r="K206" s="219"/>
      <c r="L206" s="224"/>
      <c r="M206" s="225"/>
      <c r="N206" s="226"/>
      <c r="O206" s="226"/>
      <c r="P206" s="226"/>
      <c r="Q206" s="226"/>
      <c r="R206" s="226"/>
      <c r="S206" s="226"/>
      <c r="T206" s="227"/>
      <c r="AT206" s="228" t="s">
        <v>210</v>
      </c>
      <c r="AU206" s="228" t="s">
        <v>83</v>
      </c>
      <c r="AV206" s="13" t="s">
        <v>83</v>
      </c>
      <c r="AW206" s="13" t="s">
        <v>38</v>
      </c>
      <c r="AX206" s="13" t="s">
        <v>75</v>
      </c>
      <c r="AY206" s="228" t="s">
        <v>195</v>
      </c>
    </row>
    <row r="207" spans="2:65" s="13" customFormat="1">
      <c r="B207" s="218"/>
      <c r="C207" s="219"/>
      <c r="D207" s="205" t="s">
        <v>210</v>
      </c>
      <c r="E207" s="220" t="s">
        <v>22</v>
      </c>
      <c r="F207" s="221" t="s">
        <v>405</v>
      </c>
      <c r="G207" s="219"/>
      <c r="H207" s="222">
        <v>0.36399999999999999</v>
      </c>
      <c r="I207" s="223"/>
      <c r="J207" s="219"/>
      <c r="K207" s="219"/>
      <c r="L207" s="224"/>
      <c r="M207" s="225"/>
      <c r="N207" s="226"/>
      <c r="O207" s="226"/>
      <c r="P207" s="226"/>
      <c r="Q207" s="226"/>
      <c r="R207" s="226"/>
      <c r="S207" s="226"/>
      <c r="T207" s="227"/>
      <c r="AT207" s="228" t="s">
        <v>210</v>
      </c>
      <c r="AU207" s="228" t="s">
        <v>83</v>
      </c>
      <c r="AV207" s="13" t="s">
        <v>83</v>
      </c>
      <c r="AW207" s="13" t="s">
        <v>38</v>
      </c>
      <c r="AX207" s="13" t="s">
        <v>75</v>
      </c>
      <c r="AY207" s="228" t="s">
        <v>195</v>
      </c>
    </row>
    <row r="208" spans="2:65" s="14" customFormat="1">
      <c r="B208" s="229"/>
      <c r="C208" s="230"/>
      <c r="D208" s="205" t="s">
        <v>210</v>
      </c>
      <c r="E208" s="231" t="s">
        <v>22</v>
      </c>
      <c r="F208" s="232" t="s">
        <v>215</v>
      </c>
      <c r="G208" s="230"/>
      <c r="H208" s="233">
        <v>3.2080000000000002</v>
      </c>
      <c r="I208" s="234"/>
      <c r="J208" s="230"/>
      <c r="K208" s="230"/>
      <c r="L208" s="235"/>
      <c r="M208" s="236"/>
      <c r="N208" s="237"/>
      <c r="O208" s="237"/>
      <c r="P208" s="237"/>
      <c r="Q208" s="237"/>
      <c r="R208" s="237"/>
      <c r="S208" s="237"/>
      <c r="T208" s="238"/>
      <c r="AT208" s="239" t="s">
        <v>210</v>
      </c>
      <c r="AU208" s="239" t="s">
        <v>83</v>
      </c>
      <c r="AV208" s="14" t="s">
        <v>216</v>
      </c>
      <c r="AW208" s="14" t="s">
        <v>38</v>
      </c>
      <c r="AX208" s="14" t="s">
        <v>75</v>
      </c>
      <c r="AY208" s="239" t="s">
        <v>195</v>
      </c>
    </row>
    <row r="209" spans="2:65" s="15" customFormat="1">
      <c r="B209" s="240"/>
      <c r="C209" s="241"/>
      <c r="D209" s="205" t="s">
        <v>210</v>
      </c>
      <c r="E209" s="242" t="s">
        <v>22</v>
      </c>
      <c r="F209" s="243" t="s">
        <v>217</v>
      </c>
      <c r="G209" s="241"/>
      <c r="H209" s="244">
        <v>3.2080000000000002</v>
      </c>
      <c r="I209" s="245"/>
      <c r="J209" s="241"/>
      <c r="K209" s="241"/>
      <c r="L209" s="246"/>
      <c r="M209" s="247"/>
      <c r="N209" s="248"/>
      <c r="O209" s="248"/>
      <c r="P209" s="248"/>
      <c r="Q209" s="248"/>
      <c r="R209" s="248"/>
      <c r="S209" s="248"/>
      <c r="T209" s="249"/>
      <c r="AT209" s="250" t="s">
        <v>210</v>
      </c>
      <c r="AU209" s="250" t="s">
        <v>83</v>
      </c>
      <c r="AV209" s="15" t="s">
        <v>202</v>
      </c>
      <c r="AW209" s="15" t="s">
        <v>38</v>
      </c>
      <c r="AX209" s="15" t="s">
        <v>23</v>
      </c>
      <c r="AY209" s="250" t="s">
        <v>195</v>
      </c>
    </row>
    <row r="210" spans="2:65" s="11" customFormat="1" ht="29.85" customHeight="1">
      <c r="B210" s="176"/>
      <c r="C210" s="177"/>
      <c r="D210" s="190" t="s">
        <v>74</v>
      </c>
      <c r="E210" s="191" t="s">
        <v>202</v>
      </c>
      <c r="F210" s="191" t="s">
        <v>406</v>
      </c>
      <c r="G210" s="177"/>
      <c r="H210" s="177"/>
      <c r="I210" s="180"/>
      <c r="J210" s="192">
        <f>BK210</f>
        <v>0</v>
      </c>
      <c r="K210" s="177"/>
      <c r="L210" s="182"/>
      <c r="M210" s="183"/>
      <c r="N210" s="184"/>
      <c r="O210" s="184"/>
      <c r="P210" s="185">
        <f>SUM(P211:P221)</f>
        <v>0</v>
      </c>
      <c r="Q210" s="184"/>
      <c r="R210" s="185">
        <f>SUM(R211:R221)</f>
        <v>3.0679999999999996</v>
      </c>
      <c r="S210" s="184"/>
      <c r="T210" s="186">
        <f>SUM(T211:T221)</f>
        <v>0</v>
      </c>
      <c r="AR210" s="187" t="s">
        <v>23</v>
      </c>
      <c r="AT210" s="188" t="s">
        <v>74</v>
      </c>
      <c r="AU210" s="188" t="s">
        <v>23</v>
      </c>
      <c r="AY210" s="187" t="s">
        <v>195</v>
      </c>
      <c r="BK210" s="189">
        <f>SUM(BK211:BK221)</f>
        <v>0</v>
      </c>
    </row>
    <row r="211" spans="2:65" s="1" customFormat="1" ht="28.8" customHeight="1">
      <c r="B211" s="36"/>
      <c r="C211" s="193" t="s">
        <v>258</v>
      </c>
      <c r="D211" s="193" t="s">
        <v>198</v>
      </c>
      <c r="E211" s="194" t="s">
        <v>407</v>
      </c>
      <c r="F211" s="195" t="s">
        <v>408</v>
      </c>
      <c r="G211" s="196" t="s">
        <v>201</v>
      </c>
      <c r="H211" s="197">
        <v>52</v>
      </c>
      <c r="I211" s="198"/>
      <c r="J211" s="199">
        <f>ROUND(I211*H211,2)</f>
        <v>0</v>
      </c>
      <c r="K211" s="195" t="s">
        <v>223</v>
      </c>
      <c r="L211" s="56"/>
      <c r="M211" s="200" t="s">
        <v>22</v>
      </c>
      <c r="N211" s="201" t="s">
        <v>46</v>
      </c>
      <c r="O211" s="37"/>
      <c r="P211" s="202">
        <f>O211*H211</f>
        <v>0</v>
      </c>
      <c r="Q211" s="202">
        <v>5.8999999999999997E-2</v>
      </c>
      <c r="R211" s="202">
        <f>Q211*H211</f>
        <v>3.0679999999999996</v>
      </c>
      <c r="S211" s="202">
        <v>0</v>
      </c>
      <c r="T211" s="203">
        <f>S211*H211</f>
        <v>0</v>
      </c>
      <c r="AR211" s="19" t="s">
        <v>202</v>
      </c>
      <c r="AT211" s="19" t="s">
        <v>198</v>
      </c>
      <c r="AU211" s="19" t="s">
        <v>83</v>
      </c>
      <c r="AY211" s="19" t="s">
        <v>195</v>
      </c>
      <c r="BE211" s="204">
        <f>IF(N211="základní",J211,0)</f>
        <v>0</v>
      </c>
      <c r="BF211" s="204">
        <f>IF(N211="snížená",J211,0)</f>
        <v>0</v>
      </c>
      <c r="BG211" s="204">
        <f>IF(N211="zákl. přenesená",J211,0)</f>
        <v>0</v>
      </c>
      <c r="BH211" s="204">
        <f>IF(N211="sníž. přenesená",J211,0)</f>
        <v>0</v>
      </c>
      <c r="BI211" s="204">
        <f>IF(N211="nulová",J211,0)</f>
        <v>0</v>
      </c>
      <c r="BJ211" s="19" t="s">
        <v>23</v>
      </c>
      <c r="BK211" s="204">
        <f>ROUND(I211*H211,2)</f>
        <v>0</v>
      </c>
      <c r="BL211" s="19" t="s">
        <v>202</v>
      </c>
      <c r="BM211" s="19" t="s">
        <v>409</v>
      </c>
    </row>
    <row r="212" spans="2:65" s="12" customFormat="1">
      <c r="B212" s="207"/>
      <c r="C212" s="208"/>
      <c r="D212" s="205" t="s">
        <v>210</v>
      </c>
      <c r="E212" s="209" t="s">
        <v>22</v>
      </c>
      <c r="F212" s="210" t="s">
        <v>342</v>
      </c>
      <c r="G212" s="208"/>
      <c r="H212" s="211" t="s">
        <v>22</v>
      </c>
      <c r="I212" s="212"/>
      <c r="J212" s="208"/>
      <c r="K212" s="208"/>
      <c r="L212" s="213"/>
      <c r="M212" s="214"/>
      <c r="N212" s="215"/>
      <c r="O212" s="215"/>
      <c r="P212" s="215"/>
      <c r="Q212" s="215"/>
      <c r="R212" s="215"/>
      <c r="S212" s="215"/>
      <c r="T212" s="216"/>
      <c r="AT212" s="217" t="s">
        <v>210</v>
      </c>
      <c r="AU212" s="217" t="s">
        <v>83</v>
      </c>
      <c r="AV212" s="12" t="s">
        <v>23</v>
      </c>
      <c r="AW212" s="12" t="s">
        <v>38</v>
      </c>
      <c r="AX212" s="12" t="s">
        <v>75</v>
      </c>
      <c r="AY212" s="217" t="s">
        <v>195</v>
      </c>
    </row>
    <row r="213" spans="2:65" s="13" customFormat="1">
      <c r="B213" s="218"/>
      <c r="C213" s="219"/>
      <c r="D213" s="205" t="s">
        <v>210</v>
      </c>
      <c r="E213" s="220" t="s">
        <v>22</v>
      </c>
      <c r="F213" s="221" t="s">
        <v>410</v>
      </c>
      <c r="G213" s="219"/>
      <c r="H213" s="222">
        <v>8</v>
      </c>
      <c r="I213" s="223"/>
      <c r="J213" s="219"/>
      <c r="K213" s="219"/>
      <c r="L213" s="224"/>
      <c r="M213" s="225"/>
      <c r="N213" s="226"/>
      <c r="O213" s="226"/>
      <c r="P213" s="226"/>
      <c r="Q213" s="226"/>
      <c r="R213" s="226"/>
      <c r="S213" s="226"/>
      <c r="T213" s="227"/>
      <c r="AT213" s="228" t="s">
        <v>210</v>
      </c>
      <c r="AU213" s="228" t="s">
        <v>83</v>
      </c>
      <c r="AV213" s="13" t="s">
        <v>83</v>
      </c>
      <c r="AW213" s="13" t="s">
        <v>38</v>
      </c>
      <c r="AX213" s="13" t="s">
        <v>75</v>
      </c>
      <c r="AY213" s="228" t="s">
        <v>195</v>
      </c>
    </row>
    <row r="214" spans="2:65" s="13" customFormat="1">
      <c r="B214" s="218"/>
      <c r="C214" s="219"/>
      <c r="D214" s="205" t="s">
        <v>210</v>
      </c>
      <c r="E214" s="220" t="s">
        <v>22</v>
      </c>
      <c r="F214" s="221" t="s">
        <v>411</v>
      </c>
      <c r="G214" s="219"/>
      <c r="H214" s="222">
        <v>8</v>
      </c>
      <c r="I214" s="223"/>
      <c r="J214" s="219"/>
      <c r="K214" s="219"/>
      <c r="L214" s="224"/>
      <c r="M214" s="225"/>
      <c r="N214" s="226"/>
      <c r="O214" s="226"/>
      <c r="P214" s="226"/>
      <c r="Q214" s="226"/>
      <c r="R214" s="226"/>
      <c r="S214" s="226"/>
      <c r="T214" s="227"/>
      <c r="AT214" s="228" t="s">
        <v>210</v>
      </c>
      <c r="AU214" s="228" t="s">
        <v>83</v>
      </c>
      <c r="AV214" s="13" t="s">
        <v>83</v>
      </c>
      <c r="AW214" s="13" t="s">
        <v>38</v>
      </c>
      <c r="AX214" s="13" t="s">
        <v>75</v>
      </c>
      <c r="AY214" s="228" t="s">
        <v>195</v>
      </c>
    </row>
    <row r="215" spans="2:65" s="13" customFormat="1">
      <c r="B215" s="218"/>
      <c r="C215" s="219"/>
      <c r="D215" s="205" t="s">
        <v>210</v>
      </c>
      <c r="E215" s="220" t="s">
        <v>22</v>
      </c>
      <c r="F215" s="221" t="s">
        <v>412</v>
      </c>
      <c r="G215" s="219"/>
      <c r="H215" s="222">
        <v>8</v>
      </c>
      <c r="I215" s="223"/>
      <c r="J215" s="219"/>
      <c r="K215" s="219"/>
      <c r="L215" s="224"/>
      <c r="M215" s="225"/>
      <c r="N215" s="226"/>
      <c r="O215" s="226"/>
      <c r="P215" s="226"/>
      <c r="Q215" s="226"/>
      <c r="R215" s="226"/>
      <c r="S215" s="226"/>
      <c r="T215" s="227"/>
      <c r="AT215" s="228" t="s">
        <v>210</v>
      </c>
      <c r="AU215" s="228" t="s">
        <v>83</v>
      </c>
      <c r="AV215" s="13" t="s">
        <v>83</v>
      </c>
      <c r="AW215" s="13" t="s">
        <v>38</v>
      </c>
      <c r="AX215" s="13" t="s">
        <v>75</v>
      </c>
      <c r="AY215" s="228" t="s">
        <v>195</v>
      </c>
    </row>
    <row r="216" spans="2:65" s="13" customFormat="1">
      <c r="B216" s="218"/>
      <c r="C216" s="219"/>
      <c r="D216" s="205" t="s">
        <v>210</v>
      </c>
      <c r="E216" s="220" t="s">
        <v>22</v>
      </c>
      <c r="F216" s="221" t="s">
        <v>413</v>
      </c>
      <c r="G216" s="219"/>
      <c r="H216" s="222">
        <v>8</v>
      </c>
      <c r="I216" s="223"/>
      <c r="J216" s="219"/>
      <c r="K216" s="219"/>
      <c r="L216" s="224"/>
      <c r="M216" s="225"/>
      <c r="N216" s="226"/>
      <c r="O216" s="226"/>
      <c r="P216" s="226"/>
      <c r="Q216" s="226"/>
      <c r="R216" s="226"/>
      <c r="S216" s="226"/>
      <c r="T216" s="227"/>
      <c r="AT216" s="228" t="s">
        <v>210</v>
      </c>
      <c r="AU216" s="228" t="s">
        <v>83</v>
      </c>
      <c r="AV216" s="13" t="s">
        <v>83</v>
      </c>
      <c r="AW216" s="13" t="s">
        <v>38</v>
      </c>
      <c r="AX216" s="13" t="s">
        <v>75</v>
      </c>
      <c r="AY216" s="228" t="s">
        <v>195</v>
      </c>
    </row>
    <row r="217" spans="2:65" s="13" customFormat="1">
      <c r="B217" s="218"/>
      <c r="C217" s="219"/>
      <c r="D217" s="205" t="s">
        <v>210</v>
      </c>
      <c r="E217" s="220" t="s">
        <v>22</v>
      </c>
      <c r="F217" s="221" t="s">
        <v>414</v>
      </c>
      <c r="G217" s="219"/>
      <c r="H217" s="222">
        <v>8</v>
      </c>
      <c r="I217" s="223"/>
      <c r="J217" s="219"/>
      <c r="K217" s="219"/>
      <c r="L217" s="224"/>
      <c r="M217" s="225"/>
      <c r="N217" s="226"/>
      <c r="O217" s="226"/>
      <c r="P217" s="226"/>
      <c r="Q217" s="226"/>
      <c r="R217" s="226"/>
      <c r="S217" s="226"/>
      <c r="T217" s="227"/>
      <c r="AT217" s="228" t="s">
        <v>210</v>
      </c>
      <c r="AU217" s="228" t="s">
        <v>83</v>
      </c>
      <c r="AV217" s="13" t="s">
        <v>83</v>
      </c>
      <c r="AW217" s="13" t="s">
        <v>38</v>
      </c>
      <c r="AX217" s="13" t="s">
        <v>75</v>
      </c>
      <c r="AY217" s="228" t="s">
        <v>195</v>
      </c>
    </row>
    <row r="218" spans="2:65" s="13" customFormat="1">
      <c r="B218" s="218"/>
      <c r="C218" s="219"/>
      <c r="D218" s="205" t="s">
        <v>210</v>
      </c>
      <c r="E218" s="220" t="s">
        <v>22</v>
      </c>
      <c r="F218" s="221" t="s">
        <v>415</v>
      </c>
      <c r="G218" s="219"/>
      <c r="H218" s="222">
        <v>6</v>
      </c>
      <c r="I218" s="223"/>
      <c r="J218" s="219"/>
      <c r="K218" s="219"/>
      <c r="L218" s="224"/>
      <c r="M218" s="225"/>
      <c r="N218" s="226"/>
      <c r="O218" s="226"/>
      <c r="P218" s="226"/>
      <c r="Q218" s="226"/>
      <c r="R218" s="226"/>
      <c r="S218" s="226"/>
      <c r="T218" s="227"/>
      <c r="AT218" s="228" t="s">
        <v>210</v>
      </c>
      <c r="AU218" s="228" t="s">
        <v>83</v>
      </c>
      <c r="AV218" s="13" t="s">
        <v>83</v>
      </c>
      <c r="AW218" s="13" t="s">
        <v>38</v>
      </c>
      <c r="AX218" s="13" t="s">
        <v>75</v>
      </c>
      <c r="AY218" s="228" t="s">
        <v>195</v>
      </c>
    </row>
    <row r="219" spans="2:65" s="13" customFormat="1">
      <c r="B219" s="218"/>
      <c r="C219" s="219"/>
      <c r="D219" s="205" t="s">
        <v>210</v>
      </c>
      <c r="E219" s="220" t="s">
        <v>22</v>
      </c>
      <c r="F219" s="221" t="s">
        <v>416</v>
      </c>
      <c r="G219" s="219"/>
      <c r="H219" s="222">
        <v>6</v>
      </c>
      <c r="I219" s="223"/>
      <c r="J219" s="219"/>
      <c r="K219" s="219"/>
      <c r="L219" s="224"/>
      <c r="M219" s="225"/>
      <c r="N219" s="226"/>
      <c r="O219" s="226"/>
      <c r="P219" s="226"/>
      <c r="Q219" s="226"/>
      <c r="R219" s="226"/>
      <c r="S219" s="226"/>
      <c r="T219" s="227"/>
      <c r="AT219" s="228" t="s">
        <v>210</v>
      </c>
      <c r="AU219" s="228" t="s">
        <v>83</v>
      </c>
      <c r="AV219" s="13" t="s">
        <v>83</v>
      </c>
      <c r="AW219" s="13" t="s">
        <v>38</v>
      </c>
      <c r="AX219" s="13" t="s">
        <v>75</v>
      </c>
      <c r="AY219" s="228" t="s">
        <v>195</v>
      </c>
    </row>
    <row r="220" spans="2:65" s="14" customFormat="1">
      <c r="B220" s="229"/>
      <c r="C220" s="230"/>
      <c r="D220" s="205" t="s">
        <v>210</v>
      </c>
      <c r="E220" s="231" t="s">
        <v>22</v>
      </c>
      <c r="F220" s="232" t="s">
        <v>215</v>
      </c>
      <c r="G220" s="230"/>
      <c r="H220" s="233">
        <v>52</v>
      </c>
      <c r="I220" s="234"/>
      <c r="J220" s="230"/>
      <c r="K220" s="230"/>
      <c r="L220" s="235"/>
      <c r="M220" s="236"/>
      <c r="N220" s="237"/>
      <c r="O220" s="237"/>
      <c r="P220" s="237"/>
      <c r="Q220" s="237"/>
      <c r="R220" s="237"/>
      <c r="S220" s="237"/>
      <c r="T220" s="238"/>
      <c r="AT220" s="239" t="s">
        <v>210</v>
      </c>
      <c r="AU220" s="239" t="s">
        <v>83</v>
      </c>
      <c r="AV220" s="14" t="s">
        <v>216</v>
      </c>
      <c r="AW220" s="14" t="s">
        <v>38</v>
      </c>
      <c r="AX220" s="14" t="s">
        <v>75</v>
      </c>
      <c r="AY220" s="239" t="s">
        <v>195</v>
      </c>
    </row>
    <row r="221" spans="2:65" s="15" customFormat="1">
      <c r="B221" s="240"/>
      <c r="C221" s="241"/>
      <c r="D221" s="205" t="s">
        <v>210</v>
      </c>
      <c r="E221" s="242" t="s">
        <v>22</v>
      </c>
      <c r="F221" s="243" t="s">
        <v>217</v>
      </c>
      <c r="G221" s="241"/>
      <c r="H221" s="244">
        <v>52</v>
      </c>
      <c r="I221" s="245"/>
      <c r="J221" s="241"/>
      <c r="K221" s="241"/>
      <c r="L221" s="246"/>
      <c r="M221" s="247"/>
      <c r="N221" s="248"/>
      <c r="O221" s="248"/>
      <c r="P221" s="248"/>
      <c r="Q221" s="248"/>
      <c r="R221" s="248"/>
      <c r="S221" s="248"/>
      <c r="T221" s="249"/>
      <c r="AT221" s="250" t="s">
        <v>210</v>
      </c>
      <c r="AU221" s="250" t="s">
        <v>83</v>
      </c>
      <c r="AV221" s="15" t="s">
        <v>202</v>
      </c>
      <c r="AW221" s="15" t="s">
        <v>38</v>
      </c>
      <c r="AX221" s="15" t="s">
        <v>23</v>
      </c>
      <c r="AY221" s="250" t="s">
        <v>195</v>
      </c>
    </row>
    <row r="222" spans="2:65" s="11" customFormat="1" ht="29.85" customHeight="1">
      <c r="B222" s="176"/>
      <c r="C222" s="177"/>
      <c r="D222" s="190" t="s">
        <v>74</v>
      </c>
      <c r="E222" s="191" t="s">
        <v>196</v>
      </c>
      <c r="F222" s="191" t="s">
        <v>197</v>
      </c>
      <c r="G222" s="177"/>
      <c r="H222" s="177"/>
      <c r="I222" s="180"/>
      <c r="J222" s="192">
        <f>BK222</f>
        <v>0</v>
      </c>
      <c r="K222" s="177"/>
      <c r="L222" s="182"/>
      <c r="M222" s="183"/>
      <c r="N222" s="184"/>
      <c r="O222" s="184"/>
      <c r="P222" s="185">
        <f>SUM(P223:P380)</f>
        <v>0</v>
      </c>
      <c r="Q222" s="184"/>
      <c r="R222" s="185">
        <f>SUM(R223:R380)</f>
        <v>21.193273849999997</v>
      </c>
      <c r="S222" s="184"/>
      <c r="T222" s="186">
        <f>SUM(T223:T380)</f>
        <v>0</v>
      </c>
      <c r="AR222" s="187" t="s">
        <v>23</v>
      </c>
      <c r="AT222" s="188" t="s">
        <v>74</v>
      </c>
      <c r="AU222" s="188" t="s">
        <v>23</v>
      </c>
      <c r="AY222" s="187" t="s">
        <v>195</v>
      </c>
      <c r="BK222" s="189">
        <f>SUM(BK223:BK380)</f>
        <v>0</v>
      </c>
    </row>
    <row r="223" spans="2:65" s="1" customFormat="1" ht="40.200000000000003" customHeight="1">
      <c r="B223" s="36"/>
      <c r="C223" s="193" t="s">
        <v>417</v>
      </c>
      <c r="D223" s="193" t="s">
        <v>198</v>
      </c>
      <c r="E223" s="194" t="s">
        <v>418</v>
      </c>
      <c r="F223" s="195" t="s">
        <v>419</v>
      </c>
      <c r="G223" s="196" t="s">
        <v>222</v>
      </c>
      <c r="H223" s="197">
        <v>64.400000000000006</v>
      </c>
      <c r="I223" s="198"/>
      <c r="J223" s="199">
        <f>ROUND(I223*H223,2)</f>
        <v>0</v>
      </c>
      <c r="K223" s="195" t="s">
        <v>223</v>
      </c>
      <c r="L223" s="56"/>
      <c r="M223" s="200" t="s">
        <v>22</v>
      </c>
      <c r="N223" s="201" t="s">
        <v>46</v>
      </c>
      <c r="O223" s="37"/>
      <c r="P223" s="202">
        <f>O223*H223</f>
        <v>0</v>
      </c>
      <c r="Q223" s="202">
        <v>2.8400000000000002E-2</v>
      </c>
      <c r="R223" s="202">
        <f>Q223*H223</f>
        <v>1.8289600000000004</v>
      </c>
      <c r="S223" s="202">
        <v>0</v>
      </c>
      <c r="T223" s="203">
        <f>S223*H223</f>
        <v>0</v>
      </c>
      <c r="AR223" s="19" t="s">
        <v>202</v>
      </c>
      <c r="AT223" s="19" t="s">
        <v>198</v>
      </c>
      <c r="AU223" s="19" t="s">
        <v>83</v>
      </c>
      <c r="AY223" s="19" t="s">
        <v>195</v>
      </c>
      <c r="BE223" s="204">
        <f>IF(N223="základní",J223,0)</f>
        <v>0</v>
      </c>
      <c r="BF223" s="204">
        <f>IF(N223="snížená",J223,0)</f>
        <v>0</v>
      </c>
      <c r="BG223" s="204">
        <f>IF(N223="zákl. přenesená",J223,0)</f>
        <v>0</v>
      </c>
      <c r="BH223" s="204">
        <f>IF(N223="sníž. přenesená",J223,0)</f>
        <v>0</v>
      </c>
      <c r="BI223" s="204">
        <f>IF(N223="nulová",J223,0)</f>
        <v>0</v>
      </c>
      <c r="BJ223" s="19" t="s">
        <v>23</v>
      </c>
      <c r="BK223" s="204">
        <f>ROUND(I223*H223,2)</f>
        <v>0</v>
      </c>
      <c r="BL223" s="19" t="s">
        <v>202</v>
      </c>
      <c r="BM223" s="19" t="s">
        <v>420</v>
      </c>
    </row>
    <row r="224" spans="2:65" s="1" customFormat="1" ht="36">
      <c r="B224" s="36"/>
      <c r="C224" s="58"/>
      <c r="D224" s="205" t="s">
        <v>225</v>
      </c>
      <c r="E224" s="58"/>
      <c r="F224" s="206" t="s">
        <v>421</v>
      </c>
      <c r="G224" s="58"/>
      <c r="H224" s="58"/>
      <c r="I224" s="163"/>
      <c r="J224" s="58"/>
      <c r="K224" s="58"/>
      <c r="L224" s="56"/>
      <c r="M224" s="73"/>
      <c r="N224" s="37"/>
      <c r="O224" s="37"/>
      <c r="P224" s="37"/>
      <c r="Q224" s="37"/>
      <c r="R224" s="37"/>
      <c r="S224" s="37"/>
      <c r="T224" s="74"/>
      <c r="AT224" s="19" t="s">
        <v>225</v>
      </c>
      <c r="AU224" s="19" t="s">
        <v>83</v>
      </c>
    </row>
    <row r="225" spans="2:65" s="12" customFormat="1">
      <c r="B225" s="207"/>
      <c r="C225" s="208"/>
      <c r="D225" s="205" t="s">
        <v>210</v>
      </c>
      <c r="E225" s="209" t="s">
        <v>22</v>
      </c>
      <c r="F225" s="210" t="s">
        <v>383</v>
      </c>
      <c r="G225" s="208"/>
      <c r="H225" s="211" t="s">
        <v>22</v>
      </c>
      <c r="I225" s="212"/>
      <c r="J225" s="208"/>
      <c r="K225" s="208"/>
      <c r="L225" s="213"/>
      <c r="M225" s="214"/>
      <c r="N225" s="215"/>
      <c r="O225" s="215"/>
      <c r="P225" s="215"/>
      <c r="Q225" s="215"/>
      <c r="R225" s="215"/>
      <c r="S225" s="215"/>
      <c r="T225" s="216"/>
      <c r="AT225" s="217" t="s">
        <v>210</v>
      </c>
      <c r="AU225" s="217" t="s">
        <v>83</v>
      </c>
      <c r="AV225" s="12" t="s">
        <v>23</v>
      </c>
      <c r="AW225" s="12" t="s">
        <v>38</v>
      </c>
      <c r="AX225" s="12" t="s">
        <v>75</v>
      </c>
      <c r="AY225" s="217" t="s">
        <v>195</v>
      </c>
    </row>
    <row r="226" spans="2:65" s="13" customFormat="1">
      <c r="B226" s="218"/>
      <c r="C226" s="219"/>
      <c r="D226" s="205" t="s">
        <v>210</v>
      </c>
      <c r="E226" s="220" t="s">
        <v>22</v>
      </c>
      <c r="F226" s="221" t="s">
        <v>422</v>
      </c>
      <c r="G226" s="219"/>
      <c r="H226" s="222">
        <v>64.400000000000006</v>
      </c>
      <c r="I226" s="223"/>
      <c r="J226" s="219"/>
      <c r="K226" s="219"/>
      <c r="L226" s="224"/>
      <c r="M226" s="225"/>
      <c r="N226" s="226"/>
      <c r="O226" s="226"/>
      <c r="P226" s="226"/>
      <c r="Q226" s="226"/>
      <c r="R226" s="226"/>
      <c r="S226" s="226"/>
      <c r="T226" s="227"/>
      <c r="AT226" s="228" t="s">
        <v>210</v>
      </c>
      <c r="AU226" s="228" t="s">
        <v>83</v>
      </c>
      <c r="AV226" s="13" t="s">
        <v>83</v>
      </c>
      <c r="AW226" s="13" t="s">
        <v>38</v>
      </c>
      <c r="AX226" s="13" t="s">
        <v>75</v>
      </c>
      <c r="AY226" s="228" t="s">
        <v>195</v>
      </c>
    </row>
    <row r="227" spans="2:65" s="14" customFormat="1">
      <c r="B227" s="229"/>
      <c r="C227" s="230"/>
      <c r="D227" s="205" t="s">
        <v>210</v>
      </c>
      <c r="E227" s="231" t="s">
        <v>22</v>
      </c>
      <c r="F227" s="232" t="s">
        <v>215</v>
      </c>
      <c r="G227" s="230"/>
      <c r="H227" s="233">
        <v>64.400000000000006</v>
      </c>
      <c r="I227" s="234"/>
      <c r="J227" s="230"/>
      <c r="K227" s="230"/>
      <c r="L227" s="235"/>
      <c r="M227" s="236"/>
      <c r="N227" s="237"/>
      <c r="O227" s="237"/>
      <c r="P227" s="237"/>
      <c r="Q227" s="237"/>
      <c r="R227" s="237"/>
      <c r="S227" s="237"/>
      <c r="T227" s="238"/>
      <c r="AT227" s="239" t="s">
        <v>210</v>
      </c>
      <c r="AU227" s="239" t="s">
        <v>83</v>
      </c>
      <c r="AV227" s="14" t="s">
        <v>216</v>
      </c>
      <c r="AW227" s="14" t="s">
        <v>38</v>
      </c>
      <c r="AX227" s="14" t="s">
        <v>75</v>
      </c>
      <c r="AY227" s="239" t="s">
        <v>195</v>
      </c>
    </row>
    <row r="228" spans="2:65" s="15" customFormat="1">
      <c r="B228" s="240"/>
      <c r="C228" s="241"/>
      <c r="D228" s="251" t="s">
        <v>210</v>
      </c>
      <c r="E228" s="252" t="s">
        <v>22</v>
      </c>
      <c r="F228" s="253" t="s">
        <v>217</v>
      </c>
      <c r="G228" s="241"/>
      <c r="H228" s="254">
        <v>64.400000000000006</v>
      </c>
      <c r="I228" s="245"/>
      <c r="J228" s="241"/>
      <c r="K228" s="241"/>
      <c r="L228" s="246"/>
      <c r="M228" s="247"/>
      <c r="N228" s="248"/>
      <c r="O228" s="248"/>
      <c r="P228" s="248"/>
      <c r="Q228" s="248"/>
      <c r="R228" s="248"/>
      <c r="S228" s="248"/>
      <c r="T228" s="249"/>
      <c r="AT228" s="250" t="s">
        <v>210</v>
      </c>
      <c r="AU228" s="250" t="s">
        <v>83</v>
      </c>
      <c r="AV228" s="15" t="s">
        <v>202</v>
      </c>
      <c r="AW228" s="15" t="s">
        <v>38</v>
      </c>
      <c r="AX228" s="15" t="s">
        <v>23</v>
      </c>
      <c r="AY228" s="250" t="s">
        <v>195</v>
      </c>
    </row>
    <row r="229" spans="2:65" s="1" customFormat="1" ht="28.8" customHeight="1">
      <c r="B229" s="36"/>
      <c r="C229" s="193" t="s">
        <v>423</v>
      </c>
      <c r="D229" s="193" t="s">
        <v>198</v>
      </c>
      <c r="E229" s="194" t="s">
        <v>424</v>
      </c>
      <c r="F229" s="195" t="s">
        <v>425</v>
      </c>
      <c r="G229" s="196" t="s">
        <v>222</v>
      </c>
      <c r="H229" s="197">
        <v>563.66600000000005</v>
      </c>
      <c r="I229" s="198"/>
      <c r="J229" s="199">
        <f>ROUND(I229*H229,2)</f>
        <v>0</v>
      </c>
      <c r="K229" s="195" t="s">
        <v>223</v>
      </c>
      <c r="L229" s="56"/>
      <c r="M229" s="200" t="s">
        <v>22</v>
      </c>
      <c r="N229" s="201" t="s">
        <v>46</v>
      </c>
      <c r="O229" s="37"/>
      <c r="P229" s="202">
        <f>O229*H229</f>
        <v>0</v>
      </c>
      <c r="Q229" s="202">
        <v>7.3499999999999998E-3</v>
      </c>
      <c r="R229" s="202">
        <f>Q229*H229</f>
        <v>4.1429451000000004</v>
      </c>
      <c r="S229" s="202">
        <v>0</v>
      </c>
      <c r="T229" s="203">
        <f>S229*H229</f>
        <v>0</v>
      </c>
      <c r="AR229" s="19" t="s">
        <v>202</v>
      </c>
      <c r="AT229" s="19" t="s">
        <v>198</v>
      </c>
      <c r="AU229" s="19" t="s">
        <v>83</v>
      </c>
      <c r="AY229" s="19" t="s">
        <v>195</v>
      </c>
      <c r="BE229" s="204">
        <f>IF(N229="základní",J229,0)</f>
        <v>0</v>
      </c>
      <c r="BF229" s="204">
        <f>IF(N229="snížená",J229,0)</f>
        <v>0</v>
      </c>
      <c r="BG229" s="204">
        <f>IF(N229="zákl. přenesená",J229,0)</f>
        <v>0</v>
      </c>
      <c r="BH229" s="204">
        <f>IF(N229="sníž. přenesená",J229,0)</f>
        <v>0</v>
      </c>
      <c r="BI229" s="204">
        <f>IF(N229="nulová",J229,0)</f>
        <v>0</v>
      </c>
      <c r="BJ229" s="19" t="s">
        <v>23</v>
      </c>
      <c r="BK229" s="204">
        <f>ROUND(I229*H229,2)</f>
        <v>0</v>
      </c>
      <c r="BL229" s="19" t="s">
        <v>202</v>
      </c>
      <c r="BM229" s="19" t="s">
        <v>426</v>
      </c>
    </row>
    <row r="230" spans="2:65" s="12" customFormat="1">
      <c r="B230" s="207"/>
      <c r="C230" s="208"/>
      <c r="D230" s="205" t="s">
        <v>210</v>
      </c>
      <c r="E230" s="209" t="s">
        <v>22</v>
      </c>
      <c r="F230" s="210" t="s">
        <v>383</v>
      </c>
      <c r="G230" s="208"/>
      <c r="H230" s="211" t="s">
        <v>22</v>
      </c>
      <c r="I230" s="212"/>
      <c r="J230" s="208"/>
      <c r="K230" s="208"/>
      <c r="L230" s="213"/>
      <c r="M230" s="214"/>
      <c r="N230" s="215"/>
      <c r="O230" s="215"/>
      <c r="P230" s="215"/>
      <c r="Q230" s="215"/>
      <c r="R230" s="215"/>
      <c r="S230" s="215"/>
      <c r="T230" s="216"/>
      <c r="AT230" s="217" t="s">
        <v>210</v>
      </c>
      <c r="AU230" s="217" t="s">
        <v>83</v>
      </c>
      <c r="AV230" s="12" t="s">
        <v>23</v>
      </c>
      <c r="AW230" s="12" t="s">
        <v>38</v>
      </c>
      <c r="AX230" s="12" t="s">
        <v>75</v>
      </c>
      <c r="AY230" s="217" t="s">
        <v>195</v>
      </c>
    </row>
    <row r="231" spans="2:65" s="13" customFormat="1">
      <c r="B231" s="218"/>
      <c r="C231" s="219"/>
      <c r="D231" s="205" t="s">
        <v>210</v>
      </c>
      <c r="E231" s="220" t="s">
        <v>22</v>
      </c>
      <c r="F231" s="221" t="s">
        <v>427</v>
      </c>
      <c r="G231" s="219"/>
      <c r="H231" s="222">
        <v>41.411999999999999</v>
      </c>
      <c r="I231" s="223"/>
      <c r="J231" s="219"/>
      <c r="K231" s="219"/>
      <c r="L231" s="224"/>
      <c r="M231" s="225"/>
      <c r="N231" s="226"/>
      <c r="O231" s="226"/>
      <c r="P231" s="226"/>
      <c r="Q231" s="226"/>
      <c r="R231" s="226"/>
      <c r="S231" s="226"/>
      <c r="T231" s="227"/>
      <c r="AT231" s="228" t="s">
        <v>210</v>
      </c>
      <c r="AU231" s="228" t="s">
        <v>83</v>
      </c>
      <c r="AV231" s="13" t="s">
        <v>83</v>
      </c>
      <c r="AW231" s="13" t="s">
        <v>38</v>
      </c>
      <c r="AX231" s="13" t="s">
        <v>75</v>
      </c>
      <c r="AY231" s="228" t="s">
        <v>195</v>
      </c>
    </row>
    <row r="232" spans="2:65" s="13" customFormat="1" ht="36">
      <c r="B232" s="218"/>
      <c r="C232" s="219"/>
      <c r="D232" s="205" t="s">
        <v>210</v>
      </c>
      <c r="E232" s="220" t="s">
        <v>22</v>
      </c>
      <c r="F232" s="221" t="s">
        <v>428</v>
      </c>
      <c r="G232" s="219"/>
      <c r="H232" s="222">
        <v>162.9</v>
      </c>
      <c r="I232" s="223"/>
      <c r="J232" s="219"/>
      <c r="K232" s="219"/>
      <c r="L232" s="224"/>
      <c r="M232" s="225"/>
      <c r="N232" s="226"/>
      <c r="O232" s="226"/>
      <c r="P232" s="226"/>
      <c r="Q232" s="226"/>
      <c r="R232" s="226"/>
      <c r="S232" s="226"/>
      <c r="T232" s="227"/>
      <c r="AT232" s="228" t="s">
        <v>210</v>
      </c>
      <c r="AU232" s="228" t="s">
        <v>83</v>
      </c>
      <c r="AV232" s="13" t="s">
        <v>83</v>
      </c>
      <c r="AW232" s="13" t="s">
        <v>38</v>
      </c>
      <c r="AX232" s="13" t="s">
        <v>75</v>
      </c>
      <c r="AY232" s="228" t="s">
        <v>195</v>
      </c>
    </row>
    <row r="233" spans="2:65" s="13" customFormat="1">
      <c r="B233" s="218"/>
      <c r="C233" s="219"/>
      <c r="D233" s="205" t="s">
        <v>210</v>
      </c>
      <c r="E233" s="220" t="s">
        <v>22</v>
      </c>
      <c r="F233" s="221" t="s">
        <v>429</v>
      </c>
      <c r="G233" s="219"/>
      <c r="H233" s="222">
        <v>43.792000000000002</v>
      </c>
      <c r="I233" s="223"/>
      <c r="J233" s="219"/>
      <c r="K233" s="219"/>
      <c r="L233" s="224"/>
      <c r="M233" s="225"/>
      <c r="N233" s="226"/>
      <c r="O233" s="226"/>
      <c r="P233" s="226"/>
      <c r="Q233" s="226"/>
      <c r="R233" s="226"/>
      <c r="S233" s="226"/>
      <c r="T233" s="227"/>
      <c r="AT233" s="228" t="s">
        <v>210</v>
      </c>
      <c r="AU233" s="228" t="s">
        <v>83</v>
      </c>
      <c r="AV233" s="13" t="s">
        <v>83</v>
      </c>
      <c r="AW233" s="13" t="s">
        <v>38</v>
      </c>
      <c r="AX233" s="13" t="s">
        <v>75</v>
      </c>
      <c r="AY233" s="228" t="s">
        <v>195</v>
      </c>
    </row>
    <row r="234" spans="2:65" s="13" customFormat="1">
      <c r="B234" s="218"/>
      <c r="C234" s="219"/>
      <c r="D234" s="205" t="s">
        <v>210</v>
      </c>
      <c r="E234" s="220" t="s">
        <v>22</v>
      </c>
      <c r="F234" s="221" t="s">
        <v>430</v>
      </c>
      <c r="G234" s="219"/>
      <c r="H234" s="222">
        <v>22.16</v>
      </c>
      <c r="I234" s="223"/>
      <c r="J234" s="219"/>
      <c r="K234" s="219"/>
      <c r="L234" s="224"/>
      <c r="M234" s="225"/>
      <c r="N234" s="226"/>
      <c r="O234" s="226"/>
      <c r="P234" s="226"/>
      <c r="Q234" s="226"/>
      <c r="R234" s="226"/>
      <c r="S234" s="226"/>
      <c r="T234" s="227"/>
      <c r="AT234" s="228" t="s">
        <v>210</v>
      </c>
      <c r="AU234" s="228" t="s">
        <v>83</v>
      </c>
      <c r="AV234" s="13" t="s">
        <v>83</v>
      </c>
      <c r="AW234" s="13" t="s">
        <v>38</v>
      </c>
      <c r="AX234" s="13" t="s">
        <v>75</v>
      </c>
      <c r="AY234" s="228" t="s">
        <v>195</v>
      </c>
    </row>
    <row r="235" spans="2:65" s="13" customFormat="1">
      <c r="B235" s="218"/>
      <c r="C235" s="219"/>
      <c r="D235" s="205" t="s">
        <v>210</v>
      </c>
      <c r="E235" s="220" t="s">
        <v>22</v>
      </c>
      <c r="F235" s="221" t="s">
        <v>431</v>
      </c>
      <c r="G235" s="219"/>
      <c r="H235" s="222">
        <v>21.488</v>
      </c>
      <c r="I235" s="223"/>
      <c r="J235" s="219"/>
      <c r="K235" s="219"/>
      <c r="L235" s="224"/>
      <c r="M235" s="225"/>
      <c r="N235" s="226"/>
      <c r="O235" s="226"/>
      <c r="P235" s="226"/>
      <c r="Q235" s="226"/>
      <c r="R235" s="226"/>
      <c r="S235" s="226"/>
      <c r="T235" s="227"/>
      <c r="AT235" s="228" t="s">
        <v>210</v>
      </c>
      <c r="AU235" s="228" t="s">
        <v>83</v>
      </c>
      <c r="AV235" s="13" t="s">
        <v>83</v>
      </c>
      <c r="AW235" s="13" t="s">
        <v>38</v>
      </c>
      <c r="AX235" s="13" t="s">
        <v>75</v>
      </c>
      <c r="AY235" s="228" t="s">
        <v>195</v>
      </c>
    </row>
    <row r="236" spans="2:65" s="13" customFormat="1">
      <c r="B236" s="218"/>
      <c r="C236" s="219"/>
      <c r="D236" s="205" t="s">
        <v>210</v>
      </c>
      <c r="E236" s="220" t="s">
        <v>22</v>
      </c>
      <c r="F236" s="221" t="s">
        <v>432</v>
      </c>
      <c r="G236" s="219"/>
      <c r="H236" s="222">
        <v>54.77</v>
      </c>
      <c r="I236" s="223"/>
      <c r="J236" s="219"/>
      <c r="K236" s="219"/>
      <c r="L236" s="224"/>
      <c r="M236" s="225"/>
      <c r="N236" s="226"/>
      <c r="O236" s="226"/>
      <c r="P236" s="226"/>
      <c r="Q236" s="226"/>
      <c r="R236" s="226"/>
      <c r="S236" s="226"/>
      <c r="T236" s="227"/>
      <c r="AT236" s="228" t="s">
        <v>210</v>
      </c>
      <c r="AU236" s="228" t="s">
        <v>83</v>
      </c>
      <c r="AV236" s="13" t="s">
        <v>83</v>
      </c>
      <c r="AW236" s="13" t="s">
        <v>38</v>
      </c>
      <c r="AX236" s="13" t="s">
        <v>75</v>
      </c>
      <c r="AY236" s="228" t="s">
        <v>195</v>
      </c>
    </row>
    <row r="237" spans="2:65" s="13" customFormat="1">
      <c r="B237" s="218"/>
      <c r="C237" s="219"/>
      <c r="D237" s="205" t="s">
        <v>210</v>
      </c>
      <c r="E237" s="220" t="s">
        <v>22</v>
      </c>
      <c r="F237" s="221" t="s">
        <v>433</v>
      </c>
      <c r="G237" s="219"/>
      <c r="H237" s="222">
        <v>41.7</v>
      </c>
      <c r="I237" s="223"/>
      <c r="J237" s="219"/>
      <c r="K237" s="219"/>
      <c r="L237" s="224"/>
      <c r="M237" s="225"/>
      <c r="N237" s="226"/>
      <c r="O237" s="226"/>
      <c r="P237" s="226"/>
      <c r="Q237" s="226"/>
      <c r="R237" s="226"/>
      <c r="S237" s="226"/>
      <c r="T237" s="227"/>
      <c r="AT237" s="228" t="s">
        <v>210</v>
      </c>
      <c r="AU237" s="228" t="s">
        <v>83</v>
      </c>
      <c r="AV237" s="13" t="s">
        <v>83</v>
      </c>
      <c r="AW237" s="13" t="s">
        <v>38</v>
      </c>
      <c r="AX237" s="13" t="s">
        <v>75</v>
      </c>
      <c r="AY237" s="228" t="s">
        <v>195</v>
      </c>
    </row>
    <row r="238" spans="2:65" s="13" customFormat="1">
      <c r="B238" s="218"/>
      <c r="C238" s="219"/>
      <c r="D238" s="205" t="s">
        <v>210</v>
      </c>
      <c r="E238" s="220" t="s">
        <v>22</v>
      </c>
      <c r="F238" s="221" t="s">
        <v>434</v>
      </c>
      <c r="G238" s="219"/>
      <c r="H238" s="222">
        <v>35.130000000000003</v>
      </c>
      <c r="I238" s="223"/>
      <c r="J238" s="219"/>
      <c r="K238" s="219"/>
      <c r="L238" s="224"/>
      <c r="M238" s="225"/>
      <c r="N238" s="226"/>
      <c r="O238" s="226"/>
      <c r="P238" s="226"/>
      <c r="Q238" s="226"/>
      <c r="R238" s="226"/>
      <c r="S238" s="226"/>
      <c r="T238" s="227"/>
      <c r="AT238" s="228" t="s">
        <v>210</v>
      </c>
      <c r="AU238" s="228" t="s">
        <v>83</v>
      </c>
      <c r="AV238" s="13" t="s">
        <v>83</v>
      </c>
      <c r="AW238" s="13" t="s">
        <v>38</v>
      </c>
      <c r="AX238" s="13" t="s">
        <v>75</v>
      </c>
      <c r="AY238" s="228" t="s">
        <v>195</v>
      </c>
    </row>
    <row r="239" spans="2:65" s="13" customFormat="1">
      <c r="B239" s="218"/>
      <c r="C239" s="219"/>
      <c r="D239" s="205" t="s">
        <v>210</v>
      </c>
      <c r="E239" s="220" t="s">
        <v>22</v>
      </c>
      <c r="F239" s="221" t="s">
        <v>435</v>
      </c>
      <c r="G239" s="219"/>
      <c r="H239" s="222">
        <v>36.14</v>
      </c>
      <c r="I239" s="223"/>
      <c r="J239" s="219"/>
      <c r="K239" s="219"/>
      <c r="L239" s="224"/>
      <c r="M239" s="225"/>
      <c r="N239" s="226"/>
      <c r="O239" s="226"/>
      <c r="P239" s="226"/>
      <c r="Q239" s="226"/>
      <c r="R239" s="226"/>
      <c r="S239" s="226"/>
      <c r="T239" s="227"/>
      <c r="AT239" s="228" t="s">
        <v>210</v>
      </c>
      <c r="AU239" s="228" t="s">
        <v>83</v>
      </c>
      <c r="AV239" s="13" t="s">
        <v>83</v>
      </c>
      <c r="AW239" s="13" t="s">
        <v>38</v>
      </c>
      <c r="AX239" s="13" t="s">
        <v>75</v>
      </c>
      <c r="AY239" s="228" t="s">
        <v>195</v>
      </c>
    </row>
    <row r="240" spans="2:65" s="13" customFormat="1">
      <c r="B240" s="218"/>
      <c r="C240" s="219"/>
      <c r="D240" s="205" t="s">
        <v>210</v>
      </c>
      <c r="E240" s="220" t="s">
        <v>22</v>
      </c>
      <c r="F240" s="221" t="s">
        <v>436</v>
      </c>
      <c r="G240" s="219"/>
      <c r="H240" s="222">
        <v>41.7</v>
      </c>
      <c r="I240" s="223"/>
      <c r="J240" s="219"/>
      <c r="K240" s="219"/>
      <c r="L240" s="224"/>
      <c r="M240" s="225"/>
      <c r="N240" s="226"/>
      <c r="O240" s="226"/>
      <c r="P240" s="226"/>
      <c r="Q240" s="226"/>
      <c r="R240" s="226"/>
      <c r="S240" s="226"/>
      <c r="T240" s="227"/>
      <c r="AT240" s="228" t="s">
        <v>210</v>
      </c>
      <c r="AU240" s="228" t="s">
        <v>83</v>
      </c>
      <c r="AV240" s="13" t="s">
        <v>83</v>
      </c>
      <c r="AW240" s="13" t="s">
        <v>38</v>
      </c>
      <c r="AX240" s="13" t="s">
        <v>75</v>
      </c>
      <c r="AY240" s="228" t="s">
        <v>195</v>
      </c>
    </row>
    <row r="241" spans="2:65" s="13" customFormat="1">
      <c r="B241" s="218"/>
      <c r="C241" s="219"/>
      <c r="D241" s="205" t="s">
        <v>210</v>
      </c>
      <c r="E241" s="220" t="s">
        <v>22</v>
      </c>
      <c r="F241" s="221" t="s">
        <v>437</v>
      </c>
      <c r="G241" s="219"/>
      <c r="H241" s="222">
        <v>62.473999999999997</v>
      </c>
      <c r="I241" s="223"/>
      <c r="J241" s="219"/>
      <c r="K241" s="219"/>
      <c r="L241" s="224"/>
      <c r="M241" s="225"/>
      <c r="N241" s="226"/>
      <c r="O241" s="226"/>
      <c r="P241" s="226"/>
      <c r="Q241" s="226"/>
      <c r="R241" s="226"/>
      <c r="S241" s="226"/>
      <c r="T241" s="227"/>
      <c r="AT241" s="228" t="s">
        <v>210</v>
      </c>
      <c r="AU241" s="228" t="s">
        <v>83</v>
      </c>
      <c r="AV241" s="13" t="s">
        <v>83</v>
      </c>
      <c r="AW241" s="13" t="s">
        <v>38</v>
      </c>
      <c r="AX241" s="13" t="s">
        <v>75</v>
      </c>
      <c r="AY241" s="228" t="s">
        <v>195</v>
      </c>
    </row>
    <row r="242" spans="2:65" s="14" customFormat="1">
      <c r="B242" s="229"/>
      <c r="C242" s="230"/>
      <c r="D242" s="205" t="s">
        <v>210</v>
      </c>
      <c r="E242" s="231" t="s">
        <v>22</v>
      </c>
      <c r="F242" s="232" t="s">
        <v>215</v>
      </c>
      <c r="G242" s="230"/>
      <c r="H242" s="233">
        <v>563.66600000000005</v>
      </c>
      <c r="I242" s="234"/>
      <c r="J242" s="230"/>
      <c r="K242" s="230"/>
      <c r="L242" s="235"/>
      <c r="M242" s="236"/>
      <c r="N242" s="237"/>
      <c r="O242" s="237"/>
      <c r="P242" s="237"/>
      <c r="Q242" s="237"/>
      <c r="R242" s="237"/>
      <c r="S242" s="237"/>
      <c r="T242" s="238"/>
      <c r="AT242" s="239" t="s">
        <v>210</v>
      </c>
      <c r="AU242" s="239" t="s">
        <v>83</v>
      </c>
      <c r="AV242" s="14" t="s">
        <v>216</v>
      </c>
      <c r="AW242" s="14" t="s">
        <v>38</v>
      </c>
      <c r="AX242" s="14" t="s">
        <v>75</v>
      </c>
      <c r="AY242" s="239" t="s">
        <v>195</v>
      </c>
    </row>
    <row r="243" spans="2:65" s="15" customFormat="1">
      <c r="B243" s="240"/>
      <c r="C243" s="241"/>
      <c r="D243" s="251" t="s">
        <v>210</v>
      </c>
      <c r="E243" s="252" t="s">
        <v>22</v>
      </c>
      <c r="F243" s="253" t="s">
        <v>217</v>
      </c>
      <c r="G243" s="241"/>
      <c r="H243" s="254">
        <v>563.66600000000005</v>
      </c>
      <c r="I243" s="245"/>
      <c r="J243" s="241"/>
      <c r="K243" s="241"/>
      <c r="L243" s="246"/>
      <c r="M243" s="247"/>
      <c r="N243" s="248"/>
      <c r="O243" s="248"/>
      <c r="P243" s="248"/>
      <c r="Q243" s="248"/>
      <c r="R243" s="248"/>
      <c r="S243" s="248"/>
      <c r="T243" s="249"/>
      <c r="AT243" s="250" t="s">
        <v>210</v>
      </c>
      <c r="AU243" s="250" t="s">
        <v>83</v>
      </c>
      <c r="AV243" s="15" t="s">
        <v>202</v>
      </c>
      <c r="AW243" s="15" t="s">
        <v>38</v>
      </c>
      <c r="AX243" s="15" t="s">
        <v>23</v>
      </c>
      <c r="AY243" s="250" t="s">
        <v>195</v>
      </c>
    </row>
    <row r="244" spans="2:65" s="1" customFormat="1" ht="28.8" customHeight="1">
      <c r="B244" s="36"/>
      <c r="C244" s="193" t="s">
        <v>438</v>
      </c>
      <c r="D244" s="193" t="s">
        <v>198</v>
      </c>
      <c r="E244" s="194" t="s">
        <v>439</v>
      </c>
      <c r="F244" s="195" t="s">
        <v>440</v>
      </c>
      <c r="G244" s="196" t="s">
        <v>222</v>
      </c>
      <c r="H244" s="197">
        <v>128.22</v>
      </c>
      <c r="I244" s="198"/>
      <c r="J244" s="199">
        <f>ROUND(I244*H244,2)</f>
        <v>0</v>
      </c>
      <c r="K244" s="195" t="s">
        <v>223</v>
      </c>
      <c r="L244" s="56"/>
      <c r="M244" s="200" t="s">
        <v>22</v>
      </c>
      <c r="N244" s="201" t="s">
        <v>46</v>
      </c>
      <c r="O244" s="37"/>
      <c r="P244" s="202">
        <f>O244*H244</f>
        <v>0</v>
      </c>
      <c r="Q244" s="202">
        <v>1.54E-2</v>
      </c>
      <c r="R244" s="202">
        <f>Q244*H244</f>
        <v>1.974588</v>
      </c>
      <c r="S244" s="202">
        <v>0</v>
      </c>
      <c r="T244" s="203">
        <f>S244*H244</f>
        <v>0</v>
      </c>
      <c r="AR244" s="19" t="s">
        <v>202</v>
      </c>
      <c r="AT244" s="19" t="s">
        <v>198</v>
      </c>
      <c r="AU244" s="19" t="s">
        <v>83</v>
      </c>
      <c r="AY244" s="19" t="s">
        <v>195</v>
      </c>
      <c r="BE244" s="204">
        <f>IF(N244="základní",J244,0)</f>
        <v>0</v>
      </c>
      <c r="BF244" s="204">
        <f>IF(N244="snížená",J244,0)</f>
        <v>0</v>
      </c>
      <c r="BG244" s="204">
        <f>IF(N244="zákl. přenesená",J244,0)</f>
        <v>0</v>
      </c>
      <c r="BH244" s="204">
        <f>IF(N244="sníž. přenesená",J244,0)</f>
        <v>0</v>
      </c>
      <c r="BI244" s="204">
        <f>IF(N244="nulová",J244,0)</f>
        <v>0</v>
      </c>
      <c r="BJ244" s="19" t="s">
        <v>23</v>
      </c>
      <c r="BK244" s="204">
        <f>ROUND(I244*H244,2)</f>
        <v>0</v>
      </c>
      <c r="BL244" s="19" t="s">
        <v>202</v>
      </c>
      <c r="BM244" s="19" t="s">
        <v>441</v>
      </c>
    </row>
    <row r="245" spans="2:65" s="1" customFormat="1" ht="72">
      <c r="B245" s="36"/>
      <c r="C245" s="58"/>
      <c r="D245" s="205" t="s">
        <v>225</v>
      </c>
      <c r="E245" s="58"/>
      <c r="F245" s="206" t="s">
        <v>442</v>
      </c>
      <c r="G245" s="58"/>
      <c r="H245" s="58"/>
      <c r="I245" s="163"/>
      <c r="J245" s="58"/>
      <c r="K245" s="58"/>
      <c r="L245" s="56"/>
      <c r="M245" s="73"/>
      <c r="N245" s="37"/>
      <c r="O245" s="37"/>
      <c r="P245" s="37"/>
      <c r="Q245" s="37"/>
      <c r="R245" s="37"/>
      <c r="S245" s="37"/>
      <c r="T245" s="74"/>
      <c r="AT245" s="19" t="s">
        <v>225</v>
      </c>
      <c r="AU245" s="19" t="s">
        <v>83</v>
      </c>
    </row>
    <row r="246" spans="2:65" s="12" customFormat="1">
      <c r="B246" s="207"/>
      <c r="C246" s="208"/>
      <c r="D246" s="205" t="s">
        <v>210</v>
      </c>
      <c r="E246" s="209" t="s">
        <v>22</v>
      </c>
      <c r="F246" s="210" t="s">
        <v>383</v>
      </c>
      <c r="G246" s="208"/>
      <c r="H246" s="211" t="s">
        <v>22</v>
      </c>
      <c r="I246" s="212"/>
      <c r="J246" s="208"/>
      <c r="K246" s="208"/>
      <c r="L246" s="213"/>
      <c r="M246" s="214"/>
      <c r="N246" s="215"/>
      <c r="O246" s="215"/>
      <c r="P246" s="215"/>
      <c r="Q246" s="215"/>
      <c r="R246" s="215"/>
      <c r="S246" s="215"/>
      <c r="T246" s="216"/>
      <c r="AT246" s="217" t="s">
        <v>210</v>
      </c>
      <c r="AU246" s="217" t="s">
        <v>83</v>
      </c>
      <c r="AV246" s="12" t="s">
        <v>23</v>
      </c>
      <c r="AW246" s="12" t="s">
        <v>38</v>
      </c>
      <c r="AX246" s="12" t="s">
        <v>75</v>
      </c>
      <c r="AY246" s="217" t="s">
        <v>195</v>
      </c>
    </row>
    <row r="247" spans="2:65" s="13" customFormat="1">
      <c r="B247" s="218"/>
      <c r="C247" s="219"/>
      <c r="D247" s="205" t="s">
        <v>210</v>
      </c>
      <c r="E247" s="220" t="s">
        <v>22</v>
      </c>
      <c r="F247" s="221" t="s">
        <v>443</v>
      </c>
      <c r="G247" s="219"/>
      <c r="H247" s="222">
        <v>34.4</v>
      </c>
      <c r="I247" s="223"/>
      <c r="J247" s="219"/>
      <c r="K247" s="219"/>
      <c r="L247" s="224"/>
      <c r="M247" s="225"/>
      <c r="N247" s="226"/>
      <c r="O247" s="226"/>
      <c r="P247" s="226"/>
      <c r="Q247" s="226"/>
      <c r="R247" s="226"/>
      <c r="S247" s="226"/>
      <c r="T247" s="227"/>
      <c r="AT247" s="228" t="s">
        <v>210</v>
      </c>
      <c r="AU247" s="228" t="s">
        <v>83</v>
      </c>
      <c r="AV247" s="13" t="s">
        <v>83</v>
      </c>
      <c r="AW247" s="13" t="s">
        <v>38</v>
      </c>
      <c r="AX247" s="13" t="s">
        <v>75</v>
      </c>
      <c r="AY247" s="228" t="s">
        <v>195</v>
      </c>
    </row>
    <row r="248" spans="2:65" s="13" customFormat="1">
      <c r="B248" s="218"/>
      <c r="C248" s="219"/>
      <c r="D248" s="205" t="s">
        <v>210</v>
      </c>
      <c r="E248" s="220" t="s">
        <v>22</v>
      </c>
      <c r="F248" s="221" t="s">
        <v>444</v>
      </c>
      <c r="G248" s="219"/>
      <c r="H248" s="222">
        <v>29.28</v>
      </c>
      <c r="I248" s="223"/>
      <c r="J248" s="219"/>
      <c r="K248" s="219"/>
      <c r="L248" s="224"/>
      <c r="M248" s="225"/>
      <c r="N248" s="226"/>
      <c r="O248" s="226"/>
      <c r="P248" s="226"/>
      <c r="Q248" s="226"/>
      <c r="R248" s="226"/>
      <c r="S248" s="226"/>
      <c r="T248" s="227"/>
      <c r="AT248" s="228" t="s">
        <v>210</v>
      </c>
      <c r="AU248" s="228" t="s">
        <v>83</v>
      </c>
      <c r="AV248" s="13" t="s">
        <v>83</v>
      </c>
      <c r="AW248" s="13" t="s">
        <v>38</v>
      </c>
      <c r="AX248" s="13" t="s">
        <v>75</v>
      </c>
      <c r="AY248" s="228" t="s">
        <v>195</v>
      </c>
    </row>
    <row r="249" spans="2:65" s="13" customFormat="1">
      <c r="B249" s="218"/>
      <c r="C249" s="219"/>
      <c r="D249" s="205" t="s">
        <v>210</v>
      </c>
      <c r="E249" s="220" t="s">
        <v>22</v>
      </c>
      <c r="F249" s="221" t="s">
        <v>445</v>
      </c>
      <c r="G249" s="219"/>
      <c r="H249" s="222">
        <v>30.14</v>
      </c>
      <c r="I249" s="223"/>
      <c r="J249" s="219"/>
      <c r="K249" s="219"/>
      <c r="L249" s="224"/>
      <c r="M249" s="225"/>
      <c r="N249" s="226"/>
      <c r="O249" s="226"/>
      <c r="P249" s="226"/>
      <c r="Q249" s="226"/>
      <c r="R249" s="226"/>
      <c r="S249" s="226"/>
      <c r="T249" s="227"/>
      <c r="AT249" s="228" t="s">
        <v>210</v>
      </c>
      <c r="AU249" s="228" t="s">
        <v>83</v>
      </c>
      <c r="AV249" s="13" t="s">
        <v>83</v>
      </c>
      <c r="AW249" s="13" t="s">
        <v>38</v>
      </c>
      <c r="AX249" s="13" t="s">
        <v>75</v>
      </c>
      <c r="AY249" s="228" t="s">
        <v>195</v>
      </c>
    </row>
    <row r="250" spans="2:65" s="13" customFormat="1">
      <c r="B250" s="218"/>
      <c r="C250" s="219"/>
      <c r="D250" s="205" t="s">
        <v>210</v>
      </c>
      <c r="E250" s="220" t="s">
        <v>22</v>
      </c>
      <c r="F250" s="221" t="s">
        <v>446</v>
      </c>
      <c r="G250" s="219"/>
      <c r="H250" s="222">
        <v>34.4</v>
      </c>
      <c r="I250" s="223"/>
      <c r="J250" s="219"/>
      <c r="K250" s="219"/>
      <c r="L250" s="224"/>
      <c r="M250" s="225"/>
      <c r="N250" s="226"/>
      <c r="O250" s="226"/>
      <c r="P250" s="226"/>
      <c r="Q250" s="226"/>
      <c r="R250" s="226"/>
      <c r="S250" s="226"/>
      <c r="T250" s="227"/>
      <c r="AT250" s="228" t="s">
        <v>210</v>
      </c>
      <c r="AU250" s="228" t="s">
        <v>83</v>
      </c>
      <c r="AV250" s="13" t="s">
        <v>83</v>
      </c>
      <c r="AW250" s="13" t="s">
        <v>38</v>
      </c>
      <c r="AX250" s="13" t="s">
        <v>75</v>
      </c>
      <c r="AY250" s="228" t="s">
        <v>195</v>
      </c>
    </row>
    <row r="251" spans="2:65" s="14" customFormat="1">
      <c r="B251" s="229"/>
      <c r="C251" s="230"/>
      <c r="D251" s="205" t="s">
        <v>210</v>
      </c>
      <c r="E251" s="231" t="s">
        <v>22</v>
      </c>
      <c r="F251" s="232" t="s">
        <v>215</v>
      </c>
      <c r="G251" s="230"/>
      <c r="H251" s="233">
        <v>128.22</v>
      </c>
      <c r="I251" s="234"/>
      <c r="J251" s="230"/>
      <c r="K251" s="230"/>
      <c r="L251" s="235"/>
      <c r="M251" s="236"/>
      <c r="N251" s="237"/>
      <c r="O251" s="237"/>
      <c r="P251" s="237"/>
      <c r="Q251" s="237"/>
      <c r="R251" s="237"/>
      <c r="S251" s="237"/>
      <c r="T251" s="238"/>
      <c r="AT251" s="239" t="s">
        <v>210</v>
      </c>
      <c r="AU251" s="239" t="s">
        <v>83</v>
      </c>
      <c r="AV251" s="14" t="s">
        <v>216</v>
      </c>
      <c r="AW251" s="14" t="s">
        <v>38</v>
      </c>
      <c r="AX251" s="14" t="s">
        <v>75</v>
      </c>
      <c r="AY251" s="239" t="s">
        <v>195</v>
      </c>
    </row>
    <row r="252" spans="2:65" s="15" customFormat="1">
      <c r="B252" s="240"/>
      <c r="C252" s="241"/>
      <c r="D252" s="251" t="s">
        <v>210</v>
      </c>
      <c r="E252" s="252" t="s">
        <v>22</v>
      </c>
      <c r="F252" s="253" t="s">
        <v>217</v>
      </c>
      <c r="G252" s="241"/>
      <c r="H252" s="254">
        <v>128.22</v>
      </c>
      <c r="I252" s="245"/>
      <c r="J252" s="241"/>
      <c r="K252" s="241"/>
      <c r="L252" s="246"/>
      <c r="M252" s="247"/>
      <c r="N252" s="248"/>
      <c r="O252" s="248"/>
      <c r="P252" s="248"/>
      <c r="Q252" s="248"/>
      <c r="R252" s="248"/>
      <c r="S252" s="248"/>
      <c r="T252" s="249"/>
      <c r="AT252" s="250" t="s">
        <v>210</v>
      </c>
      <c r="AU252" s="250" t="s">
        <v>83</v>
      </c>
      <c r="AV252" s="15" t="s">
        <v>202</v>
      </c>
      <c r="AW252" s="15" t="s">
        <v>38</v>
      </c>
      <c r="AX252" s="15" t="s">
        <v>23</v>
      </c>
      <c r="AY252" s="250" t="s">
        <v>195</v>
      </c>
    </row>
    <row r="253" spans="2:65" s="1" customFormat="1" ht="40.200000000000003" customHeight="1">
      <c r="B253" s="36"/>
      <c r="C253" s="193" t="s">
        <v>447</v>
      </c>
      <c r="D253" s="193" t="s">
        <v>198</v>
      </c>
      <c r="E253" s="194" t="s">
        <v>448</v>
      </c>
      <c r="F253" s="195" t="s">
        <v>449</v>
      </c>
      <c r="G253" s="196" t="s">
        <v>222</v>
      </c>
      <c r="H253" s="197">
        <v>435.44600000000003</v>
      </c>
      <c r="I253" s="198"/>
      <c r="J253" s="199">
        <f>ROUND(I253*H253,2)</f>
        <v>0</v>
      </c>
      <c r="K253" s="195" t="s">
        <v>223</v>
      </c>
      <c r="L253" s="56"/>
      <c r="M253" s="200" t="s">
        <v>22</v>
      </c>
      <c r="N253" s="201" t="s">
        <v>46</v>
      </c>
      <c r="O253" s="37"/>
      <c r="P253" s="202">
        <f>O253*H253</f>
        <v>0</v>
      </c>
      <c r="Q253" s="202">
        <v>1.8380000000000001E-2</v>
      </c>
      <c r="R253" s="202">
        <f>Q253*H253</f>
        <v>8.0034974800000001</v>
      </c>
      <c r="S253" s="202">
        <v>0</v>
      </c>
      <c r="T253" s="203">
        <f>S253*H253</f>
        <v>0</v>
      </c>
      <c r="AR253" s="19" t="s">
        <v>202</v>
      </c>
      <c r="AT253" s="19" t="s">
        <v>198</v>
      </c>
      <c r="AU253" s="19" t="s">
        <v>83</v>
      </c>
      <c r="AY253" s="19" t="s">
        <v>195</v>
      </c>
      <c r="BE253" s="204">
        <f>IF(N253="základní",J253,0)</f>
        <v>0</v>
      </c>
      <c r="BF253" s="204">
        <f>IF(N253="snížená",J253,0)</f>
        <v>0</v>
      </c>
      <c r="BG253" s="204">
        <f>IF(N253="zákl. přenesená",J253,0)</f>
        <v>0</v>
      </c>
      <c r="BH253" s="204">
        <f>IF(N253="sníž. přenesená",J253,0)</f>
        <v>0</v>
      </c>
      <c r="BI253" s="204">
        <f>IF(N253="nulová",J253,0)</f>
        <v>0</v>
      </c>
      <c r="BJ253" s="19" t="s">
        <v>23</v>
      </c>
      <c r="BK253" s="204">
        <f>ROUND(I253*H253,2)</f>
        <v>0</v>
      </c>
      <c r="BL253" s="19" t="s">
        <v>202</v>
      </c>
      <c r="BM253" s="19" t="s">
        <v>450</v>
      </c>
    </row>
    <row r="254" spans="2:65" s="1" customFormat="1" ht="72">
      <c r="B254" s="36"/>
      <c r="C254" s="58"/>
      <c r="D254" s="205" t="s">
        <v>225</v>
      </c>
      <c r="E254" s="58"/>
      <c r="F254" s="206" t="s">
        <v>442</v>
      </c>
      <c r="G254" s="58"/>
      <c r="H254" s="58"/>
      <c r="I254" s="163"/>
      <c r="J254" s="58"/>
      <c r="K254" s="58"/>
      <c r="L254" s="56"/>
      <c r="M254" s="73"/>
      <c r="N254" s="37"/>
      <c r="O254" s="37"/>
      <c r="P254" s="37"/>
      <c r="Q254" s="37"/>
      <c r="R254" s="37"/>
      <c r="S254" s="37"/>
      <c r="T254" s="74"/>
      <c r="AT254" s="19" t="s">
        <v>225</v>
      </c>
      <c r="AU254" s="19" t="s">
        <v>83</v>
      </c>
    </row>
    <row r="255" spans="2:65" s="12" customFormat="1">
      <c r="B255" s="207"/>
      <c r="C255" s="208"/>
      <c r="D255" s="205" t="s">
        <v>210</v>
      </c>
      <c r="E255" s="209" t="s">
        <v>22</v>
      </c>
      <c r="F255" s="210" t="s">
        <v>383</v>
      </c>
      <c r="G255" s="208"/>
      <c r="H255" s="211" t="s">
        <v>22</v>
      </c>
      <c r="I255" s="212"/>
      <c r="J255" s="208"/>
      <c r="K255" s="208"/>
      <c r="L255" s="213"/>
      <c r="M255" s="214"/>
      <c r="N255" s="215"/>
      <c r="O255" s="215"/>
      <c r="P255" s="215"/>
      <c r="Q255" s="215"/>
      <c r="R255" s="215"/>
      <c r="S255" s="215"/>
      <c r="T255" s="216"/>
      <c r="AT255" s="217" t="s">
        <v>210</v>
      </c>
      <c r="AU255" s="217" t="s">
        <v>83</v>
      </c>
      <c r="AV255" s="12" t="s">
        <v>23</v>
      </c>
      <c r="AW255" s="12" t="s">
        <v>38</v>
      </c>
      <c r="AX255" s="12" t="s">
        <v>75</v>
      </c>
      <c r="AY255" s="217" t="s">
        <v>195</v>
      </c>
    </row>
    <row r="256" spans="2:65" s="13" customFormat="1">
      <c r="B256" s="218"/>
      <c r="C256" s="219"/>
      <c r="D256" s="205" t="s">
        <v>210</v>
      </c>
      <c r="E256" s="220" t="s">
        <v>22</v>
      </c>
      <c r="F256" s="221" t="s">
        <v>427</v>
      </c>
      <c r="G256" s="219"/>
      <c r="H256" s="222">
        <v>41.411999999999999</v>
      </c>
      <c r="I256" s="223"/>
      <c r="J256" s="219"/>
      <c r="K256" s="219"/>
      <c r="L256" s="224"/>
      <c r="M256" s="225"/>
      <c r="N256" s="226"/>
      <c r="O256" s="226"/>
      <c r="P256" s="226"/>
      <c r="Q256" s="226"/>
      <c r="R256" s="226"/>
      <c r="S256" s="226"/>
      <c r="T256" s="227"/>
      <c r="AT256" s="228" t="s">
        <v>210</v>
      </c>
      <c r="AU256" s="228" t="s">
        <v>83</v>
      </c>
      <c r="AV256" s="13" t="s">
        <v>83</v>
      </c>
      <c r="AW256" s="13" t="s">
        <v>38</v>
      </c>
      <c r="AX256" s="13" t="s">
        <v>75</v>
      </c>
      <c r="AY256" s="228" t="s">
        <v>195</v>
      </c>
    </row>
    <row r="257" spans="2:65" s="13" customFormat="1" ht="36">
      <c r="B257" s="218"/>
      <c r="C257" s="219"/>
      <c r="D257" s="205" t="s">
        <v>210</v>
      </c>
      <c r="E257" s="220" t="s">
        <v>22</v>
      </c>
      <c r="F257" s="221" t="s">
        <v>428</v>
      </c>
      <c r="G257" s="219"/>
      <c r="H257" s="222">
        <v>162.9</v>
      </c>
      <c r="I257" s="223"/>
      <c r="J257" s="219"/>
      <c r="K257" s="219"/>
      <c r="L257" s="224"/>
      <c r="M257" s="225"/>
      <c r="N257" s="226"/>
      <c r="O257" s="226"/>
      <c r="P257" s="226"/>
      <c r="Q257" s="226"/>
      <c r="R257" s="226"/>
      <c r="S257" s="226"/>
      <c r="T257" s="227"/>
      <c r="AT257" s="228" t="s">
        <v>210</v>
      </c>
      <c r="AU257" s="228" t="s">
        <v>83</v>
      </c>
      <c r="AV257" s="13" t="s">
        <v>83</v>
      </c>
      <c r="AW257" s="13" t="s">
        <v>38</v>
      </c>
      <c r="AX257" s="13" t="s">
        <v>75</v>
      </c>
      <c r="AY257" s="228" t="s">
        <v>195</v>
      </c>
    </row>
    <row r="258" spans="2:65" s="13" customFormat="1">
      <c r="B258" s="218"/>
      <c r="C258" s="219"/>
      <c r="D258" s="205" t="s">
        <v>210</v>
      </c>
      <c r="E258" s="220" t="s">
        <v>22</v>
      </c>
      <c r="F258" s="221" t="s">
        <v>429</v>
      </c>
      <c r="G258" s="219"/>
      <c r="H258" s="222">
        <v>43.792000000000002</v>
      </c>
      <c r="I258" s="223"/>
      <c r="J258" s="219"/>
      <c r="K258" s="219"/>
      <c r="L258" s="224"/>
      <c r="M258" s="225"/>
      <c r="N258" s="226"/>
      <c r="O258" s="226"/>
      <c r="P258" s="226"/>
      <c r="Q258" s="226"/>
      <c r="R258" s="226"/>
      <c r="S258" s="226"/>
      <c r="T258" s="227"/>
      <c r="AT258" s="228" t="s">
        <v>210</v>
      </c>
      <c r="AU258" s="228" t="s">
        <v>83</v>
      </c>
      <c r="AV258" s="13" t="s">
        <v>83</v>
      </c>
      <c r="AW258" s="13" t="s">
        <v>38</v>
      </c>
      <c r="AX258" s="13" t="s">
        <v>75</v>
      </c>
      <c r="AY258" s="228" t="s">
        <v>195</v>
      </c>
    </row>
    <row r="259" spans="2:65" s="13" customFormat="1">
      <c r="B259" s="218"/>
      <c r="C259" s="219"/>
      <c r="D259" s="205" t="s">
        <v>210</v>
      </c>
      <c r="E259" s="220" t="s">
        <v>22</v>
      </c>
      <c r="F259" s="221" t="s">
        <v>430</v>
      </c>
      <c r="G259" s="219"/>
      <c r="H259" s="222">
        <v>22.16</v>
      </c>
      <c r="I259" s="223"/>
      <c r="J259" s="219"/>
      <c r="K259" s="219"/>
      <c r="L259" s="224"/>
      <c r="M259" s="225"/>
      <c r="N259" s="226"/>
      <c r="O259" s="226"/>
      <c r="P259" s="226"/>
      <c r="Q259" s="226"/>
      <c r="R259" s="226"/>
      <c r="S259" s="226"/>
      <c r="T259" s="227"/>
      <c r="AT259" s="228" t="s">
        <v>210</v>
      </c>
      <c r="AU259" s="228" t="s">
        <v>83</v>
      </c>
      <c r="AV259" s="13" t="s">
        <v>83</v>
      </c>
      <c r="AW259" s="13" t="s">
        <v>38</v>
      </c>
      <c r="AX259" s="13" t="s">
        <v>75</v>
      </c>
      <c r="AY259" s="228" t="s">
        <v>195</v>
      </c>
    </row>
    <row r="260" spans="2:65" s="13" customFormat="1">
      <c r="B260" s="218"/>
      <c r="C260" s="219"/>
      <c r="D260" s="205" t="s">
        <v>210</v>
      </c>
      <c r="E260" s="220" t="s">
        <v>22</v>
      </c>
      <c r="F260" s="221" t="s">
        <v>431</v>
      </c>
      <c r="G260" s="219"/>
      <c r="H260" s="222">
        <v>21.488</v>
      </c>
      <c r="I260" s="223"/>
      <c r="J260" s="219"/>
      <c r="K260" s="219"/>
      <c r="L260" s="224"/>
      <c r="M260" s="225"/>
      <c r="N260" s="226"/>
      <c r="O260" s="226"/>
      <c r="P260" s="226"/>
      <c r="Q260" s="226"/>
      <c r="R260" s="226"/>
      <c r="S260" s="226"/>
      <c r="T260" s="227"/>
      <c r="AT260" s="228" t="s">
        <v>210</v>
      </c>
      <c r="AU260" s="228" t="s">
        <v>83</v>
      </c>
      <c r="AV260" s="13" t="s">
        <v>83</v>
      </c>
      <c r="AW260" s="13" t="s">
        <v>38</v>
      </c>
      <c r="AX260" s="13" t="s">
        <v>75</v>
      </c>
      <c r="AY260" s="228" t="s">
        <v>195</v>
      </c>
    </row>
    <row r="261" spans="2:65" s="13" customFormat="1">
      <c r="B261" s="218"/>
      <c r="C261" s="219"/>
      <c r="D261" s="205" t="s">
        <v>210</v>
      </c>
      <c r="E261" s="220" t="s">
        <v>22</v>
      </c>
      <c r="F261" s="221" t="s">
        <v>432</v>
      </c>
      <c r="G261" s="219"/>
      <c r="H261" s="222">
        <v>54.77</v>
      </c>
      <c r="I261" s="223"/>
      <c r="J261" s="219"/>
      <c r="K261" s="219"/>
      <c r="L261" s="224"/>
      <c r="M261" s="225"/>
      <c r="N261" s="226"/>
      <c r="O261" s="226"/>
      <c r="P261" s="226"/>
      <c r="Q261" s="226"/>
      <c r="R261" s="226"/>
      <c r="S261" s="226"/>
      <c r="T261" s="227"/>
      <c r="AT261" s="228" t="s">
        <v>210</v>
      </c>
      <c r="AU261" s="228" t="s">
        <v>83</v>
      </c>
      <c r="AV261" s="13" t="s">
        <v>83</v>
      </c>
      <c r="AW261" s="13" t="s">
        <v>38</v>
      </c>
      <c r="AX261" s="13" t="s">
        <v>75</v>
      </c>
      <c r="AY261" s="228" t="s">
        <v>195</v>
      </c>
    </row>
    <row r="262" spans="2:65" s="13" customFormat="1">
      <c r="B262" s="218"/>
      <c r="C262" s="219"/>
      <c r="D262" s="205" t="s">
        <v>210</v>
      </c>
      <c r="E262" s="220" t="s">
        <v>22</v>
      </c>
      <c r="F262" s="221" t="s">
        <v>451</v>
      </c>
      <c r="G262" s="219"/>
      <c r="H262" s="222">
        <v>7.3</v>
      </c>
      <c r="I262" s="223"/>
      <c r="J262" s="219"/>
      <c r="K262" s="219"/>
      <c r="L262" s="224"/>
      <c r="M262" s="225"/>
      <c r="N262" s="226"/>
      <c r="O262" s="226"/>
      <c r="P262" s="226"/>
      <c r="Q262" s="226"/>
      <c r="R262" s="226"/>
      <c r="S262" s="226"/>
      <c r="T262" s="227"/>
      <c r="AT262" s="228" t="s">
        <v>210</v>
      </c>
      <c r="AU262" s="228" t="s">
        <v>83</v>
      </c>
      <c r="AV262" s="13" t="s">
        <v>83</v>
      </c>
      <c r="AW262" s="13" t="s">
        <v>38</v>
      </c>
      <c r="AX262" s="13" t="s">
        <v>75</v>
      </c>
      <c r="AY262" s="228" t="s">
        <v>195</v>
      </c>
    </row>
    <row r="263" spans="2:65" s="13" customFormat="1">
      <c r="B263" s="218"/>
      <c r="C263" s="219"/>
      <c r="D263" s="205" t="s">
        <v>210</v>
      </c>
      <c r="E263" s="220" t="s">
        <v>22</v>
      </c>
      <c r="F263" s="221" t="s">
        <v>452</v>
      </c>
      <c r="G263" s="219"/>
      <c r="H263" s="222">
        <v>5.85</v>
      </c>
      <c r="I263" s="223"/>
      <c r="J263" s="219"/>
      <c r="K263" s="219"/>
      <c r="L263" s="224"/>
      <c r="M263" s="225"/>
      <c r="N263" s="226"/>
      <c r="O263" s="226"/>
      <c r="P263" s="226"/>
      <c r="Q263" s="226"/>
      <c r="R263" s="226"/>
      <c r="S263" s="226"/>
      <c r="T263" s="227"/>
      <c r="AT263" s="228" t="s">
        <v>210</v>
      </c>
      <c r="AU263" s="228" t="s">
        <v>83</v>
      </c>
      <c r="AV263" s="13" t="s">
        <v>83</v>
      </c>
      <c r="AW263" s="13" t="s">
        <v>38</v>
      </c>
      <c r="AX263" s="13" t="s">
        <v>75</v>
      </c>
      <c r="AY263" s="228" t="s">
        <v>195</v>
      </c>
    </row>
    <row r="264" spans="2:65" s="13" customFormat="1">
      <c r="B264" s="218"/>
      <c r="C264" s="219"/>
      <c r="D264" s="205" t="s">
        <v>210</v>
      </c>
      <c r="E264" s="220" t="s">
        <v>22</v>
      </c>
      <c r="F264" s="221" t="s">
        <v>453</v>
      </c>
      <c r="G264" s="219"/>
      <c r="H264" s="222">
        <v>6</v>
      </c>
      <c r="I264" s="223"/>
      <c r="J264" s="219"/>
      <c r="K264" s="219"/>
      <c r="L264" s="224"/>
      <c r="M264" s="225"/>
      <c r="N264" s="226"/>
      <c r="O264" s="226"/>
      <c r="P264" s="226"/>
      <c r="Q264" s="226"/>
      <c r="R264" s="226"/>
      <c r="S264" s="226"/>
      <c r="T264" s="227"/>
      <c r="AT264" s="228" t="s">
        <v>210</v>
      </c>
      <c r="AU264" s="228" t="s">
        <v>83</v>
      </c>
      <c r="AV264" s="13" t="s">
        <v>83</v>
      </c>
      <c r="AW264" s="13" t="s">
        <v>38</v>
      </c>
      <c r="AX264" s="13" t="s">
        <v>75</v>
      </c>
      <c r="AY264" s="228" t="s">
        <v>195</v>
      </c>
    </row>
    <row r="265" spans="2:65" s="13" customFormat="1">
      <c r="B265" s="218"/>
      <c r="C265" s="219"/>
      <c r="D265" s="205" t="s">
        <v>210</v>
      </c>
      <c r="E265" s="220" t="s">
        <v>22</v>
      </c>
      <c r="F265" s="221" t="s">
        <v>454</v>
      </c>
      <c r="G265" s="219"/>
      <c r="H265" s="222">
        <v>7.3</v>
      </c>
      <c r="I265" s="223"/>
      <c r="J265" s="219"/>
      <c r="K265" s="219"/>
      <c r="L265" s="224"/>
      <c r="M265" s="225"/>
      <c r="N265" s="226"/>
      <c r="O265" s="226"/>
      <c r="P265" s="226"/>
      <c r="Q265" s="226"/>
      <c r="R265" s="226"/>
      <c r="S265" s="226"/>
      <c r="T265" s="227"/>
      <c r="AT265" s="228" t="s">
        <v>210</v>
      </c>
      <c r="AU265" s="228" t="s">
        <v>83</v>
      </c>
      <c r="AV265" s="13" t="s">
        <v>83</v>
      </c>
      <c r="AW265" s="13" t="s">
        <v>38</v>
      </c>
      <c r="AX265" s="13" t="s">
        <v>75</v>
      </c>
      <c r="AY265" s="228" t="s">
        <v>195</v>
      </c>
    </row>
    <row r="266" spans="2:65" s="13" customFormat="1">
      <c r="B266" s="218"/>
      <c r="C266" s="219"/>
      <c r="D266" s="205" t="s">
        <v>210</v>
      </c>
      <c r="E266" s="220" t="s">
        <v>22</v>
      </c>
      <c r="F266" s="221" t="s">
        <v>437</v>
      </c>
      <c r="G266" s="219"/>
      <c r="H266" s="222">
        <v>62.473999999999997</v>
      </c>
      <c r="I266" s="223"/>
      <c r="J266" s="219"/>
      <c r="K266" s="219"/>
      <c r="L266" s="224"/>
      <c r="M266" s="225"/>
      <c r="N266" s="226"/>
      <c r="O266" s="226"/>
      <c r="P266" s="226"/>
      <c r="Q266" s="226"/>
      <c r="R266" s="226"/>
      <c r="S266" s="226"/>
      <c r="T266" s="227"/>
      <c r="AT266" s="228" t="s">
        <v>210</v>
      </c>
      <c r="AU266" s="228" t="s">
        <v>83</v>
      </c>
      <c r="AV266" s="13" t="s">
        <v>83</v>
      </c>
      <c r="AW266" s="13" t="s">
        <v>38</v>
      </c>
      <c r="AX266" s="13" t="s">
        <v>75</v>
      </c>
      <c r="AY266" s="228" t="s">
        <v>195</v>
      </c>
    </row>
    <row r="267" spans="2:65" s="14" customFormat="1">
      <c r="B267" s="229"/>
      <c r="C267" s="230"/>
      <c r="D267" s="205" t="s">
        <v>210</v>
      </c>
      <c r="E267" s="231" t="s">
        <v>22</v>
      </c>
      <c r="F267" s="232" t="s">
        <v>215</v>
      </c>
      <c r="G267" s="230"/>
      <c r="H267" s="233">
        <v>435.44600000000003</v>
      </c>
      <c r="I267" s="234"/>
      <c r="J267" s="230"/>
      <c r="K267" s="230"/>
      <c r="L267" s="235"/>
      <c r="M267" s="236"/>
      <c r="N267" s="237"/>
      <c r="O267" s="237"/>
      <c r="P267" s="237"/>
      <c r="Q267" s="237"/>
      <c r="R267" s="237"/>
      <c r="S267" s="237"/>
      <c r="T267" s="238"/>
      <c r="AT267" s="239" t="s">
        <v>210</v>
      </c>
      <c r="AU267" s="239" t="s">
        <v>83</v>
      </c>
      <c r="AV267" s="14" t="s">
        <v>216</v>
      </c>
      <c r="AW267" s="14" t="s">
        <v>38</v>
      </c>
      <c r="AX267" s="14" t="s">
        <v>75</v>
      </c>
      <c r="AY267" s="239" t="s">
        <v>195</v>
      </c>
    </row>
    <row r="268" spans="2:65" s="15" customFormat="1">
      <c r="B268" s="240"/>
      <c r="C268" s="241"/>
      <c r="D268" s="251" t="s">
        <v>210</v>
      </c>
      <c r="E268" s="252" t="s">
        <v>22</v>
      </c>
      <c r="F268" s="253" t="s">
        <v>217</v>
      </c>
      <c r="G268" s="241"/>
      <c r="H268" s="254">
        <v>435.44600000000003</v>
      </c>
      <c r="I268" s="245"/>
      <c r="J268" s="241"/>
      <c r="K268" s="241"/>
      <c r="L268" s="246"/>
      <c r="M268" s="247"/>
      <c r="N268" s="248"/>
      <c r="O268" s="248"/>
      <c r="P268" s="248"/>
      <c r="Q268" s="248"/>
      <c r="R268" s="248"/>
      <c r="S268" s="248"/>
      <c r="T268" s="249"/>
      <c r="AT268" s="250" t="s">
        <v>210</v>
      </c>
      <c r="AU268" s="250" t="s">
        <v>83</v>
      </c>
      <c r="AV268" s="15" t="s">
        <v>202</v>
      </c>
      <c r="AW268" s="15" t="s">
        <v>38</v>
      </c>
      <c r="AX268" s="15" t="s">
        <v>23</v>
      </c>
      <c r="AY268" s="250" t="s">
        <v>195</v>
      </c>
    </row>
    <row r="269" spans="2:65" s="1" customFormat="1" ht="28.8" customHeight="1">
      <c r="B269" s="36"/>
      <c r="C269" s="193" t="s">
        <v>7</v>
      </c>
      <c r="D269" s="193" t="s">
        <v>198</v>
      </c>
      <c r="E269" s="194" t="s">
        <v>455</v>
      </c>
      <c r="F269" s="195" t="s">
        <v>456</v>
      </c>
      <c r="G269" s="196" t="s">
        <v>222</v>
      </c>
      <c r="H269" s="197">
        <v>39.4</v>
      </c>
      <c r="I269" s="198"/>
      <c r="J269" s="199">
        <f>ROUND(I269*H269,2)</f>
        <v>0</v>
      </c>
      <c r="K269" s="195" t="s">
        <v>223</v>
      </c>
      <c r="L269" s="56"/>
      <c r="M269" s="200" t="s">
        <v>22</v>
      </c>
      <c r="N269" s="201" t="s">
        <v>46</v>
      </c>
      <c r="O269" s="37"/>
      <c r="P269" s="202">
        <f>O269*H269</f>
        <v>0</v>
      </c>
      <c r="Q269" s="202">
        <v>2.5999999999999998E-4</v>
      </c>
      <c r="R269" s="202">
        <f>Q269*H269</f>
        <v>1.0243999999999998E-2</v>
      </c>
      <c r="S269" s="202">
        <v>0</v>
      </c>
      <c r="T269" s="203">
        <f>S269*H269</f>
        <v>0</v>
      </c>
      <c r="AR269" s="19" t="s">
        <v>202</v>
      </c>
      <c r="AT269" s="19" t="s">
        <v>198</v>
      </c>
      <c r="AU269" s="19" t="s">
        <v>83</v>
      </c>
      <c r="AY269" s="19" t="s">
        <v>195</v>
      </c>
      <c r="BE269" s="204">
        <f>IF(N269="základní",J269,0)</f>
        <v>0</v>
      </c>
      <c r="BF269" s="204">
        <f>IF(N269="snížená",J269,0)</f>
        <v>0</v>
      </c>
      <c r="BG269" s="204">
        <f>IF(N269="zákl. přenesená",J269,0)</f>
        <v>0</v>
      </c>
      <c r="BH269" s="204">
        <f>IF(N269="sníž. přenesená",J269,0)</f>
        <v>0</v>
      </c>
      <c r="BI269" s="204">
        <f>IF(N269="nulová",J269,0)</f>
        <v>0</v>
      </c>
      <c r="BJ269" s="19" t="s">
        <v>23</v>
      </c>
      <c r="BK269" s="204">
        <f>ROUND(I269*H269,2)</f>
        <v>0</v>
      </c>
      <c r="BL269" s="19" t="s">
        <v>202</v>
      </c>
      <c r="BM269" s="19" t="s">
        <v>457</v>
      </c>
    </row>
    <row r="270" spans="2:65" s="12" customFormat="1">
      <c r="B270" s="207"/>
      <c r="C270" s="208"/>
      <c r="D270" s="205" t="s">
        <v>210</v>
      </c>
      <c r="E270" s="209" t="s">
        <v>22</v>
      </c>
      <c r="F270" s="210" t="s">
        <v>458</v>
      </c>
      <c r="G270" s="208"/>
      <c r="H270" s="211" t="s">
        <v>22</v>
      </c>
      <c r="I270" s="212"/>
      <c r="J270" s="208"/>
      <c r="K270" s="208"/>
      <c r="L270" s="213"/>
      <c r="M270" s="214"/>
      <c r="N270" s="215"/>
      <c r="O270" s="215"/>
      <c r="P270" s="215"/>
      <c r="Q270" s="215"/>
      <c r="R270" s="215"/>
      <c r="S270" s="215"/>
      <c r="T270" s="216"/>
      <c r="AT270" s="217" t="s">
        <v>210</v>
      </c>
      <c r="AU270" s="217" t="s">
        <v>83</v>
      </c>
      <c r="AV270" s="12" t="s">
        <v>23</v>
      </c>
      <c r="AW270" s="12" t="s">
        <v>38</v>
      </c>
      <c r="AX270" s="12" t="s">
        <v>75</v>
      </c>
      <c r="AY270" s="217" t="s">
        <v>195</v>
      </c>
    </row>
    <row r="271" spans="2:65" s="13" customFormat="1">
      <c r="B271" s="218"/>
      <c r="C271" s="219"/>
      <c r="D271" s="205" t="s">
        <v>210</v>
      </c>
      <c r="E271" s="220" t="s">
        <v>22</v>
      </c>
      <c r="F271" s="221" t="s">
        <v>459</v>
      </c>
      <c r="G271" s="219"/>
      <c r="H271" s="222">
        <v>39.4</v>
      </c>
      <c r="I271" s="223"/>
      <c r="J271" s="219"/>
      <c r="K271" s="219"/>
      <c r="L271" s="224"/>
      <c r="M271" s="225"/>
      <c r="N271" s="226"/>
      <c r="O271" s="226"/>
      <c r="P271" s="226"/>
      <c r="Q271" s="226"/>
      <c r="R271" s="226"/>
      <c r="S271" s="226"/>
      <c r="T271" s="227"/>
      <c r="AT271" s="228" t="s">
        <v>210</v>
      </c>
      <c r="AU271" s="228" t="s">
        <v>83</v>
      </c>
      <c r="AV271" s="13" t="s">
        <v>83</v>
      </c>
      <c r="AW271" s="13" t="s">
        <v>38</v>
      </c>
      <c r="AX271" s="13" t="s">
        <v>75</v>
      </c>
      <c r="AY271" s="228" t="s">
        <v>195</v>
      </c>
    </row>
    <row r="272" spans="2:65" s="14" customFormat="1">
      <c r="B272" s="229"/>
      <c r="C272" s="230"/>
      <c r="D272" s="205" t="s">
        <v>210</v>
      </c>
      <c r="E272" s="231" t="s">
        <v>22</v>
      </c>
      <c r="F272" s="232" t="s">
        <v>215</v>
      </c>
      <c r="G272" s="230"/>
      <c r="H272" s="233">
        <v>39.4</v>
      </c>
      <c r="I272" s="234"/>
      <c r="J272" s="230"/>
      <c r="K272" s="230"/>
      <c r="L272" s="235"/>
      <c r="M272" s="236"/>
      <c r="N272" s="237"/>
      <c r="O272" s="237"/>
      <c r="P272" s="237"/>
      <c r="Q272" s="237"/>
      <c r="R272" s="237"/>
      <c r="S272" s="237"/>
      <c r="T272" s="238"/>
      <c r="AT272" s="239" t="s">
        <v>210</v>
      </c>
      <c r="AU272" s="239" t="s">
        <v>83</v>
      </c>
      <c r="AV272" s="14" t="s">
        <v>216</v>
      </c>
      <c r="AW272" s="14" t="s">
        <v>38</v>
      </c>
      <c r="AX272" s="14" t="s">
        <v>75</v>
      </c>
      <c r="AY272" s="239" t="s">
        <v>195</v>
      </c>
    </row>
    <row r="273" spans="2:65" s="15" customFormat="1">
      <c r="B273" s="240"/>
      <c r="C273" s="241"/>
      <c r="D273" s="251" t="s">
        <v>210</v>
      </c>
      <c r="E273" s="252" t="s">
        <v>22</v>
      </c>
      <c r="F273" s="253" t="s">
        <v>217</v>
      </c>
      <c r="G273" s="241"/>
      <c r="H273" s="254">
        <v>39.4</v>
      </c>
      <c r="I273" s="245"/>
      <c r="J273" s="241"/>
      <c r="K273" s="241"/>
      <c r="L273" s="246"/>
      <c r="M273" s="247"/>
      <c r="N273" s="248"/>
      <c r="O273" s="248"/>
      <c r="P273" s="248"/>
      <c r="Q273" s="248"/>
      <c r="R273" s="248"/>
      <c r="S273" s="248"/>
      <c r="T273" s="249"/>
      <c r="AT273" s="250" t="s">
        <v>210</v>
      </c>
      <c r="AU273" s="250" t="s">
        <v>83</v>
      </c>
      <c r="AV273" s="15" t="s">
        <v>202</v>
      </c>
      <c r="AW273" s="15" t="s">
        <v>38</v>
      </c>
      <c r="AX273" s="15" t="s">
        <v>23</v>
      </c>
      <c r="AY273" s="250" t="s">
        <v>195</v>
      </c>
    </row>
    <row r="274" spans="2:65" s="1" customFormat="1" ht="28.8" customHeight="1">
      <c r="B274" s="36"/>
      <c r="C274" s="193" t="s">
        <v>460</v>
      </c>
      <c r="D274" s="193" t="s">
        <v>198</v>
      </c>
      <c r="E274" s="194" t="s">
        <v>461</v>
      </c>
      <c r="F274" s="195" t="s">
        <v>462</v>
      </c>
      <c r="G274" s="196" t="s">
        <v>206</v>
      </c>
      <c r="H274" s="197">
        <v>19.940000000000001</v>
      </c>
      <c r="I274" s="198"/>
      <c r="J274" s="199">
        <f>ROUND(I274*H274,2)</f>
        <v>0</v>
      </c>
      <c r="K274" s="195" t="s">
        <v>223</v>
      </c>
      <c r="L274" s="56"/>
      <c r="M274" s="200" t="s">
        <v>22</v>
      </c>
      <c r="N274" s="201" t="s">
        <v>46</v>
      </c>
      <c r="O274" s="37"/>
      <c r="P274" s="202">
        <f>O274*H274</f>
        <v>0</v>
      </c>
      <c r="Q274" s="202">
        <v>0</v>
      </c>
      <c r="R274" s="202">
        <f>Q274*H274</f>
        <v>0</v>
      </c>
      <c r="S274" s="202">
        <v>0</v>
      </c>
      <c r="T274" s="203">
        <f>S274*H274</f>
        <v>0</v>
      </c>
      <c r="AR274" s="19" t="s">
        <v>202</v>
      </c>
      <c r="AT274" s="19" t="s">
        <v>198</v>
      </c>
      <c r="AU274" s="19" t="s">
        <v>83</v>
      </c>
      <c r="AY274" s="19" t="s">
        <v>195</v>
      </c>
      <c r="BE274" s="204">
        <f>IF(N274="základní",J274,0)</f>
        <v>0</v>
      </c>
      <c r="BF274" s="204">
        <f>IF(N274="snížená",J274,0)</f>
        <v>0</v>
      </c>
      <c r="BG274" s="204">
        <f>IF(N274="zákl. přenesená",J274,0)</f>
        <v>0</v>
      </c>
      <c r="BH274" s="204">
        <f>IF(N274="sníž. přenesená",J274,0)</f>
        <v>0</v>
      </c>
      <c r="BI274" s="204">
        <f>IF(N274="nulová",J274,0)</f>
        <v>0</v>
      </c>
      <c r="BJ274" s="19" t="s">
        <v>23</v>
      </c>
      <c r="BK274" s="204">
        <f>ROUND(I274*H274,2)</f>
        <v>0</v>
      </c>
      <c r="BL274" s="19" t="s">
        <v>202</v>
      </c>
      <c r="BM274" s="19" t="s">
        <v>463</v>
      </c>
    </row>
    <row r="275" spans="2:65" s="1" customFormat="1" ht="72">
      <c r="B275" s="36"/>
      <c r="C275" s="58"/>
      <c r="D275" s="205" t="s">
        <v>225</v>
      </c>
      <c r="E275" s="58"/>
      <c r="F275" s="206" t="s">
        <v>464</v>
      </c>
      <c r="G275" s="58"/>
      <c r="H275" s="58"/>
      <c r="I275" s="163"/>
      <c r="J275" s="58"/>
      <c r="K275" s="58"/>
      <c r="L275" s="56"/>
      <c r="M275" s="73"/>
      <c r="N275" s="37"/>
      <c r="O275" s="37"/>
      <c r="P275" s="37"/>
      <c r="Q275" s="37"/>
      <c r="R275" s="37"/>
      <c r="S275" s="37"/>
      <c r="T275" s="74"/>
      <c r="AT275" s="19" t="s">
        <v>225</v>
      </c>
      <c r="AU275" s="19" t="s">
        <v>83</v>
      </c>
    </row>
    <row r="276" spans="2:65" s="12" customFormat="1">
      <c r="B276" s="207"/>
      <c r="C276" s="208"/>
      <c r="D276" s="205" t="s">
        <v>210</v>
      </c>
      <c r="E276" s="209" t="s">
        <v>22</v>
      </c>
      <c r="F276" s="210" t="s">
        <v>458</v>
      </c>
      <c r="G276" s="208"/>
      <c r="H276" s="211" t="s">
        <v>22</v>
      </c>
      <c r="I276" s="212"/>
      <c r="J276" s="208"/>
      <c r="K276" s="208"/>
      <c r="L276" s="213"/>
      <c r="M276" s="214"/>
      <c r="N276" s="215"/>
      <c r="O276" s="215"/>
      <c r="P276" s="215"/>
      <c r="Q276" s="215"/>
      <c r="R276" s="215"/>
      <c r="S276" s="215"/>
      <c r="T276" s="216"/>
      <c r="AT276" s="217" t="s">
        <v>210</v>
      </c>
      <c r="AU276" s="217" t="s">
        <v>83</v>
      </c>
      <c r="AV276" s="12" t="s">
        <v>23</v>
      </c>
      <c r="AW276" s="12" t="s">
        <v>38</v>
      </c>
      <c r="AX276" s="12" t="s">
        <v>75</v>
      </c>
      <c r="AY276" s="217" t="s">
        <v>195</v>
      </c>
    </row>
    <row r="277" spans="2:65" s="13" customFormat="1">
      <c r="B277" s="218"/>
      <c r="C277" s="219"/>
      <c r="D277" s="205" t="s">
        <v>210</v>
      </c>
      <c r="E277" s="220" t="s">
        <v>22</v>
      </c>
      <c r="F277" s="221" t="s">
        <v>465</v>
      </c>
      <c r="G277" s="219"/>
      <c r="H277" s="222">
        <v>19.940000000000001</v>
      </c>
      <c r="I277" s="223"/>
      <c r="J277" s="219"/>
      <c r="K277" s="219"/>
      <c r="L277" s="224"/>
      <c r="M277" s="225"/>
      <c r="N277" s="226"/>
      <c r="O277" s="226"/>
      <c r="P277" s="226"/>
      <c r="Q277" s="226"/>
      <c r="R277" s="226"/>
      <c r="S277" s="226"/>
      <c r="T277" s="227"/>
      <c r="AT277" s="228" t="s">
        <v>210</v>
      </c>
      <c r="AU277" s="228" t="s">
        <v>83</v>
      </c>
      <c r="AV277" s="13" t="s">
        <v>83</v>
      </c>
      <c r="AW277" s="13" t="s">
        <v>38</v>
      </c>
      <c r="AX277" s="13" t="s">
        <v>75</v>
      </c>
      <c r="AY277" s="228" t="s">
        <v>195</v>
      </c>
    </row>
    <row r="278" spans="2:65" s="14" customFormat="1">
      <c r="B278" s="229"/>
      <c r="C278" s="230"/>
      <c r="D278" s="205" t="s">
        <v>210</v>
      </c>
      <c r="E278" s="231" t="s">
        <v>22</v>
      </c>
      <c r="F278" s="232" t="s">
        <v>215</v>
      </c>
      <c r="G278" s="230"/>
      <c r="H278" s="233">
        <v>19.940000000000001</v>
      </c>
      <c r="I278" s="234"/>
      <c r="J278" s="230"/>
      <c r="K278" s="230"/>
      <c r="L278" s="235"/>
      <c r="M278" s="236"/>
      <c r="N278" s="237"/>
      <c r="O278" s="237"/>
      <c r="P278" s="237"/>
      <c r="Q278" s="237"/>
      <c r="R278" s="237"/>
      <c r="S278" s="237"/>
      <c r="T278" s="238"/>
      <c r="AT278" s="239" t="s">
        <v>210</v>
      </c>
      <c r="AU278" s="239" t="s">
        <v>83</v>
      </c>
      <c r="AV278" s="14" t="s">
        <v>216</v>
      </c>
      <c r="AW278" s="14" t="s">
        <v>38</v>
      </c>
      <c r="AX278" s="14" t="s">
        <v>75</v>
      </c>
      <c r="AY278" s="239" t="s">
        <v>195</v>
      </c>
    </row>
    <row r="279" spans="2:65" s="15" customFormat="1">
      <c r="B279" s="240"/>
      <c r="C279" s="241"/>
      <c r="D279" s="251" t="s">
        <v>210</v>
      </c>
      <c r="E279" s="252" t="s">
        <v>22</v>
      </c>
      <c r="F279" s="253" t="s">
        <v>217</v>
      </c>
      <c r="G279" s="241"/>
      <c r="H279" s="254">
        <v>19.940000000000001</v>
      </c>
      <c r="I279" s="245"/>
      <c r="J279" s="241"/>
      <c r="K279" s="241"/>
      <c r="L279" s="246"/>
      <c r="M279" s="247"/>
      <c r="N279" s="248"/>
      <c r="O279" s="248"/>
      <c r="P279" s="248"/>
      <c r="Q279" s="248"/>
      <c r="R279" s="248"/>
      <c r="S279" s="248"/>
      <c r="T279" s="249"/>
      <c r="AT279" s="250" t="s">
        <v>210</v>
      </c>
      <c r="AU279" s="250" t="s">
        <v>83</v>
      </c>
      <c r="AV279" s="15" t="s">
        <v>202</v>
      </c>
      <c r="AW279" s="15" t="s">
        <v>38</v>
      </c>
      <c r="AX279" s="15" t="s">
        <v>23</v>
      </c>
      <c r="AY279" s="250" t="s">
        <v>195</v>
      </c>
    </row>
    <row r="280" spans="2:65" s="1" customFormat="1" ht="28.8" customHeight="1">
      <c r="B280" s="36"/>
      <c r="C280" s="260" t="s">
        <v>466</v>
      </c>
      <c r="D280" s="260" t="s">
        <v>267</v>
      </c>
      <c r="E280" s="261" t="s">
        <v>467</v>
      </c>
      <c r="F280" s="262" t="s">
        <v>468</v>
      </c>
      <c r="G280" s="263" t="s">
        <v>206</v>
      </c>
      <c r="H280" s="264">
        <v>20.937000000000001</v>
      </c>
      <c r="I280" s="265"/>
      <c r="J280" s="266">
        <f>ROUND(I280*H280,2)</f>
        <v>0</v>
      </c>
      <c r="K280" s="262" t="s">
        <v>223</v>
      </c>
      <c r="L280" s="267"/>
      <c r="M280" s="268" t="s">
        <v>22</v>
      </c>
      <c r="N280" s="269" t="s">
        <v>46</v>
      </c>
      <c r="O280" s="37"/>
      <c r="P280" s="202">
        <f>O280*H280</f>
        <v>0</v>
      </c>
      <c r="Q280" s="202">
        <v>3.0000000000000001E-5</v>
      </c>
      <c r="R280" s="202">
        <f>Q280*H280</f>
        <v>6.2811000000000008E-4</v>
      </c>
      <c r="S280" s="202">
        <v>0</v>
      </c>
      <c r="T280" s="203">
        <f>S280*H280</f>
        <v>0</v>
      </c>
      <c r="AR280" s="19" t="s">
        <v>262</v>
      </c>
      <c r="AT280" s="19" t="s">
        <v>267</v>
      </c>
      <c r="AU280" s="19" t="s">
        <v>83</v>
      </c>
      <c r="AY280" s="19" t="s">
        <v>195</v>
      </c>
      <c r="BE280" s="204">
        <f>IF(N280="základní",J280,0)</f>
        <v>0</v>
      </c>
      <c r="BF280" s="204">
        <f>IF(N280="snížená",J280,0)</f>
        <v>0</v>
      </c>
      <c r="BG280" s="204">
        <f>IF(N280="zákl. přenesená",J280,0)</f>
        <v>0</v>
      </c>
      <c r="BH280" s="204">
        <f>IF(N280="sníž. přenesená",J280,0)</f>
        <v>0</v>
      </c>
      <c r="BI280" s="204">
        <f>IF(N280="nulová",J280,0)</f>
        <v>0</v>
      </c>
      <c r="BJ280" s="19" t="s">
        <v>23</v>
      </c>
      <c r="BK280" s="204">
        <f>ROUND(I280*H280,2)</f>
        <v>0</v>
      </c>
      <c r="BL280" s="19" t="s">
        <v>202</v>
      </c>
      <c r="BM280" s="19" t="s">
        <v>469</v>
      </c>
    </row>
    <row r="281" spans="2:65" s="13" customFormat="1">
      <c r="B281" s="218"/>
      <c r="C281" s="219"/>
      <c r="D281" s="251" t="s">
        <v>210</v>
      </c>
      <c r="E281" s="219"/>
      <c r="F281" s="270" t="s">
        <v>470</v>
      </c>
      <c r="G281" s="219"/>
      <c r="H281" s="271">
        <v>20.937000000000001</v>
      </c>
      <c r="I281" s="223"/>
      <c r="J281" s="219"/>
      <c r="K281" s="219"/>
      <c r="L281" s="224"/>
      <c r="M281" s="225"/>
      <c r="N281" s="226"/>
      <c r="O281" s="226"/>
      <c r="P281" s="226"/>
      <c r="Q281" s="226"/>
      <c r="R281" s="226"/>
      <c r="S281" s="226"/>
      <c r="T281" s="227"/>
      <c r="AT281" s="228" t="s">
        <v>210</v>
      </c>
      <c r="AU281" s="228" t="s">
        <v>83</v>
      </c>
      <c r="AV281" s="13" t="s">
        <v>83</v>
      </c>
      <c r="AW281" s="13" t="s">
        <v>4</v>
      </c>
      <c r="AX281" s="13" t="s">
        <v>23</v>
      </c>
      <c r="AY281" s="228" t="s">
        <v>195</v>
      </c>
    </row>
    <row r="282" spans="2:65" s="1" customFormat="1" ht="40.200000000000003" customHeight="1">
      <c r="B282" s="36"/>
      <c r="C282" s="193" t="s">
        <v>471</v>
      </c>
      <c r="D282" s="193" t="s">
        <v>198</v>
      </c>
      <c r="E282" s="194" t="s">
        <v>472</v>
      </c>
      <c r="F282" s="195" t="s">
        <v>473</v>
      </c>
      <c r="G282" s="196" t="s">
        <v>206</v>
      </c>
      <c r="H282" s="197">
        <v>19.940000000000001</v>
      </c>
      <c r="I282" s="198"/>
      <c r="J282" s="199">
        <f>ROUND(I282*H282,2)</f>
        <v>0</v>
      </c>
      <c r="K282" s="195" t="s">
        <v>223</v>
      </c>
      <c r="L282" s="56"/>
      <c r="M282" s="200" t="s">
        <v>22</v>
      </c>
      <c r="N282" s="201" t="s">
        <v>46</v>
      </c>
      <c r="O282" s="37"/>
      <c r="P282" s="202">
        <f>O282*H282</f>
        <v>0</v>
      </c>
      <c r="Q282" s="202">
        <v>0</v>
      </c>
      <c r="R282" s="202">
        <f>Q282*H282</f>
        <v>0</v>
      </c>
      <c r="S282" s="202">
        <v>0</v>
      </c>
      <c r="T282" s="203">
        <f>S282*H282</f>
        <v>0</v>
      </c>
      <c r="AR282" s="19" t="s">
        <v>202</v>
      </c>
      <c r="AT282" s="19" t="s">
        <v>198</v>
      </c>
      <c r="AU282" s="19" t="s">
        <v>83</v>
      </c>
      <c r="AY282" s="19" t="s">
        <v>195</v>
      </c>
      <c r="BE282" s="204">
        <f>IF(N282="základní",J282,0)</f>
        <v>0</v>
      </c>
      <c r="BF282" s="204">
        <f>IF(N282="snížená",J282,0)</f>
        <v>0</v>
      </c>
      <c r="BG282" s="204">
        <f>IF(N282="zákl. přenesená",J282,0)</f>
        <v>0</v>
      </c>
      <c r="BH282" s="204">
        <f>IF(N282="sníž. přenesená",J282,0)</f>
        <v>0</v>
      </c>
      <c r="BI282" s="204">
        <f>IF(N282="nulová",J282,0)</f>
        <v>0</v>
      </c>
      <c r="BJ282" s="19" t="s">
        <v>23</v>
      </c>
      <c r="BK282" s="204">
        <f>ROUND(I282*H282,2)</f>
        <v>0</v>
      </c>
      <c r="BL282" s="19" t="s">
        <v>202</v>
      </c>
      <c r="BM282" s="19" t="s">
        <v>474</v>
      </c>
    </row>
    <row r="283" spans="2:65" s="1" customFormat="1" ht="72">
      <c r="B283" s="36"/>
      <c r="C283" s="58"/>
      <c r="D283" s="205" t="s">
        <v>225</v>
      </c>
      <c r="E283" s="58"/>
      <c r="F283" s="206" t="s">
        <v>464</v>
      </c>
      <c r="G283" s="58"/>
      <c r="H283" s="58"/>
      <c r="I283" s="163"/>
      <c r="J283" s="58"/>
      <c r="K283" s="58"/>
      <c r="L283" s="56"/>
      <c r="M283" s="73"/>
      <c r="N283" s="37"/>
      <c r="O283" s="37"/>
      <c r="P283" s="37"/>
      <c r="Q283" s="37"/>
      <c r="R283" s="37"/>
      <c r="S283" s="37"/>
      <c r="T283" s="74"/>
      <c r="AT283" s="19" t="s">
        <v>225</v>
      </c>
      <c r="AU283" s="19" t="s">
        <v>83</v>
      </c>
    </row>
    <row r="284" spans="2:65" s="12" customFormat="1">
      <c r="B284" s="207"/>
      <c r="C284" s="208"/>
      <c r="D284" s="205" t="s">
        <v>210</v>
      </c>
      <c r="E284" s="209" t="s">
        <v>22</v>
      </c>
      <c r="F284" s="210" t="s">
        <v>458</v>
      </c>
      <c r="G284" s="208"/>
      <c r="H284" s="211" t="s">
        <v>22</v>
      </c>
      <c r="I284" s="212"/>
      <c r="J284" s="208"/>
      <c r="K284" s="208"/>
      <c r="L284" s="213"/>
      <c r="M284" s="214"/>
      <c r="N284" s="215"/>
      <c r="O284" s="215"/>
      <c r="P284" s="215"/>
      <c r="Q284" s="215"/>
      <c r="R284" s="215"/>
      <c r="S284" s="215"/>
      <c r="T284" s="216"/>
      <c r="AT284" s="217" t="s">
        <v>210</v>
      </c>
      <c r="AU284" s="217" t="s">
        <v>83</v>
      </c>
      <c r="AV284" s="12" t="s">
        <v>23</v>
      </c>
      <c r="AW284" s="12" t="s">
        <v>38</v>
      </c>
      <c r="AX284" s="12" t="s">
        <v>75</v>
      </c>
      <c r="AY284" s="217" t="s">
        <v>195</v>
      </c>
    </row>
    <row r="285" spans="2:65" s="13" customFormat="1">
      <c r="B285" s="218"/>
      <c r="C285" s="219"/>
      <c r="D285" s="205" t="s">
        <v>210</v>
      </c>
      <c r="E285" s="220" t="s">
        <v>22</v>
      </c>
      <c r="F285" s="221" t="s">
        <v>465</v>
      </c>
      <c r="G285" s="219"/>
      <c r="H285" s="222">
        <v>19.940000000000001</v>
      </c>
      <c r="I285" s="223"/>
      <c r="J285" s="219"/>
      <c r="K285" s="219"/>
      <c r="L285" s="224"/>
      <c r="M285" s="225"/>
      <c r="N285" s="226"/>
      <c r="O285" s="226"/>
      <c r="P285" s="226"/>
      <c r="Q285" s="226"/>
      <c r="R285" s="226"/>
      <c r="S285" s="226"/>
      <c r="T285" s="227"/>
      <c r="AT285" s="228" t="s">
        <v>210</v>
      </c>
      <c r="AU285" s="228" t="s">
        <v>83</v>
      </c>
      <c r="AV285" s="13" t="s">
        <v>83</v>
      </c>
      <c r="AW285" s="13" t="s">
        <v>38</v>
      </c>
      <c r="AX285" s="13" t="s">
        <v>75</v>
      </c>
      <c r="AY285" s="228" t="s">
        <v>195</v>
      </c>
    </row>
    <row r="286" spans="2:65" s="14" customFormat="1">
      <c r="B286" s="229"/>
      <c r="C286" s="230"/>
      <c r="D286" s="205" t="s">
        <v>210</v>
      </c>
      <c r="E286" s="231" t="s">
        <v>22</v>
      </c>
      <c r="F286" s="232" t="s">
        <v>215</v>
      </c>
      <c r="G286" s="230"/>
      <c r="H286" s="233">
        <v>19.940000000000001</v>
      </c>
      <c r="I286" s="234"/>
      <c r="J286" s="230"/>
      <c r="K286" s="230"/>
      <c r="L286" s="235"/>
      <c r="M286" s="236"/>
      <c r="N286" s="237"/>
      <c r="O286" s="237"/>
      <c r="P286" s="237"/>
      <c r="Q286" s="237"/>
      <c r="R286" s="237"/>
      <c r="S286" s="237"/>
      <c r="T286" s="238"/>
      <c r="AT286" s="239" t="s">
        <v>210</v>
      </c>
      <c r="AU286" s="239" t="s">
        <v>83</v>
      </c>
      <c r="AV286" s="14" t="s">
        <v>216</v>
      </c>
      <c r="AW286" s="14" t="s">
        <v>38</v>
      </c>
      <c r="AX286" s="14" t="s">
        <v>75</v>
      </c>
      <c r="AY286" s="239" t="s">
        <v>195</v>
      </c>
    </row>
    <row r="287" spans="2:65" s="15" customFormat="1">
      <c r="B287" s="240"/>
      <c r="C287" s="241"/>
      <c r="D287" s="251" t="s">
        <v>210</v>
      </c>
      <c r="E287" s="252" t="s">
        <v>22</v>
      </c>
      <c r="F287" s="253" t="s">
        <v>217</v>
      </c>
      <c r="G287" s="241"/>
      <c r="H287" s="254">
        <v>19.940000000000001</v>
      </c>
      <c r="I287" s="245"/>
      <c r="J287" s="241"/>
      <c r="K287" s="241"/>
      <c r="L287" s="246"/>
      <c r="M287" s="247"/>
      <c r="N287" s="248"/>
      <c r="O287" s="248"/>
      <c r="P287" s="248"/>
      <c r="Q287" s="248"/>
      <c r="R287" s="248"/>
      <c r="S287" s="248"/>
      <c r="T287" s="249"/>
      <c r="AT287" s="250" t="s">
        <v>210</v>
      </c>
      <c r="AU287" s="250" t="s">
        <v>83</v>
      </c>
      <c r="AV287" s="15" t="s">
        <v>202</v>
      </c>
      <c r="AW287" s="15" t="s">
        <v>38</v>
      </c>
      <c r="AX287" s="15" t="s">
        <v>23</v>
      </c>
      <c r="AY287" s="250" t="s">
        <v>195</v>
      </c>
    </row>
    <row r="288" spans="2:65" s="1" customFormat="1" ht="20.399999999999999" customHeight="1">
      <c r="B288" s="36"/>
      <c r="C288" s="260" t="s">
        <v>475</v>
      </c>
      <c r="D288" s="260" t="s">
        <v>267</v>
      </c>
      <c r="E288" s="261" t="s">
        <v>476</v>
      </c>
      <c r="F288" s="262" t="s">
        <v>477</v>
      </c>
      <c r="G288" s="263" t="s">
        <v>206</v>
      </c>
      <c r="H288" s="264">
        <v>20.937000000000001</v>
      </c>
      <c r="I288" s="265"/>
      <c r="J288" s="266">
        <f>ROUND(I288*H288,2)</f>
        <v>0</v>
      </c>
      <c r="K288" s="262" t="s">
        <v>22</v>
      </c>
      <c r="L288" s="267"/>
      <c r="M288" s="268" t="s">
        <v>22</v>
      </c>
      <c r="N288" s="269" t="s">
        <v>46</v>
      </c>
      <c r="O288" s="37"/>
      <c r="P288" s="202">
        <f>O288*H288</f>
        <v>0</v>
      </c>
      <c r="Q288" s="202">
        <v>4.0000000000000003E-5</v>
      </c>
      <c r="R288" s="202">
        <f>Q288*H288</f>
        <v>8.3748000000000015E-4</v>
      </c>
      <c r="S288" s="202">
        <v>0</v>
      </c>
      <c r="T288" s="203">
        <f>S288*H288</f>
        <v>0</v>
      </c>
      <c r="AR288" s="19" t="s">
        <v>262</v>
      </c>
      <c r="AT288" s="19" t="s">
        <v>267</v>
      </c>
      <c r="AU288" s="19" t="s">
        <v>83</v>
      </c>
      <c r="AY288" s="19" t="s">
        <v>195</v>
      </c>
      <c r="BE288" s="204">
        <f>IF(N288="základní",J288,0)</f>
        <v>0</v>
      </c>
      <c r="BF288" s="204">
        <f>IF(N288="snížená",J288,0)</f>
        <v>0</v>
      </c>
      <c r="BG288" s="204">
        <f>IF(N288="zákl. přenesená",J288,0)</f>
        <v>0</v>
      </c>
      <c r="BH288" s="204">
        <f>IF(N288="sníž. přenesená",J288,0)</f>
        <v>0</v>
      </c>
      <c r="BI288" s="204">
        <f>IF(N288="nulová",J288,0)</f>
        <v>0</v>
      </c>
      <c r="BJ288" s="19" t="s">
        <v>23</v>
      </c>
      <c r="BK288" s="204">
        <f>ROUND(I288*H288,2)</f>
        <v>0</v>
      </c>
      <c r="BL288" s="19" t="s">
        <v>202</v>
      </c>
      <c r="BM288" s="19" t="s">
        <v>478</v>
      </c>
    </row>
    <row r="289" spans="2:65" s="13" customFormat="1">
      <c r="B289" s="218"/>
      <c r="C289" s="219"/>
      <c r="D289" s="251" t="s">
        <v>210</v>
      </c>
      <c r="E289" s="219"/>
      <c r="F289" s="270" t="s">
        <v>470</v>
      </c>
      <c r="G289" s="219"/>
      <c r="H289" s="271">
        <v>20.937000000000001</v>
      </c>
      <c r="I289" s="223"/>
      <c r="J289" s="219"/>
      <c r="K289" s="219"/>
      <c r="L289" s="224"/>
      <c r="M289" s="225"/>
      <c r="N289" s="226"/>
      <c r="O289" s="226"/>
      <c r="P289" s="226"/>
      <c r="Q289" s="226"/>
      <c r="R289" s="226"/>
      <c r="S289" s="226"/>
      <c r="T289" s="227"/>
      <c r="AT289" s="228" t="s">
        <v>210</v>
      </c>
      <c r="AU289" s="228" t="s">
        <v>83</v>
      </c>
      <c r="AV289" s="13" t="s">
        <v>83</v>
      </c>
      <c r="AW289" s="13" t="s">
        <v>4</v>
      </c>
      <c r="AX289" s="13" t="s">
        <v>23</v>
      </c>
      <c r="AY289" s="228" t="s">
        <v>195</v>
      </c>
    </row>
    <row r="290" spans="2:65" s="1" customFormat="1" ht="28.8" customHeight="1">
      <c r="B290" s="36"/>
      <c r="C290" s="193" t="s">
        <v>479</v>
      </c>
      <c r="D290" s="193" t="s">
        <v>198</v>
      </c>
      <c r="E290" s="194" t="s">
        <v>480</v>
      </c>
      <c r="F290" s="195" t="s">
        <v>481</v>
      </c>
      <c r="G290" s="196" t="s">
        <v>222</v>
      </c>
      <c r="H290" s="197">
        <v>45</v>
      </c>
      <c r="I290" s="198"/>
      <c r="J290" s="199">
        <f>ROUND(I290*H290,2)</f>
        <v>0</v>
      </c>
      <c r="K290" s="195" t="s">
        <v>223</v>
      </c>
      <c r="L290" s="56"/>
      <c r="M290" s="200" t="s">
        <v>22</v>
      </c>
      <c r="N290" s="201" t="s">
        <v>46</v>
      </c>
      <c r="O290" s="37"/>
      <c r="P290" s="202">
        <f>O290*H290</f>
        <v>0</v>
      </c>
      <c r="Q290" s="202">
        <v>8.5000000000000006E-3</v>
      </c>
      <c r="R290" s="202">
        <f>Q290*H290</f>
        <v>0.38250000000000001</v>
      </c>
      <c r="S290" s="202">
        <v>0</v>
      </c>
      <c r="T290" s="203">
        <f>S290*H290</f>
        <v>0</v>
      </c>
      <c r="AR290" s="19" t="s">
        <v>202</v>
      </c>
      <c r="AT290" s="19" t="s">
        <v>198</v>
      </c>
      <c r="AU290" s="19" t="s">
        <v>83</v>
      </c>
      <c r="AY290" s="19" t="s">
        <v>195</v>
      </c>
      <c r="BE290" s="204">
        <f>IF(N290="základní",J290,0)</f>
        <v>0</v>
      </c>
      <c r="BF290" s="204">
        <f>IF(N290="snížená",J290,0)</f>
        <v>0</v>
      </c>
      <c r="BG290" s="204">
        <f>IF(N290="zákl. přenesená",J290,0)</f>
        <v>0</v>
      </c>
      <c r="BH290" s="204">
        <f>IF(N290="sníž. přenesená",J290,0)</f>
        <v>0</v>
      </c>
      <c r="BI290" s="204">
        <f>IF(N290="nulová",J290,0)</f>
        <v>0</v>
      </c>
      <c r="BJ290" s="19" t="s">
        <v>23</v>
      </c>
      <c r="BK290" s="204">
        <f>ROUND(I290*H290,2)</f>
        <v>0</v>
      </c>
      <c r="BL290" s="19" t="s">
        <v>202</v>
      </c>
      <c r="BM290" s="19" t="s">
        <v>482</v>
      </c>
    </row>
    <row r="291" spans="2:65" s="1" customFormat="1" ht="180">
      <c r="B291" s="36"/>
      <c r="C291" s="58"/>
      <c r="D291" s="205" t="s">
        <v>225</v>
      </c>
      <c r="E291" s="58"/>
      <c r="F291" s="206" t="s">
        <v>483</v>
      </c>
      <c r="G291" s="58"/>
      <c r="H291" s="58"/>
      <c r="I291" s="163"/>
      <c r="J291" s="58"/>
      <c r="K291" s="58"/>
      <c r="L291" s="56"/>
      <c r="M291" s="73"/>
      <c r="N291" s="37"/>
      <c r="O291" s="37"/>
      <c r="P291" s="37"/>
      <c r="Q291" s="37"/>
      <c r="R291" s="37"/>
      <c r="S291" s="37"/>
      <c r="T291" s="74"/>
      <c r="AT291" s="19" t="s">
        <v>225</v>
      </c>
      <c r="AU291" s="19" t="s">
        <v>83</v>
      </c>
    </row>
    <row r="292" spans="2:65" s="12" customFormat="1">
      <c r="B292" s="207"/>
      <c r="C292" s="208"/>
      <c r="D292" s="205" t="s">
        <v>210</v>
      </c>
      <c r="E292" s="209" t="s">
        <v>22</v>
      </c>
      <c r="F292" s="210" t="s">
        <v>458</v>
      </c>
      <c r="G292" s="208"/>
      <c r="H292" s="211" t="s">
        <v>22</v>
      </c>
      <c r="I292" s="212"/>
      <c r="J292" s="208"/>
      <c r="K292" s="208"/>
      <c r="L292" s="213"/>
      <c r="M292" s="214"/>
      <c r="N292" s="215"/>
      <c r="O292" s="215"/>
      <c r="P292" s="215"/>
      <c r="Q292" s="215"/>
      <c r="R292" s="215"/>
      <c r="S292" s="215"/>
      <c r="T292" s="216"/>
      <c r="AT292" s="217" t="s">
        <v>210</v>
      </c>
      <c r="AU292" s="217" t="s">
        <v>83</v>
      </c>
      <c r="AV292" s="12" t="s">
        <v>23</v>
      </c>
      <c r="AW292" s="12" t="s">
        <v>38</v>
      </c>
      <c r="AX292" s="12" t="s">
        <v>75</v>
      </c>
      <c r="AY292" s="217" t="s">
        <v>195</v>
      </c>
    </row>
    <row r="293" spans="2:65" s="13" customFormat="1">
      <c r="B293" s="218"/>
      <c r="C293" s="219"/>
      <c r="D293" s="205" t="s">
        <v>210</v>
      </c>
      <c r="E293" s="220" t="s">
        <v>22</v>
      </c>
      <c r="F293" s="221" t="s">
        <v>484</v>
      </c>
      <c r="G293" s="219"/>
      <c r="H293" s="222">
        <v>35.700000000000003</v>
      </c>
      <c r="I293" s="223"/>
      <c r="J293" s="219"/>
      <c r="K293" s="219"/>
      <c r="L293" s="224"/>
      <c r="M293" s="225"/>
      <c r="N293" s="226"/>
      <c r="O293" s="226"/>
      <c r="P293" s="226"/>
      <c r="Q293" s="226"/>
      <c r="R293" s="226"/>
      <c r="S293" s="226"/>
      <c r="T293" s="227"/>
      <c r="AT293" s="228" t="s">
        <v>210</v>
      </c>
      <c r="AU293" s="228" t="s">
        <v>83</v>
      </c>
      <c r="AV293" s="13" t="s">
        <v>83</v>
      </c>
      <c r="AW293" s="13" t="s">
        <v>38</v>
      </c>
      <c r="AX293" s="13" t="s">
        <v>75</v>
      </c>
      <c r="AY293" s="228" t="s">
        <v>195</v>
      </c>
    </row>
    <row r="294" spans="2:65" s="13" customFormat="1">
      <c r="B294" s="218"/>
      <c r="C294" s="219"/>
      <c r="D294" s="205" t="s">
        <v>210</v>
      </c>
      <c r="E294" s="220" t="s">
        <v>22</v>
      </c>
      <c r="F294" s="221" t="s">
        <v>485</v>
      </c>
      <c r="G294" s="219"/>
      <c r="H294" s="222">
        <v>9.3000000000000007</v>
      </c>
      <c r="I294" s="223"/>
      <c r="J294" s="219"/>
      <c r="K294" s="219"/>
      <c r="L294" s="224"/>
      <c r="M294" s="225"/>
      <c r="N294" s="226"/>
      <c r="O294" s="226"/>
      <c r="P294" s="226"/>
      <c r="Q294" s="226"/>
      <c r="R294" s="226"/>
      <c r="S294" s="226"/>
      <c r="T294" s="227"/>
      <c r="AT294" s="228" t="s">
        <v>210</v>
      </c>
      <c r="AU294" s="228" t="s">
        <v>83</v>
      </c>
      <c r="AV294" s="13" t="s">
        <v>83</v>
      </c>
      <c r="AW294" s="13" t="s">
        <v>38</v>
      </c>
      <c r="AX294" s="13" t="s">
        <v>75</v>
      </c>
      <c r="AY294" s="228" t="s">
        <v>195</v>
      </c>
    </row>
    <row r="295" spans="2:65" s="14" customFormat="1">
      <c r="B295" s="229"/>
      <c r="C295" s="230"/>
      <c r="D295" s="205" t="s">
        <v>210</v>
      </c>
      <c r="E295" s="231" t="s">
        <v>22</v>
      </c>
      <c r="F295" s="232" t="s">
        <v>215</v>
      </c>
      <c r="G295" s="230"/>
      <c r="H295" s="233">
        <v>45</v>
      </c>
      <c r="I295" s="234"/>
      <c r="J295" s="230"/>
      <c r="K295" s="230"/>
      <c r="L295" s="235"/>
      <c r="M295" s="236"/>
      <c r="N295" s="237"/>
      <c r="O295" s="237"/>
      <c r="P295" s="237"/>
      <c r="Q295" s="237"/>
      <c r="R295" s="237"/>
      <c r="S295" s="237"/>
      <c r="T295" s="238"/>
      <c r="AT295" s="239" t="s">
        <v>210</v>
      </c>
      <c r="AU295" s="239" t="s">
        <v>83</v>
      </c>
      <c r="AV295" s="14" t="s">
        <v>216</v>
      </c>
      <c r="AW295" s="14" t="s">
        <v>38</v>
      </c>
      <c r="AX295" s="14" t="s">
        <v>75</v>
      </c>
      <c r="AY295" s="239" t="s">
        <v>195</v>
      </c>
    </row>
    <row r="296" spans="2:65" s="15" customFormat="1">
      <c r="B296" s="240"/>
      <c r="C296" s="241"/>
      <c r="D296" s="251" t="s">
        <v>210</v>
      </c>
      <c r="E296" s="252" t="s">
        <v>22</v>
      </c>
      <c r="F296" s="253" t="s">
        <v>217</v>
      </c>
      <c r="G296" s="241"/>
      <c r="H296" s="254">
        <v>45</v>
      </c>
      <c r="I296" s="245"/>
      <c r="J296" s="241"/>
      <c r="K296" s="241"/>
      <c r="L296" s="246"/>
      <c r="M296" s="247"/>
      <c r="N296" s="248"/>
      <c r="O296" s="248"/>
      <c r="P296" s="248"/>
      <c r="Q296" s="248"/>
      <c r="R296" s="248"/>
      <c r="S296" s="248"/>
      <c r="T296" s="249"/>
      <c r="AT296" s="250" t="s">
        <v>210</v>
      </c>
      <c r="AU296" s="250" t="s">
        <v>83</v>
      </c>
      <c r="AV296" s="15" t="s">
        <v>202</v>
      </c>
      <c r="AW296" s="15" t="s">
        <v>38</v>
      </c>
      <c r="AX296" s="15" t="s">
        <v>23</v>
      </c>
      <c r="AY296" s="250" t="s">
        <v>195</v>
      </c>
    </row>
    <row r="297" spans="2:65" s="1" customFormat="1" ht="28.8" customHeight="1">
      <c r="B297" s="36"/>
      <c r="C297" s="260" t="s">
        <v>486</v>
      </c>
      <c r="D297" s="260" t="s">
        <v>267</v>
      </c>
      <c r="E297" s="261" t="s">
        <v>487</v>
      </c>
      <c r="F297" s="262" t="s">
        <v>488</v>
      </c>
      <c r="G297" s="263" t="s">
        <v>222</v>
      </c>
      <c r="H297" s="264">
        <v>36.414000000000001</v>
      </c>
      <c r="I297" s="265"/>
      <c r="J297" s="266">
        <f>ROUND(I297*H297,2)</f>
        <v>0</v>
      </c>
      <c r="K297" s="262" t="s">
        <v>22</v>
      </c>
      <c r="L297" s="267"/>
      <c r="M297" s="268" t="s">
        <v>22</v>
      </c>
      <c r="N297" s="269" t="s">
        <v>46</v>
      </c>
      <c r="O297" s="37"/>
      <c r="P297" s="202">
        <f>O297*H297</f>
        <v>0</v>
      </c>
      <c r="Q297" s="202">
        <v>4.5999999999999999E-3</v>
      </c>
      <c r="R297" s="202">
        <f>Q297*H297</f>
        <v>0.1675044</v>
      </c>
      <c r="S297" s="202">
        <v>0</v>
      </c>
      <c r="T297" s="203">
        <f>S297*H297</f>
        <v>0</v>
      </c>
      <c r="AR297" s="19" t="s">
        <v>262</v>
      </c>
      <c r="AT297" s="19" t="s">
        <v>267</v>
      </c>
      <c r="AU297" s="19" t="s">
        <v>83</v>
      </c>
      <c r="AY297" s="19" t="s">
        <v>195</v>
      </c>
      <c r="BE297" s="204">
        <f>IF(N297="základní",J297,0)</f>
        <v>0</v>
      </c>
      <c r="BF297" s="204">
        <f>IF(N297="snížená",J297,0)</f>
        <v>0</v>
      </c>
      <c r="BG297" s="204">
        <f>IF(N297="zákl. přenesená",J297,0)</f>
        <v>0</v>
      </c>
      <c r="BH297" s="204">
        <f>IF(N297="sníž. přenesená",J297,0)</f>
        <v>0</v>
      </c>
      <c r="BI297" s="204">
        <f>IF(N297="nulová",J297,0)</f>
        <v>0</v>
      </c>
      <c r="BJ297" s="19" t="s">
        <v>23</v>
      </c>
      <c r="BK297" s="204">
        <f>ROUND(I297*H297,2)</f>
        <v>0</v>
      </c>
      <c r="BL297" s="19" t="s">
        <v>202</v>
      </c>
      <c r="BM297" s="19" t="s">
        <v>489</v>
      </c>
    </row>
    <row r="298" spans="2:65" s="12" customFormat="1">
      <c r="B298" s="207"/>
      <c r="C298" s="208"/>
      <c r="D298" s="205" t="s">
        <v>210</v>
      </c>
      <c r="E298" s="209" t="s">
        <v>22</v>
      </c>
      <c r="F298" s="210" t="s">
        <v>458</v>
      </c>
      <c r="G298" s="208"/>
      <c r="H298" s="211" t="s">
        <v>22</v>
      </c>
      <c r="I298" s="212"/>
      <c r="J298" s="208"/>
      <c r="K298" s="208"/>
      <c r="L298" s="213"/>
      <c r="M298" s="214"/>
      <c r="N298" s="215"/>
      <c r="O298" s="215"/>
      <c r="P298" s="215"/>
      <c r="Q298" s="215"/>
      <c r="R298" s="215"/>
      <c r="S298" s="215"/>
      <c r="T298" s="216"/>
      <c r="AT298" s="217" t="s">
        <v>210</v>
      </c>
      <c r="AU298" s="217" t="s">
        <v>83</v>
      </c>
      <c r="AV298" s="12" t="s">
        <v>23</v>
      </c>
      <c r="AW298" s="12" t="s">
        <v>38</v>
      </c>
      <c r="AX298" s="12" t="s">
        <v>75</v>
      </c>
      <c r="AY298" s="217" t="s">
        <v>195</v>
      </c>
    </row>
    <row r="299" spans="2:65" s="13" customFormat="1">
      <c r="B299" s="218"/>
      <c r="C299" s="219"/>
      <c r="D299" s="205" t="s">
        <v>210</v>
      </c>
      <c r="E299" s="220" t="s">
        <v>22</v>
      </c>
      <c r="F299" s="221" t="s">
        <v>484</v>
      </c>
      <c r="G299" s="219"/>
      <c r="H299" s="222">
        <v>35.700000000000003</v>
      </c>
      <c r="I299" s="223"/>
      <c r="J299" s="219"/>
      <c r="K299" s="219"/>
      <c r="L299" s="224"/>
      <c r="M299" s="225"/>
      <c r="N299" s="226"/>
      <c r="O299" s="226"/>
      <c r="P299" s="226"/>
      <c r="Q299" s="226"/>
      <c r="R299" s="226"/>
      <c r="S299" s="226"/>
      <c r="T299" s="227"/>
      <c r="AT299" s="228" t="s">
        <v>210</v>
      </c>
      <c r="AU299" s="228" t="s">
        <v>83</v>
      </c>
      <c r="AV299" s="13" t="s">
        <v>83</v>
      </c>
      <c r="AW299" s="13" t="s">
        <v>38</v>
      </c>
      <c r="AX299" s="13" t="s">
        <v>75</v>
      </c>
      <c r="AY299" s="228" t="s">
        <v>195</v>
      </c>
    </row>
    <row r="300" spans="2:65" s="14" customFormat="1">
      <c r="B300" s="229"/>
      <c r="C300" s="230"/>
      <c r="D300" s="205" t="s">
        <v>210</v>
      </c>
      <c r="E300" s="231" t="s">
        <v>22</v>
      </c>
      <c r="F300" s="232" t="s">
        <v>215</v>
      </c>
      <c r="G300" s="230"/>
      <c r="H300" s="233">
        <v>35.700000000000003</v>
      </c>
      <c r="I300" s="234"/>
      <c r="J300" s="230"/>
      <c r="K300" s="230"/>
      <c r="L300" s="235"/>
      <c r="M300" s="236"/>
      <c r="N300" s="237"/>
      <c r="O300" s="237"/>
      <c r="P300" s="237"/>
      <c r="Q300" s="237"/>
      <c r="R300" s="237"/>
      <c r="S300" s="237"/>
      <c r="T300" s="238"/>
      <c r="AT300" s="239" t="s">
        <v>210</v>
      </c>
      <c r="AU300" s="239" t="s">
        <v>83</v>
      </c>
      <c r="AV300" s="14" t="s">
        <v>216</v>
      </c>
      <c r="AW300" s="14" t="s">
        <v>38</v>
      </c>
      <c r="AX300" s="14" t="s">
        <v>75</v>
      </c>
      <c r="AY300" s="239" t="s">
        <v>195</v>
      </c>
    </row>
    <row r="301" spans="2:65" s="15" customFormat="1">
      <c r="B301" s="240"/>
      <c r="C301" s="241"/>
      <c r="D301" s="205" t="s">
        <v>210</v>
      </c>
      <c r="E301" s="242" t="s">
        <v>22</v>
      </c>
      <c r="F301" s="243" t="s">
        <v>217</v>
      </c>
      <c r="G301" s="241"/>
      <c r="H301" s="244">
        <v>35.700000000000003</v>
      </c>
      <c r="I301" s="245"/>
      <c r="J301" s="241"/>
      <c r="K301" s="241"/>
      <c r="L301" s="246"/>
      <c r="M301" s="247"/>
      <c r="N301" s="248"/>
      <c r="O301" s="248"/>
      <c r="P301" s="248"/>
      <c r="Q301" s="248"/>
      <c r="R301" s="248"/>
      <c r="S301" s="248"/>
      <c r="T301" s="249"/>
      <c r="AT301" s="250" t="s">
        <v>210</v>
      </c>
      <c r="AU301" s="250" t="s">
        <v>83</v>
      </c>
      <c r="AV301" s="15" t="s">
        <v>202</v>
      </c>
      <c r="AW301" s="15" t="s">
        <v>38</v>
      </c>
      <c r="AX301" s="15" t="s">
        <v>23</v>
      </c>
      <c r="AY301" s="250" t="s">
        <v>195</v>
      </c>
    </row>
    <row r="302" spans="2:65" s="13" customFormat="1">
      <c r="B302" s="218"/>
      <c r="C302" s="219"/>
      <c r="D302" s="251" t="s">
        <v>210</v>
      </c>
      <c r="E302" s="219"/>
      <c r="F302" s="270" t="s">
        <v>490</v>
      </c>
      <c r="G302" s="219"/>
      <c r="H302" s="271">
        <v>36.414000000000001</v>
      </c>
      <c r="I302" s="223"/>
      <c r="J302" s="219"/>
      <c r="K302" s="219"/>
      <c r="L302" s="224"/>
      <c r="M302" s="225"/>
      <c r="N302" s="226"/>
      <c r="O302" s="226"/>
      <c r="P302" s="226"/>
      <c r="Q302" s="226"/>
      <c r="R302" s="226"/>
      <c r="S302" s="226"/>
      <c r="T302" s="227"/>
      <c r="AT302" s="228" t="s">
        <v>210</v>
      </c>
      <c r="AU302" s="228" t="s">
        <v>83</v>
      </c>
      <c r="AV302" s="13" t="s">
        <v>83</v>
      </c>
      <c r="AW302" s="13" t="s">
        <v>4</v>
      </c>
      <c r="AX302" s="13" t="s">
        <v>23</v>
      </c>
      <c r="AY302" s="228" t="s">
        <v>195</v>
      </c>
    </row>
    <row r="303" spans="2:65" s="1" customFormat="1" ht="20.399999999999999" customHeight="1">
      <c r="B303" s="36"/>
      <c r="C303" s="260" t="s">
        <v>491</v>
      </c>
      <c r="D303" s="260" t="s">
        <v>267</v>
      </c>
      <c r="E303" s="261" t="s">
        <v>492</v>
      </c>
      <c r="F303" s="262" t="s">
        <v>493</v>
      </c>
      <c r="G303" s="263" t="s">
        <v>231</v>
      </c>
      <c r="H303" s="264">
        <v>0.94899999999999995</v>
      </c>
      <c r="I303" s="265"/>
      <c r="J303" s="266">
        <f>ROUND(I303*H303,2)</f>
        <v>0</v>
      </c>
      <c r="K303" s="262" t="s">
        <v>22</v>
      </c>
      <c r="L303" s="267"/>
      <c r="M303" s="268" t="s">
        <v>22</v>
      </c>
      <c r="N303" s="269" t="s">
        <v>46</v>
      </c>
      <c r="O303" s="37"/>
      <c r="P303" s="202">
        <f>O303*H303</f>
        <v>0</v>
      </c>
      <c r="Q303" s="202">
        <v>3.2000000000000001E-2</v>
      </c>
      <c r="R303" s="202">
        <f>Q303*H303</f>
        <v>3.0367999999999999E-2</v>
      </c>
      <c r="S303" s="202">
        <v>0</v>
      </c>
      <c r="T303" s="203">
        <f>S303*H303</f>
        <v>0</v>
      </c>
      <c r="AR303" s="19" t="s">
        <v>262</v>
      </c>
      <c r="AT303" s="19" t="s">
        <v>267</v>
      </c>
      <c r="AU303" s="19" t="s">
        <v>83</v>
      </c>
      <c r="AY303" s="19" t="s">
        <v>195</v>
      </c>
      <c r="BE303" s="204">
        <f>IF(N303="základní",J303,0)</f>
        <v>0</v>
      </c>
      <c r="BF303" s="204">
        <f>IF(N303="snížená",J303,0)</f>
        <v>0</v>
      </c>
      <c r="BG303" s="204">
        <f>IF(N303="zákl. přenesená",J303,0)</f>
        <v>0</v>
      </c>
      <c r="BH303" s="204">
        <f>IF(N303="sníž. přenesená",J303,0)</f>
        <v>0</v>
      </c>
      <c r="BI303" s="204">
        <f>IF(N303="nulová",J303,0)</f>
        <v>0</v>
      </c>
      <c r="BJ303" s="19" t="s">
        <v>23</v>
      </c>
      <c r="BK303" s="204">
        <f>ROUND(I303*H303,2)</f>
        <v>0</v>
      </c>
      <c r="BL303" s="19" t="s">
        <v>202</v>
      </c>
      <c r="BM303" s="19" t="s">
        <v>494</v>
      </c>
    </row>
    <row r="304" spans="2:65" s="12" customFormat="1">
      <c r="B304" s="207"/>
      <c r="C304" s="208"/>
      <c r="D304" s="205" t="s">
        <v>210</v>
      </c>
      <c r="E304" s="209" t="s">
        <v>22</v>
      </c>
      <c r="F304" s="210" t="s">
        <v>458</v>
      </c>
      <c r="G304" s="208"/>
      <c r="H304" s="211" t="s">
        <v>22</v>
      </c>
      <c r="I304" s="212"/>
      <c r="J304" s="208"/>
      <c r="K304" s="208"/>
      <c r="L304" s="213"/>
      <c r="M304" s="214"/>
      <c r="N304" s="215"/>
      <c r="O304" s="215"/>
      <c r="P304" s="215"/>
      <c r="Q304" s="215"/>
      <c r="R304" s="215"/>
      <c r="S304" s="215"/>
      <c r="T304" s="216"/>
      <c r="AT304" s="217" t="s">
        <v>210</v>
      </c>
      <c r="AU304" s="217" t="s">
        <v>83</v>
      </c>
      <c r="AV304" s="12" t="s">
        <v>23</v>
      </c>
      <c r="AW304" s="12" t="s">
        <v>38</v>
      </c>
      <c r="AX304" s="12" t="s">
        <v>75</v>
      </c>
      <c r="AY304" s="217" t="s">
        <v>195</v>
      </c>
    </row>
    <row r="305" spans="2:65" s="12" customFormat="1">
      <c r="B305" s="207"/>
      <c r="C305" s="208"/>
      <c r="D305" s="205" t="s">
        <v>210</v>
      </c>
      <c r="E305" s="209" t="s">
        <v>22</v>
      </c>
      <c r="F305" s="210" t="s">
        <v>495</v>
      </c>
      <c r="G305" s="208"/>
      <c r="H305" s="211" t="s">
        <v>22</v>
      </c>
      <c r="I305" s="212"/>
      <c r="J305" s="208"/>
      <c r="K305" s="208"/>
      <c r="L305" s="213"/>
      <c r="M305" s="214"/>
      <c r="N305" s="215"/>
      <c r="O305" s="215"/>
      <c r="P305" s="215"/>
      <c r="Q305" s="215"/>
      <c r="R305" s="215"/>
      <c r="S305" s="215"/>
      <c r="T305" s="216"/>
      <c r="AT305" s="217" t="s">
        <v>210</v>
      </c>
      <c r="AU305" s="217" t="s">
        <v>83</v>
      </c>
      <c r="AV305" s="12" t="s">
        <v>23</v>
      </c>
      <c r="AW305" s="12" t="s">
        <v>38</v>
      </c>
      <c r="AX305" s="12" t="s">
        <v>75</v>
      </c>
      <c r="AY305" s="217" t="s">
        <v>195</v>
      </c>
    </row>
    <row r="306" spans="2:65" s="13" customFormat="1">
      <c r="B306" s="218"/>
      <c r="C306" s="219"/>
      <c r="D306" s="205" t="s">
        <v>210</v>
      </c>
      <c r="E306" s="220" t="s">
        <v>22</v>
      </c>
      <c r="F306" s="221" t="s">
        <v>496</v>
      </c>
      <c r="G306" s="219"/>
      <c r="H306" s="222">
        <v>0.93</v>
      </c>
      <c r="I306" s="223"/>
      <c r="J306" s="219"/>
      <c r="K306" s="219"/>
      <c r="L306" s="224"/>
      <c r="M306" s="225"/>
      <c r="N306" s="226"/>
      <c r="O306" s="226"/>
      <c r="P306" s="226"/>
      <c r="Q306" s="226"/>
      <c r="R306" s="226"/>
      <c r="S306" s="226"/>
      <c r="T306" s="227"/>
      <c r="AT306" s="228" t="s">
        <v>210</v>
      </c>
      <c r="AU306" s="228" t="s">
        <v>83</v>
      </c>
      <c r="AV306" s="13" t="s">
        <v>83</v>
      </c>
      <c r="AW306" s="13" t="s">
        <v>38</v>
      </c>
      <c r="AX306" s="13" t="s">
        <v>75</v>
      </c>
      <c r="AY306" s="228" t="s">
        <v>195</v>
      </c>
    </row>
    <row r="307" spans="2:65" s="14" customFormat="1">
      <c r="B307" s="229"/>
      <c r="C307" s="230"/>
      <c r="D307" s="205" t="s">
        <v>210</v>
      </c>
      <c r="E307" s="231" t="s">
        <v>22</v>
      </c>
      <c r="F307" s="232" t="s">
        <v>215</v>
      </c>
      <c r="G307" s="230"/>
      <c r="H307" s="233">
        <v>0.93</v>
      </c>
      <c r="I307" s="234"/>
      <c r="J307" s="230"/>
      <c r="K307" s="230"/>
      <c r="L307" s="235"/>
      <c r="M307" s="236"/>
      <c r="N307" s="237"/>
      <c r="O307" s="237"/>
      <c r="P307" s="237"/>
      <c r="Q307" s="237"/>
      <c r="R307" s="237"/>
      <c r="S307" s="237"/>
      <c r="T307" s="238"/>
      <c r="AT307" s="239" t="s">
        <v>210</v>
      </c>
      <c r="AU307" s="239" t="s">
        <v>83</v>
      </c>
      <c r="AV307" s="14" t="s">
        <v>216</v>
      </c>
      <c r="AW307" s="14" t="s">
        <v>38</v>
      </c>
      <c r="AX307" s="14" t="s">
        <v>75</v>
      </c>
      <c r="AY307" s="239" t="s">
        <v>195</v>
      </c>
    </row>
    <row r="308" spans="2:65" s="15" customFormat="1">
      <c r="B308" s="240"/>
      <c r="C308" s="241"/>
      <c r="D308" s="205" t="s">
        <v>210</v>
      </c>
      <c r="E308" s="242" t="s">
        <v>22</v>
      </c>
      <c r="F308" s="243" t="s">
        <v>217</v>
      </c>
      <c r="G308" s="241"/>
      <c r="H308" s="244">
        <v>0.93</v>
      </c>
      <c r="I308" s="245"/>
      <c r="J308" s="241"/>
      <c r="K308" s="241"/>
      <c r="L308" s="246"/>
      <c r="M308" s="247"/>
      <c r="N308" s="248"/>
      <c r="O308" s="248"/>
      <c r="P308" s="248"/>
      <c r="Q308" s="248"/>
      <c r="R308" s="248"/>
      <c r="S308" s="248"/>
      <c r="T308" s="249"/>
      <c r="AT308" s="250" t="s">
        <v>210</v>
      </c>
      <c r="AU308" s="250" t="s">
        <v>83</v>
      </c>
      <c r="AV308" s="15" t="s">
        <v>202</v>
      </c>
      <c r="AW308" s="15" t="s">
        <v>38</v>
      </c>
      <c r="AX308" s="15" t="s">
        <v>23</v>
      </c>
      <c r="AY308" s="250" t="s">
        <v>195</v>
      </c>
    </row>
    <row r="309" spans="2:65" s="13" customFormat="1">
      <c r="B309" s="218"/>
      <c r="C309" s="219"/>
      <c r="D309" s="251" t="s">
        <v>210</v>
      </c>
      <c r="E309" s="219"/>
      <c r="F309" s="270" t="s">
        <v>497</v>
      </c>
      <c r="G309" s="219"/>
      <c r="H309" s="271">
        <v>0.94899999999999995</v>
      </c>
      <c r="I309" s="223"/>
      <c r="J309" s="219"/>
      <c r="K309" s="219"/>
      <c r="L309" s="224"/>
      <c r="M309" s="225"/>
      <c r="N309" s="226"/>
      <c r="O309" s="226"/>
      <c r="P309" s="226"/>
      <c r="Q309" s="226"/>
      <c r="R309" s="226"/>
      <c r="S309" s="226"/>
      <c r="T309" s="227"/>
      <c r="AT309" s="228" t="s">
        <v>210</v>
      </c>
      <c r="AU309" s="228" t="s">
        <v>83</v>
      </c>
      <c r="AV309" s="13" t="s">
        <v>83</v>
      </c>
      <c r="AW309" s="13" t="s">
        <v>4</v>
      </c>
      <c r="AX309" s="13" t="s">
        <v>23</v>
      </c>
      <c r="AY309" s="228" t="s">
        <v>195</v>
      </c>
    </row>
    <row r="310" spans="2:65" s="1" customFormat="1" ht="28.8" customHeight="1">
      <c r="B310" s="36"/>
      <c r="C310" s="193" t="s">
        <v>498</v>
      </c>
      <c r="D310" s="193" t="s">
        <v>198</v>
      </c>
      <c r="E310" s="194" t="s">
        <v>499</v>
      </c>
      <c r="F310" s="195" t="s">
        <v>500</v>
      </c>
      <c r="G310" s="196" t="s">
        <v>222</v>
      </c>
      <c r="H310" s="197">
        <v>3.7</v>
      </c>
      <c r="I310" s="198"/>
      <c r="J310" s="199">
        <f>ROUND(I310*H310,2)</f>
        <v>0</v>
      </c>
      <c r="K310" s="195" t="s">
        <v>223</v>
      </c>
      <c r="L310" s="56"/>
      <c r="M310" s="200" t="s">
        <v>22</v>
      </c>
      <c r="N310" s="201" t="s">
        <v>46</v>
      </c>
      <c r="O310" s="37"/>
      <c r="P310" s="202">
        <f>O310*H310</f>
        <v>0</v>
      </c>
      <c r="Q310" s="202">
        <v>9.4999999999999998E-3</v>
      </c>
      <c r="R310" s="202">
        <f>Q310*H310</f>
        <v>3.5150000000000001E-2</v>
      </c>
      <c r="S310" s="202">
        <v>0</v>
      </c>
      <c r="T310" s="203">
        <f>S310*H310</f>
        <v>0</v>
      </c>
      <c r="AR310" s="19" t="s">
        <v>202</v>
      </c>
      <c r="AT310" s="19" t="s">
        <v>198</v>
      </c>
      <c r="AU310" s="19" t="s">
        <v>83</v>
      </c>
      <c r="AY310" s="19" t="s">
        <v>195</v>
      </c>
      <c r="BE310" s="204">
        <f>IF(N310="základní",J310,0)</f>
        <v>0</v>
      </c>
      <c r="BF310" s="204">
        <f>IF(N310="snížená",J310,0)</f>
        <v>0</v>
      </c>
      <c r="BG310" s="204">
        <f>IF(N310="zákl. přenesená",J310,0)</f>
        <v>0</v>
      </c>
      <c r="BH310" s="204">
        <f>IF(N310="sníž. přenesená",J310,0)</f>
        <v>0</v>
      </c>
      <c r="BI310" s="204">
        <f>IF(N310="nulová",J310,0)</f>
        <v>0</v>
      </c>
      <c r="BJ310" s="19" t="s">
        <v>23</v>
      </c>
      <c r="BK310" s="204">
        <f>ROUND(I310*H310,2)</f>
        <v>0</v>
      </c>
      <c r="BL310" s="19" t="s">
        <v>202</v>
      </c>
      <c r="BM310" s="19" t="s">
        <v>501</v>
      </c>
    </row>
    <row r="311" spans="2:65" s="1" customFormat="1" ht="180">
      <c r="B311" s="36"/>
      <c r="C311" s="58"/>
      <c r="D311" s="205" t="s">
        <v>225</v>
      </c>
      <c r="E311" s="58"/>
      <c r="F311" s="206" t="s">
        <v>483</v>
      </c>
      <c r="G311" s="58"/>
      <c r="H311" s="58"/>
      <c r="I311" s="163"/>
      <c r="J311" s="58"/>
      <c r="K311" s="58"/>
      <c r="L311" s="56"/>
      <c r="M311" s="73"/>
      <c r="N311" s="37"/>
      <c r="O311" s="37"/>
      <c r="P311" s="37"/>
      <c r="Q311" s="37"/>
      <c r="R311" s="37"/>
      <c r="S311" s="37"/>
      <c r="T311" s="74"/>
      <c r="AT311" s="19" t="s">
        <v>225</v>
      </c>
      <c r="AU311" s="19" t="s">
        <v>83</v>
      </c>
    </row>
    <row r="312" spans="2:65" s="12" customFormat="1">
      <c r="B312" s="207"/>
      <c r="C312" s="208"/>
      <c r="D312" s="205" t="s">
        <v>210</v>
      </c>
      <c r="E312" s="209" t="s">
        <v>22</v>
      </c>
      <c r="F312" s="210" t="s">
        <v>458</v>
      </c>
      <c r="G312" s="208"/>
      <c r="H312" s="211" t="s">
        <v>22</v>
      </c>
      <c r="I312" s="212"/>
      <c r="J312" s="208"/>
      <c r="K312" s="208"/>
      <c r="L312" s="213"/>
      <c r="M312" s="214"/>
      <c r="N312" s="215"/>
      <c r="O312" s="215"/>
      <c r="P312" s="215"/>
      <c r="Q312" s="215"/>
      <c r="R312" s="215"/>
      <c r="S312" s="215"/>
      <c r="T312" s="216"/>
      <c r="AT312" s="217" t="s">
        <v>210</v>
      </c>
      <c r="AU312" s="217" t="s">
        <v>83</v>
      </c>
      <c r="AV312" s="12" t="s">
        <v>23</v>
      </c>
      <c r="AW312" s="12" t="s">
        <v>38</v>
      </c>
      <c r="AX312" s="12" t="s">
        <v>75</v>
      </c>
      <c r="AY312" s="217" t="s">
        <v>195</v>
      </c>
    </row>
    <row r="313" spans="2:65" s="13" customFormat="1">
      <c r="B313" s="218"/>
      <c r="C313" s="219"/>
      <c r="D313" s="205" t="s">
        <v>210</v>
      </c>
      <c r="E313" s="220" t="s">
        <v>22</v>
      </c>
      <c r="F313" s="221" t="s">
        <v>502</v>
      </c>
      <c r="G313" s="219"/>
      <c r="H313" s="222">
        <v>3.7</v>
      </c>
      <c r="I313" s="223"/>
      <c r="J313" s="219"/>
      <c r="K313" s="219"/>
      <c r="L313" s="224"/>
      <c r="M313" s="225"/>
      <c r="N313" s="226"/>
      <c r="O313" s="226"/>
      <c r="P313" s="226"/>
      <c r="Q313" s="226"/>
      <c r="R313" s="226"/>
      <c r="S313" s="226"/>
      <c r="T313" s="227"/>
      <c r="AT313" s="228" t="s">
        <v>210</v>
      </c>
      <c r="AU313" s="228" t="s">
        <v>83</v>
      </c>
      <c r="AV313" s="13" t="s">
        <v>83</v>
      </c>
      <c r="AW313" s="13" t="s">
        <v>38</v>
      </c>
      <c r="AX313" s="13" t="s">
        <v>75</v>
      </c>
      <c r="AY313" s="228" t="s">
        <v>195</v>
      </c>
    </row>
    <row r="314" spans="2:65" s="14" customFormat="1">
      <c r="B314" s="229"/>
      <c r="C314" s="230"/>
      <c r="D314" s="205" t="s">
        <v>210</v>
      </c>
      <c r="E314" s="231" t="s">
        <v>22</v>
      </c>
      <c r="F314" s="232" t="s">
        <v>215</v>
      </c>
      <c r="G314" s="230"/>
      <c r="H314" s="233">
        <v>3.7</v>
      </c>
      <c r="I314" s="234"/>
      <c r="J314" s="230"/>
      <c r="K314" s="230"/>
      <c r="L314" s="235"/>
      <c r="M314" s="236"/>
      <c r="N314" s="237"/>
      <c r="O314" s="237"/>
      <c r="P314" s="237"/>
      <c r="Q314" s="237"/>
      <c r="R314" s="237"/>
      <c r="S314" s="237"/>
      <c r="T314" s="238"/>
      <c r="AT314" s="239" t="s">
        <v>210</v>
      </c>
      <c r="AU314" s="239" t="s">
        <v>83</v>
      </c>
      <c r="AV314" s="14" t="s">
        <v>216</v>
      </c>
      <c r="AW314" s="14" t="s">
        <v>38</v>
      </c>
      <c r="AX314" s="14" t="s">
        <v>75</v>
      </c>
      <c r="AY314" s="239" t="s">
        <v>195</v>
      </c>
    </row>
    <row r="315" spans="2:65" s="15" customFormat="1">
      <c r="B315" s="240"/>
      <c r="C315" s="241"/>
      <c r="D315" s="251" t="s">
        <v>210</v>
      </c>
      <c r="E315" s="252" t="s">
        <v>22</v>
      </c>
      <c r="F315" s="253" t="s">
        <v>217</v>
      </c>
      <c r="G315" s="241"/>
      <c r="H315" s="254">
        <v>3.7</v>
      </c>
      <c r="I315" s="245"/>
      <c r="J315" s="241"/>
      <c r="K315" s="241"/>
      <c r="L315" s="246"/>
      <c r="M315" s="247"/>
      <c r="N315" s="248"/>
      <c r="O315" s="248"/>
      <c r="P315" s="248"/>
      <c r="Q315" s="248"/>
      <c r="R315" s="248"/>
      <c r="S315" s="248"/>
      <c r="T315" s="249"/>
      <c r="AT315" s="250" t="s">
        <v>210</v>
      </c>
      <c r="AU315" s="250" t="s">
        <v>83</v>
      </c>
      <c r="AV315" s="15" t="s">
        <v>202</v>
      </c>
      <c r="AW315" s="15" t="s">
        <v>38</v>
      </c>
      <c r="AX315" s="15" t="s">
        <v>23</v>
      </c>
      <c r="AY315" s="250" t="s">
        <v>195</v>
      </c>
    </row>
    <row r="316" spans="2:65" s="1" customFormat="1" ht="20.399999999999999" customHeight="1">
      <c r="B316" s="36"/>
      <c r="C316" s="260" t="s">
        <v>503</v>
      </c>
      <c r="D316" s="260" t="s">
        <v>267</v>
      </c>
      <c r="E316" s="261" t="s">
        <v>504</v>
      </c>
      <c r="F316" s="262" t="s">
        <v>505</v>
      </c>
      <c r="G316" s="263" t="s">
        <v>222</v>
      </c>
      <c r="H316" s="264">
        <v>3.774</v>
      </c>
      <c r="I316" s="265"/>
      <c r="J316" s="266">
        <f>ROUND(I316*H316,2)</f>
        <v>0</v>
      </c>
      <c r="K316" s="262" t="s">
        <v>22</v>
      </c>
      <c r="L316" s="267"/>
      <c r="M316" s="268" t="s">
        <v>22</v>
      </c>
      <c r="N316" s="269" t="s">
        <v>46</v>
      </c>
      <c r="O316" s="37"/>
      <c r="P316" s="202">
        <f>O316*H316</f>
        <v>0</v>
      </c>
      <c r="Q316" s="202">
        <v>2.1000000000000001E-2</v>
      </c>
      <c r="R316" s="202">
        <f>Q316*H316</f>
        <v>7.9254000000000005E-2</v>
      </c>
      <c r="S316" s="202">
        <v>0</v>
      </c>
      <c r="T316" s="203">
        <f>S316*H316</f>
        <v>0</v>
      </c>
      <c r="AR316" s="19" t="s">
        <v>262</v>
      </c>
      <c r="AT316" s="19" t="s">
        <v>267</v>
      </c>
      <c r="AU316" s="19" t="s">
        <v>83</v>
      </c>
      <c r="AY316" s="19" t="s">
        <v>195</v>
      </c>
      <c r="BE316" s="204">
        <f>IF(N316="základní",J316,0)</f>
        <v>0</v>
      </c>
      <c r="BF316" s="204">
        <f>IF(N316="snížená",J316,0)</f>
        <v>0</v>
      </c>
      <c r="BG316" s="204">
        <f>IF(N316="zákl. přenesená",J316,0)</f>
        <v>0</v>
      </c>
      <c r="BH316" s="204">
        <f>IF(N316="sníž. přenesená",J316,0)</f>
        <v>0</v>
      </c>
      <c r="BI316" s="204">
        <f>IF(N316="nulová",J316,0)</f>
        <v>0</v>
      </c>
      <c r="BJ316" s="19" t="s">
        <v>23</v>
      </c>
      <c r="BK316" s="204">
        <f>ROUND(I316*H316,2)</f>
        <v>0</v>
      </c>
      <c r="BL316" s="19" t="s">
        <v>202</v>
      </c>
      <c r="BM316" s="19" t="s">
        <v>506</v>
      </c>
    </row>
    <row r="317" spans="2:65" s="13" customFormat="1">
      <c r="B317" s="218"/>
      <c r="C317" s="219"/>
      <c r="D317" s="251" t="s">
        <v>210</v>
      </c>
      <c r="E317" s="219"/>
      <c r="F317" s="270" t="s">
        <v>507</v>
      </c>
      <c r="G317" s="219"/>
      <c r="H317" s="271">
        <v>3.774</v>
      </c>
      <c r="I317" s="223"/>
      <c r="J317" s="219"/>
      <c r="K317" s="219"/>
      <c r="L317" s="224"/>
      <c r="M317" s="225"/>
      <c r="N317" s="226"/>
      <c r="O317" s="226"/>
      <c r="P317" s="226"/>
      <c r="Q317" s="226"/>
      <c r="R317" s="226"/>
      <c r="S317" s="226"/>
      <c r="T317" s="227"/>
      <c r="AT317" s="228" t="s">
        <v>210</v>
      </c>
      <c r="AU317" s="228" t="s">
        <v>83</v>
      </c>
      <c r="AV317" s="13" t="s">
        <v>83</v>
      </c>
      <c r="AW317" s="13" t="s">
        <v>4</v>
      </c>
      <c r="AX317" s="13" t="s">
        <v>23</v>
      </c>
      <c r="AY317" s="228" t="s">
        <v>195</v>
      </c>
    </row>
    <row r="318" spans="2:65" s="1" customFormat="1" ht="28.8" customHeight="1">
      <c r="B318" s="36"/>
      <c r="C318" s="193" t="s">
        <v>508</v>
      </c>
      <c r="D318" s="193" t="s">
        <v>198</v>
      </c>
      <c r="E318" s="194" t="s">
        <v>509</v>
      </c>
      <c r="F318" s="195" t="s">
        <v>510</v>
      </c>
      <c r="G318" s="196" t="s">
        <v>222</v>
      </c>
      <c r="H318" s="197">
        <v>39.4</v>
      </c>
      <c r="I318" s="198"/>
      <c r="J318" s="199">
        <f>ROUND(I318*H318,2)</f>
        <v>0</v>
      </c>
      <c r="K318" s="195" t="s">
        <v>22</v>
      </c>
      <c r="L318" s="56"/>
      <c r="M318" s="200" t="s">
        <v>22</v>
      </c>
      <c r="N318" s="201" t="s">
        <v>46</v>
      </c>
      <c r="O318" s="37"/>
      <c r="P318" s="202">
        <f>O318*H318</f>
        <v>0</v>
      </c>
      <c r="Q318" s="202">
        <v>1.98E-3</v>
      </c>
      <c r="R318" s="202">
        <f>Q318*H318</f>
        <v>7.8011999999999998E-2</v>
      </c>
      <c r="S318" s="202">
        <v>0</v>
      </c>
      <c r="T318" s="203">
        <f>S318*H318</f>
        <v>0</v>
      </c>
      <c r="AR318" s="19" t="s">
        <v>202</v>
      </c>
      <c r="AT318" s="19" t="s">
        <v>198</v>
      </c>
      <c r="AU318" s="19" t="s">
        <v>83</v>
      </c>
      <c r="AY318" s="19" t="s">
        <v>195</v>
      </c>
      <c r="BE318" s="204">
        <f>IF(N318="základní",J318,0)</f>
        <v>0</v>
      </c>
      <c r="BF318" s="204">
        <f>IF(N318="snížená",J318,0)</f>
        <v>0</v>
      </c>
      <c r="BG318" s="204">
        <f>IF(N318="zákl. přenesená",J318,0)</f>
        <v>0</v>
      </c>
      <c r="BH318" s="204">
        <f>IF(N318="sníž. přenesená",J318,0)</f>
        <v>0</v>
      </c>
      <c r="BI318" s="204">
        <f>IF(N318="nulová",J318,0)</f>
        <v>0</v>
      </c>
      <c r="BJ318" s="19" t="s">
        <v>23</v>
      </c>
      <c r="BK318" s="204">
        <f>ROUND(I318*H318,2)</f>
        <v>0</v>
      </c>
      <c r="BL318" s="19" t="s">
        <v>202</v>
      </c>
      <c r="BM318" s="19" t="s">
        <v>511</v>
      </c>
    </row>
    <row r="319" spans="2:65" s="12" customFormat="1">
      <c r="B319" s="207"/>
      <c r="C319" s="208"/>
      <c r="D319" s="205" t="s">
        <v>210</v>
      </c>
      <c r="E319" s="209" t="s">
        <v>22</v>
      </c>
      <c r="F319" s="210" t="s">
        <v>458</v>
      </c>
      <c r="G319" s="208"/>
      <c r="H319" s="211" t="s">
        <v>22</v>
      </c>
      <c r="I319" s="212"/>
      <c r="J319" s="208"/>
      <c r="K319" s="208"/>
      <c r="L319" s="213"/>
      <c r="M319" s="214"/>
      <c r="N319" s="215"/>
      <c r="O319" s="215"/>
      <c r="P319" s="215"/>
      <c r="Q319" s="215"/>
      <c r="R319" s="215"/>
      <c r="S319" s="215"/>
      <c r="T319" s="216"/>
      <c r="AT319" s="217" t="s">
        <v>210</v>
      </c>
      <c r="AU319" s="217" t="s">
        <v>83</v>
      </c>
      <c r="AV319" s="12" t="s">
        <v>23</v>
      </c>
      <c r="AW319" s="12" t="s">
        <v>38</v>
      </c>
      <c r="AX319" s="12" t="s">
        <v>75</v>
      </c>
      <c r="AY319" s="217" t="s">
        <v>195</v>
      </c>
    </row>
    <row r="320" spans="2:65" s="13" customFormat="1">
      <c r="B320" s="218"/>
      <c r="C320" s="219"/>
      <c r="D320" s="205" t="s">
        <v>210</v>
      </c>
      <c r="E320" s="220" t="s">
        <v>22</v>
      </c>
      <c r="F320" s="221" t="s">
        <v>459</v>
      </c>
      <c r="G320" s="219"/>
      <c r="H320" s="222">
        <v>39.4</v>
      </c>
      <c r="I320" s="223"/>
      <c r="J320" s="219"/>
      <c r="K320" s="219"/>
      <c r="L320" s="224"/>
      <c r="M320" s="225"/>
      <c r="N320" s="226"/>
      <c r="O320" s="226"/>
      <c r="P320" s="226"/>
      <c r="Q320" s="226"/>
      <c r="R320" s="226"/>
      <c r="S320" s="226"/>
      <c r="T320" s="227"/>
      <c r="AT320" s="228" t="s">
        <v>210</v>
      </c>
      <c r="AU320" s="228" t="s">
        <v>83</v>
      </c>
      <c r="AV320" s="13" t="s">
        <v>83</v>
      </c>
      <c r="AW320" s="13" t="s">
        <v>38</v>
      </c>
      <c r="AX320" s="13" t="s">
        <v>75</v>
      </c>
      <c r="AY320" s="228" t="s">
        <v>195</v>
      </c>
    </row>
    <row r="321" spans="2:65" s="14" customFormat="1">
      <c r="B321" s="229"/>
      <c r="C321" s="230"/>
      <c r="D321" s="205" t="s">
        <v>210</v>
      </c>
      <c r="E321" s="231" t="s">
        <v>22</v>
      </c>
      <c r="F321" s="232" t="s">
        <v>215</v>
      </c>
      <c r="G321" s="230"/>
      <c r="H321" s="233">
        <v>39.4</v>
      </c>
      <c r="I321" s="234"/>
      <c r="J321" s="230"/>
      <c r="K321" s="230"/>
      <c r="L321" s="235"/>
      <c r="M321" s="236"/>
      <c r="N321" s="237"/>
      <c r="O321" s="237"/>
      <c r="P321" s="237"/>
      <c r="Q321" s="237"/>
      <c r="R321" s="237"/>
      <c r="S321" s="237"/>
      <c r="T321" s="238"/>
      <c r="AT321" s="239" t="s">
        <v>210</v>
      </c>
      <c r="AU321" s="239" t="s">
        <v>83</v>
      </c>
      <c r="AV321" s="14" t="s">
        <v>216</v>
      </c>
      <c r="AW321" s="14" t="s">
        <v>38</v>
      </c>
      <c r="AX321" s="14" t="s">
        <v>75</v>
      </c>
      <c r="AY321" s="239" t="s">
        <v>195</v>
      </c>
    </row>
    <row r="322" spans="2:65" s="15" customFormat="1">
      <c r="B322" s="240"/>
      <c r="C322" s="241"/>
      <c r="D322" s="251" t="s">
        <v>210</v>
      </c>
      <c r="E322" s="252" t="s">
        <v>22</v>
      </c>
      <c r="F322" s="253" t="s">
        <v>217</v>
      </c>
      <c r="G322" s="241"/>
      <c r="H322" s="254">
        <v>39.4</v>
      </c>
      <c r="I322" s="245"/>
      <c r="J322" s="241"/>
      <c r="K322" s="241"/>
      <c r="L322" s="246"/>
      <c r="M322" s="247"/>
      <c r="N322" s="248"/>
      <c r="O322" s="248"/>
      <c r="P322" s="248"/>
      <c r="Q322" s="248"/>
      <c r="R322" s="248"/>
      <c r="S322" s="248"/>
      <c r="T322" s="249"/>
      <c r="AT322" s="250" t="s">
        <v>210</v>
      </c>
      <c r="AU322" s="250" t="s">
        <v>83</v>
      </c>
      <c r="AV322" s="15" t="s">
        <v>202</v>
      </c>
      <c r="AW322" s="15" t="s">
        <v>38</v>
      </c>
      <c r="AX322" s="15" t="s">
        <v>23</v>
      </c>
      <c r="AY322" s="250" t="s">
        <v>195</v>
      </c>
    </row>
    <row r="323" spans="2:65" s="1" customFormat="1" ht="28.8" customHeight="1">
      <c r="B323" s="36"/>
      <c r="C323" s="193" t="s">
        <v>512</v>
      </c>
      <c r="D323" s="193" t="s">
        <v>198</v>
      </c>
      <c r="E323" s="194" t="s">
        <v>513</v>
      </c>
      <c r="F323" s="195" t="s">
        <v>514</v>
      </c>
      <c r="G323" s="196" t="s">
        <v>222</v>
      </c>
      <c r="H323" s="197">
        <v>9.3000000000000007</v>
      </c>
      <c r="I323" s="198"/>
      <c r="J323" s="199">
        <f>ROUND(I323*H323,2)</f>
        <v>0</v>
      </c>
      <c r="K323" s="195" t="s">
        <v>22</v>
      </c>
      <c r="L323" s="56"/>
      <c r="M323" s="200" t="s">
        <v>22</v>
      </c>
      <c r="N323" s="201" t="s">
        <v>46</v>
      </c>
      <c r="O323" s="37"/>
      <c r="P323" s="202">
        <f>O323*H323</f>
        <v>0</v>
      </c>
      <c r="Q323" s="202">
        <v>1.6800000000000001E-3</v>
      </c>
      <c r="R323" s="202">
        <f>Q323*H323</f>
        <v>1.5624000000000002E-2</v>
      </c>
      <c r="S323" s="202">
        <v>0</v>
      </c>
      <c r="T323" s="203">
        <f>S323*H323</f>
        <v>0</v>
      </c>
      <c r="AR323" s="19" t="s">
        <v>202</v>
      </c>
      <c r="AT323" s="19" t="s">
        <v>198</v>
      </c>
      <c r="AU323" s="19" t="s">
        <v>83</v>
      </c>
      <c r="AY323" s="19" t="s">
        <v>195</v>
      </c>
      <c r="BE323" s="204">
        <f>IF(N323="základní",J323,0)</f>
        <v>0</v>
      </c>
      <c r="BF323" s="204">
        <f>IF(N323="snížená",J323,0)</f>
        <v>0</v>
      </c>
      <c r="BG323" s="204">
        <f>IF(N323="zákl. přenesená",J323,0)</f>
        <v>0</v>
      </c>
      <c r="BH323" s="204">
        <f>IF(N323="sníž. přenesená",J323,0)</f>
        <v>0</v>
      </c>
      <c r="BI323" s="204">
        <f>IF(N323="nulová",J323,0)</f>
        <v>0</v>
      </c>
      <c r="BJ323" s="19" t="s">
        <v>23</v>
      </c>
      <c r="BK323" s="204">
        <f>ROUND(I323*H323,2)</f>
        <v>0</v>
      </c>
      <c r="BL323" s="19" t="s">
        <v>202</v>
      </c>
      <c r="BM323" s="19" t="s">
        <v>515</v>
      </c>
    </row>
    <row r="324" spans="2:65" s="12" customFormat="1">
      <c r="B324" s="207"/>
      <c r="C324" s="208"/>
      <c r="D324" s="205" t="s">
        <v>210</v>
      </c>
      <c r="E324" s="209" t="s">
        <v>22</v>
      </c>
      <c r="F324" s="210" t="s">
        <v>458</v>
      </c>
      <c r="G324" s="208"/>
      <c r="H324" s="211" t="s">
        <v>22</v>
      </c>
      <c r="I324" s="212"/>
      <c r="J324" s="208"/>
      <c r="K324" s="208"/>
      <c r="L324" s="213"/>
      <c r="M324" s="214"/>
      <c r="N324" s="215"/>
      <c r="O324" s="215"/>
      <c r="P324" s="215"/>
      <c r="Q324" s="215"/>
      <c r="R324" s="215"/>
      <c r="S324" s="215"/>
      <c r="T324" s="216"/>
      <c r="AT324" s="217" t="s">
        <v>210</v>
      </c>
      <c r="AU324" s="217" t="s">
        <v>83</v>
      </c>
      <c r="AV324" s="12" t="s">
        <v>23</v>
      </c>
      <c r="AW324" s="12" t="s">
        <v>38</v>
      </c>
      <c r="AX324" s="12" t="s">
        <v>75</v>
      </c>
      <c r="AY324" s="217" t="s">
        <v>195</v>
      </c>
    </row>
    <row r="325" spans="2:65" s="13" customFormat="1">
      <c r="B325" s="218"/>
      <c r="C325" s="219"/>
      <c r="D325" s="205" t="s">
        <v>210</v>
      </c>
      <c r="E325" s="220" t="s">
        <v>22</v>
      </c>
      <c r="F325" s="221" t="s">
        <v>485</v>
      </c>
      <c r="G325" s="219"/>
      <c r="H325" s="222">
        <v>9.3000000000000007</v>
      </c>
      <c r="I325" s="223"/>
      <c r="J325" s="219"/>
      <c r="K325" s="219"/>
      <c r="L325" s="224"/>
      <c r="M325" s="225"/>
      <c r="N325" s="226"/>
      <c r="O325" s="226"/>
      <c r="P325" s="226"/>
      <c r="Q325" s="226"/>
      <c r="R325" s="226"/>
      <c r="S325" s="226"/>
      <c r="T325" s="227"/>
      <c r="AT325" s="228" t="s">
        <v>210</v>
      </c>
      <c r="AU325" s="228" t="s">
        <v>83</v>
      </c>
      <c r="AV325" s="13" t="s">
        <v>83</v>
      </c>
      <c r="AW325" s="13" t="s">
        <v>38</v>
      </c>
      <c r="AX325" s="13" t="s">
        <v>75</v>
      </c>
      <c r="AY325" s="228" t="s">
        <v>195</v>
      </c>
    </row>
    <row r="326" spans="2:65" s="14" customFormat="1">
      <c r="B326" s="229"/>
      <c r="C326" s="230"/>
      <c r="D326" s="205" t="s">
        <v>210</v>
      </c>
      <c r="E326" s="231" t="s">
        <v>22</v>
      </c>
      <c r="F326" s="232" t="s">
        <v>215</v>
      </c>
      <c r="G326" s="230"/>
      <c r="H326" s="233">
        <v>9.3000000000000007</v>
      </c>
      <c r="I326" s="234"/>
      <c r="J326" s="230"/>
      <c r="K326" s="230"/>
      <c r="L326" s="235"/>
      <c r="M326" s="236"/>
      <c r="N326" s="237"/>
      <c r="O326" s="237"/>
      <c r="P326" s="237"/>
      <c r="Q326" s="237"/>
      <c r="R326" s="237"/>
      <c r="S326" s="237"/>
      <c r="T326" s="238"/>
      <c r="AT326" s="239" t="s">
        <v>210</v>
      </c>
      <c r="AU326" s="239" t="s">
        <v>83</v>
      </c>
      <c r="AV326" s="14" t="s">
        <v>216</v>
      </c>
      <c r="AW326" s="14" t="s">
        <v>38</v>
      </c>
      <c r="AX326" s="14" t="s">
        <v>75</v>
      </c>
      <c r="AY326" s="239" t="s">
        <v>195</v>
      </c>
    </row>
    <row r="327" spans="2:65" s="15" customFormat="1">
      <c r="B327" s="240"/>
      <c r="C327" s="241"/>
      <c r="D327" s="251" t="s">
        <v>210</v>
      </c>
      <c r="E327" s="252" t="s">
        <v>22</v>
      </c>
      <c r="F327" s="253" t="s">
        <v>217</v>
      </c>
      <c r="G327" s="241"/>
      <c r="H327" s="254">
        <v>9.3000000000000007</v>
      </c>
      <c r="I327" s="245"/>
      <c r="J327" s="241"/>
      <c r="K327" s="241"/>
      <c r="L327" s="246"/>
      <c r="M327" s="247"/>
      <c r="N327" s="248"/>
      <c r="O327" s="248"/>
      <c r="P327" s="248"/>
      <c r="Q327" s="248"/>
      <c r="R327" s="248"/>
      <c r="S327" s="248"/>
      <c r="T327" s="249"/>
      <c r="AT327" s="250" t="s">
        <v>210</v>
      </c>
      <c r="AU327" s="250" t="s">
        <v>83</v>
      </c>
      <c r="AV327" s="15" t="s">
        <v>202</v>
      </c>
      <c r="AW327" s="15" t="s">
        <v>38</v>
      </c>
      <c r="AX327" s="15" t="s">
        <v>23</v>
      </c>
      <c r="AY327" s="250" t="s">
        <v>195</v>
      </c>
    </row>
    <row r="328" spans="2:65" s="1" customFormat="1" ht="28.8" customHeight="1">
      <c r="B328" s="36"/>
      <c r="C328" s="193" t="s">
        <v>516</v>
      </c>
      <c r="D328" s="193" t="s">
        <v>198</v>
      </c>
      <c r="E328" s="194" t="s">
        <v>517</v>
      </c>
      <c r="F328" s="195" t="s">
        <v>518</v>
      </c>
      <c r="G328" s="196" t="s">
        <v>231</v>
      </c>
      <c r="H328" s="197">
        <v>1.32</v>
      </c>
      <c r="I328" s="198"/>
      <c r="J328" s="199">
        <f>ROUND(I328*H328,2)</f>
        <v>0</v>
      </c>
      <c r="K328" s="195" t="s">
        <v>223</v>
      </c>
      <c r="L328" s="56"/>
      <c r="M328" s="200" t="s">
        <v>22</v>
      </c>
      <c r="N328" s="201" t="s">
        <v>46</v>
      </c>
      <c r="O328" s="37"/>
      <c r="P328" s="202">
        <f>O328*H328</f>
        <v>0</v>
      </c>
      <c r="Q328" s="202">
        <v>2.2563399999999998</v>
      </c>
      <c r="R328" s="202">
        <f>Q328*H328</f>
        <v>2.9783687999999997</v>
      </c>
      <c r="S328" s="202">
        <v>0</v>
      </c>
      <c r="T328" s="203">
        <f>S328*H328</f>
        <v>0</v>
      </c>
      <c r="AR328" s="19" t="s">
        <v>202</v>
      </c>
      <c r="AT328" s="19" t="s">
        <v>198</v>
      </c>
      <c r="AU328" s="19" t="s">
        <v>83</v>
      </c>
      <c r="AY328" s="19" t="s">
        <v>195</v>
      </c>
      <c r="BE328" s="204">
        <f>IF(N328="základní",J328,0)</f>
        <v>0</v>
      </c>
      <c r="BF328" s="204">
        <f>IF(N328="snížená",J328,0)</f>
        <v>0</v>
      </c>
      <c r="BG328" s="204">
        <f>IF(N328="zákl. přenesená",J328,0)</f>
        <v>0</v>
      </c>
      <c r="BH328" s="204">
        <f>IF(N328="sníž. přenesená",J328,0)</f>
        <v>0</v>
      </c>
      <c r="BI328" s="204">
        <f>IF(N328="nulová",J328,0)</f>
        <v>0</v>
      </c>
      <c r="BJ328" s="19" t="s">
        <v>23</v>
      </c>
      <c r="BK328" s="204">
        <f>ROUND(I328*H328,2)</f>
        <v>0</v>
      </c>
      <c r="BL328" s="19" t="s">
        <v>202</v>
      </c>
      <c r="BM328" s="19" t="s">
        <v>519</v>
      </c>
    </row>
    <row r="329" spans="2:65" s="1" customFormat="1" ht="192">
      <c r="B329" s="36"/>
      <c r="C329" s="58"/>
      <c r="D329" s="205" t="s">
        <v>225</v>
      </c>
      <c r="E329" s="58"/>
      <c r="F329" s="206" t="s">
        <v>520</v>
      </c>
      <c r="G329" s="58"/>
      <c r="H329" s="58"/>
      <c r="I329" s="163"/>
      <c r="J329" s="58"/>
      <c r="K329" s="58"/>
      <c r="L329" s="56"/>
      <c r="M329" s="73"/>
      <c r="N329" s="37"/>
      <c r="O329" s="37"/>
      <c r="P329" s="37"/>
      <c r="Q329" s="37"/>
      <c r="R329" s="37"/>
      <c r="S329" s="37"/>
      <c r="T329" s="74"/>
      <c r="AT329" s="19" t="s">
        <v>225</v>
      </c>
      <c r="AU329" s="19" t="s">
        <v>83</v>
      </c>
    </row>
    <row r="330" spans="2:65" s="12" customFormat="1">
      <c r="B330" s="207"/>
      <c r="C330" s="208"/>
      <c r="D330" s="205" t="s">
        <v>210</v>
      </c>
      <c r="E330" s="209" t="s">
        <v>22</v>
      </c>
      <c r="F330" s="210" t="s">
        <v>383</v>
      </c>
      <c r="G330" s="208"/>
      <c r="H330" s="211" t="s">
        <v>22</v>
      </c>
      <c r="I330" s="212"/>
      <c r="J330" s="208"/>
      <c r="K330" s="208"/>
      <c r="L330" s="213"/>
      <c r="M330" s="214"/>
      <c r="N330" s="215"/>
      <c r="O330" s="215"/>
      <c r="P330" s="215"/>
      <c r="Q330" s="215"/>
      <c r="R330" s="215"/>
      <c r="S330" s="215"/>
      <c r="T330" s="216"/>
      <c r="AT330" s="217" t="s">
        <v>210</v>
      </c>
      <c r="AU330" s="217" t="s">
        <v>83</v>
      </c>
      <c r="AV330" s="12" t="s">
        <v>23</v>
      </c>
      <c r="AW330" s="12" t="s">
        <v>38</v>
      </c>
      <c r="AX330" s="12" t="s">
        <v>75</v>
      </c>
      <c r="AY330" s="217" t="s">
        <v>195</v>
      </c>
    </row>
    <row r="331" spans="2:65" s="13" customFormat="1">
      <c r="B331" s="218"/>
      <c r="C331" s="219"/>
      <c r="D331" s="205" t="s">
        <v>210</v>
      </c>
      <c r="E331" s="220" t="s">
        <v>22</v>
      </c>
      <c r="F331" s="221" t="s">
        <v>521</v>
      </c>
      <c r="G331" s="219"/>
      <c r="H331" s="222">
        <v>0.66</v>
      </c>
      <c r="I331" s="223"/>
      <c r="J331" s="219"/>
      <c r="K331" s="219"/>
      <c r="L331" s="224"/>
      <c r="M331" s="225"/>
      <c r="N331" s="226"/>
      <c r="O331" s="226"/>
      <c r="P331" s="226"/>
      <c r="Q331" s="226"/>
      <c r="R331" s="226"/>
      <c r="S331" s="226"/>
      <c r="T331" s="227"/>
      <c r="AT331" s="228" t="s">
        <v>210</v>
      </c>
      <c r="AU331" s="228" t="s">
        <v>83</v>
      </c>
      <c r="AV331" s="13" t="s">
        <v>83</v>
      </c>
      <c r="AW331" s="13" t="s">
        <v>38</v>
      </c>
      <c r="AX331" s="13" t="s">
        <v>75</v>
      </c>
      <c r="AY331" s="228" t="s">
        <v>195</v>
      </c>
    </row>
    <row r="332" spans="2:65" s="13" customFormat="1">
      <c r="B332" s="218"/>
      <c r="C332" s="219"/>
      <c r="D332" s="205" t="s">
        <v>210</v>
      </c>
      <c r="E332" s="220" t="s">
        <v>22</v>
      </c>
      <c r="F332" s="221" t="s">
        <v>522</v>
      </c>
      <c r="G332" s="219"/>
      <c r="H332" s="222">
        <v>0.66</v>
      </c>
      <c r="I332" s="223"/>
      <c r="J332" s="219"/>
      <c r="K332" s="219"/>
      <c r="L332" s="224"/>
      <c r="M332" s="225"/>
      <c r="N332" s="226"/>
      <c r="O332" s="226"/>
      <c r="P332" s="226"/>
      <c r="Q332" s="226"/>
      <c r="R332" s="226"/>
      <c r="S332" s="226"/>
      <c r="T332" s="227"/>
      <c r="AT332" s="228" t="s">
        <v>210</v>
      </c>
      <c r="AU332" s="228" t="s">
        <v>83</v>
      </c>
      <c r="AV332" s="13" t="s">
        <v>83</v>
      </c>
      <c r="AW332" s="13" t="s">
        <v>38</v>
      </c>
      <c r="AX332" s="13" t="s">
        <v>75</v>
      </c>
      <c r="AY332" s="228" t="s">
        <v>195</v>
      </c>
    </row>
    <row r="333" spans="2:65" s="14" customFormat="1">
      <c r="B333" s="229"/>
      <c r="C333" s="230"/>
      <c r="D333" s="205" t="s">
        <v>210</v>
      </c>
      <c r="E333" s="231" t="s">
        <v>22</v>
      </c>
      <c r="F333" s="232" t="s">
        <v>215</v>
      </c>
      <c r="G333" s="230"/>
      <c r="H333" s="233">
        <v>1.32</v>
      </c>
      <c r="I333" s="234"/>
      <c r="J333" s="230"/>
      <c r="K333" s="230"/>
      <c r="L333" s="235"/>
      <c r="M333" s="236"/>
      <c r="N333" s="237"/>
      <c r="O333" s="237"/>
      <c r="P333" s="237"/>
      <c r="Q333" s="237"/>
      <c r="R333" s="237"/>
      <c r="S333" s="237"/>
      <c r="T333" s="238"/>
      <c r="AT333" s="239" t="s">
        <v>210</v>
      </c>
      <c r="AU333" s="239" t="s">
        <v>83</v>
      </c>
      <c r="AV333" s="14" t="s">
        <v>216</v>
      </c>
      <c r="AW333" s="14" t="s">
        <v>38</v>
      </c>
      <c r="AX333" s="14" t="s">
        <v>75</v>
      </c>
      <c r="AY333" s="239" t="s">
        <v>195</v>
      </c>
    </row>
    <row r="334" spans="2:65" s="15" customFormat="1">
      <c r="B334" s="240"/>
      <c r="C334" s="241"/>
      <c r="D334" s="251" t="s">
        <v>210</v>
      </c>
      <c r="E334" s="252" t="s">
        <v>22</v>
      </c>
      <c r="F334" s="253" t="s">
        <v>217</v>
      </c>
      <c r="G334" s="241"/>
      <c r="H334" s="254">
        <v>1.32</v>
      </c>
      <c r="I334" s="245"/>
      <c r="J334" s="241"/>
      <c r="K334" s="241"/>
      <c r="L334" s="246"/>
      <c r="M334" s="247"/>
      <c r="N334" s="248"/>
      <c r="O334" s="248"/>
      <c r="P334" s="248"/>
      <c r="Q334" s="248"/>
      <c r="R334" s="248"/>
      <c r="S334" s="248"/>
      <c r="T334" s="249"/>
      <c r="AT334" s="250" t="s">
        <v>210</v>
      </c>
      <c r="AU334" s="250" t="s">
        <v>83</v>
      </c>
      <c r="AV334" s="15" t="s">
        <v>202</v>
      </c>
      <c r="AW334" s="15" t="s">
        <v>38</v>
      </c>
      <c r="AX334" s="15" t="s">
        <v>23</v>
      </c>
      <c r="AY334" s="250" t="s">
        <v>195</v>
      </c>
    </row>
    <row r="335" spans="2:65" s="1" customFormat="1" ht="40.200000000000003" customHeight="1">
      <c r="B335" s="36"/>
      <c r="C335" s="193" t="s">
        <v>523</v>
      </c>
      <c r="D335" s="193" t="s">
        <v>198</v>
      </c>
      <c r="E335" s="194" t="s">
        <v>524</v>
      </c>
      <c r="F335" s="195" t="s">
        <v>525</v>
      </c>
      <c r="G335" s="196" t="s">
        <v>231</v>
      </c>
      <c r="H335" s="197">
        <v>1.32</v>
      </c>
      <c r="I335" s="198"/>
      <c r="J335" s="199">
        <f>ROUND(I335*H335,2)</f>
        <v>0</v>
      </c>
      <c r="K335" s="195" t="s">
        <v>223</v>
      </c>
      <c r="L335" s="56"/>
      <c r="M335" s="200" t="s">
        <v>22</v>
      </c>
      <c r="N335" s="201" t="s">
        <v>46</v>
      </c>
      <c r="O335" s="37"/>
      <c r="P335" s="202">
        <f>O335*H335</f>
        <v>0</v>
      </c>
      <c r="Q335" s="202">
        <v>0</v>
      </c>
      <c r="R335" s="202">
        <f>Q335*H335</f>
        <v>0</v>
      </c>
      <c r="S335" s="202">
        <v>0</v>
      </c>
      <c r="T335" s="203">
        <f>S335*H335</f>
        <v>0</v>
      </c>
      <c r="AR335" s="19" t="s">
        <v>202</v>
      </c>
      <c r="AT335" s="19" t="s">
        <v>198</v>
      </c>
      <c r="AU335" s="19" t="s">
        <v>83</v>
      </c>
      <c r="AY335" s="19" t="s">
        <v>195</v>
      </c>
      <c r="BE335" s="204">
        <f>IF(N335="základní",J335,0)</f>
        <v>0</v>
      </c>
      <c r="BF335" s="204">
        <f>IF(N335="snížená",J335,0)</f>
        <v>0</v>
      </c>
      <c r="BG335" s="204">
        <f>IF(N335="zákl. přenesená",J335,0)</f>
        <v>0</v>
      </c>
      <c r="BH335" s="204">
        <f>IF(N335="sníž. přenesená",J335,0)</f>
        <v>0</v>
      </c>
      <c r="BI335" s="204">
        <f>IF(N335="nulová",J335,0)</f>
        <v>0</v>
      </c>
      <c r="BJ335" s="19" t="s">
        <v>23</v>
      </c>
      <c r="BK335" s="204">
        <f>ROUND(I335*H335,2)</f>
        <v>0</v>
      </c>
      <c r="BL335" s="19" t="s">
        <v>202</v>
      </c>
      <c r="BM335" s="19" t="s">
        <v>526</v>
      </c>
    </row>
    <row r="336" spans="2:65" s="1" customFormat="1" ht="84">
      <c r="B336" s="36"/>
      <c r="C336" s="58"/>
      <c r="D336" s="205" t="s">
        <v>225</v>
      </c>
      <c r="E336" s="58"/>
      <c r="F336" s="206" t="s">
        <v>527</v>
      </c>
      <c r="G336" s="58"/>
      <c r="H336" s="58"/>
      <c r="I336" s="163"/>
      <c r="J336" s="58"/>
      <c r="K336" s="58"/>
      <c r="L336" s="56"/>
      <c r="M336" s="73"/>
      <c r="N336" s="37"/>
      <c r="O336" s="37"/>
      <c r="P336" s="37"/>
      <c r="Q336" s="37"/>
      <c r="R336" s="37"/>
      <c r="S336" s="37"/>
      <c r="T336" s="74"/>
      <c r="AT336" s="19" t="s">
        <v>225</v>
      </c>
      <c r="AU336" s="19" t="s">
        <v>83</v>
      </c>
    </row>
    <row r="337" spans="2:65" s="12" customFormat="1">
      <c r="B337" s="207"/>
      <c r="C337" s="208"/>
      <c r="D337" s="205" t="s">
        <v>210</v>
      </c>
      <c r="E337" s="209" t="s">
        <v>22</v>
      </c>
      <c r="F337" s="210" t="s">
        <v>383</v>
      </c>
      <c r="G337" s="208"/>
      <c r="H337" s="211" t="s">
        <v>22</v>
      </c>
      <c r="I337" s="212"/>
      <c r="J337" s="208"/>
      <c r="K337" s="208"/>
      <c r="L337" s="213"/>
      <c r="M337" s="214"/>
      <c r="N337" s="215"/>
      <c r="O337" s="215"/>
      <c r="P337" s="215"/>
      <c r="Q337" s="215"/>
      <c r="R337" s="215"/>
      <c r="S337" s="215"/>
      <c r="T337" s="216"/>
      <c r="AT337" s="217" t="s">
        <v>210</v>
      </c>
      <c r="AU337" s="217" t="s">
        <v>83</v>
      </c>
      <c r="AV337" s="12" t="s">
        <v>23</v>
      </c>
      <c r="AW337" s="12" t="s">
        <v>38</v>
      </c>
      <c r="AX337" s="12" t="s">
        <v>75</v>
      </c>
      <c r="AY337" s="217" t="s">
        <v>195</v>
      </c>
    </row>
    <row r="338" spans="2:65" s="13" customFormat="1">
      <c r="B338" s="218"/>
      <c r="C338" s="219"/>
      <c r="D338" s="205" t="s">
        <v>210</v>
      </c>
      <c r="E338" s="220" t="s">
        <v>22</v>
      </c>
      <c r="F338" s="221" t="s">
        <v>521</v>
      </c>
      <c r="G338" s="219"/>
      <c r="H338" s="222">
        <v>0.66</v>
      </c>
      <c r="I338" s="223"/>
      <c r="J338" s="219"/>
      <c r="K338" s="219"/>
      <c r="L338" s="224"/>
      <c r="M338" s="225"/>
      <c r="N338" s="226"/>
      <c r="O338" s="226"/>
      <c r="P338" s="226"/>
      <c r="Q338" s="226"/>
      <c r="R338" s="226"/>
      <c r="S338" s="226"/>
      <c r="T338" s="227"/>
      <c r="AT338" s="228" t="s">
        <v>210</v>
      </c>
      <c r="AU338" s="228" t="s">
        <v>83</v>
      </c>
      <c r="AV338" s="13" t="s">
        <v>83</v>
      </c>
      <c r="AW338" s="13" t="s">
        <v>38</v>
      </c>
      <c r="AX338" s="13" t="s">
        <v>75</v>
      </c>
      <c r="AY338" s="228" t="s">
        <v>195</v>
      </c>
    </row>
    <row r="339" spans="2:65" s="13" customFormat="1">
      <c r="B339" s="218"/>
      <c r="C339" s="219"/>
      <c r="D339" s="205" t="s">
        <v>210</v>
      </c>
      <c r="E339" s="220" t="s">
        <v>22</v>
      </c>
      <c r="F339" s="221" t="s">
        <v>522</v>
      </c>
      <c r="G339" s="219"/>
      <c r="H339" s="222">
        <v>0.66</v>
      </c>
      <c r="I339" s="223"/>
      <c r="J339" s="219"/>
      <c r="K339" s="219"/>
      <c r="L339" s="224"/>
      <c r="M339" s="225"/>
      <c r="N339" s="226"/>
      <c r="O339" s="226"/>
      <c r="P339" s="226"/>
      <c r="Q339" s="226"/>
      <c r="R339" s="226"/>
      <c r="S339" s="226"/>
      <c r="T339" s="227"/>
      <c r="AT339" s="228" t="s">
        <v>210</v>
      </c>
      <c r="AU339" s="228" t="s">
        <v>83</v>
      </c>
      <c r="AV339" s="13" t="s">
        <v>83</v>
      </c>
      <c r="AW339" s="13" t="s">
        <v>38</v>
      </c>
      <c r="AX339" s="13" t="s">
        <v>75</v>
      </c>
      <c r="AY339" s="228" t="s">
        <v>195</v>
      </c>
    </row>
    <row r="340" spans="2:65" s="14" customFormat="1">
      <c r="B340" s="229"/>
      <c r="C340" s="230"/>
      <c r="D340" s="205" t="s">
        <v>210</v>
      </c>
      <c r="E340" s="231" t="s">
        <v>22</v>
      </c>
      <c r="F340" s="232" t="s">
        <v>215</v>
      </c>
      <c r="G340" s="230"/>
      <c r="H340" s="233">
        <v>1.32</v>
      </c>
      <c r="I340" s="234"/>
      <c r="J340" s="230"/>
      <c r="K340" s="230"/>
      <c r="L340" s="235"/>
      <c r="M340" s="236"/>
      <c r="N340" s="237"/>
      <c r="O340" s="237"/>
      <c r="P340" s="237"/>
      <c r="Q340" s="237"/>
      <c r="R340" s="237"/>
      <c r="S340" s="237"/>
      <c r="T340" s="238"/>
      <c r="AT340" s="239" t="s">
        <v>210</v>
      </c>
      <c r="AU340" s="239" t="s">
        <v>83</v>
      </c>
      <c r="AV340" s="14" t="s">
        <v>216</v>
      </c>
      <c r="AW340" s="14" t="s">
        <v>38</v>
      </c>
      <c r="AX340" s="14" t="s">
        <v>75</v>
      </c>
      <c r="AY340" s="239" t="s">
        <v>195</v>
      </c>
    </row>
    <row r="341" spans="2:65" s="15" customFormat="1">
      <c r="B341" s="240"/>
      <c r="C341" s="241"/>
      <c r="D341" s="251" t="s">
        <v>210</v>
      </c>
      <c r="E341" s="252" t="s">
        <v>22</v>
      </c>
      <c r="F341" s="253" t="s">
        <v>217</v>
      </c>
      <c r="G341" s="241"/>
      <c r="H341" s="254">
        <v>1.32</v>
      </c>
      <c r="I341" s="245"/>
      <c r="J341" s="241"/>
      <c r="K341" s="241"/>
      <c r="L341" s="246"/>
      <c r="M341" s="247"/>
      <c r="N341" s="248"/>
      <c r="O341" s="248"/>
      <c r="P341" s="248"/>
      <c r="Q341" s="248"/>
      <c r="R341" s="248"/>
      <c r="S341" s="248"/>
      <c r="T341" s="249"/>
      <c r="AT341" s="250" t="s">
        <v>210</v>
      </c>
      <c r="AU341" s="250" t="s">
        <v>83</v>
      </c>
      <c r="AV341" s="15" t="s">
        <v>202</v>
      </c>
      <c r="AW341" s="15" t="s">
        <v>38</v>
      </c>
      <c r="AX341" s="15" t="s">
        <v>23</v>
      </c>
      <c r="AY341" s="250" t="s">
        <v>195</v>
      </c>
    </row>
    <row r="342" spans="2:65" s="1" customFormat="1" ht="20.399999999999999" customHeight="1">
      <c r="B342" s="36"/>
      <c r="C342" s="193" t="s">
        <v>528</v>
      </c>
      <c r="D342" s="193" t="s">
        <v>198</v>
      </c>
      <c r="E342" s="194" t="s">
        <v>529</v>
      </c>
      <c r="F342" s="195" t="s">
        <v>530</v>
      </c>
      <c r="G342" s="196" t="s">
        <v>242</v>
      </c>
      <c r="H342" s="197">
        <v>9.1999999999999998E-2</v>
      </c>
      <c r="I342" s="198"/>
      <c r="J342" s="199">
        <f>ROUND(I342*H342,2)</f>
        <v>0</v>
      </c>
      <c r="K342" s="195" t="s">
        <v>223</v>
      </c>
      <c r="L342" s="56"/>
      <c r="M342" s="200" t="s">
        <v>22</v>
      </c>
      <c r="N342" s="201" t="s">
        <v>46</v>
      </c>
      <c r="O342" s="37"/>
      <c r="P342" s="202">
        <f>O342*H342</f>
        <v>0</v>
      </c>
      <c r="Q342" s="202">
        <v>1.0530600000000001</v>
      </c>
      <c r="R342" s="202">
        <f>Q342*H342</f>
        <v>9.6881520000000013E-2</v>
      </c>
      <c r="S342" s="202">
        <v>0</v>
      </c>
      <c r="T342" s="203">
        <f>S342*H342</f>
        <v>0</v>
      </c>
      <c r="AR342" s="19" t="s">
        <v>202</v>
      </c>
      <c r="AT342" s="19" t="s">
        <v>198</v>
      </c>
      <c r="AU342" s="19" t="s">
        <v>83</v>
      </c>
      <c r="AY342" s="19" t="s">
        <v>195</v>
      </c>
      <c r="BE342" s="204">
        <f>IF(N342="základní",J342,0)</f>
        <v>0</v>
      </c>
      <c r="BF342" s="204">
        <f>IF(N342="snížená",J342,0)</f>
        <v>0</v>
      </c>
      <c r="BG342" s="204">
        <f>IF(N342="zákl. přenesená",J342,0)</f>
        <v>0</v>
      </c>
      <c r="BH342" s="204">
        <f>IF(N342="sníž. přenesená",J342,0)</f>
        <v>0</v>
      </c>
      <c r="BI342" s="204">
        <f>IF(N342="nulová",J342,0)</f>
        <v>0</v>
      </c>
      <c r="BJ342" s="19" t="s">
        <v>23</v>
      </c>
      <c r="BK342" s="204">
        <f>ROUND(I342*H342,2)</f>
        <v>0</v>
      </c>
      <c r="BL342" s="19" t="s">
        <v>202</v>
      </c>
      <c r="BM342" s="19" t="s">
        <v>531</v>
      </c>
    </row>
    <row r="343" spans="2:65" s="12" customFormat="1">
      <c r="B343" s="207"/>
      <c r="C343" s="208"/>
      <c r="D343" s="205" t="s">
        <v>210</v>
      </c>
      <c r="E343" s="209" t="s">
        <v>22</v>
      </c>
      <c r="F343" s="210" t="s">
        <v>383</v>
      </c>
      <c r="G343" s="208"/>
      <c r="H343" s="211" t="s">
        <v>22</v>
      </c>
      <c r="I343" s="212"/>
      <c r="J343" s="208"/>
      <c r="K343" s="208"/>
      <c r="L343" s="213"/>
      <c r="M343" s="214"/>
      <c r="N343" s="215"/>
      <c r="O343" s="215"/>
      <c r="P343" s="215"/>
      <c r="Q343" s="215"/>
      <c r="R343" s="215"/>
      <c r="S343" s="215"/>
      <c r="T343" s="216"/>
      <c r="AT343" s="217" t="s">
        <v>210</v>
      </c>
      <c r="AU343" s="217" t="s">
        <v>83</v>
      </c>
      <c r="AV343" s="12" t="s">
        <v>23</v>
      </c>
      <c r="AW343" s="12" t="s">
        <v>38</v>
      </c>
      <c r="AX343" s="12" t="s">
        <v>75</v>
      </c>
      <c r="AY343" s="217" t="s">
        <v>195</v>
      </c>
    </row>
    <row r="344" spans="2:65" s="13" customFormat="1">
      <c r="B344" s="218"/>
      <c r="C344" s="219"/>
      <c r="D344" s="205" t="s">
        <v>210</v>
      </c>
      <c r="E344" s="220" t="s">
        <v>22</v>
      </c>
      <c r="F344" s="221" t="s">
        <v>532</v>
      </c>
      <c r="G344" s="219"/>
      <c r="H344" s="222">
        <v>4.5999999999999999E-2</v>
      </c>
      <c r="I344" s="223"/>
      <c r="J344" s="219"/>
      <c r="K344" s="219"/>
      <c r="L344" s="224"/>
      <c r="M344" s="225"/>
      <c r="N344" s="226"/>
      <c r="O344" s="226"/>
      <c r="P344" s="226"/>
      <c r="Q344" s="226"/>
      <c r="R344" s="226"/>
      <c r="S344" s="226"/>
      <c r="T344" s="227"/>
      <c r="AT344" s="228" t="s">
        <v>210</v>
      </c>
      <c r="AU344" s="228" t="s">
        <v>83</v>
      </c>
      <c r="AV344" s="13" t="s">
        <v>83</v>
      </c>
      <c r="AW344" s="13" t="s">
        <v>38</v>
      </c>
      <c r="AX344" s="13" t="s">
        <v>75</v>
      </c>
      <c r="AY344" s="228" t="s">
        <v>195</v>
      </c>
    </row>
    <row r="345" spans="2:65" s="13" customFormat="1">
      <c r="B345" s="218"/>
      <c r="C345" s="219"/>
      <c r="D345" s="205" t="s">
        <v>210</v>
      </c>
      <c r="E345" s="220" t="s">
        <v>22</v>
      </c>
      <c r="F345" s="221" t="s">
        <v>533</v>
      </c>
      <c r="G345" s="219"/>
      <c r="H345" s="222">
        <v>4.5999999999999999E-2</v>
      </c>
      <c r="I345" s="223"/>
      <c r="J345" s="219"/>
      <c r="K345" s="219"/>
      <c r="L345" s="224"/>
      <c r="M345" s="225"/>
      <c r="N345" s="226"/>
      <c r="O345" s="226"/>
      <c r="P345" s="226"/>
      <c r="Q345" s="226"/>
      <c r="R345" s="226"/>
      <c r="S345" s="226"/>
      <c r="T345" s="227"/>
      <c r="AT345" s="228" t="s">
        <v>210</v>
      </c>
      <c r="AU345" s="228" t="s">
        <v>83</v>
      </c>
      <c r="AV345" s="13" t="s">
        <v>83</v>
      </c>
      <c r="AW345" s="13" t="s">
        <v>38</v>
      </c>
      <c r="AX345" s="13" t="s">
        <v>75</v>
      </c>
      <c r="AY345" s="228" t="s">
        <v>195</v>
      </c>
    </row>
    <row r="346" spans="2:65" s="14" customFormat="1">
      <c r="B346" s="229"/>
      <c r="C346" s="230"/>
      <c r="D346" s="205" t="s">
        <v>210</v>
      </c>
      <c r="E346" s="231" t="s">
        <v>22</v>
      </c>
      <c r="F346" s="232" t="s">
        <v>215</v>
      </c>
      <c r="G346" s="230"/>
      <c r="H346" s="233">
        <v>9.1999999999999998E-2</v>
      </c>
      <c r="I346" s="234"/>
      <c r="J346" s="230"/>
      <c r="K346" s="230"/>
      <c r="L346" s="235"/>
      <c r="M346" s="236"/>
      <c r="N346" s="237"/>
      <c r="O346" s="237"/>
      <c r="P346" s="237"/>
      <c r="Q346" s="237"/>
      <c r="R346" s="237"/>
      <c r="S346" s="237"/>
      <c r="T346" s="238"/>
      <c r="AT346" s="239" t="s">
        <v>210</v>
      </c>
      <c r="AU346" s="239" t="s">
        <v>83</v>
      </c>
      <c r="AV346" s="14" t="s">
        <v>216</v>
      </c>
      <c r="AW346" s="14" t="s">
        <v>38</v>
      </c>
      <c r="AX346" s="14" t="s">
        <v>75</v>
      </c>
      <c r="AY346" s="239" t="s">
        <v>195</v>
      </c>
    </row>
    <row r="347" spans="2:65" s="15" customFormat="1">
      <c r="B347" s="240"/>
      <c r="C347" s="241"/>
      <c r="D347" s="251" t="s">
        <v>210</v>
      </c>
      <c r="E347" s="252" t="s">
        <v>22</v>
      </c>
      <c r="F347" s="253" t="s">
        <v>217</v>
      </c>
      <c r="G347" s="241"/>
      <c r="H347" s="254">
        <v>9.1999999999999998E-2</v>
      </c>
      <c r="I347" s="245"/>
      <c r="J347" s="241"/>
      <c r="K347" s="241"/>
      <c r="L347" s="246"/>
      <c r="M347" s="247"/>
      <c r="N347" s="248"/>
      <c r="O347" s="248"/>
      <c r="P347" s="248"/>
      <c r="Q347" s="248"/>
      <c r="R347" s="248"/>
      <c r="S347" s="248"/>
      <c r="T347" s="249"/>
      <c r="AT347" s="250" t="s">
        <v>210</v>
      </c>
      <c r="AU347" s="250" t="s">
        <v>83</v>
      </c>
      <c r="AV347" s="15" t="s">
        <v>202</v>
      </c>
      <c r="AW347" s="15" t="s">
        <v>38</v>
      </c>
      <c r="AX347" s="15" t="s">
        <v>23</v>
      </c>
      <c r="AY347" s="250" t="s">
        <v>195</v>
      </c>
    </row>
    <row r="348" spans="2:65" s="1" customFormat="1" ht="28.8" customHeight="1">
      <c r="B348" s="36"/>
      <c r="C348" s="193" t="s">
        <v>534</v>
      </c>
      <c r="D348" s="193" t="s">
        <v>198</v>
      </c>
      <c r="E348" s="194" t="s">
        <v>535</v>
      </c>
      <c r="F348" s="195" t="s">
        <v>536</v>
      </c>
      <c r="G348" s="196" t="s">
        <v>222</v>
      </c>
      <c r="H348" s="197">
        <v>1.1180000000000001</v>
      </c>
      <c r="I348" s="198"/>
      <c r="J348" s="199">
        <f>ROUND(I348*H348,2)</f>
        <v>0</v>
      </c>
      <c r="K348" s="195" t="s">
        <v>537</v>
      </c>
      <c r="L348" s="56"/>
      <c r="M348" s="200" t="s">
        <v>22</v>
      </c>
      <c r="N348" s="201" t="s">
        <v>46</v>
      </c>
      <c r="O348" s="37"/>
      <c r="P348" s="202">
        <f>O348*H348</f>
        <v>0</v>
      </c>
      <c r="Q348" s="202">
        <v>0.105</v>
      </c>
      <c r="R348" s="202">
        <f>Q348*H348</f>
        <v>0.11739000000000001</v>
      </c>
      <c r="S348" s="202">
        <v>0</v>
      </c>
      <c r="T348" s="203">
        <f>S348*H348</f>
        <v>0</v>
      </c>
      <c r="AR348" s="19" t="s">
        <v>202</v>
      </c>
      <c r="AT348" s="19" t="s">
        <v>198</v>
      </c>
      <c r="AU348" s="19" t="s">
        <v>83</v>
      </c>
      <c r="AY348" s="19" t="s">
        <v>195</v>
      </c>
      <c r="BE348" s="204">
        <f>IF(N348="základní",J348,0)</f>
        <v>0</v>
      </c>
      <c r="BF348" s="204">
        <f>IF(N348="snížená",J348,0)</f>
        <v>0</v>
      </c>
      <c r="BG348" s="204">
        <f>IF(N348="zákl. přenesená",J348,0)</f>
        <v>0</v>
      </c>
      <c r="BH348" s="204">
        <f>IF(N348="sníž. přenesená",J348,0)</f>
        <v>0</v>
      </c>
      <c r="BI348" s="204">
        <f>IF(N348="nulová",J348,0)</f>
        <v>0</v>
      </c>
      <c r="BJ348" s="19" t="s">
        <v>23</v>
      </c>
      <c r="BK348" s="204">
        <f>ROUND(I348*H348,2)</f>
        <v>0</v>
      </c>
      <c r="BL348" s="19" t="s">
        <v>202</v>
      </c>
      <c r="BM348" s="19" t="s">
        <v>538</v>
      </c>
    </row>
    <row r="349" spans="2:65" s="12" customFormat="1">
      <c r="B349" s="207"/>
      <c r="C349" s="208"/>
      <c r="D349" s="205" t="s">
        <v>210</v>
      </c>
      <c r="E349" s="209" t="s">
        <v>22</v>
      </c>
      <c r="F349" s="210" t="s">
        <v>342</v>
      </c>
      <c r="G349" s="208"/>
      <c r="H349" s="211" t="s">
        <v>22</v>
      </c>
      <c r="I349" s="212"/>
      <c r="J349" s="208"/>
      <c r="K349" s="208"/>
      <c r="L349" s="213"/>
      <c r="M349" s="214"/>
      <c r="N349" s="215"/>
      <c r="O349" s="215"/>
      <c r="P349" s="215"/>
      <c r="Q349" s="215"/>
      <c r="R349" s="215"/>
      <c r="S349" s="215"/>
      <c r="T349" s="216"/>
      <c r="AT349" s="217" t="s">
        <v>210</v>
      </c>
      <c r="AU349" s="217" t="s">
        <v>83</v>
      </c>
      <c r="AV349" s="12" t="s">
        <v>23</v>
      </c>
      <c r="AW349" s="12" t="s">
        <v>38</v>
      </c>
      <c r="AX349" s="12" t="s">
        <v>75</v>
      </c>
      <c r="AY349" s="217" t="s">
        <v>195</v>
      </c>
    </row>
    <row r="350" spans="2:65" s="13" customFormat="1">
      <c r="B350" s="218"/>
      <c r="C350" s="219"/>
      <c r="D350" s="205" t="s">
        <v>210</v>
      </c>
      <c r="E350" s="220" t="s">
        <v>22</v>
      </c>
      <c r="F350" s="221" t="s">
        <v>539</v>
      </c>
      <c r="G350" s="219"/>
      <c r="H350" s="222">
        <v>0.16</v>
      </c>
      <c r="I350" s="223"/>
      <c r="J350" s="219"/>
      <c r="K350" s="219"/>
      <c r="L350" s="224"/>
      <c r="M350" s="225"/>
      <c r="N350" s="226"/>
      <c r="O350" s="226"/>
      <c r="P350" s="226"/>
      <c r="Q350" s="226"/>
      <c r="R350" s="226"/>
      <c r="S350" s="226"/>
      <c r="T350" s="227"/>
      <c r="AT350" s="228" t="s">
        <v>210</v>
      </c>
      <c r="AU350" s="228" t="s">
        <v>83</v>
      </c>
      <c r="AV350" s="13" t="s">
        <v>83</v>
      </c>
      <c r="AW350" s="13" t="s">
        <v>38</v>
      </c>
      <c r="AX350" s="13" t="s">
        <v>75</v>
      </c>
      <c r="AY350" s="228" t="s">
        <v>195</v>
      </c>
    </row>
    <row r="351" spans="2:65" s="13" customFormat="1">
      <c r="B351" s="218"/>
      <c r="C351" s="219"/>
      <c r="D351" s="205" t="s">
        <v>210</v>
      </c>
      <c r="E351" s="220" t="s">
        <v>22</v>
      </c>
      <c r="F351" s="221" t="s">
        <v>540</v>
      </c>
      <c r="G351" s="219"/>
      <c r="H351" s="222">
        <v>0.16</v>
      </c>
      <c r="I351" s="223"/>
      <c r="J351" s="219"/>
      <c r="K351" s="219"/>
      <c r="L351" s="224"/>
      <c r="M351" s="225"/>
      <c r="N351" s="226"/>
      <c r="O351" s="226"/>
      <c r="P351" s="226"/>
      <c r="Q351" s="226"/>
      <c r="R351" s="226"/>
      <c r="S351" s="226"/>
      <c r="T351" s="227"/>
      <c r="AT351" s="228" t="s">
        <v>210</v>
      </c>
      <c r="AU351" s="228" t="s">
        <v>83</v>
      </c>
      <c r="AV351" s="13" t="s">
        <v>83</v>
      </c>
      <c r="AW351" s="13" t="s">
        <v>38</v>
      </c>
      <c r="AX351" s="13" t="s">
        <v>75</v>
      </c>
      <c r="AY351" s="228" t="s">
        <v>195</v>
      </c>
    </row>
    <row r="352" spans="2:65" s="13" customFormat="1">
      <c r="B352" s="218"/>
      <c r="C352" s="219"/>
      <c r="D352" s="205" t="s">
        <v>210</v>
      </c>
      <c r="E352" s="220" t="s">
        <v>22</v>
      </c>
      <c r="F352" s="221" t="s">
        <v>541</v>
      </c>
      <c r="G352" s="219"/>
      <c r="H352" s="222">
        <v>0.20799999999999999</v>
      </c>
      <c r="I352" s="223"/>
      <c r="J352" s="219"/>
      <c r="K352" s="219"/>
      <c r="L352" s="224"/>
      <c r="M352" s="225"/>
      <c r="N352" s="226"/>
      <c r="O352" s="226"/>
      <c r="P352" s="226"/>
      <c r="Q352" s="226"/>
      <c r="R352" s="226"/>
      <c r="S352" s="226"/>
      <c r="T352" s="227"/>
      <c r="AT352" s="228" t="s">
        <v>210</v>
      </c>
      <c r="AU352" s="228" t="s">
        <v>83</v>
      </c>
      <c r="AV352" s="13" t="s">
        <v>83</v>
      </c>
      <c r="AW352" s="13" t="s">
        <v>38</v>
      </c>
      <c r="AX352" s="13" t="s">
        <v>75</v>
      </c>
      <c r="AY352" s="228" t="s">
        <v>195</v>
      </c>
    </row>
    <row r="353" spans="2:65" s="13" customFormat="1">
      <c r="B353" s="218"/>
      <c r="C353" s="219"/>
      <c r="D353" s="205" t="s">
        <v>210</v>
      </c>
      <c r="E353" s="220" t="s">
        <v>22</v>
      </c>
      <c r="F353" s="221" t="s">
        <v>542</v>
      </c>
      <c r="G353" s="219"/>
      <c r="H353" s="222">
        <v>0.16</v>
      </c>
      <c r="I353" s="223"/>
      <c r="J353" s="219"/>
      <c r="K353" s="219"/>
      <c r="L353" s="224"/>
      <c r="M353" s="225"/>
      <c r="N353" s="226"/>
      <c r="O353" s="226"/>
      <c r="P353" s="226"/>
      <c r="Q353" s="226"/>
      <c r="R353" s="226"/>
      <c r="S353" s="226"/>
      <c r="T353" s="227"/>
      <c r="AT353" s="228" t="s">
        <v>210</v>
      </c>
      <c r="AU353" s="228" t="s">
        <v>83</v>
      </c>
      <c r="AV353" s="13" t="s">
        <v>83</v>
      </c>
      <c r="AW353" s="13" t="s">
        <v>38</v>
      </c>
      <c r="AX353" s="13" t="s">
        <v>75</v>
      </c>
      <c r="AY353" s="228" t="s">
        <v>195</v>
      </c>
    </row>
    <row r="354" spans="2:65" s="13" customFormat="1">
      <c r="B354" s="218"/>
      <c r="C354" s="219"/>
      <c r="D354" s="205" t="s">
        <v>210</v>
      </c>
      <c r="E354" s="220" t="s">
        <v>22</v>
      </c>
      <c r="F354" s="221" t="s">
        <v>543</v>
      </c>
      <c r="G354" s="219"/>
      <c r="H354" s="222">
        <v>0.16</v>
      </c>
      <c r="I354" s="223"/>
      <c r="J354" s="219"/>
      <c r="K354" s="219"/>
      <c r="L354" s="224"/>
      <c r="M354" s="225"/>
      <c r="N354" s="226"/>
      <c r="O354" s="226"/>
      <c r="P354" s="226"/>
      <c r="Q354" s="226"/>
      <c r="R354" s="226"/>
      <c r="S354" s="226"/>
      <c r="T354" s="227"/>
      <c r="AT354" s="228" t="s">
        <v>210</v>
      </c>
      <c r="AU354" s="228" t="s">
        <v>83</v>
      </c>
      <c r="AV354" s="13" t="s">
        <v>83</v>
      </c>
      <c r="AW354" s="13" t="s">
        <v>38</v>
      </c>
      <c r="AX354" s="13" t="s">
        <v>75</v>
      </c>
      <c r="AY354" s="228" t="s">
        <v>195</v>
      </c>
    </row>
    <row r="355" spans="2:65" s="13" customFormat="1">
      <c r="B355" s="218"/>
      <c r="C355" s="219"/>
      <c r="D355" s="205" t="s">
        <v>210</v>
      </c>
      <c r="E355" s="220" t="s">
        <v>22</v>
      </c>
      <c r="F355" s="221" t="s">
        <v>544</v>
      </c>
      <c r="G355" s="219"/>
      <c r="H355" s="222">
        <v>0.15</v>
      </c>
      <c r="I355" s="223"/>
      <c r="J355" s="219"/>
      <c r="K355" s="219"/>
      <c r="L355" s="224"/>
      <c r="M355" s="225"/>
      <c r="N355" s="226"/>
      <c r="O355" s="226"/>
      <c r="P355" s="226"/>
      <c r="Q355" s="226"/>
      <c r="R355" s="226"/>
      <c r="S355" s="226"/>
      <c r="T355" s="227"/>
      <c r="AT355" s="228" t="s">
        <v>210</v>
      </c>
      <c r="AU355" s="228" t="s">
        <v>83</v>
      </c>
      <c r="AV355" s="13" t="s">
        <v>83</v>
      </c>
      <c r="AW355" s="13" t="s">
        <v>38</v>
      </c>
      <c r="AX355" s="13" t="s">
        <v>75</v>
      </c>
      <c r="AY355" s="228" t="s">
        <v>195</v>
      </c>
    </row>
    <row r="356" spans="2:65" s="13" customFormat="1">
      <c r="B356" s="218"/>
      <c r="C356" s="219"/>
      <c r="D356" s="205" t="s">
        <v>210</v>
      </c>
      <c r="E356" s="220" t="s">
        <v>22</v>
      </c>
      <c r="F356" s="221" t="s">
        <v>545</v>
      </c>
      <c r="G356" s="219"/>
      <c r="H356" s="222">
        <v>0.12</v>
      </c>
      <c r="I356" s="223"/>
      <c r="J356" s="219"/>
      <c r="K356" s="219"/>
      <c r="L356" s="224"/>
      <c r="M356" s="225"/>
      <c r="N356" s="226"/>
      <c r="O356" s="226"/>
      <c r="P356" s="226"/>
      <c r="Q356" s="226"/>
      <c r="R356" s="226"/>
      <c r="S356" s="226"/>
      <c r="T356" s="227"/>
      <c r="AT356" s="228" t="s">
        <v>210</v>
      </c>
      <c r="AU356" s="228" t="s">
        <v>83</v>
      </c>
      <c r="AV356" s="13" t="s">
        <v>83</v>
      </c>
      <c r="AW356" s="13" t="s">
        <v>38</v>
      </c>
      <c r="AX356" s="13" t="s">
        <v>75</v>
      </c>
      <c r="AY356" s="228" t="s">
        <v>195</v>
      </c>
    </row>
    <row r="357" spans="2:65" s="14" customFormat="1">
      <c r="B357" s="229"/>
      <c r="C357" s="230"/>
      <c r="D357" s="205" t="s">
        <v>210</v>
      </c>
      <c r="E357" s="231" t="s">
        <v>22</v>
      </c>
      <c r="F357" s="232" t="s">
        <v>215</v>
      </c>
      <c r="G357" s="230"/>
      <c r="H357" s="233">
        <v>1.1180000000000001</v>
      </c>
      <c r="I357" s="234"/>
      <c r="J357" s="230"/>
      <c r="K357" s="230"/>
      <c r="L357" s="235"/>
      <c r="M357" s="236"/>
      <c r="N357" s="237"/>
      <c r="O357" s="237"/>
      <c r="P357" s="237"/>
      <c r="Q357" s="237"/>
      <c r="R357" s="237"/>
      <c r="S357" s="237"/>
      <c r="T357" s="238"/>
      <c r="AT357" s="239" t="s">
        <v>210</v>
      </c>
      <c r="AU357" s="239" t="s">
        <v>83</v>
      </c>
      <c r="AV357" s="14" t="s">
        <v>216</v>
      </c>
      <c r="AW357" s="14" t="s">
        <v>38</v>
      </c>
      <c r="AX357" s="14" t="s">
        <v>75</v>
      </c>
      <c r="AY357" s="239" t="s">
        <v>195</v>
      </c>
    </row>
    <row r="358" spans="2:65" s="15" customFormat="1">
      <c r="B358" s="240"/>
      <c r="C358" s="241"/>
      <c r="D358" s="251" t="s">
        <v>210</v>
      </c>
      <c r="E358" s="252" t="s">
        <v>22</v>
      </c>
      <c r="F358" s="253" t="s">
        <v>217</v>
      </c>
      <c r="G358" s="241"/>
      <c r="H358" s="254">
        <v>1.1180000000000001</v>
      </c>
      <c r="I358" s="245"/>
      <c r="J358" s="241"/>
      <c r="K358" s="241"/>
      <c r="L358" s="246"/>
      <c r="M358" s="247"/>
      <c r="N358" s="248"/>
      <c r="O358" s="248"/>
      <c r="P358" s="248"/>
      <c r="Q358" s="248"/>
      <c r="R358" s="248"/>
      <c r="S358" s="248"/>
      <c r="T358" s="249"/>
      <c r="AT358" s="250" t="s">
        <v>210</v>
      </c>
      <c r="AU358" s="250" t="s">
        <v>83</v>
      </c>
      <c r="AV358" s="15" t="s">
        <v>202</v>
      </c>
      <c r="AW358" s="15" t="s">
        <v>38</v>
      </c>
      <c r="AX358" s="15" t="s">
        <v>23</v>
      </c>
      <c r="AY358" s="250" t="s">
        <v>195</v>
      </c>
    </row>
    <row r="359" spans="2:65" s="1" customFormat="1" ht="40.200000000000003" customHeight="1">
      <c r="B359" s="36"/>
      <c r="C359" s="193" t="s">
        <v>546</v>
      </c>
      <c r="D359" s="193" t="s">
        <v>198</v>
      </c>
      <c r="E359" s="194" t="s">
        <v>547</v>
      </c>
      <c r="F359" s="195" t="s">
        <v>548</v>
      </c>
      <c r="G359" s="196" t="s">
        <v>222</v>
      </c>
      <c r="H359" s="197">
        <v>2.7360000000000002</v>
      </c>
      <c r="I359" s="198"/>
      <c r="J359" s="199">
        <f>ROUND(I359*H359,2)</f>
        <v>0</v>
      </c>
      <c r="K359" s="195" t="s">
        <v>223</v>
      </c>
      <c r="L359" s="56"/>
      <c r="M359" s="200" t="s">
        <v>22</v>
      </c>
      <c r="N359" s="201" t="s">
        <v>46</v>
      </c>
      <c r="O359" s="37"/>
      <c r="P359" s="202">
        <f>O359*H359</f>
        <v>0</v>
      </c>
      <c r="Q359" s="202">
        <v>9.3359999999999999E-2</v>
      </c>
      <c r="R359" s="202">
        <f>Q359*H359</f>
        <v>0.25543296000000004</v>
      </c>
      <c r="S359" s="202">
        <v>0</v>
      </c>
      <c r="T359" s="203">
        <f>S359*H359</f>
        <v>0</v>
      </c>
      <c r="AR359" s="19" t="s">
        <v>202</v>
      </c>
      <c r="AT359" s="19" t="s">
        <v>198</v>
      </c>
      <c r="AU359" s="19" t="s">
        <v>83</v>
      </c>
      <c r="AY359" s="19" t="s">
        <v>195</v>
      </c>
      <c r="BE359" s="204">
        <f>IF(N359="základní",J359,0)</f>
        <v>0</v>
      </c>
      <c r="BF359" s="204">
        <f>IF(N359="snížená",J359,0)</f>
        <v>0</v>
      </c>
      <c r="BG359" s="204">
        <f>IF(N359="zákl. přenesená",J359,0)</f>
        <v>0</v>
      </c>
      <c r="BH359" s="204">
        <f>IF(N359="sníž. přenesená",J359,0)</f>
        <v>0</v>
      </c>
      <c r="BI359" s="204">
        <f>IF(N359="nulová",J359,0)</f>
        <v>0</v>
      </c>
      <c r="BJ359" s="19" t="s">
        <v>23</v>
      </c>
      <c r="BK359" s="204">
        <f>ROUND(I359*H359,2)</f>
        <v>0</v>
      </c>
      <c r="BL359" s="19" t="s">
        <v>202</v>
      </c>
      <c r="BM359" s="19" t="s">
        <v>549</v>
      </c>
    </row>
    <row r="360" spans="2:65" s="12" customFormat="1">
      <c r="B360" s="207"/>
      <c r="C360" s="208"/>
      <c r="D360" s="205" t="s">
        <v>210</v>
      </c>
      <c r="E360" s="209" t="s">
        <v>22</v>
      </c>
      <c r="F360" s="210" t="s">
        <v>342</v>
      </c>
      <c r="G360" s="208"/>
      <c r="H360" s="211" t="s">
        <v>22</v>
      </c>
      <c r="I360" s="212"/>
      <c r="J360" s="208"/>
      <c r="K360" s="208"/>
      <c r="L360" s="213"/>
      <c r="M360" s="214"/>
      <c r="N360" s="215"/>
      <c r="O360" s="215"/>
      <c r="P360" s="215"/>
      <c r="Q360" s="215"/>
      <c r="R360" s="215"/>
      <c r="S360" s="215"/>
      <c r="T360" s="216"/>
      <c r="AT360" s="217" t="s">
        <v>210</v>
      </c>
      <c r="AU360" s="217" t="s">
        <v>83</v>
      </c>
      <c r="AV360" s="12" t="s">
        <v>23</v>
      </c>
      <c r="AW360" s="12" t="s">
        <v>38</v>
      </c>
      <c r="AX360" s="12" t="s">
        <v>75</v>
      </c>
      <c r="AY360" s="217" t="s">
        <v>195</v>
      </c>
    </row>
    <row r="361" spans="2:65" s="13" customFormat="1">
      <c r="B361" s="218"/>
      <c r="C361" s="219"/>
      <c r="D361" s="205" t="s">
        <v>210</v>
      </c>
      <c r="E361" s="220" t="s">
        <v>22</v>
      </c>
      <c r="F361" s="221" t="s">
        <v>550</v>
      </c>
      <c r="G361" s="219"/>
      <c r="H361" s="222">
        <v>0.36</v>
      </c>
      <c r="I361" s="223"/>
      <c r="J361" s="219"/>
      <c r="K361" s="219"/>
      <c r="L361" s="224"/>
      <c r="M361" s="225"/>
      <c r="N361" s="226"/>
      <c r="O361" s="226"/>
      <c r="P361" s="226"/>
      <c r="Q361" s="226"/>
      <c r="R361" s="226"/>
      <c r="S361" s="226"/>
      <c r="T361" s="227"/>
      <c r="AT361" s="228" t="s">
        <v>210</v>
      </c>
      <c r="AU361" s="228" t="s">
        <v>83</v>
      </c>
      <c r="AV361" s="13" t="s">
        <v>83</v>
      </c>
      <c r="AW361" s="13" t="s">
        <v>38</v>
      </c>
      <c r="AX361" s="13" t="s">
        <v>75</v>
      </c>
      <c r="AY361" s="228" t="s">
        <v>195</v>
      </c>
    </row>
    <row r="362" spans="2:65" s="13" customFormat="1">
      <c r="B362" s="218"/>
      <c r="C362" s="219"/>
      <c r="D362" s="205" t="s">
        <v>210</v>
      </c>
      <c r="E362" s="220" t="s">
        <v>22</v>
      </c>
      <c r="F362" s="221" t="s">
        <v>551</v>
      </c>
      <c r="G362" s="219"/>
      <c r="H362" s="222">
        <v>0.36</v>
      </c>
      <c r="I362" s="223"/>
      <c r="J362" s="219"/>
      <c r="K362" s="219"/>
      <c r="L362" s="224"/>
      <c r="M362" s="225"/>
      <c r="N362" s="226"/>
      <c r="O362" s="226"/>
      <c r="P362" s="226"/>
      <c r="Q362" s="226"/>
      <c r="R362" s="226"/>
      <c r="S362" s="226"/>
      <c r="T362" s="227"/>
      <c r="AT362" s="228" t="s">
        <v>210</v>
      </c>
      <c r="AU362" s="228" t="s">
        <v>83</v>
      </c>
      <c r="AV362" s="13" t="s">
        <v>83</v>
      </c>
      <c r="AW362" s="13" t="s">
        <v>38</v>
      </c>
      <c r="AX362" s="13" t="s">
        <v>75</v>
      </c>
      <c r="AY362" s="228" t="s">
        <v>195</v>
      </c>
    </row>
    <row r="363" spans="2:65" s="13" customFormat="1">
      <c r="B363" s="218"/>
      <c r="C363" s="219"/>
      <c r="D363" s="205" t="s">
        <v>210</v>
      </c>
      <c r="E363" s="220" t="s">
        <v>22</v>
      </c>
      <c r="F363" s="221" t="s">
        <v>552</v>
      </c>
      <c r="G363" s="219"/>
      <c r="H363" s="222">
        <v>0.59599999999999997</v>
      </c>
      <c r="I363" s="223"/>
      <c r="J363" s="219"/>
      <c r="K363" s="219"/>
      <c r="L363" s="224"/>
      <c r="M363" s="225"/>
      <c r="N363" s="226"/>
      <c r="O363" s="226"/>
      <c r="P363" s="226"/>
      <c r="Q363" s="226"/>
      <c r="R363" s="226"/>
      <c r="S363" s="226"/>
      <c r="T363" s="227"/>
      <c r="AT363" s="228" t="s">
        <v>210</v>
      </c>
      <c r="AU363" s="228" t="s">
        <v>83</v>
      </c>
      <c r="AV363" s="13" t="s">
        <v>83</v>
      </c>
      <c r="AW363" s="13" t="s">
        <v>38</v>
      </c>
      <c r="AX363" s="13" t="s">
        <v>75</v>
      </c>
      <c r="AY363" s="228" t="s">
        <v>195</v>
      </c>
    </row>
    <row r="364" spans="2:65" s="13" customFormat="1">
      <c r="B364" s="218"/>
      <c r="C364" s="219"/>
      <c r="D364" s="205" t="s">
        <v>210</v>
      </c>
      <c r="E364" s="220" t="s">
        <v>22</v>
      </c>
      <c r="F364" s="221" t="s">
        <v>550</v>
      </c>
      <c r="G364" s="219"/>
      <c r="H364" s="222">
        <v>0.36</v>
      </c>
      <c r="I364" s="223"/>
      <c r="J364" s="219"/>
      <c r="K364" s="219"/>
      <c r="L364" s="224"/>
      <c r="M364" s="225"/>
      <c r="N364" s="226"/>
      <c r="O364" s="226"/>
      <c r="P364" s="226"/>
      <c r="Q364" s="226"/>
      <c r="R364" s="226"/>
      <c r="S364" s="226"/>
      <c r="T364" s="227"/>
      <c r="AT364" s="228" t="s">
        <v>210</v>
      </c>
      <c r="AU364" s="228" t="s">
        <v>83</v>
      </c>
      <c r="AV364" s="13" t="s">
        <v>83</v>
      </c>
      <c r="AW364" s="13" t="s">
        <v>38</v>
      </c>
      <c r="AX364" s="13" t="s">
        <v>75</v>
      </c>
      <c r="AY364" s="228" t="s">
        <v>195</v>
      </c>
    </row>
    <row r="365" spans="2:65" s="13" customFormat="1">
      <c r="B365" s="218"/>
      <c r="C365" s="219"/>
      <c r="D365" s="205" t="s">
        <v>210</v>
      </c>
      <c r="E365" s="220" t="s">
        <v>22</v>
      </c>
      <c r="F365" s="221" t="s">
        <v>553</v>
      </c>
      <c r="G365" s="219"/>
      <c r="H365" s="222">
        <v>0.76</v>
      </c>
      <c r="I365" s="223"/>
      <c r="J365" s="219"/>
      <c r="K365" s="219"/>
      <c r="L365" s="224"/>
      <c r="M365" s="225"/>
      <c r="N365" s="226"/>
      <c r="O365" s="226"/>
      <c r="P365" s="226"/>
      <c r="Q365" s="226"/>
      <c r="R365" s="226"/>
      <c r="S365" s="226"/>
      <c r="T365" s="227"/>
      <c r="AT365" s="228" t="s">
        <v>210</v>
      </c>
      <c r="AU365" s="228" t="s">
        <v>83</v>
      </c>
      <c r="AV365" s="13" t="s">
        <v>83</v>
      </c>
      <c r="AW365" s="13" t="s">
        <v>38</v>
      </c>
      <c r="AX365" s="13" t="s">
        <v>75</v>
      </c>
      <c r="AY365" s="228" t="s">
        <v>195</v>
      </c>
    </row>
    <row r="366" spans="2:65" s="13" customFormat="1">
      <c r="B366" s="218"/>
      <c r="C366" s="219"/>
      <c r="D366" s="205" t="s">
        <v>210</v>
      </c>
      <c r="E366" s="220" t="s">
        <v>22</v>
      </c>
      <c r="F366" s="221" t="s">
        <v>554</v>
      </c>
      <c r="G366" s="219"/>
      <c r="H366" s="222">
        <v>0.3</v>
      </c>
      <c r="I366" s="223"/>
      <c r="J366" s="219"/>
      <c r="K366" s="219"/>
      <c r="L366" s="224"/>
      <c r="M366" s="225"/>
      <c r="N366" s="226"/>
      <c r="O366" s="226"/>
      <c r="P366" s="226"/>
      <c r="Q366" s="226"/>
      <c r="R366" s="226"/>
      <c r="S366" s="226"/>
      <c r="T366" s="227"/>
      <c r="AT366" s="228" t="s">
        <v>210</v>
      </c>
      <c r="AU366" s="228" t="s">
        <v>83</v>
      </c>
      <c r="AV366" s="13" t="s">
        <v>83</v>
      </c>
      <c r="AW366" s="13" t="s">
        <v>38</v>
      </c>
      <c r="AX366" s="13" t="s">
        <v>75</v>
      </c>
      <c r="AY366" s="228" t="s">
        <v>195</v>
      </c>
    </row>
    <row r="367" spans="2:65" s="14" customFormat="1">
      <c r="B367" s="229"/>
      <c r="C367" s="230"/>
      <c r="D367" s="205" t="s">
        <v>210</v>
      </c>
      <c r="E367" s="231" t="s">
        <v>22</v>
      </c>
      <c r="F367" s="232" t="s">
        <v>215</v>
      </c>
      <c r="G367" s="230"/>
      <c r="H367" s="233">
        <v>2.7360000000000002</v>
      </c>
      <c r="I367" s="234"/>
      <c r="J367" s="230"/>
      <c r="K367" s="230"/>
      <c r="L367" s="235"/>
      <c r="M367" s="236"/>
      <c r="N367" s="237"/>
      <c r="O367" s="237"/>
      <c r="P367" s="237"/>
      <c r="Q367" s="237"/>
      <c r="R367" s="237"/>
      <c r="S367" s="237"/>
      <c r="T367" s="238"/>
      <c r="AT367" s="239" t="s">
        <v>210</v>
      </c>
      <c r="AU367" s="239" t="s">
        <v>83</v>
      </c>
      <c r="AV367" s="14" t="s">
        <v>216</v>
      </c>
      <c r="AW367" s="14" t="s">
        <v>38</v>
      </c>
      <c r="AX367" s="14" t="s">
        <v>75</v>
      </c>
      <c r="AY367" s="239" t="s">
        <v>195</v>
      </c>
    </row>
    <row r="368" spans="2:65" s="15" customFormat="1">
      <c r="B368" s="240"/>
      <c r="C368" s="241"/>
      <c r="D368" s="251" t="s">
        <v>210</v>
      </c>
      <c r="E368" s="252" t="s">
        <v>22</v>
      </c>
      <c r="F368" s="253" t="s">
        <v>217</v>
      </c>
      <c r="G368" s="241"/>
      <c r="H368" s="254">
        <v>2.7360000000000002</v>
      </c>
      <c r="I368" s="245"/>
      <c r="J368" s="241"/>
      <c r="K368" s="241"/>
      <c r="L368" s="246"/>
      <c r="M368" s="247"/>
      <c r="N368" s="248"/>
      <c r="O368" s="248"/>
      <c r="P368" s="248"/>
      <c r="Q368" s="248"/>
      <c r="R368" s="248"/>
      <c r="S368" s="248"/>
      <c r="T368" s="249"/>
      <c r="AT368" s="250" t="s">
        <v>210</v>
      </c>
      <c r="AU368" s="250" t="s">
        <v>83</v>
      </c>
      <c r="AV368" s="15" t="s">
        <v>202</v>
      </c>
      <c r="AW368" s="15" t="s">
        <v>38</v>
      </c>
      <c r="AX368" s="15" t="s">
        <v>23</v>
      </c>
      <c r="AY368" s="250" t="s">
        <v>195</v>
      </c>
    </row>
    <row r="369" spans="2:65" s="1" customFormat="1" ht="20.399999999999999" customHeight="1">
      <c r="B369" s="36"/>
      <c r="C369" s="193" t="s">
        <v>555</v>
      </c>
      <c r="D369" s="193" t="s">
        <v>198</v>
      </c>
      <c r="E369" s="194" t="s">
        <v>556</v>
      </c>
      <c r="F369" s="195" t="s">
        <v>557</v>
      </c>
      <c r="G369" s="196" t="s">
        <v>222</v>
      </c>
      <c r="H369" s="197">
        <v>26.4</v>
      </c>
      <c r="I369" s="198"/>
      <c r="J369" s="199">
        <f>ROUND(I369*H369,2)</f>
        <v>0</v>
      </c>
      <c r="K369" s="195" t="s">
        <v>223</v>
      </c>
      <c r="L369" s="56"/>
      <c r="M369" s="200" t="s">
        <v>22</v>
      </c>
      <c r="N369" s="201" t="s">
        <v>46</v>
      </c>
      <c r="O369" s="37"/>
      <c r="P369" s="202">
        <f>O369*H369</f>
        <v>0</v>
      </c>
      <c r="Q369" s="202">
        <v>1.2E-4</v>
      </c>
      <c r="R369" s="202">
        <f>Q369*H369</f>
        <v>3.1679999999999998E-3</v>
      </c>
      <c r="S369" s="202">
        <v>0</v>
      </c>
      <c r="T369" s="203">
        <f>S369*H369</f>
        <v>0</v>
      </c>
      <c r="AR369" s="19" t="s">
        <v>202</v>
      </c>
      <c r="AT369" s="19" t="s">
        <v>198</v>
      </c>
      <c r="AU369" s="19" t="s">
        <v>83</v>
      </c>
      <c r="AY369" s="19" t="s">
        <v>195</v>
      </c>
      <c r="BE369" s="204">
        <f>IF(N369="základní",J369,0)</f>
        <v>0</v>
      </c>
      <c r="BF369" s="204">
        <f>IF(N369="snížená",J369,0)</f>
        <v>0</v>
      </c>
      <c r="BG369" s="204">
        <f>IF(N369="zákl. přenesená",J369,0)</f>
        <v>0</v>
      </c>
      <c r="BH369" s="204">
        <f>IF(N369="sníž. přenesená",J369,0)</f>
        <v>0</v>
      </c>
      <c r="BI369" s="204">
        <f>IF(N369="nulová",J369,0)</f>
        <v>0</v>
      </c>
      <c r="BJ369" s="19" t="s">
        <v>23</v>
      </c>
      <c r="BK369" s="204">
        <f>ROUND(I369*H369,2)</f>
        <v>0</v>
      </c>
      <c r="BL369" s="19" t="s">
        <v>202</v>
      </c>
      <c r="BM369" s="19" t="s">
        <v>558</v>
      </c>
    </row>
    <row r="370" spans="2:65" s="12" customFormat="1">
      <c r="B370" s="207"/>
      <c r="C370" s="208"/>
      <c r="D370" s="205" t="s">
        <v>210</v>
      </c>
      <c r="E370" s="209" t="s">
        <v>22</v>
      </c>
      <c r="F370" s="210" t="s">
        <v>383</v>
      </c>
      <c r="G370" s="208"/>
      <c r="H370" s="211" t="s">
        <v>22</v>
      </c>
      <c r="I370" s="212"/>
      <c r="J370" s="208"/>
      <c r="K370" s="208"/>
      <c r="L370" s="213"/>
      <c r="M370" s="214"/>
      <c r="N370" s="215"/>
      <c r="O370" s="215"/>
      <c r="P370" s="215"/>
      <c r="Q370" s="215"/>
      <c r="R370" s="215"/>
      <c r="S370" s="215"/>
      <c r="T370" s="216"/>
      <c r="AT370" s="217" t="s">
        <v>210</v>
      </c>
      <c r="AU370" s="217" t="s">
        <v>83</v>
      </c>
      <c r="AV370" s="12" t="s">
        <v>23</v>
      </c>
      <c r="AW370" s="12" t="s">
        <v>38</v>
      </c>
      <c r="AX370" s="12" t="s">
        <v>75</v>
      </c>
      <c r="AY370" s="217" t="s">
        <v>195</v>
      </c>
    </row>
    <row r="371" spans="2:65" s="13" customFormat="1">
      <c r="B371" s="218"/>
      <c r="C371" s="219"/>
      <c r="D371" s="205" t="s">
        <v>210</v>
      </c>
      <c r="E371" s="220" t="s">
        <v>22</v>
      </c>
      <c r="F371" s="221" t="s">
        <v>559</v>
      </c>
      <c r="G371" s="219"/>
      <c r="H371" s="222">
        <v>13.2</v>
      </c>
      <c r="I371" s="223"/>
      <c r="J371" s="219"/>
      <c r="K371" s="219"/>
      <c r="L371" s="224"/>
      <c r="M371" s="225"/>
      <c r="N371" s="226"/>
      <c r="O371" s="226"/>
      <c r="P371" s="226"/>
      <c r="Q371" s="226"/>
      <c r="R371" s="226"/>
      <c r="S371" s="226"/>
      <c r="T371" s="227"/>
      <c r="AT371" s="228" t="s">
        <v>210</v>
      </c>
      <c r="AU371" s="228" t="s">
        <v>83</v>
      </c>
      <c r="AV371" s="13" t="s">
        <v>83</v>
      </c>
      <c r="AW371" s="13" t="s">
        <v>38</v>
      </c>
      <c r="AX371" s="13" t="s">
        <v>75</v>
      </c>
      <c r="AY371" s="228" t="s">
        <v>195</v>
      </c>
    </row>
    <row r="372" spans="2:65" s="13" customFormat="1">
      <c r="B372" s="218"/>
      <c r="C372" s="219"/>
      <c r="D372" s="205" t="s">
        <v>210</v>
      </c>
      <c r="E372" s="220" t="s">
        <v>22</v>
      </c>
      <c r="F372" s="221" t="s">
        <v>560</v>
      </c>
      <c r="G372" s="219"/>
      <c r="H372" s="222">
        <v>13.2</v>
      </c>
      <c r="I372" s="223"/>
      <c r="J372" s="219"/>
      <c r="K372" s="219"/>
      <c r="L372" s="224"/>
      <c r="M372" s="225"/>
      <c r="N372" s="226"/>
      <c r="O372" s="226"/>
      <c r="P372" s="226"/>
      <c r="Q372" s="226"/>
      <c r="R372" s="226"/>
      <c r="S372" s="226"/>
      <c r="T372" s="227"/>
      <c r="AT372" s="228" t="s">
        <v>210</v>
      </c>
      <c r="AU372" s="228" t="s">
        <v>83</v>
      </c>
      <c r="AV372" s="13" t="s">
        <v>83</v>
      </c>
      <c r="AW372" s="13" t="s">
        <v>38</v>
      </c>
      <c r="AX372" s="13" t="s">
        <v>75</v>
      </c>
      <c r="AY372" s="228" t="s">
        <v>195</v>
      </c>
    </row>
    <row r="373" spans="2:65" s="14" customFormat="1">
      <c r="B373" s="229"/>
      <c r="C373" s="230"/>
      <c r="D373" s="205" t="s">
        <v>210</v>
      </c>
      <c r="E373" s="231" t="s">
        <v>22</v>
      </c>
      <c r="F373" s="232" t="s">
        <v>215</v>
      </c>
      <c r="G373" s="230"/>
      <c r="H373" s="233">
        <v>26.4</v>
      </c>
      <c r="I373" s="234"/>
      <c r="J373" s="230"/>
      <c r="K373" s="230"/>
      <c r="L373" s="235"/>
      <c r="M373" s="236"/>
      <c r="N373" s="237"/>
      <c r="O373" s="237"/>
      <c r="P373" s="237"/>
      <c r="Q373" s="237"/>
      <c r="R373" s="237"/>
      <c r="S373" s="237"/>
      <c r="T373" s="238"/>
      <c r="AT373" s="239" t="s">
        <v>210</v>
      </c>
      <c r="AU373" s="239" t="s">
        <v>83</v>
      </c>
      <c r="AV373" s="14" t="s">
        <v>216</v>
      </c>
      <c r="AW373" s="14" t="s">
        <v>38</v>
      </c>
      <c r="AX373" s="14" t="s">
        <v>75</v>
      </c>
      <c r="AY373" s="239" t="s">
        <v>195</v>
      </c>
    </row>
    <row r="374" spans="2:65" s="15" customFormat="1">
      <c r="B374" s="240"/>
      <c r="C374" s="241"/>
      <c r="D374" s="251" t="s">
        <v>210</v>
      </c>
      <c r="E374" s="252" t="s">
        <v>22</v>
      </c>
      <c r="F374" s="253" t="s">
        <v>217</v>
      </c>
      <c r="G374" s="241"/>
      <c r="H374" s="254">
        <v>26.4</v>
      </c>
      <c r="I374" s="245"/>
      <c r="J374" s="241"/>
      <c r="K374" s="241"/>
      <c r="L374" s="246"/>
      <c r="M374" s="247"/>
      <c r="N374" s="248"/>
      <c r="O374" s="248"/>
      <c r="P374" s="248"/>
      <c r="Q374" s="248"/>
      <c r="R374" s="248"/>
      <c r="S374" s="248"/>
      <c r="T374" s="249"/>
      <c r="AT374" s="250" t="s">
        <v>210</v>
      </c>
      <c r="AU374" s="250" t="s">
        <v>83</v>
      </c>
      <c r="AV374" s="15" t="s">
        <v>202</v>
      </c>
      <c r="AW374" s="15" t="s">
        <v>38</v>
      </c>
      <c r="AX374" s="15" t="s">
        <v>23</v>
      </c>
      <c r="AY374" s="250" t="s">
        <v>195</v>
      </c>
    </row>
    <row r="375" spans="2:65" s="1" customFormat="1" ht="28.8" customHeight="1">
      <c r="B375" s="36"/>
      <c r="C375" s="193" t="s">
        <v>561</v>
      </c>
      <c r="D375" s="193" t="s">
        <v>198</v>
      </c>
      <c r="E375" s="194" t="s">
        <v>562</v>
      </c>
      <c r="F375" s="195" t="s">
        <v>563</v>
      </c>
      <c r="G375" s="196" t="s">
        <v>201</v>
      </c>
      <c r="H375" s="197">
        <v>12</v>
      </c>
      <c r="I375" s="198"/>
      <c r="J375" s="199">
        <f t="shared" ref="J375:J380" si="0">ROUND(I375*H375,2)</f>
        <v>0</v>
      </c>
      <c r="K375" s="195" t="s">
        <v>223</v>
      </c>
      <c r="L375" s="56"/>
      <c r="M375" s="200" t="s">
        <v>22</v>
      </c>
      <c r="N375" s="201" t="s">
        <v>46</v>
      </c>
      <c r="O375" s="37"/>
      <c r="P375" s="202">
        <f t="shared" ref="P375:P380" si="1">O375*H375</f>
        <v>0</v>
      </c>
      <c r="Q375" s="202">
        <v>7.1459999999999996E-2</v>
      </c>
      <c r="R375" s="202">
        <f t="shared" ref="R375:R380" si="2">Q375*H375</f>
        <v>0.85751999999999995</v>
      </c>
      <c r="S375" s="202">
        <v>0</v>
      </c>
      <c r="T375" s="203">
        <f t="shared" ref="T375:T380" si="3">S375*H375</f>
        <v>0</v>
      </c>
      <c r="AR375" s="19" t="s">
        <v>202</v>
      </c>
      <c r="AT375" s="19" t="s">
        <v>198</v>
      </c>
      <c r="AU375" s="19" t="s">
        <v>83</v>
      </c>
      <c r="AY375" s="19" t="s">
        <v>195</v>
      </c>
      <c r="BE375" s="204">
        <f t="shared" ref="BE375:BE380" si="4">IF(N375="základní",J375,0)</f>
        <v>0</v>
      </c>
      <c r="BF375" s="204">
        <f t="shared" ref="BF375:BF380" si="5">IF(N375="snížená",J375,0)</f>
        <v>0</v>
      </c>
      <c r="BG375" s="204">
        <f t="shared" ref="BG375:BG380" si="6">IF(N375="zákl. přenesená",J375,0)</f>
        <v>0</v>
      </c>
      <c r="BH375" s="204">
        <f t="shared" ref="BH375:BH380" si="7">IF(N375="sníž. přenesená",J375,0)</f>
        <v>0</v>
      </c>
      <c r="BI375" s="204">
        <f t="shared" ref="BI375:BI380" si="8">IF(N375="nulová",J375,0)</f>
        <v>0</v>
      </c>
      <c r="BJ375" s="19" t="s">
        <v>23</v>
      </c>
      <c r="BK375" s="204">
        <f t="shared" ref="BK375:BK380" si="9">ROUND(I375*H375,2)</f>
        <v>0</v>
      </c>
      <c r="BL375" s="19" t="s">
        <v>202</v>
      </c>
      <c r="BM375" s="19" t="s">
        <v>564</v>
      </c>
    </row>
    <row r="376" spans="2:65" s="1" customFormat="1" ht="20.399999999999999" customHeight="1">
      <c r="B376" s="36"/>
      <c r="C376" s="260" t="s">
        <v>565</v>
      </c>
      <c r="D376" s="260" t="s">
        <v>267</v>
      </c>
      <c r="E376" s="261" t="s">
        <v>566</v>
      </c>
      <c r="F376" s="262" t="s">
        <v>567</v>
      </c>
      <c r="G376" s="263" t="s">
        <v>201</v>
      </c>
      <c r="H376" s="264">
        <v>1</v>
      </c>
      <c r="I376" s="265"/>
      <c r="J376" s="266">
        <f t="shared" si="0"/>
        <v>0</v>
      </c>
      <c r="K376" s="262" t="s">
        <v>22</v>
      </c>
      <c r="L376" s="267"/>
      <c r="M376" s="268" t="s">
        <v>22</v>
      </c>
      <c r="N376" s="269" t="s">
        <v>46</v>
      </c>
      <c r="O376" s="37"/>
      <c r="P376" s="202">
        <f t="shared" si="1"/>
        <v>0</v>
      </c>
      <c r="Q376" s="202">
        <v>1.12E-2</v>
      </c>
      <c r="R376" s="202">
        <f t="shared" si="2"/>
        <v>1.12E-2</v>
      </c>
      <c r="S376" s="202">
        <v>0</v>
      </c>
      <c r="T376" s="203">
        <f t="shared" si="3"/>
        <v>0</v>
      </c>
      <c r="AR376" s="19" t="s">
        <v>262</v>
      </c>
      <c r="AT376" s="19" t="s">
        <v>267</v>
      </c>
      <c r="AU376" s="19" t="s">
        <v>83</v>
      </c>
      <c r="AY376" s="19" t="s">
        <v>195</v>
      </c>
      <c r="BE376" s="204">
        <f t="shared" si="4"/>
        <v>0</v>
      </c>
      <c r="BF376" s="204">
        <f t="shared" si="5"/>
        <v>0</v>
      </c>
      <c r="BG376" s="204">
        <f t="shared" si="6"/>
        <v>0</v>
      </c>
      <c r="BH376" s="204">
        <f t="shared" si="7"/>
        <v>0</v>
      </c>
      <c r="BI376" s="204">
        <f t="shared" si="8"/>
        <v>0</v>
      </c>
      <c r="BJ376" s="19" t="s">
        <v>23</v>
      </c>
      <c r="BK376" s="204">
        <f t="shared" si="9"/>
        <v>0</v>
      </c>
      <c r="BL376" s="19" t="s">
        <v>202</v>
      </c>
      <c r="BM376" s="19" t="s">
        <v>568</v>
      </c>
    </row>
    <row r="377" spans="2:65" s="1" customFormat="1" ht="20.399999999999999" customHeight="1">
      <c r="B377" s="36"/>
      <c r="C377" s="260" t="s">
        <v>569</v>
      </c>
      <c r="D377" s="260" t="s">
        <v>267</v>
      </c>
      <c r="E377" s="261" t="s">
        <v>570</v>
      </c>
      <c r="F377" s="262" t="s">
        <v>571</v>
      </c>
      <c r="G377" s="263" t="s">
        <v>201</v>
      </c>
      <c r="H377" s="264">
        <v>5</v>
      </c>
      <c r="I377" s="265"/>
      <c r="J377" s="266">
        <f t="shared" si="0"/>
        <v>0</v>
      </c>
      <c r="K377" s="262" t="s">
        <v>22</v>
      </c>
      <c r="L377" s="267"/>
      <c r="M377" s="268" t="s">
        <v>22</v>
      </c>
      <c r="N377" s="269" t="s">
        <v>46</v>
      </c>
      <c r="O377" s="37"/>
      <c r="P377" s="202">
        <f t="shared" si="1"/>
        <v>0</v>
      </c>
      <c r="Q377" s="202">
        <v>1.12E-2</v>
      </c>
      <c r="R377" s="202">
        <f t="shared" si="2"/>
        <v>5.6000000000000001E-2</v>
      </c>
      <c r="S377" s="202">
        <v>0</v>
      </c>
      <c r="T377" s="203">
        <f t="shared" si="3"/>
        <v>0</v>
      </c>
      <c r="AR377" s="19" t="s">
        <v>262</v>
      </c>
      <c r="AT377" s="19" t="s">
        <v>267</v>
      </c>
      <c r="AU377" s="19" t="s">
        <v>83</v>
      </c>
      <c r="AY377" s="19" t="s">
        <v>195</v>
      </c>
      <c r="BE377" s="204">
        <f t="shared" si="4"/>
        <v>0</v>
      </c>
      <c r="BF377" s="204">
        <f t="shared" si="5"/>
        <v>0</v>
      </c>
      <c r="BG377" s="204">
        <f t="shared" si="6"/>
        <v>0</v>
      </c>
      <c r="BH377" s="204">
        <f t="shared" si="7"/>
        <v>0</v>
      </c>
      <c r="BI377" s="204">
        <f t="shared" si="8"/>
        <v>0</v>
      </c>
      <c r="BJ377" s="19" t="s">
        <v>23</v>
      </c>
      <c r="BK377" s="204">
        <f t="shared" si="9"/>
        <v>0</v>
      </c>
      <c r="BL377" s="19" t="s">
        <v>202</v>
      </c>
      <c r="BM377" s="19" t="s">
        <v>572</v>
      </c>
    </row>
    <row r="378" spans="2:65" s="1" customFormat="1" ht="20.399999999999999" customHeight="1">
      <c r="B378" s="36"/>
      <c r="C378" s="260" t="s">
        <v>573</v>
      </c>
      <c r="D378" s="260" t="s">
        <v>267</v>
      </c>
      <c r="E378" s="261" t="s">
        <v>574</v>
      </c>
      <c r="F378" s="262" t="s">
        <v>575</v>
      </c>
      <c r="G378" s="263" t="s">
        <v>201</v>
      </c>
      <c r="H378" s="264">
        <v>2</v>
      </c>
      <c r="I378" s="265"/>
      <c r="J378" s="266">
        <f t="shared" si="0"/>
        <v>0</v>
      </c>
      <c r="K378" s="262" t="s">
        <v>22</v>
      </c>
      <c r="L378" s="267"/>
      <c r="M378" s="268" t="s">
        <v>22</v>
      </c>
      <c r="N378" s="269" t="s">
        <v>46</v>
      </c>
      <c r="O378" s="37"/>
      <c r="P378" s="202">
        <f t="shared" si="1"/>
        <v>0</v>
      </c>
      <c r="Q378" s="202">
        <v>1.12E-2</v>
      </c>
      <c r="R378" s="202">
        <f t="shared" si="2"/>
        <v>2.24E-2</v>
      </c>
      <c r="S378" s="202">
        <v>0</v>
      </c>
      <c r="T378" s="203">
        <f t="shared" si="3"/>
        <v>0</v>
      </c>
      <c r="AR378" s="19" t="s">
        <v>262</v>
      </c>
      <c r="AT378" s="19" t="s">
        <v>267</v>
      </c>
      <c r="AU378" s="19" t="s">
        <v>83</v>
      </c>
      <c r="AY378" s="19" t="s">
        <v>195</v>
      </c>
      <c r="BE378" s="204">
        <f t="shared" si="4"/>
        <v>0</v>
      </c>
      <c r="BF378" s="204">
        <f t="shared" si="5"/>
        <v>0</v>
      </c>
      <c r="BG378" s="204">
        <f t="shared" si="6"/>
        <v>0</v>
      </c>
      <c r="BH378" s="204">
        <f t="shared" si="7"/>
        <v>0</v>
      </c>
      <c r="BI378" s="204">
        <f t="shared" si="8"/>
        <v>0</v>
      </c>
      <c r="BJ378" s="19" t="s">
        <v>23</v>
      </c>
      <c r="BK378" s="204">
        <f t="shared" si="9"/>
        <v>0</v>
      </c>
      <c r="BL378" s="19" t="s">
        <v>202</v>
      </c>
      <c r="BM378" s="19" t="s">
        <v>576</v>
      </c>
    </row>
    <row r="379" spans="2:65" s="1" customFormat="1" ht="20.399999999999999" customHeight="1">
      <c r="B379" s="36"/>
      <c r="C379" s="260" t="s">
        <v>577</v>
      </c>
      <c r="D379" s="260" t="s">
        <v>267</v>
      </c>
      <c r="E379" s="261" t="s">
        <v>578</v>
      </c>
      <c r="F379" s="262" t="s">
        <v>579</v>
      </c>
      <c r="G379" s="263" t="s">
        <v>201</v>
      </c>
      <c r="H379" s="264">
        <v>3</v>
      </c>
      <c r="I379" s="265"/>
      <c r="J379" s="266">
        <f t="shared" si="0"/>
        <v>0</v>
      </c>
      <c r="K379" s="262" t="s">
        <v>22</v>
      </c>
      <c r="L379" s="267"/>
      <c r="M379" s="268" t="s">
        <v>22</v>
      </c>
      <c r="N379" s="269" t="s">
        <v>46</v>
      </c>
      <c r="O379" s="37"/>
      <c r="P379" s="202">
        <f t="shared" si="1"/>
        <v>0</v>
      </c>
      <c r="Q379" s="202">
        <v>1.12E-2</v>
      </c>
      <c r="R379" s="202">
        <f t="shared" si="2"/>
        <v>3.3599999999999998E-2</v>
      </c>
      <c r="S379" s="202">
        <v>0</v>
      </c>
      <c r="T379" s="203">
        <f t="shared" si="3"/>
        <v>0</v>
      </c>
      <c r="AR379" s="19" t="s">
        <v>262</v>
      </c>
      <c r="AT379" s="19" t="s">
        <v>267</v>
      </c>
      <c r="AU379" s="19" t="s">
        <v>83</v>
      </c>
      <c r="AY379" s="19" t="s">
        <v>195</v>
      </c>
      <c r="BE379" s="204">
        <f t="shared" si="4"/>
        <v>0</v>
      </c>
      <c r="BF379" s="204">
        <f t="shared" si="5"/>
        <v>0</v>
      </c>
      <c r="BG379" s="204">
        <f t="shared" si="6"/>
        <v>0</v>
      </c>
      <c r="BH379" s="204">
        <f t="shared" si="7"/>
        <v>0</v>
      </c>
      <c r="BI379" s="204">
        <f t="shared" si="8"/>
        <v>0</v>
      </c>
      <c r="BJ379" s="19" t="s">
        <v>23</v>
      </c>
      <c r="BK379" s="204">
        <f t="shared" si="9"/>
        <v>0</v>
      </c>
      <c r="BL379" s="19" t="s">
        <v>202</v>
      </c>
      <c r="BM379" s="19" t="s">
        <v>580</v>
      </c>
    </row>
    <row r="380" spans="2:65" s="1" customFormat="1" ht="20.399999999999999" customHeight="1">
      <c r="B380" s="36"/>
      <c r="C380" s="260" t="s">
        <v>581</v>
      </c>
      <c r="D380" s="260" t="s">
        <v>267</v>
      </c>
      <c r="E380" s="261" t="s">
        <v>582</v>
      </c>
      <c r="F380" s="262" t="s">
        <v>583</v>
      </c>
      <c r="G380" s="263" t="s">
        <v>201</v>
      </c>
      <c r="H380" s="264">
        <v>1</v>
      </c>
      <c r="I380" s="265"/>
      <c r="J380" s="266">
        <f t="shared" si="0"/>
        <v>0</v>
      </c>
      <c r="K380" s="262" t="s">
        <v>22</v>
      </c>
      <c r="L380" s="267"/>
      <c r="M380" s="268" t="s">
        <v>22</v>
      </c>
      <c r="N380" s="269" t="s">
        <v>46</v>
      </c>
      <c r="O380" s="37"/>
      <c r="P380" s="202">
        <f t="shared" si="1"/>
        <v>0</v>
      </c>
      <c r="Q380" s="202">
        <v>1.12E-2</v>
      </c>
      <c r="R380" s="202">
        <f t="shared" si="2"/>
        <v>1.12E-2</v>
      </c>
      <c r="S380" s="202">
        <v>0</v>
      </c>
      <c r="T380" s="203">
        <f t="shared" si="3"/>
        <v>0</v>
      </c>
      <c r="AR380" s="19" t="s">
        <v>262</v>
      </c>
      <c r="AT380" s="19" t="s">
        <v>267</v>
      </c>
      <c r="AU380" s="19" t="s">
        <v>83</v>
      </c>
      <c r="AY380" s="19" t="s">
        <v>195</v>
      </c>
      <c r="BE380" s="204">
        <f t="shared" si="4"/>
        <v>0</v>
      </c>
      <c r="BF380" s="204">
        <f t="shared" si="5"/>
        <v>0</v>
      </c>
      <c r="BG380" s="204">
        <f t="shared" si="6"/>
        <v>0</v>
      </c>
      <c r="BH380" s="204">
        <f t="shared" si="7"/>
        <v>0</v>
      </c>
      <c r="BI380" s="204">
        <f t="shared" si="8"/>
        <v>0</v>
      </c>
      <c r="BJ380" s="19" t="s">
        <v>23</v>
      </c>
      <c r="BK380" s="204">
        <f t="shared" si="9"/>
        <v>0</v>
      </c>
      <c r="BL380" s="19" t="s">
        <v>202</v>
      </c>
      <c r="BM380" s="19" t="s">
        <v>584</v>
      </c>
    </row>
    <row r="381" spans="2:65" s="11" customFormat="1" ht="29.85" customHeight="1">
      <c r="B381" s="176"/>
      <c r="C381" s="177"/>
      <c r="D381" s="190" t="s">
        <v>74</v>
      </c>
      <c r="E381" s="191" t="s">
        <v>218</v>
      </c>
      <c r="F381" s="191" t="s">
        <v>219</v>
      </c>
      <c r="G381" s="177"/>
      <c r="H381" s="177"/>
      <c r="I381" s="180"/>
      <c r="J381" s="192">
        <f>BK381</f>
        <v>0</v>
      </c>
      <c r="K381" s="177"/>
      <c r="L381" s="182"/>
      <c r="M381" s="183"/>
      <c r="N381" s="184"/>
      <c r="O381" s="184"/>
      <c r="P381" s="185">
        <f>SUM(P382:P545)</f>
        <v>0</v>
      </c>
      <c r="Q381" s="184"/>
      <c r="R381" s="185">
        <f>SUM(R382:R545)</f>
        <v>0.23735389999999998</v>
      </c>
      <c r="S381" s="184"/>
      <c r="T381" s="186">
        <f>SUM(T382:T545)</f>
        <v>58.434273000000005</v>
      </c>
      <c r="AR381" s="187" t="s">
        <v>23</v>
      </c>
      <c r="AT381" s="188" t="s">
        <v>74</v>
      </c>
      <c r="AU381" s="188" t="s">
        <v>23</v>
      </c>
      <c r="AY381" s="187" t="s">
        <v>195</v>
      </c>
      <c r="BK381" s="189">
        <f>SUM(BK382:BK545)</f>
        <v>0</v>
      </c>
    </row>
    <row r="382" spans="2:65" s="1" customFormat="1" ht="40.200000000000003" customHeight="1">
      <c r="B382" s="36"/>
      <c r="C382" s="193" t="s">
        <v>585</v>
      </c>
      <c r="D382" s="193" t="s">
        <v>198</v>
      </c>
      <c r="E382" s="194" t="s">
        <v>586</v>
      </c>
      <c r="F382" s="195" t="s">
        <v>587</v>
      </c>
      <c r="G382" s="196" t="s">
        <v>222</v>
      </c>
      <c r="H382" s="197">
        <v>30</v>
      </c>
      <c r="I382" s="198"/>
      <c r="J382" s="199">
        <f>ROUND(I382*H382,2)</f>
        <v>0</v>
      </c>
      <c r="K382" s="195" t="s">
        <v>223</v>
      </c>
      <c r="L382" s="56"/>
      <c r="M382" s="200" t="s">
        <v>22</v>
      </c>
      <c r="N382" s="201" t="s">
        <v>46</v>
      </c>
      <c r="O382" s="37"/>
      <c r="P382" s="202">
        <f>O382*H382</f>
        <v>0</v>
      </c>
      <c r="Q382" s="202">
        <v>0</v>
      </c>
      <c r="R382" s="202">
        <f>Q382*H382</f>
        <v>0</v>
      </c>
      <c r="S382" s="202">
        <v>0</v>
      </c>
      <c r="T382" s="203">
        <f>S382*H382</f>
        <v>0</v>
      </c>
      <c r="AR382" s="19" t="s">
        <v>202</v>
      </c>
      <c r="AT382" s="19" t="s">
        <v>198</v>
      </c>
      <c r="AU382" s="19" t="s">
        <v>83</v>
      </c>
      <c r="AY382" s="19" t="s">
        <v>195</v>
      </c>
      <c r="BE382" s="204">
        <f>IF(N382="základní",J382,0)</f>
        <v>0</v>
      </c>
      <c r="BF382" s="204">
        <f>IF(N382="snížená",J382,0)</f>
        <v>0</v>
      </c>
      <c r="BG382" s="204">
        <f>IF(N382="zákl. přenesená",J382,0)</f>
        <v>0</v>
      </c>
      <c r="BH382" s="204">
        <f>IF(N382="sníž. přenesená",J382,0)</f>
        <v>0</v>
      </c>
      <c r="BI382" s="204">
        <f>IF(N382="nulová",J382,0)</f>
        <v>0</v>
      </c>
      <c r="BJ382" s="19" t="s">
        <v>23</v>
      </c>
      <c r="BK382" s="204">
        <f>ROUND(I382*H382,2)</f>
        <v>0</v>
      </c>
      <c r="BL382" s="19" t="s">
        <v>202</v>
      </c>
      <c r="BM382" s="19" t="s">
        <v>588</v>
      </c>
    </row>
    <row r="383" spans="2:65" s="1" customFormat="1" ht="60">
      <c r="B383" s="36"/>
      <c r="C383" s="58"/>
      <c r="D383" s="205" t="s">
        <v>225</v>
      </c>
      <c r="E383" s="58"/>
      <c r="F383" s="206" t="s">
        <v>589</v>
      </c>
      <c r="G383" s="58"/>
      <c r="H383" s="58"/>
      <c r="I383" s="163"/>
      <c r="J383" s="58"/>
      <c r="K383" s="58"/>
      <c r="L383" s="56"/>
      <c r="M383" s="73"/>
      <c r="N383" s="37"/>
      <c r="O383" s="37"/>
      <c r="P383" s="37"/>
      <c r="Q383" s="37"/>
      <c r="R383" s="37"/>
      <c r="S383" s="37"/>
      <c r="T383" s="74"/>
      <c r="AT383" s="19" t="s">
        <v>225</v>
      </c>
      <c r="AU383" s="19" t="s">
        <v>83</v>
      </c>
    </row>
    <row r="384" spans="2:65" s="12" customFormat="1">
      <c r="B384" s="207"/>
      <c r="C384" s="208"/>
      <c r="D384" s="205" t="s">
        <v>210</v>
      </c>
      <c r="E384" s="209" t="s">
        <v>22</v>
      </c>
      <c r="F384" s="210" t="s">
        <v>590</v>
      </c>
      <c r="G384" s="208"/>
      <c r="H384" s="211" t="s">
        <v>22</v>
      </c>
      <c r="I384" s="212"/>
      <c r="J384" s="208"/>
      <c r="K384" s="208"/>
      <c r="L384" s="213"/>
      <c r="M384" s="214"/>
      <c r="N384" s="215"/>
      <c r="O384" s="215"/>
      <c r="P384" s="215"/>
      <c r="Q384" s="215"/>
      <c r="R384" s="215"/>
      <c r="S384" s="215"/>
      <c r="T384" s="216"/>
      <c r="AT384" s="217" t="s">
        <v>210</v>
      </c>
      <c r="AU384" s="217" t="s">
        <v>83</v>
      </c>
      <c r="AV384" s="12" t="s">
        <v>23</v>
      </c>
      <c r="AW384" s="12" t="s">
        <v>38</v>
      </c>
      <c r="AX384" s="12" t="s">
        <v>75</v>
      </c>
      <c r="AY384" s="217" t="s">
        <v>195</v>
      </c>
    </row>
    <row r="385" spans="2:65" s="13" customFormat="1">
      <c r="B385" s="218"/>
      <c r="C385" s="219"/>
      <c r="D385" s="205" t="s">
        <v>210</v>
      </c>
      <c r="E385" s="220" t="s">
        <v>22</v>
      </c>
      <c r="F385" s="221" t="s">
        <v>591</v>
      </c>
      <c r="G385" s="219"/>
      <c r="H385" s="222">
        <v>30</v>
      </c>
      <c r="I385" s="223"/>
      <c r="J385" s="219"/>
      <c r="K385" s="219"/>
      <c r="L385" s="224"/>
      <c r="M385" s="225"/>
      <c r="N385" s="226"/>
      <c r="O385" s="226"/>
      <c r="P385" s="226"/>
      <c r="Q385" s="226"/>
      <c r="R385" s="226"/>
      <c r="S385" s="226"/>
      <c r="T385" s="227"/>
      <c r="AT385" s="228" t="s">
        <v>210</v>
      </c>
      <c r="AU385" s="228" t="s">
        <v>83</v>
      </c>
      <c r="AV385" s="13" t="s">
        <v>83</v>
      </c>
      <c r="AW385" s="13" t="s">
        <v>38</v>
      </c>
      <c r="AX385" s="13" t="s">
        <v>75</v>
      </c>
      <c r="AY385" s="228" t="s">
        <v>195</v>
      </c>
    </row>
    <row r="386" spans="2:65" s="14" customFormat="1">
      <c r="B386" s="229"/>
      <c r="C386" s="230"/>
      <c r="D386" s="205" t="s">
        <v>210</v>
      </c>
      <c r="E386" s="231" t="s">
        <v>22</v>
      </c>
      <c r="F386" s="232" t="s">
        <v>215</v>
      </c>
      <c r="G386" s="230"/>
      <c r="H386" s="233">
        <v>30</v>
      </c>
      <c r="I386" s="234"/>
      <c r="J386" s="230"/>
      <c r="K386" s="230"/>
      <c r="L386" s="235"/>
      <c r="M386" s="236"/>
      <c r="N386" s="237"/>
      <c r="O386" s="237"/>
      <c r="P386" s="237"/>
      <c r="Q386" s="237"/>
      <c r="R386" s="237"/>
      <c r="S386" s="237"/>
      <c r="T386" s="238"/>
      <c r="AT386" s="239" t="s">
        <v>210</v>
      </c>
      <c r="AU386" s="239" t="s">
        <v>83</v>
      </c>
      <c r="AV386" s="14" t="s">
        <v>216</v>
      </c>
      <c r="AW386" s="14" t="s">
        <v>38</v>
      </c>
      <c r="AX386" s="14" t="s">
        <v>75</v>
      </c>
      <c r="AY386" s="239" t="s">
        <v>195</v>
      </c>
    </row>
    <row r="387" spans="2:65" s="15" customFormat="1">
      <c r="B387" s="240"/>
      <c r="C387" s="241"/>
      <c r="D387" s="251" t="s">
        <v>210</v>
      </c>
      <c r="E387" s="252" t="s">
        <v>22</v>
      </c>
      <c r="F387" s="253" t="s">
        <v>217</v>
      </c>
      <c r="G387" s="241"/>
      <c r="H387" s="254">
        <v>30</v>
      </c>
      <c r="I387" s="245"/>
      <c r="J387" s="241"/>
      <c r="K387" s="241"/>
      <c r="L387" s="246"/>
      <c r="M387" s="247"/>
      <c r="N387" s="248"/>
      <c r="O387" s="248"/>
      <c r="P387" s="248"/>
      <c r="Q387" s="248"/>
      <c r="R387" s="248"/>
      <c r="S387" s="248"/>
      <c r="T387" s="249"/>
      <c r="AT387" s="250" t="s">
        <v>210</v>
      </c>
      <c r="AU387" s="250" t="s">
        <v>83</v>
      </c>
      <c r="AV387" s="15" t="s">
        <v>202</v>
      </c>
      <c r="AW387" s="15" t="s">
        <v>38</v>
      </c>
      <c r="AX387" s="15" t="s">
        <v>23</v>
      </c>
      <c r="AY387" s="250" t="s">
        <v>195</v>
      </c>
    </row>
    <row r="388" spans="2:65" s="1" customFormat="1" ht="40.200000000000003" customHeight="1">
      <c r="B388" s="36"/>
      <c r="C388" s="193" t="s">
        <v>592</v>
      </c>
      <c r="D388" s="193" t="s">
        <v>198</v>
      </c>
      <c r="E388" s="194" t="s">
        <v>593</v>
      </c>
      <c r="F388" s="195" t="s">
        <v>594</v>
      </c>
      <c r="G388" s="196" t="s">
        <v>222</v>
      </c>
      <c r="H388" s="197">
        <v>2700</v>
      </c>
      <c r="I388" s="198"/>
      <c r="J388" s="199">
        <f>ROUND(I388*H388,2)</f>
        <v>0</v>
      </c>
      <c r="K388" s="195" t="s">
        <v>223</v>
      </c>
      <c r="L388" s="56"/>
      <c r="M388" s="200" t="s">
        <v>22</v>
      </c>
      <c r="N388" s="201" t="s">
        <v>46</v>
      </c>
      <c r="O388" s="37"/>
      <c r="P388" s="202">
        <f>O388*H388</f>
        <v>0</v>
      </c>
      <c r="Q388" s="202">
        <v>0</v>
      </c>
      <c r="R388" s="202">
        <f>Q388*H388</f>
        <v>0</v>
      </c>
      <c r="S388" s="202">
        <v>0</v>
      </c>
      <c r="T388" s="203">
        <f>S388*H388</f>
        <v>0</v>
      </c>
      <c r="AR388" s="19" t="s">
        <v>202</v>
      </c>
      <c r="AT388" s="19" t="s">
        <v>198</v>
      </c>
      <c r="AU388" s="19" t="s">
        <v>83</v>
      </c>
      <c r="AY388" s="19" t="s">
        <v>195</v>
      </c>
      <c r="BE388" s="204">
        <f>IF(N388="základní",J388,0)</f>
        <v>0</v>
      </c>
      <c r="BF388" s="204">
        <f>IF(N388="snížená",J388,0)</f>
        <v>0</v>
      </c>
      <c r="BG388" s="204">
        <f>IF(N388="zákl. přenesená",J388,0)</f>
        <v>0</v>
      </c>
      <c r="BH388" s="204">
        <f>IF(N388="sníž. přenesená",J388,0)</f>
        <v>0</v>
      </c>
      <c r="BI388" s="204">
        <f>IF(N388="nulová",J388,0)</f>
        <v>0</v>
      </c>
      <c r="BJ388" s="19" t="s">
        <v>23</v>
      </c>
      <c r="BK388" s="204">
        <f>ROUND(I388*H388,2)</f>
        <v>0</v>
      </c>
      <c r="BL388" s="19" t="s">
        <v>202</v>
      </c>
      <c r="BM388" s="19" t="s">
        <v>595</v>
      </c>
    </row>
    <row r="389" spans="2:65" s="1" customFormat="1" ht="60">
      <c r="B389" s="36"/>
      <c r="C389" s="58"/>
      <c r="D389" s="205" t="s">
        <v>225</v>
      </c>
      <c r="E389" s="58"/>
      <c r="F389" s="206" t="s">
        <v>589</v>
      </c>
      <c r="G389" s="58"/>
      <c r="H389" s="58"/>
      <c r="I389" s="163"/>
      <c r="J389" s="58"/>
      <c r="K389" s="58"/>
      <c r="L389" s="56"/>
      <c r="M389" s="73"/>
      <c r="N389" s="37"/>
      <c r="O389" s="37"/>
      <c r="P389" s="37"/>
      <c r="Q389" s="37"/>
      <c r="R389" s="37"/>
      <c r="S389" s="37"/>
      <c r="T389" s="74"/>
      <c r="AT389" s="19" t="s">
        <v>225</v>
      </c>
      <c r="AU389" s="19" t="s">
        <v>83</v>
      </c>
    </row>
    <row r="390" spans="2:65" s="13" customFormat="1">
      <c r="B390" s="218"/>
      <c r="C390" s="219"/>
      <c r="D390" s="251" t="s">
        <v>210</v>
      </c>
      <c r="E390" s="219"/>
      <c r="F390" s="270" t="s">
        <v>596</v>
      </c>
      <c r="G390" s="219"/>
      <c r="H390" s="271">
        <v>2700</v>
      </c>
      <c r="I390" s="223"/>
      <c r="J390" s="219"/>
      <c r="K390" s="219"/>
      <c r="L390" s="224"/>
      <c r="M390" s="225"/>
      <c r="N390" s="226"/>
      <c r="O390" s="226"/>
      <c r="P390" s="226"/>
      <c r="Q390" s="226"/>
      <c r="R390" s="226"/>
      <c r="S390" s="226"/>
      <c r="T390" s="227"/>
      <c r="AT390" s="228" t="s">
        <v>210</v>
      </c>
      <c r="AU390" s="228" t="s">
        <v>83</v>
      </c>
      <c r="AV390" s="13" t="s">
        <v>83</v>
      </c>
      <c r="AW390" s="13" t="s">
        <v>4</v>
      </c>
      <c r="AX390" s="13" t="s">
        <v>23</v>
      </c>
      <c r="AY390" s="228" t="s">
        <v>195</v>
      </c>
    </row>
    <row r="391" spans="2:65" s="1" customFormat="1" ht="40.200000000000003" customHeight="1">
      <c r="B391" s="36"/>
      <c r="C391" s="193" t="s">
        <v>597</v>
      </c>
      <c r="D391" s="193" t="s">
        <v>198</v>
      </c>
      <c r="E391" s="194" t="s">
        <v>598</v>
      </c>
      <c r="F391" s="195" t="s">
        <v>599</v>
      </c>
      <c r="G391" s="196" t="s">
        <v>222</v>
      </c>
      <c r="H391" s="197">
        <v>30</v>
      </c>
      <c r="I391" s="198"/>
      <c r="J391" s="199">
        <f>ROUND(I391*H391,2)</f>
        <v>0</v>
      </c>
      <c r="K391" s="195" t="s">
        <v>223</v>
      </c>
      <c r="L391" s="56"/>
      <c r="M391" s="200" t="s">
        <v>22</v>
      </c>
      <c r="N391" s="201" t="s">
        <v>46</v>
      </c>
      <c r="O391" s="37"/>
      <c r="P391" s="202">
        <f>O391*H391</f>
        <v>0</v>
      </c>
      <c r="Q391" s="202">
        <v>0</v>
      </c>
      <c r="R391" s="202">
        <f>Q391*H391</f>
        <v>0</v>
      </c>
      <c r="S391" s="202">
        <v>0</v>
      </c>
      <c r="T391" s="203">
        <f>S391*H391</f>
        <v>0</v>
      </c>
      <c r="AR391" s="19" t="s">
        <v>202</v>
      </c>
      <c r="AT391" s="19" t="s">
        <v>198</v>
      </c>
      <c r="AU391" s="19" t="s">
        <v>83</v>
      </c>
      <c r="AY391" s="19" t="s">
        <v>195</v>
      </c>
      <c r="BE391" s="204">
        <f>IF(N391="základní",J391,0)</f>
        <v>0</v>
      </c>
      <c r="BF391" s="204">
        <f>IF(N391="snížená",J391,0)</f>
        <v>0</v>
      </c>
      <c r="BG391" s="204">
        <f>IF(N391="zákl. přenesená",J391,0)</f>
        <v>0</v>
      </c>
      <c r="BH391" s="204">
        <f>IF(N391="sníž. přenesená",J391,0)</f>
        <v>0</v>
      </c>
      <c r="BI391" s="204">
        <f>IF(N391="nulová",J391,0)</f>
        <v>0</v>
      </c>
      <c r="BJ391" s="19" t="s">
        <v>23</v>
      </c>
      <c r="BK391" s="204">
        <f>ROUND(I391*H391,2)</f>
        <v>0</v>
      </c>
      <c r="BL391" s="19" t="s">
        <v>202</v>
      </c>
      <c r="BM391" s="19" t="s">
        <v>600</v>
      </c>
    </row>
    <row r="392" spans="2:65" s="1" customFormat="1" ht="36">
      <c r="B392" s="36"/>
      <c r="C392" s="58"/>
      <c r="D392" s="251" t="s">
        <v>225</v>
      </c>
      <c r="E392" s="58"/>
      <c r="F392" s="272" t="s">
        <v>601</v>
      </c>
      <c r="G392" s="58"/>
      <c r="H392" s="58"/>
      <c r="I392" s="163"/>
      <c r="J392" s="58"/>
      <c r="K392" s="58"/>
      <c r="L392" s="56"/>
      <c r="M392" s="73"/>
      <c r="N392" s="37"/>
      <c r="O392" s="37"/>
      <c r="P392" s="37"/>
      <c r="Q392" s="37"/>
      <c r="R392" s="37"/>
      <c r="S392" s="37"/>
      <c r="T392" s="74"/>
      <c r="AT392" s="19" t="s">
        <v>225</v>
      </c>
      <c r="AU392" s="19" t="s">
        <v>83</v>
      </c>
    </row>
    <row r="393" spans="2:65" s="1" customFormat="1" ht="28.8" customHeight="1">
      <c r="B393" s="36"/>
      <c r="C393" s="193" t="s">
        <v>602</v>
      </c>
      <c r="D393" s="193" t="s">
        <v>198</v>
      </c>
      <c r="E393" s="194" t="s">
        <v>603</v>
      </c>
      <c r="F393" s="195" t="s">
        <v>604</v>
      </c>
      <c r="G393" s="196" t="s">
        <v>222</v>
      </c>
      <c r="H393" s="197">
        <v>205.27</v>
      </c>
      <c r="I393" s="198"/>
      <c r="J393" s="199">
        <f>ROUND(I393*H393,2)</f>
        <v>0</v>
      </c>
      <c r="K393" s="195" t="s">
        <v>223</v>
      </c>
      <c r="L393" s="56"/>
      <c r="M393" s="200" t="s">
        <v>22</v>
      </c>
      <c r="N393" s="201" t="s">
        <v>46</v>
      </c>
      <c r="O393" s="37"/>
      <c r="P393" s="202">
        <f>O393*H393</f>
        <v>0</v>
      </c>
      <c r="Q393" s="202">
        <v>1.2999999999999999E-4</v>
      </c>
      <c r="R393" s="202">
        <f>Q393*H393</f>
        <v>2.66851E-2</v>
      </c>
      <c r="S393" s="202">
        <v>0</v>
      </c>
      <c r="T393" s="203">
        <f>S393*H393</f>
        <v>0</v>
      </c>
      <c r="AR393" s="19" t="s">
        <v>202</v>
      </c>
      <c r="AT393" s="19" t="s">
        <v>198</v>
      </c>
      <c r="AU393" s="19" t="s">
        <v>83</v>
      </c>
      <c r="AY393" s="19" t="s">
        <v>195</v>
      </c>
      <c r="BE393" s="204">
        <f>IF(N393="základní",J393,0)</f>
        <v>0</v>
      </c>
      <c r="BF393" s="204">
        <f>IF(N393="snížená",J393,0)</f>
        <v>0</v>
      </c>
      <c r="BG393" s="204">
        <f>IF(N393="zákl. přenesená",J393,0)</f>
        <v>0</v>
      </c>
      <c r="BH393" s="204">
        <f>IF(N393="sníž. přenesená",J393,0)</f>
        <v>0</v>
      </c>
      <c r="BI393" s="204">
        <f>IF(N393="nulová",J393,0)</f>
        <v>0</v>
      </c>
      <c r="BJ393" s="19" t="s">
        <v>23</v>
      </c>
      <c r="BK393" s="204">
        <f>ROUND(I393*H393,2)</f>
        <v>0</v>
      </c>
      <c r="BL393" s="19" t="s">
        <v>202</v>
      </c>
      <c r="BM393" s="19" t="s">
        <v>605</v>
      </c>
    </row>
    <row r="394" spans="2:65" s="1" customFormat="1" ht="60">
      <c r="B394" s="36"/>
      <c r="C394" s="58"/>
      <c r="D394" s="205" t="s">
        <v>225</v>
      </c>
      <c r="E394" s="58"/>
      <c r="F394" s="206" t="s">
        <v>606</v>
      </c>
      <c r="G394" s="58"/>
      <c r="H394" s="58"/>
      <c r="I394" s="163"/>
      <c r="J394" s="58"/>
      <c r="K394" s="58"/>
      <c r="L394" s="56"/>
      <c r="M394" s="73"/>
      <c r="N394" s="37"/>
      <c r="O394" s="37"/>
      <c r="P394" s="37"/>
      <c r="Q394" s="37"/>
      <c r="R394" s="37"/>
      <c r="S394" s="37"/>
      <c r="T394" s="74"/>
      <c r="AT394" s="19" t="s">
        <v>225</v>
      </c>
      <c r="AU394" s="19" t="s">
        <v>83</v>
      </c>
    </row>
    <row r="395" spans="2:65" s="12" customFormat="1">
      <c r="B395" s="207"/>
      <c r="C395" s="208"/>
      <c r="D395" s="205" t="s">
        <v>210</v>
      </c>
      <c r="E395" s="209" t="s">
        <v>22</v>
      </c>
      <c r="F395" s="210" t="s">
        <v>590</v>
      </c>
      <c r="G395" s="208"/>
      <c r="H395" s="211" t="s">
        <v>22</v>
      </c>
      <c r="I395" s="212"/>
      <c r="J395" s="208"/>
      <c r="K395" s="208"/>
      <c r="L395" s="213"/>
      <c r="M395" s="214"/>
      <c r="N395" s="215"/>
      <c r="O395" s="215"/>
      <c r="P395" s="215"/>
      <c r="Q395" s="215"/>
      <c r="R395" s="215"/>
      <c r="S395" s="215"/>
      <c r="T395" s="216"/>
      <c r="AT395" s="217" t="s">
        <v>210</v>
      </c>
      <c r="AU395" s="217" t="s">
        <v>83</v>
      </c>
      <c r="AV395" s="12" t="s">
        <v>23</v>
      </c>
      <c r="AW395" s="12" t="s">
        <v>38</v>
      </c>
      <c r="AX395" s="12" t="s">
        <v>75</v>
      </c>
      <c r="AY395" s="217" t="s">
        <v>195</v>
      </c>
    </row>
    <row r="396" spans="2:65" s="13" customFormat="1">
      <c r="B396" s="218"/>
      <c r="C396" s="219"/>
      <c r="D396" s="205" t="s">
        <v>210</v>
      </c>
      <c r="E396" s="220" t="s">
        <v>22</v>
      </c>
      <c r="F396" s="221" t="s">
        <v>607</v>
      </c>
      <c r="G396" s="219"/>
      <c r="H396" s="222">
        <v>14.11</v>
      </c>
      <c r="I396" s="223"/>
      <c r="J396" s="219"/>
      <c r="K396" s="219"/>
      <c r="L396" s="224"/>
      <c r="M396" s="225"/>
      <c r="N396" s="226"/>
      <c r="O396" s="226"/>
      <c r="P396" s="226"/>
      <c r="Q396" s="226"/>
      <c r="R396" s="226"/>
      <c r="S396" s="226"/>
      <c r="T396" s="227"/>
      <c r="AT396" s="228" t="s">
        <v>210</v>
      </c>
      <c r="AU396" s="228" t="s">
        <v>83</v>
      </c>
      <c r="AV396" s="13" t="s">
        <v>83</v>
      </c>
      <c r="AW396" s="13" t="s">
        <v>38</v>
      </c>
      <c r="AX396" s="13" t="s">
        <v>75</v>
      </c>
      <c r="AY396" s="228" t="s">
        <v>195</v>
      </c>
    </row>
    <row r="397" spans="2:65" s="13" customFormat="1">
      <c r="B397" s="218"/>
      <c r="C397" s="219"/>
      <c r="D397" s="205" t="s">
        <v>210</v>
      </c>
      <c r="E397" s="220" t="s">
        <v>22</v>
      </c>
      <c r="F397" s="221" t="s">
        <v>422</v>
      </c>
      <c r="G397" s="219"/>
      <c r="H397" s="222">
        <v>64.400000000000006</v>
      </c>
      <c r="I397" s="223"/>
      <c r="J397" s="219"/>
      <c r="K397" s="219"/>
      <c r="L397" s="224"/>
      <c r="M397" s="225"/>
      <c r="N397" s="226"/>
      <c r="O397" s="226"/>
      <c r="P397" s="226"/>
      <c r="Q397" s="226"/>
      <c r="R397" s="226"/>
      <c r="S397" s="226"/>
      <c r="T397" s="227"/>
      <c r="AT397" s="228" t="s">
        <v>210</v>
      </c>
      <c r="AU397" s="228" t="s">
        <v>83</v>
      </c>
      <c r="AV397" s="13" t="s">
        <v>83</v>
      </c>
      <c r="AW397" s="13" t="s">
        <v>38</v>
      </c>
      <c r="AX397" s="13" t="s">
        <v>75</v>
      </c>
      <c r="AY397" s="228" t="s">
        <v>195</v>
      </c>
    </row>
    <row r="398" spans="2:65" s="13" customFormat="1">
      <c r="B398" s="218"/>
      <c r="C398" s="219"/>
      <c r="D398" s="205" t="s">
        <v>210</v>
      </c>
      <c r="E398" s="220" t="s">
        <v>22</v>
      </c>
      <c r="F398" s="221" t="s">
        <v>608</v>
      </c>
      <c r="G398" s="219"/>
      <c r="H398" s="222">
        <v>12.08</v>
      </c>
      <c r="I398" s="223"/>
      <c r="J398" s="219"/>
      <c r="K398" s="219"/>
      <c r="L398" s="224"/>
      <c r="M398" s="225"/>
      <c r="N398" s="226"/>
      <c r="O398" s="226"/>
      <c r="P398" s="226"/>
      <c r="Q398" s="226"/>
      <c r="R398" s="226"/>
      <c r="S398" s="226"/>
      <c r="T398" s="227"/>
      <c r="AT398" s="228" t="s">
        <v>210</v>
      </c>
      <c r="AU398" s="228" t="s">
        <v>83</v>
      </c>
      <c r="AV398" s="13" t="s">
        <v>83</v>
      </c>
      <c r="AW398" s="13" t="s">
        <v>38</v>
      </c>
      <c r="AX398" s="13" t="s">
        <v>75</v>
      </c>
      <c r="AY398" s="228" t="s">
        <v>195</v>
      </c>
    </row>
    <row r="399" spans="2:65" s="13" customFormat="1">
      <c r="B399" s="218"/>
      <c r="C399" s="219"/>
      <c r="D399" s="205" t="s">
        <v>210</v>
      </c>
      <c r="E399" s="220" t="s">
        <v>22</v>
      </c>
      <c r="F399" s="221" t="s">
        <v>609</v>
      </c>
      <c r="G399" s="219"/>
      <c r="H399" s="222">
        <v>4.2</v>
      </c>
      <c r="I399" s="223"/>
      <c r="J399" s="219"/>
      <c r="K399" s="219"/>
      <c r="L399" s="224"/>
      <c r="M399" s="225"/>
      <c r="N399" s="226"/>
      <c r="O399" s="226"/>
      <c r="P399" s="226"/>
      <c r="Q399" s="226"/>
      <c r="R399" s="226"/>
      <c r="S399" s="226"/>
      <c r="T399" s="227"/>
      <c r="AT399" s="228" t="s">
        <v>210</v>
      </c>
      <c r="AU399" s="228" t="s">
        <v>83</v>
      </c>
      <c r="AV399" s="13" t="s">
        <v>83</v>
      </c>
      <c r="AW399" s="13" t="s">
        <v>38</v>
      </c>
      <c r="AX399" s="13" t="s">
        <v>75</v>
      </c>
      <c r="AY399" s="228" t="s">
        <v>195</v>
      </c>
    </row>
    <row r="400" spans="2:65" s="13" customFormat="1">
      <c r="B400" s="218"/>
      <c r="C400" s="219"/>
      <c r="D400" s="205" t="s">
        <v>210</v>
      </c>
      <c r="E400" s="220" t="s">
        <v>22</v>
      </c>
      <c r="F400" s="221" t="s">
        <v>610</v>
      </c>
      <c r="G400" s="219"/>
      <c r="H400" s="222">
        <v>8.9</v>
      </c>
      <c r="I400" s="223"/>
      <c r="J400" s="219"/>
      <c r="K400" s="219"/>
      <c r="L400" s="224"/>
      <c r="M400" s="225"/>
      <c r="N400" s="226"/>
      <c r="O400" s="226"/>
      <c r="P400" s="226"/>
      <c r="Q400" s="226"/>
      <c r="R400" s="226"/>
      <c r="S400" s="226"/>
      <c r="T400" s="227"/>
      <c r="AT400" s="228" t="s">
        <v>210</v>
      </c>
      <c r="AU400" s="228" t="s">
        <v>83</v>
      </c>
      <c r="AV400" s="13" t="s">
        <v>83</v>
      </c>
      <c r="AW400" s="13" t="s">
        <v>38</v>
      </c>
      <c r="AX400" s="13" t="s">
        <v>75</v>
      </c>
      <c r="AY400" s="228" t="s">
        <v>195</v>
      </c>
    </row>
    <row r="401" spans="2:65" s="13" customFormat="1">
      <c r="B401" s="218"/>
      <c r="C401" s="219"/>
      <c r="D401" s="205" t="s">
        <v>210</v>
      </c>
      <c r="E401" s="220" t="s">
        <v>22</v>
      </c>
      <c r="F401" s="221" t="s">
        <v>611</v>
      </c>
      <c r="G401" s="219"/>
      <c r="H401" s="222">
        <v>28.77</v>
      </c>
      <c r="I401" s="223"/>
      <c r="J401" s="219"/>
      <c r="K401" s="219"/>
      <c r="L401" s="224"/>
      <c r="M401" s="225"/>
      <c r="N401" s="226"/>
      <c r="O401" s="226"/>
      <c r="P401" s="226"/>
      <c r="Q401" s="226"/>
      <c r="R401" s="226"/>
      <c r="S401" s="226"/>
      <c r="T401" s="227"/>
      <c r="AT401" s="228" t="s">
        <v>210</v>
      </c>
      <c r="AU401" s="228" t="s">
        <v>83</v>
      </c>
      <c r="AV401" s="13" t="s">
        <v>83</v>
      </c>
      <c r="AW401" s="13" t="s">
        <v>38</v>
      </c>
      <c r="AX401" s="13" t="s">
        <v>75</v>
      </c>
      <c r="AY401" s="228" t="s">
        <v>195</v>
      </c>
    </row>
    <row r="402" spans="2:65" s="13" customFormat="1">
      <c r="B402" s="218"/>
      <c r="C402" s="219"/>
      <c r="D402" s="205" t="s">
        <v>210</v>
      </c>
      <c r="E402" s="220" t="s">
        <v>22</v>
      </c>
      <c r="F402" s="221" t="s">
        <v>559</v>
      </c>
      <c r="G402" s="219"/>
      <c r="H402" s="222">
        <v>13.2</v>
      </c>
      <c r="I402" s="223"/>
      <c r="J402" s="219"/>
      <c r="K402" s="219"/>
      <c r="L402" s="224"/>
      <c r="M402" s="225"/>
      <c r="N402" s="226"/>
      <c r="O402" s="226"/>
      <c r="P402" s="226"/>
      <c r="Q402" s="226"/>
      <c r="R402" s="226"/>
      <c r="S402" s="226"/>
      <c r="T402" s="227"/>
      <c r="AT402" s="228" t="s">
        <v>210</v>
      </c>
      <c r="AU402" s="228" t="s">
        <v>83</v>
      </c>
      <c r="AV402" s="13" t="s">
        <v>83</v>
      </c>
      <c r="AW402" s="13" t="s">
        <v>38</v>
      </c>
      <c r="AX402" s="13" t="s">
        <v>75</v>
      </c>
      <c r="AY402" s="228" t="s">
        <v>195</v>
      </c>
    </row>
    <row r="403" spans="2:65" s="13" customFormat="1">
      <c r="B403" s="218"/>
      <c r="C403" s="219"/>
      <c r="D403" s="205" t="s">
        <v>210</v>
      </c>
      <c r="E403" s="220" t="s">
        <v>22</v>
      </c>
      <c r="F403" s="221" t="s">
        <v>612</v>
      </c>
      <c r="G403" s="219"/>
      <c r="H403" s="222">
        <v>7.94</v>
      </c>
      <c r="I403" s="223"/>
      <c r="J403" s="219"/>
      <c r="K403" s="219"/>
      <c r="L403" s="224"/>
      <c r="M403" s="225"/>
      <c r="N403" s="226"/>
      <c r="O403" s="226"/>
      <c r="P403" s="226"/>
      <c r="Q403" s="226"/>
      <c r="R403" s="226"/>
      <c r="S403" s="226"/>
      <c r="T403" s="227"/>
      <c r="AT403" s="228" t="s">
        <v>210</v>
      </c>
      <c r="AU403" s="228" t="s">
        <v>83</v>
      </c>
      <c r="AV403" s="13" t="s">
        <v>83</v>
      </c>
      <c r="AW403" s="13" t="s">
        <v>38</v>
      </c>
      <c r="AX403" s="13" t="s">
        <v>75</v>
      </c>
      <c r="AY403" s="228" t="s">
        <v>195</v>
      </c>
    </row>
    <row r="404" spans="2:65" s="13" customFormat="1">
      <c r="B404" s="218"/>
      <c r="C404" s="219"/>
      <c r="D404" s="205" t="s">
        <v>210</v>
      </c>
      <c r="E404" s="220" t="s">
        <v>22</v>
      </c>
      <c r="F404" s="221" t="s">
        <v>613</v>
      </c>
      <c r="G404" s="219"/>
      <c r="H404" s="222">
        <v>8</v>
      </c>
      <c r="I404" s="223"/>
      <c r="J404" s="219"/>
      <c r="K404" s="219"/>
      <c r="L404" s="224"/>
      <c r="M404" s="225"/>
      <c r="N404" s="226"/>
      <c r="O404" s="226"/>
      <c r="P404" s="226"/>
      <c r="Q404" s="226"/>
      <c r="R404" s="226"/>
      <c r="S404" s="226"/>
      <c r="T404" s="227"/>
      <c r="AT404" s="228" t="s">
        <v>210</v>
      </c>
      <c r="AU404" s="228" t="s">
        <v>83</v>
      </c>
      <c r="AV404" s="13" t="s">
        <v>83</v>
      </c>
      <c r="AW404" s="13" t="s">
        <v>38</v>
      </c>
      <c r="AX404" s="13" t="s">
        <v>75</v>
      </c>
      <c r="AY404" s="228" t="s">
        <v>195</v>
      </c>
    </row>
    <row r="405" spans="2:65" s="13" customFormat="1">
      <c r="B405" s="218"/>
      <c r="C405" s="219"/>
      <c r="D405" s="205" t="s">
        <v>210</v>
      </c>
      <c r="E405" s="220" t="s">
        <v>22</v>
      </c>
      <c r="F405" s="221" t="s">
        <v>560</v>
      </c>
      <c r="G405" s="219"/>
      <c r="H405" s="222">
        <v>13.2</v>
      </c>
      <c r="I405" s="223"/>
      <c r="J405" s="219"/>
      <c r="K405" s="219"/>
      <c r="L405" s="224"/>
      <c r="M405" s="225"/>
      <c r="N405" s="226"/>
      <c r="O405" s="226"/>
      <c r="P405" s="226"/>
      <c r="Q405" s="226"/>
      <c r="R405" s="226"/>
      <c r="S405" s="226"/>
      <c r="T405" s="227"/>
      <c r="AT405" s="228" t="s">
        <v>210</v>
      </c>
      <c r="AU405" s="228" t="s">
        <v>83</v>
      </c>
      <c r="AV405" s="13" t="s">
        <v>83</v>
      </c>
      <c r="AW405" s="13" t="s">
        <v>38</v>
      </c>
      <c r="AX405" s="13" t="s">
        <v>75</v>
      </c>
      <c r="AY405" s="228" t="s">
        <v>195</v>
      </c>
    </row>
    <row r="406" spans="2:65" s="13" customFormat="1">
      <c r="B406" s="218"/>
      <c r="C406" s="219"/>
      <c r="D406" s="205" t="s">
        <v>210</v>
      </c>
      <c r="E406" s="220" t="s">
        <v>22</v>
      </c>
      <c r="F406" s="221" t="s">
        <v>614</v>
      </c>
      <c r="G406" s="219"/>
      <c r="H406" s="222">
        <v>30.47</v>
      </c>
      <c r="I406" s="223"/>
      <c r="J406" s="219"/>
      <c r="K406" s="219"/>
      <c r="L406" s="224"/>
      <c r="M406" s="225"/>
      <c r="N406" s="226"/>
      <c r="O406" s="226"/>
      <c r="P406" s="226"/>
      <c r="Q406" s="226"/>
      <c r="R406" s="226"/>
      <c r="S406" s="226"/>
      <c r="T406" s="227"/>
      <c r="AT406" s="228" t="s">
        <v>210</v>
      </c>
      <c r="AU406" s="228" t="s">
        <v>83</v>
      </c>
      <c r="AV406" s="13" t="s">
        <v>83</v>
      </c>
      <c r="AW406" s="13" t="s">
        <v>38</v>
      </c>
      <c r="AX406" s="13" t="s">
        <v>75</v>
      </c>
      <c r="AY406" s="228" t="s">
        <v>195</v>
      </c>
    </row>
    <row r="407" spans="2:65" s="14" customFormat="1">
      <c r="B407" s="229"/>
      <c r="C407" s="230"/>
      <c r="D407" s="205" t="s">
        <v>210</v>
      </c>
      <c r="E407" s="231" t="s">
        <v>22</v>
      </c>
      <c r="F407" s="232" t="s">
        <v>215</v>
      </c>
      <c r="G407" s="230"/>
      <c r="H407" s="233">
        <v>205.27</v>
      </c>
      <c r="I407" s="234"/>
      <c r="J407" s="230"/>
      <c r="K407" s="230"/>
      <c r="L407" s="235"/>
      <c r="M407" s="236"/>
      <c r="N407" s="237"/>
      <c r="O407" s="237"/>
      <c r="P407" s="237"/>
      <c r="Q407" s="237"/>
      <c r="R407" s="237"/>
      <c r="S407" s="237"/>
      <c r="T407" s="238"/>
      <c r="AT407" s="239" t="s">
        <v>210</v>
      </c>
      <c r="AU407" s="239" t="s">
        <v>83</v>
      </c>
      <c r="AV407" s="14" t="s">
        <v>216</v>
      </c>
      <c r="AW407" s="14" t="s">
        <v>38</v>
      </c>
      <c r="AX407" s="14" t="s">
        <v>75</v>
      </c>
      <c r="AY407" s="239" t="s">
        <v>195</v>
      </c>
    </row>
    <row r="408" spans="2:65" s="15" customFormat="1">
      <c r="B408" s="240"/>
      <c r="C408" s="241"/>
      <c r="D408" s="251" t="s">
        <v>210</v>
      </c>
      <c r="E408" s="252" t="s">
        <v>22</v>
      </c>
      <c r="F408" s="253" t="s">
        <v>217</v>
      </c>
      <c r="G408" s="241"/>
      <c r="H408" s="254">
        <v>205.27</v>
      </c>
      <c r="I408" s="245"/>
      <c r="J408" s="241"/>
      <c r="K408" s="241"/>
      <c r="L408" s="246"/>
      <c r="M408" s="247"/>
      <c r="N408" s="248"/>
      <c r="O408" s="248"/>
      <c r="P408" s="248"/>
      <c r="Q408" s="248"/>
      <c r="R408" s="248"/>
      <c r="S408" s="248"/>
      <c r="T408" s="249"/>
      <c r="AT408" s="250" t="s">
        <v>210</v>
      </c>
      <c r="AU408" s="250" t="s">
        <v>83</v>
      </c>
      <c r="AV408" s="15" t="s">
        <v>202</v>
      </c>
      <c r="AW408" s="15" t="s">
        <v>38</v>
      </c>
      <c r="AX408" s="15" t="s">
        <v>23</v>
      </c>
      <c r="AY408" s="250" t="s">
        <v>195</v>
      </c>
    </row>
    <row r="409" spans="2:65" s="1" customFormat="1" ht="63" customHeight="1">
      <c r="B409" s="36"/>
      <c r="C409" s="193" t="s">
        <v>615</v>
      </c>
      <c r="D409" s="193" t="s">
        <v>198</v>
      </c>
      <c r="E409" s="194" t="s">
        <v>220</v>
      </c>
      <c r="F409" s="195" t="s">
        <v>221</v>
      </c>
      <c r="G409" s="196" t="s">
        <v>222</v>
      </c>
      <c r="H409" s="197">
        <v>205.27</v>
      </c>
      <c r="I409" s="198"/>
      <c r="J409" s="199">
        <f>ROUND(I409*H409,2)</f>
        <v>0</v>
      </c>
      <c r="K409" s="195" t="s">
        <v>223</v>
      </c>
      <c r="L409" s="56"/>
      <c r="M409" s="200" t="s">
        <v>22</v>
      </c>
      <c r="N409" s="201" t="s">
        <v>46</v>
      </c>
      <c r="O409" s="37"/>
      <c r="P409" s="202">
        <f>O409*H409</f>
        <v>0</v>
      </c>
      <c r="Q409" s="202">
        <v>4.0000000000000003E-5</v>
      </c>
      <c r="R409" s="202">
        <f>Q409*H409</f>
        <v>8.2108000000000007E-3</v>
      </c>
      <c r="S409" s="202">
        <v>0</v>
      </c>
      <c r="T409" s="203">
        <f>S409*H409</f>
        <v>0</v>
      </c>
      <c r="AR409" s="19" t="s">
        <v>202</v>
      </c>
      <c r="AT409" s="19" t="s">
        <v>198</v>
      </c>
      <c r="AU409" s="19" t="s">
        <v>83</v>
      </c>
      <c r="AY409" s="19" t="s">
        <v>195</v>
      </c>
      <c r="BE409" s="204">
        <f>IF(N409="základní",J409,0)</f>
        <v>0</v>
      </c>
      <c r="BF409" s="204">
        <f>IF(N409="snížená",J409,0)</f>
        <v>0</v>
      </c>
      <c r="BG409" s="204">
        <f>IF(N409="zákl. přenesená",J409,0)</f>
        <v>0</v>
      </c>
      <c r="BH409" s="204">
        <f>IF(N409="sníž. přenesená",J409,0)</f>
        <v>0</v>
      </c>
      <c r="BI409" s="204">
        <f>IF(N409="nulová",J409,0)</f>
        <v>0</v>
      </c>
      <c r="BJ409" s="19" t="s">
        <v>23</v>
      </c>
      <c r="BK409" s="204">
        <f>ROUND(I409*H409,2)</f>
        <v>0</v>
      </c>
      <c r="BL409" s="19" t="s">
        <v>202</v>
      </c>
      <c r="BM409" s="19" t="s">
        <v>616</v>
      </c>
    </row>
    <row r="410" spans="2:65" s="1" customFormat="1" ht="96">
      <c r="B410" s="36"/>
      <c r="C410" s="58"/>
      <c r="D410" s="205" t="s">
        <v>225</v>
      </c>
      <c r="E410" s="58"/>
      <c r="F410" s="206" t="s">
        <v>226</v>
      </c>
      <c r="G410" s="58"/>
      <c r="H410" s="58"/>
      <c r="I410" s="163"/>
      <c r="J410" s="58"/>
      <c r="K410" s="58"/>
      <c r="L410" s="56"/>
      <c r="M410" s="73"/>
      <c r="N410" s="37"/>
      <c r="O410" s="37"/>
      <c r="P410" s="37"/>
      <c r="Q410" s="37"/>
      <c r="R410" s="37"/>
      <c r="S410" s="37"/>
      <c r="T410" s="74"/>
      <c r="AT410" s="19" t="s">
        <v>225</v>
      </c>
      <c r="AU410" s="19" t="s">
        <v>83</v>
      </c>
    </row>
    <row r="411" spans="2:65" s="12" customFormat="1">
      <c r="B411" s="207"/>
      <c r="C411" s="208"/>
      <c r="D411" s="205" t="s">
        <v>210</v>
      </c>
      <c r="E411" s="209" t="s">
        <v>22</v>
      </c>
      <c r="F411" s="210" t="s">
        <v>590</v>
      </c>
      <c r="G411" s="208"/>
      <c r="H411" s="211" t="s">
        <v>22</v>
      </c>
      <c r="I411" s="212"/>
      <c r="J411" s="208"/>
      <c r="K411" s="208"/>
      <c r="L411" s="213"/>
      <c r="M411" s="214"/>
      <c r="N411" s="215"/>
      <c r="O411" s="215"/>
      <c r="P411" s="215"/>
      <c r="Q411" s="215"/>
      <c r="R411" s="215"/>
      <c r="S411" s="215"/>
      <c r="T411" s="216"/>
      <c r="AT411" s="217" t="s">
        <v>210</v>
      </c>
      <c r="AU411" s="217" t="s">
        <v>83</v>
      </c>
      <c r="AV411" s="12" t="s">
        <v>23</v>
      </c>
      <c r="AW411" s="12" t="s">
        <v>38</v>
      </c>
      <c r="AX411" s="12" t="s">
        <v>75</v>
      </c>
      <c r="AY411" s="217" t="s">
        <v>195</v>
      </c>
    </row>
    <row r="412" spans="2:65" s="13" customFormat="1">
      <c r="B412" s="218"/>
      <c r="C412" s="219"/>
      <c r="D412" s="205" t="s">
        <v>210</v>
      </c>
      <c r="E412" s="220" t="s">
        <v>22</v>
      </c>
      <c r="F412" s="221" t="s">
        <v>607</v>
      </c>
      <c r="G412" s="219"/>
      <c r="H412" s="222">
        <v>14.11</v>
      </c>
      <c r="I412" s="223"/>
      <c r="J412" s="219"/>
      <c r="K412" s="219"/>
      <c r="L412" s="224"/>
      <c r="M412" s="225"/>
      <c r="N412" s="226"/>
      <c r="O412" s="226"/>
      <c r="P412" s="226"/>
      <c r="Q412" s="226"/>
      <c r="R412" s="226"/>
      <c r="S412" s="226"/>
      <c r="T412" s="227"/>
      <c r="AT412" s="228" t="s">
        <v>210</v>
      </c>
      <c r="AU412" s="228" t="s">
        <v>83</v>
      </c>
      <c r="AV412" s="13" t="s">
        <v>83</v>
      </c>
      <c r="AW412" s="13" t="s">
        <v>38</v>
      </c>
      <c r="AX412" s="13" t="s">
        <v>75</v>
      </c>
      <c r="AY412" s="228" t="s">
        <v>195</v>
      </c>
    </row>
    <row r="413" spans="2:65" s="13" customFormat="1">
      <c r="B413" s="218"/>
      <c r="C413" s="219"/>
      <c r="D413" s="205" t="s">
        <v>210</v>
      </c>
      <c r="E413" s="220" t="s">
        <v>22</v>
      </c>
      <c r="F413" s="221" t="s">
        <v>422</v>
      </c>
      <c r="G413" s="219"/>
      <c r="H413" s="222">
        <v>64.400000000000006</v>
      </c>
      <c r="I413" s="223"/>
      <c r="J413" s="219"/>
      <c r="K413" s="219"/>
      <c r="L413" s="224"/>
      <c r="M413" s="225"/>
      <c r="N413" s="226"/>
      <c r="O413" s="226"/>
      <c r="P413" s="226"/>
      <c r="Q413" s="226"/>
      <c r="R413" s="226"/>
      <c r="S413" s="226"/>
      <c r="T413" s="227"/>
      <c r="AT413" s="228" t="s">
        <v>210</v>
      </c>
      <c r="AU413" s="228" t="s">
        <v>83</v>
      </c>
      <c r="AV413" s="13" t="s">
        <v>83</v>
      </c>
      <c r="AW413" s="13" t="s">
        <v>38</v>
      </c>
      <c r="AX413" s="13" t="s">
        <v>75</v>
      </c>
      <c r="AY413" s="228" t="s">
        <v>195</v>
      </c>
    </row>
    <row r="414" spans="2:65" s="13" customFormat="1">
      <c r="B414" s="218"/>
      <c r="C414" s="219"/>
      <c r="D414" s="205" t="s">
        <v>210</v>
      </c>
      <c r="E414" s="220" t="s">
        <v>22</v>
      </c>
      <c r="F414" s="221" t="s">
        <v>608</v>
      </c>
      <c r="G414" s="219"/>
      <c r="H414" s="222">
        <v>12.08</v>
      </c>
      <c r="I414" s="223"/>
      <c r="J414" s="219"/>
      <c r="K414" s="219"/>
      <c r="L414" s="224"/>
      <c r="M414" s="225"/>
      <c r="N414" s="226"/>
      <c r="O414" s="226"/>
      <c r="P414" s="226"/>
      <c r="Q414" s="226"/>
      <c r="R414" s="226"/>
      <c r="S414" s="226"/>
      <c r="T414" s="227"/>
      <c r="AT414" s="228" t="s">
        <v>210</v>
      </c>
      <c r="AU414" s="228" t="s">
        <v>83</v>
      </c>
      <c r="AV414" s="13" t="s">
        <v>83</v>
      </c>
      <c r="AW414" s="13" t="s">
        <v>38</v>
      </c>
      <c r="AX414" s="13" t="s">
        <v>75</v>
      </c>
      <c r="AY414" s="228" t="s">
        <v>195</v>
      </c>
    </row>
    <row r="415" spans="2:65" s="13" customFormat="1">
      <c r="B415" s="218"/>
      <c r="C415" s="219"/>
      <c r="D415" s="205" t="s">
        <v>210</v>
      </c>
      <c r="E415" s="220" t="s">
        <v>22</v>
      </c>
      <c r="F415" s="221" t="s">
        <v>609</v>
      </c>
      <c r="G415" s="219"/>
      <c r="H415" s="222">
        <v>4.2</v>
      </c>
      <c r="I415" s="223"/>
      <c r="J415" s="219"/>
      <c r="K415" s="219"/>
      <c r="L415" s="224"/>
      <c r="M415" s="225"/>
      <c r="N415" s="226"/>
      <c r="O415" s="226"/>
      <c r="P415" s="226"/>
      <c r="Q415" s="226"/>
      <c r="R415" s="226"/>
      <c r="S415" s="226"/>
      <c r="T415" s="227"/>
      <c r="AT415" s="228" t="s">
        <v>210</v>
      </c>
      <c r="AU415" s="228" t="s">
        <v>83</v>
      </c>
      <c r="AV415" s="13" t="s">
        <v>83</v>
      </c>
      <c r="AW415" s="13" t="s">
        <v>38</v>
      </c>
      <c r="AX415" s="13" t="s">
        <v>75</v>
      </c>
      <c r="AY415" s="228" t="s">
        <v>195</v>
      </c>
    </row>
    <row r="416" spans="2:65" s="13" customFormat="1">
      <c r="B416" s="218"/>
      <c r="C416" s="219"/>
      <c r="D416" s="205" t="s">
        <v>210</v>
      </c>
      <c r="E416" s="220" t="s">
        <v>22</v>
      </c>
      <c r="F416" s="221" t="s">
        <v>610</v>
      </c>
      <c r="G416" s="219"/>
      <c r="H416" s="222">
        <v>8.9</v>
      </c>
      <c r="I416" s="223"/>
      <c r="J416" s="219"/>
      <c r="K416" s="219"/>
      <c r="L416" s="224"/>
      <c r="M416" s="225"/>
      <c r="N416" s="226"/>
      <c r="O416" s="226"/>
      <c r="P416" s="226"/>
      <c r="Q416" s="226"/>
      <c r="R416" s="226"/>
      <c r="S416" s="226"/>
      <c r="T416" s="227"/>
      <c r="AT416" s="228" t="s">
        <v>210</v>
      </c>
      <c r="AU416" s="228" t="s">
        <v>83</v>
      </c>
      <c r="AV416" s="13" t="s">
        <v>83</v>
      </c>
      <c r="AW416" s="13" t="s">
        <v>38</v>
      </c>
      <c r="AX416" s="13" t="s">
        <v>75</v>
      </c>
      <c r="AY416" s="228" t="s">
        <v>195</v>
      </c>
    </row>
    <row r="417" spans="2:65" s="13" customFormat="1">
      <c r="B417" s="218"/>
      <c r="C417" s="219"/>
      <c r="D417" s="205" t="s">
        <v>210</v>
      </c>
      <c r="E417" s="220" t="s">
        <v>22</v>
      </c>
      <c r="F417" s="221" t="s">
        <v>611</v>
      </c>
      <c r="G417" s="219"/>
      <c r="H417" s="222">
        <v>28.77</v>
      </c>
      <c r="I417" s="223"/>
      <c r="J417" s="219"/>
      <c r="K417" s="219"/>
      <c r="L417" s="224"/>
      <c r="M417" s="225"/>
      <c r="N417" s="226"/>
      <c r="O417" s="226"/>
      <c r="P417" s="226"/>
      <c r="Q417" s="226"/>
      <c r="R417" s="226"/>
      <c r="S417" s="226"/>
      <c r="T417" s="227"/>
      <c r="AT417" s="228" t="s">
        <v>210</v>
      </c>
      <c r="AU417" s="228" t="s">
        <v>83</v>
      </c>
      <c r="AV417" s="13" t="s">
        <v>83</v>
      </c>
      <c r="AW417" s="13" t="s">
        <v>38</v>
      </c>
      <c r="AX417" s="13" t="s">
        <v>75</v>
      </c>
      <c r="AY417" s="228" t="s">
        <v>195</v>
      </c>
    </row>
    <row r="418" spans="2:65" s="13" customFormat="1">
      <c r="B418" s="218"/>
      <c r="C418" s="219"/>
      <c r="D418" s="205" t="s">
        <v>210</v>
      </c>
      <c r="E418" s="220" t="s">
        <v>22</v>
      </c>
      <c r="F418" s="221" t="s">
        <v>559</v>
      </c>
      <c r="G418" s="219"/>
      <c r="H418" s="222">
        <v>13.2</v>
      </c>
      <c r="I418" s="223"/>
      <c r="J418" s="219"/>
      <c r="K418" s="219"/>
      <c r="L418" s="224"/>
      <c r="M418" s="225"/>
      <c r="N418" s="226"/>
      <c r="O418" s="226"/>
      <c r="P418" s="226"/>
      <c r="Q418" s="226"/>
      <c r="R418" s="226"/>
      <c r="S418" s="226"/>
      <c r="T418" s="227"/>
      <c r="AT418" s="228" t="s">
        <v>210</v>
      </c>
      <c r="AU418" s="228" t="s">
        <v>83</v>
      </c>
      <c r="AV418" s="13" t="s">
        <v>83</v>
      </c>
      <c r="AW418" s="13" t="s">
        <v>38</v>
      </c>
      <c r="AX418" s="13" t="s">
        <v>75</v>
      </c>
      <c r="AY418" s="228" t="s">
        <v>195</v>
      </c>
    </row>
    <row r="419" spans="2:65" s="13" customFormat="1">
      <c r="B419" s="218"/>
      <c r="C419" s="219"/>
      <c r="D419" s="205" t="s">
        <v>210</v>
      </c>
      <c r="E419" s="220" t="s">
        <v>22</v>
      </c>
      <c r="F419" s="221" t="s">
        <v>612</v>
      </c>
      <c r="G419" s="219"/>
      <c r="H419" s="222">
        <v>7.94</v>
      </c>
      <c r="I419" s="223"/>
      <c r="J419" s="219"/>
      <c r="K419" s="219"/>
      <c r="L419" s="224"/>
      <c r="M419" s="225"/>
      <c r="N419" s="226"/>
      <c r="O419" s="226"/>
      <c r="P419" s="226"/>
      <c r="Q419" s="226"/>
      <c r="R419" s="226"/>
      <c r="S419" s="226"/>
      <c r="T419" s="227"/>
      <c r="AT419" s="228" t="s">
        <v>210</v>
      </c>
      <c r="AU419" s="228" t="s">
        <v>83</v>
      </c>
      <c r="AV419" s="13" t="s">
        <v>83</v>
      </c>
      <c r="AW419" s="13" t="s">
        <v>38</v>
      </c>
      <c r="AX419" s="13" t="s">
        <v>75</v>
      </c>
      <c r="AY419" s="228" t="s">
        <v>195</v>
      </c>
    </row>
    <row r="420" spans="2:65" s="13" customFormat="1">
      <c r="B420" s="218"/>
      <c r="C420" s="219"/>
      <c r="D420" s="205" t="s">
        <v>210</v>
      </c>
      <c r="E420" s="220" t="s">
        <v>22</v>
      </c>
      <c r="F420" s="221" t="s">
        <v>613</v>
      </c>
      <c r="G420" s="219"/>
      <c r="H420" s="222">
        <v>8</v>
      </c>
      <c r="I420" s="223"/>
      <c r="J420" s="219"/>
      <c r="K420" s="219"/>
      <c r="L420" s="224"/>
      <c r="M420" s="225"/>
      <c r="N420" s="226"/>
      <c r="O420" s="226"/>
      <c r="P420" s="226"/>
      <c r="Q420" s="226"/>
      <c r="R420" s="226"/>
      <c r="S420" s="226"/>
      <c r="T420" s="227"/>
      <c r="AT420" s="228" t="s">
        <v>210</v>
      </c>
      <c r="AU420" s="228" t="s">
        <v>83</v>
      </c>
      <c r="AV420" s="13" t="s">
        <v>83</v>
      </c>
      <c r="AW420" s="13" t="s">
        <v>38</v>
      </c>
      <c r="AX420" s="13" t="s">
        <v>75</v>
      </c>
      <c r="AY420" s="228" t="s">
        <v>195</v>
      </c>
    </row>
    <row r="421" spans="2:65" s="13" customFormat="1">
      <c r="B421" s="218"/>
      <c r="C421" s="219"/>
      <c r="D421" s="205" t="s">
        <v>210</v>
      </c>
      <c r="E421" s="220" t="s">
        <v>22</v>
      </c>
      <c r="F421" s="221" t="s">
        <v>560</v>
      </c>
      <c r="G421" s="219"/>
      <c r="H421" s="222">
        <v>13.2</v>
      </c>
      <c r="I421" s="223"/>
      <c r="J421" s="219"/>
      <c r="K421" s="219"/>
      <c r="L421" s="224"/>
      <c r="M421" s="225"/>
      <c r="N421" s="226"/>
      <c r="O421" s="226"/>
      <c r="P421" s="226"/>
      <c r="Q421" s="226"/>
      <c r="R421" s="226"/>
      <c r="S421" s="226"/>
      <c r="T421" s="227"/>
      <c r="AT421" s="228" t="s">
        <v>210</v>
      </c>
      <c r="AU421" s="228" t="s">
        <v>83</v>
      </c>
      <c r="AV421" s="13" t="s">
        <v>83</v>
      </c>
      <c r="AW421" s="13" t="s">
        <v>38</v>
      </c>
      <c r="AX421" s="13" t="s">
        <v>75</v>
      </c>
      <c r="AY421" s="228" t="s">
        <v>195</v>
      </c>
    </row>
    <row r="422" spans="2:65" s="13" customFormat="1">
      <c r="B422" s="218"/>
      <c r="C422" s="219"/>
      <c r="D422" s="205" t="s">
        <v>210</v>
      </c>
      <c r="E422" s="220" t="s">
        <v>22</v>
      </c>
      <c r="F422" s="221" t="s">
        <v>614</v>
      </c>
      <c r="G422" s="219"/>
      <c r="H422" s="222">
        <v>30.47</v>
      </c>
      <c r="I422" s="223"/>
      <c r="J422" s="219"/>
      <c r="K422" s="219"/>
      <c r="L422" s="224"/>
      <c r="M422" s="225"/>
      <c r="N422" s="226"/>
      <c r="O422" s="226"/>
      <c r="P422" s="226"/>
      <c r="Q422" s="226"/>
      <c r="R422" s="226"/>
      <c r="S422" s="226"/>
      <c r="T422" s="227"/>
      <c r="AT422" s="228" t="s">
        <v>210</v>
      </c>
      <c r="AU422" s="228" t="s">
        <v>83</v>
      </c>
      <c r="AV422" s="13" t="s">
        <v>83</v>
      </c>
      <c r="AW422" s="13" t="s">
        <v>38</v>
      </c>
      <c r="AX422" s="13" t="s">
        <v>75</v>
      </c>
      <c r="AY422" s="228" t="s">
        <v>195</v>
      </c>
    </row>
    <row r="423" spans="2:65" s="14" customFormat="1">
      <c r="B423" s="229"/>
      <c r="C423" s="230"/>
      <c r="D423" s="205" t="s">
        <v>210</v>
      </c>
      <c r="E423" s="231" t="s">
        <v>22</v>
      </c>
      <c r="F423" s="232" t="s">
        <v>215</v>
      </c>
      <c r="G423" s="230"/>
      <c r="H423" s="233">
        <v>205.27</v>
      </c>
      <c r="I423" s="234"/>
      <c r="J423" s="230"/>
      <c r="K423" s="230"/>
      <c r="L423" s="235"/>
      <c r="M423" s="236"/>
      <c r="N423" s="237"/>
      <c r="O423" s="237"/>
      <c r="P423" s="237"/>
      <c r="Q423" s="237"/>
      <c r="R423" s="237"/>
      <c r="S423" s="237"/>
      <c r="T423" s="238"/>
      <c r="AT423" s="239" t="s">
        <v>210</v>
      </c>
      <c r="AU423" s="239" t="s">
        <v>83</v>
      </c>
      <c r="AV423" s="14" t="s">
        <v>216</v>
      </c>
      <c r="AW423" s="14" t="s">
        <v>38</v>
      </c>
      <c r="AX423" s="14" t="s">
        <v>75</v>
      </c>
      <c r="AY423" s="239" t="s">
        <v>195</v>
      </c>
    </row>
    <row r="424" spans="2:65" s="15" customFormat="1">
      <c r="B424" s="240"/>
      <c r="C424" s="241"/>
      <c r="D424" s="251" t="s">
        <v>210</v>
      </c>
      <c r="E424" s="252" t="s">
        <v>22</v>
      </c>
      <c r="F424" s="253" t="s">
        <v>217</v>
      </c>
      <c r="G424" s="241"/>
      <c r="H424" s="254">
        <v>205.27</v>
      </c>
      <c r="I424" s="245"/>
      <c r="J424" s="241"/>
      <c r="K424" s="241"/>
      <c r="L424" s="246"/>
      <c r="M424" s="247"/>
      <c r="N424" s="248"/>
      <c r="O424" s="248"/>
      <c r="P424" s="248"/>
      <c r="Q424" s="248"/>
      <c r="R424" s="248"/>
      <c r="S424" s="248"/>
      <c r="T424" s="249"/>
      <c r="AT424" s="250" t="s">
        <v>210</v>
      </c>
      <c r="AU424" s="250" t="s">
        <v>83</v>
      </c>
      <c r="AV424" s="15" t="s">
        <v>202</v>
      </c>
      <c r="AW424" s="15" t="s">
        <v>38</v>
      </c>
      <c r="AX424" s="15" t="s">
        <v>23</v>
      </c>
      <c r="AY424" s="250" t="s">
        <v>195</v>
      </c>
    </row>
    <row r="425" spans="2:65" s="1" customFormat="1" ht="28.8" customHeight="1">
      <c r="B425" s="36"/>
      <c r="C425" s="193" t="s">
        <v>617</v>
      </c>
      <c r="D425" s="193" t="s">
        <v>198</v>
      </c>
      <c r="E425" s="194" t="s">
        <v>618</v>
      </c>
      <c r="F425" s="195" t="s">
        <v>619</v>
      </c>
      <c r="G425" s="196" t="s">
        <v>222</v>
      </c>
      <c r="H425" s="197">
        <v>15.958</v>
      </c>
      <c r="I425" s="198"/>
      <c r="J425" s="199">
        <f>ROUND(I425*H425,2)</f>
        <v>0</v>
      </c>
      <c r="K425" s="195" t="s">
        <v>223</v>
      </c>
      <c r="L425" s="56"/>
      <c r="M425" s="200" t="s">
        <v>22</v>
      </c>
      <c r="N425" s="201" t="s">
        <v>46</v>
      </c>
      <c r="O425" s="37"/>
      <c r="P425" s="202">
        <f>O425*H425</f>
        <v>0</v>
      </c>
      <c r="Q425" s="202">
        <v>0</v>
      </c>
      <c r="R425" s="202">
        <f>Q425*H425</f>
        <v>0</v>
      </c>
      <c r="S425" s="202">
        <v>0.13100000000000001</v>
      </c>
      <c r="T425" s="203">
        <f>S425*H425</f>
        <v>2.0904980000000002</v>
      </c>
      <c r="AR425" s="19" t="s">
        <v>202</v>
      </c>
      <c r="AT425" s="19" t="s">
        <v>198</v>
      </c>
      <c r="AU425" s="19" t="s">
        <v>83</v>
      </c>
      <c r="AY425" s="19" t="s">
        <v>195</v>
      </c>
      <c r="BE425" s="204">
        <f>IF(N425="základní",J425,0)</f>
        <v>0</v>
      </c>
      <c r="BF425" s="204">
        <f>IF(N425="snížená",J425,0)</f>
        <v>0</v>
      </c>
      <c r="BG425" s="204">
        <f>IF(N425="zákl. přenesená",J425,0)</f>
        <v>0</v>
      </c>
      <c r="BH425" s="204">
        <f>IF(N425="sníž. přenesená",J425,0)</f>
        <v>0</v>
      </c>
      <c r="BI425" s="204">
        <f>IF(N425="nulová",J425,0)</f>
        <v>0</v>
      </c>
      <c r="BJ425" s="19" t="s">
        <v>23</v>
      </c>
      <c r="BK425" s="204">
        <f>ROUND(I425*H425,2)</f>
        <v>0</v>
      </c>
      <c r="BL425" s="19" t="s">
        <v>202</v>
      </c>
      <c r="BM425" s="19" t="s">
        <v>620</v>
      </c>
    </row>
    <row r="426" spans="2:65" s="12" customFormat="1">
      <c r="B426" s="207"/>
      <c r="C426" s="208"/>
      <c r="D426" s="205" t="s">
        <v>210</v>
      </c>
      <c r="E426" s="209" t="s">
        <v>22</v>
      </c>
      <c r="F426" s="210" t="s">
        <v>621</v>
      </c>
      <c r="G426" s="208"/>
      <c r="H426" s="211" t="s">
        <v>22</v>
      </c>
      <c r="I426" s="212"/>
      <c r="J426" s="208"/>
      <c r="K426" s="208"/>
      <c r="L426" s="213"/>
      <c r="M426" s="214"/>
      <c r="N426" s="215"/>
      <c r="O426" s="215"/>
      <c r="P426" s="215"/>
      <c r="Q426" s="215"/>
      <c r="R426" s="215"/>
      <c r="S426" s="215"/>
      <c r="T426" s="216"/>
      <c r="AT426" s="217" t="s">
        <v>210</v>
      </c>
      <c r="AU426" s="217" t="s">
        <v>83</v>
      </c>
      <c r="AV426" s="12" t="s">
        <v>23</v>
      </c>
      <c r="AW426" s="12" t="s">
        <v>38</v>
      </c>
      <c r="AX426" s="12" t="s">
        <v>75</v>
      </c>
      <c r="AY426" s="217" t="s">
        <v>195</v>
      </c>
    </row>
    <row r="427" spans="2:65" s="13" customFormat="1">
      <c r="B427" s="218"/>
      <c r="C427" s="219"/>
      <c r="D427" s="205" t="s">
        <v>210</v>
      </c>
      <c r="E427" s="220" t="s">
        <v>22</v>
      </c>
      <c r="F427" s="221" t="s">
        <v>622</v>
      </c>
      <c r="G427" s="219"/>
      <c r="H427" s="222">
        <v>7.9790000000000001</v>
      </c>
      <c r="I427" s="223"/>
      <c r="J427" s="219"/>
      <c r="K427" s="219"/>
      <c r="L427" s="224"/>
      <c r="M427" s="225"/>
      <c r="N427" s="226"/>
      <c r="O427" s="226"/>
      <c r="P427" s="226"/>
      <c r="Q427" s="226"/>
      <c r="R427" s="226"/>
      <c r="S427" s="226"/>
      <c r="T427" s="227"/>
      <c r="AT427" s="228" t="s">
        <v>210</v>
      </c>
      <c r="AU427" s="228" t="s">
        <v>83</v>
      </c>
      <c r="AV427" s="13" t="s">
        <v>83</v>
      </c>
      <c r="AW427" s="13" t="s">
        <v>38</v>
      </c>
      <c r="AX427" s="13" t="s">
        <v>75</v>
      </c>
      <c r="AY427" s="228" t="s">
        <v>195</v>
      </c>
    </row>
    <row r="428" spans="2:65" s="13" customFormat="1">
      <c r="B428" s="218"/>
      <c r="C428" s="219"/>
      <c r="D428" s="205" t="s">
        <v>210</v>
      </c>
      <c r="E428" s="220" t="s">
        <v>22</v>
      </c>
      <c r="F428" s="221" t="s">
        <v>623</v>
      </c>
      <c r="G428" s="219"/>
      <c r="H428" s="222">
        <v>7.9790000000000001</v>
      </c>
      <c r="I428" s="223"/>
      <c r="J428" s="219"/>
      <c r="K428" s="219"/>
      <c r="L428" s="224"/>
      <c r="M428" s="225"/>
      <c r="N428" s="226"/>
      <c r="O428" s="226"/>
      <c r="P428" s="226"/>
      <c r="Q428" s="226"/>
      <c r="R428" s="226"/>
      <c r="S428" s="226"/>
      <c r="T428" s="227"/>
      <c r="AT428" s="228" t="s">
        <v>210</v>
      </c>
      <c r="AU428" s="228" t="s">
        <v>83</v>
      </c>
      <c r="AV428" s="13" t="s">
        <v>83</v>
      </c>
      <c r="AW428" s="13" t="s">
        <v>38</v>
      </c>
      <c r="AX428" s="13" t="s">
        <v>75</v>
      </c>
      <c r="AY428" s="228" t="s">
        <v>195</v>
      </c>
    </row>
    <row r="429" spans="2:65" s="14" customFormat="1">
      <c r="B429" s="229"/>
      <c r="C429" s="230"/>
      <c r="D429" s="205" t="s">
        <v>210</v>
      </c>
      <c r="E429" s="231" t="s">
        <v>22</v>
      </c>
      <c r="F429" s="232" t="s">
        <v>215</v>
      </c>
      <c r="G429" s="230"/>
      <c r="H429" s="233">
        <v>15.958</v>
      </c>
      <c r="I429" s="234"/>
      <c r="J429" s="230"/>
      <c r="K429" s="230"/>
      <c r="L429" s="235"/>
      <c r="M429" s="236"/>
      <c r="N429" s="237"/>
      <c r="O429" s="237"/>
      <c r="P429" s="237"/>
      <c r="Q429" s="237"/>
      <c r="R429" s="237"/>
      <c r="S429" s="237"/>
      <c r="T429" s="238"/>
      <c r="AT429" s="239" t="s">
        <v>210</v>
      </c>
      <c r="AU429" s="239" t="s">
        <v>83</v>
      </c>
      <c r="AV429" s="14" t="s">
        <v>216</v>
      </c>
      <c r="AW429" s="14" t="s">
        <v>38</v>
      </c>
      <c r="AX429" s="14" t="s">
        <v>75</v>
      </c>
      <c r="AY429" s="239" t="s">
        <v>195</v>
      </c>
    </row>
    <row r="430" spans="2:65" s="15" customFormat="1">
      <c r="B430" s="240"/>
      <c r="C430" s="241"/>
      <c r="D430" s="251" t="s">
        <v>210</v>
      </c>
      <c r="E430" s="252" t="s">
        <v>22</v>
      </c>
      <c r="F430" s="253" t="s">
        <v>217</v>
      </c>
      <c r="G430" s="241"/>
      <c r="H430" s="254">
        <v>15.958</v>
      </c>
      <c r="I430" s="245"/>
      <c r="J430" s="241"/>
      <c r="K430" s="241"/>
      <c r="L430" s="246"/>
      <c r="M430" s="247"/>
      <c r="N430" s="248"/>
      <c r="O430" s="248"/>
      <c r="P430" s="248"/>
      <c r="Q430" s="248"/>
      <c r="R430" s="248"/>
      <c r="S430" s="248"/>
      <c r="T430" s="249"/>
      <c r="AT430" s="250" t="s">
        <v>210</v>
      </c>
      <c r="AU430" s="250" t="s">
        <v>83</v>
      </c>
      <c r="AV430" s="15" t="s">
        <v>202</v>
      </c>
      <c r="AW430" s="15" t="s">
        <v>38</v>
      </c>
      <c r="AX430" s="15" t="s">
        <v>23</v>
      </c>
      <c r="AY430" s="250" t="s">
        <v>195</v>
      </c>
    </row>
    <row r="431" spans="2:65" s="1" customFormat="1" ht="28.8" customHeight="1">
      <c r="B431" s="36"/>
      <c r="C431" s="193" t="s">
        <v>624</v>
      </c>
      <c r="D431" s="193" t="s">
        <v>198</v>
      </c>
      <c r="E431" s="194" t="s">
        <v>625</v>
      </c>
      <c r="F431" s="195" t="s">
        <v>626</v>
      </c>
      <c r="G431" s="196" t="s">
        <v>222</v>
      </c>
      <c r="H431" s="197">
        <v>59.1</v>
      </c>
      <c r="I431" s="198"/>
      <c r="J431" s="199">
        <f>ROUND(I431*H431,2)</f>
        <v>0</v>
      </c>
      <c r="K431" s="195" t="s">
        <v>223</v>
      </c>
      <c r="L431" s="56"/>
      <c r="M431" s="200" t="s">
        <v>22</v>
      </c>
      <c r="N431" s="201" t="s">
        <v>46</v>
      </c>
      <c r="O431" s="37"/>
      <c r="P431" s="202">
        <f>O431*H431</f>
        <v>0</v>
      </c>
      <c r="Q431" s="202">
        <v>0</v>
      </c>
      <c r="R431" s="202">
        <f>Q431*H431</f>
        <v>0</v>
      </c>
      <c r="S431" s="202">
        <v>0.26100000000000001</v>
      </c>
      <c r="T431" s="203">
        <f>S431*H431</f>
        <v>15.4251</v>
      </c>
      <c r="AR431" s="19" t="s">
        <v>202</v>
      </c>
      <c r="AT431" s="19" t="s">
        <v>198</v>
      </c>
      <c r="AU431" s="19" t="s">
        <v>83</v>
      </c>
      <c r="AY431" s="19" t="s">
        <v>195</v>
      </c>
      <c r="BE431" s="204">
        <f>IF(N431="základní",J431,0)</f>
        <v>0</v>
      </c>
      <c r="BF431" s="204">
        <f>IF(N431="snížená",J431,0)</f>
        <v>0</v>
      </c>
      <c r="BG431" s="204">
        <f>IF(N431="zákl. přenesená",J431,0)</f>
        <v>0</v>
      </c>
      <c r="BH431" s="204">
        <f>IF(N431="sníž. přenesená",J431,0)</f>
        <v>0</v>
      </c>
      <c r="BI431" s="204">
        <f>IF(N431="nulová",J431,0)</f>
        <v>0</v>
      </c>
      <c r="BJ431" s="19" t="s">
        <v>23</v>
      </c>
      <c r="BK431" s="204">
        <f>ROUND(I431*H431,2)</f>
        <v>0</v>
      </c>
      <c r="BL431" s="19" t="s">
        <v>202</v>
      </c>
      <c r="BM431" s="19" t="s">
        <v>627</v>
      </c>
    </row>
    <row r="432" spans="2:65" s="12" customFormat="1">
      <c r="B432" s="207"/>
      <c r="C432" s="208"/>
      <c r="D432" s="205" t="s">
        <v>210</v>
      </c>
      <c r="E432" s="209" t="s">
        <v>22</v>
      </c>
      <c r="F432" s="210" t="s">
        <v>621</v>
      </c>
      <c r="G432" s="208"/>
      <c r="H432" s="211" t="s">
        <v>22</v>
      </c>
      <c r="I432" s="212"/>
      <c r="J432" s="208"/>
      <c r="K432" s="208"/>
      <c r="L432" s="213"/>
      <c r="M432" s="214"/>
      <c r="N432" s="215"/>
      <c r="O432" s="215"/>
      <c r="P432" s="215"/>
      <c r="Q432" s="215"/>
      <c r="R432" s="215"/>
      <c r="S432" s="215"/>
      <c r="T432" s="216"/>
      <c r="AT432" s="217" t="s">
        <v>210</v>
      </c>
      <c r="AU432" s="217" t="s">
        <v>83</v>
      </c>
      <c r="AV432" s="12" t="s">
        <v>23</v>
      </c>
      <c r="AW432" s="12" t="s">
        <v>38</v>
      </c>
      <c r="AX432" s="12" t="s">
        <v>75</v>
      </c>
      <c r="AY432" s="217" t="s">
        <v>195</v>
      </c>
    </row>
    <row r="433" spans="2:65" s="13" customFormat="1">
      <c r="B433" s="218"/>
      <c r="C433" s="219"/>
      <c r="D433" s="205" t="s">
        <v>210</v>
      </c>
      <c r="E433" s="220" t="s">
        <v>22</v>
      </c>
      <c r="F433" s="221" t="s">
        <v>628</v>
      </c>
      <c r="G433" s="219"/>
      <c r="H433" s="222">
        <v>14.381</v>
      </c>
      <c r="I433" s="223"/>
      <c r="J433" s="219"/>
      <c r="K433" s="219"/>
      <c r="L433" s="224"/>
      <c r="M433" s="225"/>
      <c r="N433" s="226"/>
      <c r="O433" s="226"/>
      <c r="P433" s="226"/>
      <c r="Q433" s="226"/>
      <c r="R433" s="226"/>
      <c r="S433" s="226"/>
      <c r="T433" s="227"/>
      <c r="AT433" s="228" t="s">
        <v>210</v>
      </c>
      <c r="AU433" s="228" t="s">
        <v>83</v>
      </c>
      <c r="AV433" s="13" t="s">
        <v>83</v>
      </c>
      <c r="AW433" s="13" t="s">
        <v>38</v>
      </c>
      <c r="AX433" s="13" t="s">
        <v>75</v>
      </c>
      <c r="AY433" s="228" t="s">
        <v>195</v>
      </c>
    </row>
    <row r="434" spans="2:65" s="13" customFormat="1">
      <c r="B434" s="218"/>
      <c r="C434" s="219"/>
      <c r="D434" s="205" t="s">
        <v>210</v>
      </c>
      <c r="E434" s="220" t="s">
        <v>22</v>
      </c>
      <c r="F434" s="221" t="s">
        <v>629</v>
      </c>
      <c r="G434" s="219"/>
      <c r="H434" s="222">
        <v>14.381</v>
      </c>
      <c r="I434" s="223"/>
      <c r="J434" s="219"/>
      <c r="K434" s="219"/>
      <c r="L434" s="224"/>
      <c r="M434" s="225"/>
      <c r="N434" s="226"/>
      <c r="O434" s="226"/>
      <c r="P434" s="226"/>
      <c r="Q434" s="226"/>
      <c r="R434" s="226"/>
      <c r="S434" s="226"/>
      <c r="T434" s="227"/>
      <c r="AT434" s="228" t="s">
        <v>210</v>
      </c>
      <c r="AU434" s="228" t="s">
        <v>83</v>
      </c>
      <c r="AV434" s="13" t="s">
        <v>83</v>
      </c>
      <c r="AW434" s="13" t="s">
        <v>38</v>
      </c>
      <c r="AX434" s="13" t="s">
        <v>75</v>
      </c>
      <c r="AY434" s="228" t="s">
        <v>195</v>
      </c>
    </row>
    <row r="435" spans="2:65" s="13" customFormat="1">
      <c r="B435" s="218"/>
      <c r="C435" s="219"/>
      <c r="D435" s="205" t="s">
        <v>210</v>
      </c>
      <c r="E435" s="220" t="s">
        <v>22</v>
      </c>
      <c r="F435" s="221" t="s">
        <v>630</v>
      </c>
      <c r="G435" s="219"/>
      <c r="H435" s="222">
        <v>14.381</v>
      </c>
      <c r="I435" s="223"/>
      <c r="J435" s="219"/>
      <c r="K435" s="219"/>
      <c r="L435" s="224"/>
      <c r="M435" s="225"/>
      <c r="N435" s="226"/>
      <c r="O435" s="226"/>
      <c r="P435" s="226"/>
      <c r="Q435" s="226"/>
      <c r="R435" s="226"/>
      <c r="S435" s="226"/>
      <c r="T435" s="227"/>
      <c r="AT435" s="228" t="s">
        <v>210</v>
      </c>
      <c r="AU435" s="228" t="s">
        <v>83</v>
      </c>
      <c r="AV435" s="13" t="s">
        <v>83</v>
      </c>
      <c r="AW435" s="13" t="s">
        <v>38</v>
      </c>
      <c r="AX435" s="13" t="s">
        <v>75</v>
      </c>
      <c r="AY435" s="228" t="s">
        <v>195</v>
      </c>
    </row>
    <row r="436" spans="2:65" s="13" customFormat="1">
      <c r="B436" s="218"/>
      <c r="C436" s="219"/>
      <c r="D436" s="205" t="s">
        <v>210</v>
      </c>
      <c r="E436" s="220" t="s">
        <v>22</v>
      </c>
      <c r="F436" s="221" t="s">
        <v>631</v>
      </c>
      <c r="G436" s="219"/>
      <c r="H436" s="222">
        <v>15.957000000000001</v>
      </c>
      <c r="I436" s="223"/>
      <c r="J436" s="219"/>
      <c r="K436" s="219"/>
      <c r="L436" s="224"/>
      <c r="M436" s="225"/>
      <c r="N436" s="226"/>
      <c r="O436" s="226"/>
      <c r="P436" s="226"/>
      <c r="Q436" s="226"/>
      <c r="R436" s="226"/>
      <c r="S436" s="226"/>
      <c r="T436" s="227"/>
      <c r="AT436" s="228" t="s">
        <v>210</v>
      </c>
      <c r="AU436" s="228" t="s">
        <v>83</v>
      </c>
      <c r="AV436" s="13" t="s">
        <v>83</v>
      </c>
      <c r="AW436" s="13" t="s">
        <v>38</v>
      </c>
      <c r="AX436" s="13" t="s">
        <v>75</v>
      </c>
      <c r="AY436" s="228" t="s">
        <v>195</v>
      </c>
    </row>
    <row r="437" spans="2:65" s="14" customFormat="1">
      <c r="B437" s="229"/>
      <c r="C437" s="230"/>
      <c r="D437" s="205" t="s">
        <v>210</v>
      </c>
      <c r="E437" s="231" t="s">
        <v>22</v>
      </c>
      <c r="F437" s="232" t="s">
        <v>215</v>
      </c>
      <c r="G437" s="230"/>
      <c r="H437" s="233">
        <v>59.1</v>
      </c>
      <c r="I437" s="234"/>
      <c r="J437" s="230"/>
      <c r="K437" s="230"/>
      <c r="L437" s="235"/>
      <c r="M437" s="236"/>
      <c r="N437" s="237"/>
      <c r="O437" s="237"/>
      <c r="P437" s="237"/>
      <c r="Q437" s="237"/>
      <c r="R437" s="237"/>
      <c r="S437" s="237"/>
      <c r="T437" s="238"/>
      <c r="AT437" s="239" t="s">
        <v>210</v>
      </c>
      <c r="AU437" s="239" t="s">
        <v>83</v>
      </c>
      <c r="AV437" s="14" t="s">
        <v>216</v>
      </c>
      <c r="AW437" s="14" t="s">
        <v>38</v>
      </c>
      <c r="AX437" s="14" t="s">
        <v>75</v>
      </c>
      <c r="AY437" s="239" t="s">
        <v>195</v>
      </c>
    </row>
    <row r="438" spans="2:65" s="15" customFormat="1">
      <c r="B438" s="240"/>
      <c r="C438" s="241"/>
      <c r="D438" s="251" t="s">
        <v>210</v>
      </c>
      <c r="E438" s="252" t="s">
        <v>22</v>
      </c>
      <c r="F438" s="253" t="s">
        <v>217</v>
      </c>
      <c r="G438" s="241"/>
      <c r="H438" s="254">
        <v>59.1</v>
      </c>
      <c r="I438" s="245"/>
      <c r="J438" s="241"/>
      <c r="K438" s="241"/>
      <c r="L438" s="246"/>
      <c r="M438" s="247"/>
      <c r="N438" s="248"/>
      <c r="O438" s="248"/>
      <c r="P438" s="248"/>
      <c r="Q438" s="248"/>
      <c r="R438" s="248"/>
      <c r="S438" s="248"/>
      <c r="T438" s="249"/>
      <c r="AT438" s="250" t="s">
        <v>210</v>
      </c>
      <c r="AU438" s="250" t="s">
        <v>83</v>
      </c>
      <c r="AV438" s="15" t="s">
        <v>202</v>
      </c>
      <c r="AW438" s="15" t="s">
        <v>38</v>
      </c>
      <c r="AX438" s="15" t="s">
        <v>23</v>
      </c>
      <c r="AY438" s="250" t="s">
        <v>195</v>
      </c>
    </row>
    <row r="439" spans="2:65" s="1" customFormat="1" ht="28.8" customHeight="1">
      <c r="B439" s="36"/>
      <c r="C439" s="193" t="s">
        <v>632</v>
      </c>
      <c r="D439" s="193" t="s">
        <v>198</v>
      </c>
      <c r="E439" s="194" t="s">
        <v>633</v>
      </c>
      <c r="F439" s="195" t="s">
        <v>634</v>
      </c>
      <c r="G439" s="196" t="s">
        <v>231</v>
      </c>
      <c r="H439" s="197">
        <v>6.66</v>
      </c>
      <c r="I439" s="198"/>
      <c r="J439" s="199">
        <f>ROUND(I439*H439,2)</f>
        <v>0</v>
      </c>
      <c r="K439" s="195" t="s">
        <v>223</v>
      </c>
      <c r="L439" s="56"/>
      <c r="M439" s="200" t="s">
        <v>22</v>
      </c>
      <c r="N439" s="201" t="s">
        <v>46</v>
      </c>
      <c r="O439" s="37"/>
      <c r="P439" s="202">
        <f>O439*H439</f>
        <v>0</v>
      </c>
      <c r="Q439" s="202">
        <v>0</v>
      </c>
      <c r="R439" s="202">
        <f>Q439*H439</f>
        <v>0</v>
      </c>
      <c r="S439" s="202">
        <v>1.8</v>
      </c>
      <c r="T439" s="203">
        <f>S439*H439</f>
        <v>11.988000000000001</v>
      </c>
      <c r="AR439" s="19" t="s">
        <v>202</v>
      </c>
      <c r="AT439" s="19" t="s">
        <v>198</v>
      </c>
      <c r="AU439" s="19" t="s">
        <v>83</v>
      </c>
      <c r="AY439" s="19" t="s">
        <v>195</v>
      </c>
      <c r="BE439" s="204">
        <f>IF(N439="základní",J439,0)</f>
        <v>0</v>
      </c>
      <c r="BF439" s="204">
        <f>IF(N439="snížená",J439,0)</f>
        <v>0</v>
      </c>
      <c r="BG439" s="204">
        <f>IF(N439="zákl. přenesená",J439,0)</f>
        <v>0</v>
      </c>
      <c r="BH439" s="204">
        <f>IF(N439="sníž. přenesená",J439,0)</f>
        <v>0</v>
      </c>
      <c r="BI439" s="204">
        <f>IF(N439="nulová",J439,0)</f>
        <v>0</v>
      </c>
      <c r="BJ439" s="19" t="s">
        <v>23</v>
      </c>
      <c r="BK439" s="204">
        <f>ROUND(I439*H439,2)</f>
        <v>0</v>
      </c>
      <c r="BL439" s="19" t="s">
        <v>202</v>
      </c>
      <c r="BM439" s="19" t="s">
        <v>635</v>
      </c>
    </row>
    <row r="440" spans="2:65" s="1" customFormat="1" ht="48">
      <c r="B440" s="36"/>
      <c r="C440" s="58"/>
      <c r="D440" s="205" t="s">
        <v>225</v>
      </c>
      <c r="E440" s="58"/>
      <c r="F440" s="206" t="s">
        <v>233</v>
      </c>
      <c r="G440" s="58"/>
      <c r="H440" s="58"/>
      <c r="I440" s="163"/>
      <c r="J440" s="58"/>
      <c r="K440" s="58"/>
      <c r="L440" s="56"/>
      <c r="M440" s="73"/>
      <c r="N440" s="37"/>
      <c r="O440" s="37"/>
      <c r="P440" s="37"/>
      <c r="Q440" s="37"/>
      <c r="R440" s="37"/>
      <c r="S440" s="37"/>
      <c r="T440" s="74"/>
      <c r="AT440" s="19" t="s">
        <v>225</v>
      </c>
      <c r="AU440" s="19" t="s">
        <v>83</v>
      </c>
    </row>
    <row r="441" spans="2:65" s="12" customFormat="1">
      <c r="B441" s="207"/>
      <c r="C441" s="208"/>
      <c r="D441" s="205" t="s">
        <v>210</v>
      </c>
      <c r="E441" s="209" t="s">
        <v>22</v>
      </c>
      <c r="F441" s="210" t="s">
        <v>621</v>
      </c>
      <c r="G441" s="208"/>
      <c r="H441" s="211" t="s">
        <v>22</v>
      </c>
      <c r="I441" s="212"/>
      <c r="J441" s="208"/>
      <c r="K441" s="208"/>
      <c r="L441" s="213"/>
      <c r="M441" s="214"/>
      <c r="N441" s="215"/>
      <c r="O441" s="215"/>
      <c r="P441" s="215"/>
      <c r="Q441" s="215"/>
      <c r="R441" s="215"/>
      <c r="S441" s="215"/>
      <c r="T441" s="216"/>
      <c r="AT441" s="217" t="s">
        <v>210</v>
      </c>
      <c r="AU441" s="217" t="s">
        <v>83</v>
      </c>
      <c r="AV441" s="12" t="s">
        <v>23</v>
      </c>
      <c r="AW441" s="12" t="s">
        <v>38</v>
      </c>
      <c r="AX441" s="12" t="s">
        <v>75</v>
      </c>
      <c r="AY441" s="217" t="s">
        <v>195</v>
      </c>
    </row>
    <row r="442" spans="2:65" s="13" customFormat="1">
      <c r="B442" s="218"/>
      <c r="C442" s="219"/>
      <c r="D442" s="205" t="s">
        <v>210</v>
      </c>
      <c r="E442" s="220" t="s">
        <v>22</v>
      </c>
      <c r="F442" s="221" t="s">
        <v>636</v>
      </c>
      <c r="G442" s="219"/>
      <c r="H442" s="222">
        <v>3.516</v>
      </c>
      <c r="I442" s="223"/>
      <c r="J442" s="219"/>
      <c r="K442" s="219"/>
      <c r="L442" s="224"/>
      <c r="M442" s="225"/>
      <c r="N442" s="226"/>
      <c r="O442" s="226"/>
      <c r="P442" s="226"/>
      <c r="Q442" s="226"/>
      <c r="R442" s="226"/>
      <c r="S442" s="226"/>
      <c r="T442" s="227"/>
      <c r="AT442" s="228" t="s">
        <v>210</v>
      </c>
      <c r="AU442" s="228" t="s">
        <v>83</v>
      </c>
      <c r="AV442" s="13" t="s">
        <v>83</v>
      </c>
      <c r="AW442" s="13" t="s">
        <v>38</v>
      </c>
      <c r="AX442" s="13" t="s">
        <v>75</v>
      </c>
      <c r="AY442" s="228" t="s">
        <v>195</v>
      </c>
    </row>
    <row r="443" spans="2:65" s="13" customFormat="1">
      <c r="B443" s="218"/>
      <c r="C443" s="219"/>
      <c r="D443" s="205" t="s">
        <v>210</v>
      </c>
      <c r="E443" s="220" t="s">
        <v>22</v>
      </c>
      <c r="F443" s="221" t="s">
        <v>637</v>
      </c>
      <c r="G443" s="219"/>
      <c r="H443" s="222">
        <v>1.006</v>
      </c>
      <c r="I443" s="223"/>
      <c r="J443" s="219"/>
      <c r="K443" s="219"/>
      <c r="L443" s="224"/>
      <c r="M443" s="225"/>
      <c r="N443" s="226"/>
      <c r="O443" s="226"/>
      <c r="P443" s="226"/>
      <c r="Q443" s="226"/>
      <c r="R443" s="226"/>
      <c r="S443" s="226"/>
      <c r="T443" s="227"/>
      <c r="AT443" s="228" t="s">
        <v>210</v>
      </c>
      <c r="AU443" s="228" t="s">
        <v>83</v>
      </c>
      <c r="AV443" s="13" t="s">
        <v>83</v>
      </c>
      <c r="AW443" s="13" t="s">
        <v>38</v>
      </c>
      <c r="AX443" s="13" t="s">
        <v>75</v>
      </c>
      <c r="AY443" s="228" t="s">
        <v>195</v>
      </c>
    </row>
    <row r="444" spans="2:65" s="13" customFormat="1">
      <c r="B444" s="218"/>
      <c r="C444" s="219"/>
      <c r="D444" s="205" t="s">
        <v>210</v>
      </c>
      <c r="E444" s="220" t="s">
        <v>22</v>
      </c>
      <c r="F444" s="221" t="s">
        <v>638</v>
      </c>
      <c r="G444" s="219"/>
      <c r="H444" s="222">
        <v>0.97799999999999998</v>
      </c>
      <c r="I444" s="223"/>
      <c r="J444" s="219"/>
      <c r="K444" s="219"/>
      <c r="L444" s="224"/>
      <c r="M444" s="225"/>
      <c r="N444" s="226"/>
      <c r="O444" s="226"/>
      <c r="P444" s="226"/>
      <c r="Q444" s="226"/>
      <c r="R444" s="226"/>
      <c r="S444" s="226"/>
      <c r="T444" s="227"/>
      <c r="AT444" s="228" t="s">
        <v>210</v>
      </c>
      <c r="AU444" s="228" t="s">
        <v>83</v>
      </c>
      <c r="AV444" s="13" t="s">
        <v>83</v>
      </c>
      <c r="AW444" s="13" t="s">
        <v>38</v>
      </c>
      <c r="AX444" s="13" t="s">
        <v>75</v>
      </c>
      <c r="AY444" s="228" t="s">
        <v>195</v>
      </c>
    </row>
    <row r="445" spans="2:65" s="13" customFormat="1">
      <c r="B445" s="218"/>
      <c r="C445" s="219"/>
      <c r="D445" s="205" t="s">
        <v>210</v>
      </c>
      <c r="E445" s="220" t="s">
        <v>22</v>
      </c>
      <c r="F445" s="221" t="s">
        <v>639</v>
      </c>
      <c r="G445" s="219"/>
      <c r="H445" s="222">
        <v>1.1599999999999999</v>
      </c>
      <c r="I445" s="223"/>
      <c r="J445" s="219"/>
      <c r="K445" s="219"/>
      <c r="L445" s="224"/>
      <c r="M445" s="225"/>
      <c r="N445" s="226"/>
      <c r="O445" s="226"/>
      <c r="P445" s="226"/>
      <c r="Q445" s="226"/>
      <c r="R445" s="226"/>
      <c r="S445" s="226"/>
      <c r="T445" s="227"/>
      <c r="AT445" s="228" t="s">
        <v>210</v>
      </c>
      <c r="AU445" s="228" t="s">
        <v>83</v>
      </c>
      <c r="AV445" s="13" t="s">
        <v>83</v>
      </c>
      <c r="AW445" s="13" t="s">
        <v>38</v>
      </c>
      <c r="AX445" s="13" t="s">
        <v>75</v>
      </c>
      <c r="AY445" s="228" t="s">
        <v>195</v>
      </c>
    </row>
    <row r="446" spans="2:65" s="14" customFormat="1">
      <c r="B446" s="229"/>
      <c r="C446" s="230"/>
      <c r="D446" s="205" t="s">
        <v>210</v>
      </c>
      <c r="E446" s="231" t="s">
        <v>22</v>
      </c>
      <c r="F446" s="232" t="s">
        <v>215</v>
      </c>
      <c r="G446" s="230"/>
      <c r="H446" s="233">
        <v>6.66</v>
      </c>
      <c r="I446" s="234"/>
      <c r="J446" s="230"/>
      <c r="K446" s="230"/>
      <c r="L446" s="235"/>
      <c r="M446" s="236"/>
      <c r="N446" s="237"/>
      <c r="O446" s="237"/>
      <c r="P446" s="237"/>
      <c r="Q446" s="237"/>
      <c r="R446" s="237"/>
      <c r="S446" s="237"/>
      <c r="T446" s="238"/>
      <c r="AT446" s="239" t="s">
        <v>210</v>
      </c>
      <c r="AU446" s="239" t="s">
        <v>83</v>
      </c>
      <c r="AV446" s="14" t="s">
        <v>216</v>
      </c>
      <c r="AW446" s="14" t="s">
        <v>38</v>
      </c>
      <c r="AX446" s="14" t="s">
        <v>75</v>
      </c>
      <c r="AY446" s="239" t="s">
        <v>195</v>
      </c>
    </row>
    <row r="447" spans="2:65" s="15" customFormat="1">
      <c r="B447" s="240"/>
      <c r="C447" s="241"/>
      <c r="D447" s="251" t="s">
        <v>210</v>
      </c>
      <c r="E447" s="252" t="s">
        <v>22</v>
      </c>
      <c r="F447" s="253" t="s">
        <v>217</v>
      </c>
      <c r="G447" s="241"/>
      <c r="H447" s="254">
        <v>6.66</v>
      </c>
      <c r="I447" s="245"/>
      <c r="J447" s="241"/>
      <c r="K447" s="241"/>
      <c r="L447" s="246"/>
      <c r="M447" s="247"/>
      <c r="N447" s="248"/>
      <c r="O447" s="248"/>
      <c r="P447" s="248"/>
      <c r="Q447" s="248"/>
      <c r="R447" s="248"/>
      <c r="S447" s="248"/>
      <c r="T447" s="249"/>
      <c r="AT447" s="250" t="s">
        <v>210</v>
      </c>
      <c r="AU447" s="250" t="s">
        <v>83</v>
      </c>
      <c r="AV447" s="15" t="s">
        <v>202</v>
      </c>
      <c r="AW447" s="15" t="s">
        <v>38</v>
      </c>
      <c r="AX447" s="15" t="s">
        <v>23</v>
      </c>
      <c r="AY447" s="250" t="s">
        <v>195</v>
      </c>
    </row>
    <row r="448" spans="2:65" s="1" customFormat="1" ht="28.8" customHeight="1">
      <c r="B448" s="36"/>
      <c r="C448" s="193" t="s">
        <v>640</v>
      </c>
      <c r="D448" s="193" t="s">
        <v>198</v>
      </c>
      <c r="E448" s="194" t="s">
        <v>641</v>
      </c>
      <c r="F448" s="195" t="s">
        <v>642</v>
      </c>
      <c r="G448" s="196" t="s">
        <v>231</v>
      </c>
      <c r="H448" s="197">
        <v>1.321</v>
      </c>
      <c r="I448" s="198"/>
      <c r="J448" s="199">
        <f>ROUND(I448*H448,2)</f>
        <v>0</v>
      </c>
      <c r="K448" s="195" t="s">
        <v>223</v>
      </c>
      <c r="L448" s="56"/>
      <c r="M448" s="200" t="s">
        <v>22</v>
      </c>
      <c r="N448" s="201" t="s">
        <v>46</v>
      </c>
      <c r="O448" s="37"/>
      <c r="P448" s="202">
        <f>O448*H448</f>
        <v>0</v>
      </c>
      <c r="Q448" s="202">
        <v>0</v>
      </c>
      <c r="R448" s="202">
        <f>Q448*H448</f>
        <v>0</v>
      </c>
      <c r="S448" s="202">
        <v>2.2000000000000002</v>
      </c>
      <c r="T448" s="203">
        <f>S448*H448</f>
        <v>2.9062000000000001</v>
      </c>
      <c r="AR448" s="19" t="s">
        <v>202</v>
      </c>
      <c r="AT448" s="19" t="s">
        <v>198</v>
      </c>
      <c r="AU448" s="19" t="s">
        <v>83</v>
      </c>
      <c r="AY448" s="19" t="s">
        <v>195</v>
      </c>
      <c r="BE448" s="204">
        <f>IF(N448="základní",J448,0)</f>
        <v>0</v>
      </c>
      <c r="BF448" s="204">
        <f>IF(N448="snížená",J448,0)</f>
        <v>0</v>
      </c>
      <c r="BG448" s="204">
        <f>IF(N448="zákl. přenesená",J448,0)</f>
        <v>0</v>
      </c>
      <c r="BH448" s="204">
        <f>IF(N448="sníž. přenesená",J448,0)</f>
        <v>0</v>
      </c>
      <c r="BI448" s="204">
        <f>IF(N448="nulová",J448,0)</f>
        <v>0</v>
      </c>
      <c r="BJ448" s="19" t="s">
        <v>23</v>
      </c>
      <c r="BK448" s="204">
        <f>ROUND(I448*H448,2)</f>
        <v>0</v>
      </c>
      <c r="BL448" s="19" t="s">
        <v>202</v>
      </c>
      <c r="BM448" s="19" t="s">
        <v>643</v>
      </c>
    </row>
    <row r="449" spans="2:65" s="12" customFormat="1">
      <c r="B449" s="207"/>
      <c r="C449" s="208"/>
      <c r="D449" s="205" t="s">
        <v>210</v>
      </c>
      <c r="E449" s="209" t="s">
        <v>22</v>
      </c>
      <c r="F449" s="210" t="s">
        <v>621</v>
      </c>
      <c r="G449" s="208"/>
      <c r="H449" s="211" t="s">
        <v>22</v>
      </c>
      <c r="I449" s="212"/>
      <c r="J449" s="208"/>
      <c r="K449" s="208"/>
      <c r="L449" s="213"/>
      <c r="M449" s="214"/>
      <c r="N449" s="215"/>
      <c r="O449" s="215"/>
      <c r="P449" s="215"/>
      <c r="Q449" s="215"/>
      <c r="R449" s="215"/>
      <c r="S449" s="215"/>
      <c r="T449" s="216"/>
      <c r="AT449" s="217" t="s">
        <v>210</v>
      </c>
      <c r="AU449" s="217" t="s">
        <v>83</v>
      </c>
      <c r="AV449" s="12" t="s">
        <v>23</v>
      </c>
      <c r="AW449" s="12" t="s">
        <v>38</v>
      </c>
      <c r="AX449" s="12" t="s">
        <v>75</v>
      </c>
      <c r="AY449" s="217" t="s">
        <v>195</v>
      </c>
    </row>
    <row r="450" spans="2:65" s="13" customFormat="1">
      <c r="B450" s="218"/>
      <c r="C450" s="219"/>
      <c r="D450" s="205" t="s">
        <v>210</v>
      </c>
      <c r="E450" s="220" t="s">
        <v>22</v>
      </c>
      <c r="F450" s="221" t="s">
        <v>644</v>
      </c>
      <c r="G450" s="219"/>
      <c r="H450" s="222">
        <v>0.124</v>
      </c>
      <c r="I450" s="223"/>
      <c r="J450" s="219"/>
      <c r="K450" s="219"/>
      <c r="L450" s="224"/>
      <c r="M450" s="225"/>
      <c r="N450" s="226"/>
      <c r="O450" s="226"/>
      <c r="P450" s="226"/>
      <c r="Q450" s="226"/>
      <c r="R450" s="226"/>
      <c r="S450" s="226"/>
      <c r="T450" s="227"/>
      <c r="AT450" s="228" t="s">
        <v>210</v>
      </c>
      <c r="AU450" s="228" t="s">
        <v>83</v>
      </c>
      <c r="AV450" s="13" t="s">
        <v>83</v>
      </c>
      <c r="AW450" s="13" t="s">
        <v>38</v>
      </c>
      <c r="AX450" s="13" t="s">
        <v>75</v>
      </c>
      <c r="AY450" s="228" t="s">
        <v>195</v>
      </c>
    </row>
    <row r="451" spans="2:65" s="13" customFormat="1">
      <c r="B451" s="218"/>
      <c r="C451" s="219"/>
      <c r="D451" s="205" t="s">
        <v>210</v>
      </c>
      <c r="E451" s="220" t="s">
        <v>22</v>
      </c>
      <c r="F451" s="221" t="s">
        <v>645</v>
      </c>
      <c r="G451" s="219"/>
      <c r="H451" s="222">
        <v>0.53700000000000003</v>
      </c>
      <c r="I451" s="223"/>
      <c r="J451" s="219"/>
      <c r="K451" s="219"/>
      <c r="L451" s="224"/>
      <c r="M451" s="225"/>
      <c r="N451" s="226"/>
      <c r="O451" s="226"/>
      <c r="P451" s="226"/>
      <c r="Q451" s="226"/>
      <c r="R451" s="226"/>
      <c r="S451" s="226"/>
      <c r="T451" s="227"/>
      <c r="AT451" s="228" t="s">
        <v>210</v>
      </c>
      <c r="AU451" s="228" t="s">
        <v>83</v>
      </c>
      <c r="AV451" s="13" t="s">
        <v>83</v>
      </c>
      <c r="AW451" s="13" t="s">
        <v>38</v>
      </c>
      <c r="AX451" s="13" t="s">
        <v>75</v>
      </c>
      <c r="AY451" s="228" t="s">
        <v>195</v>
      </c>
    </row>
    <row r="452" spans="2:65" s="13" customFormat="1">
      <c r="B452" s="218"/>
      <c r="C452" s="219"/>
      <c r="D452" s="205" t="s">
        <v>210</v>
      </c>
      <c r="E452" s="220" t="s">
        <v>22</v>
      </c>
      <c r="F452" s="221" t="s">
        <v>646</v>
      </c>
      <c r="G452" s="219"/>
      <c r="H452" s="222">
        <v>0.17799999999999999</v>
      </c>
      <c r="I452" s="223"/>
      <c r="J452" s="219"/>
      <c r="K452" s="219"/>
      <c r="L452" s="224"/>
      <c r="M452" s="225"/>
      <c r="N452" s="226"/>
      <c r="O452" s="226"/>
      <c r="P452" s="226"/>
      <c r="Q452" s="226"/>
      <c r="R452" s="226"/>
      <c r="S452" s="226"/>
      <c r="T452" s="227"/>
      <c r="AT452" s="228" t="s">
        <v>210</v>
      </c>
      <c r="AU452" s="228" t="s">
        <v>83</v>
      </c>
      <c r="AV452" s="13" t="s">
        <v>83</v>
      </c>
      <c r="AW452" s="13" t="s">
        <v>38</v>
      </c>
      <c r="AX452" s="13" t="s">
        <v>75</v>
      </c>
      <c r="AY452" s="228" t="s">
        <v>195</v>
      </c>
    </row>
    <row r="453" spans="2:65" s="13" customFormat="1">
      <c r="B453" s="218"/>
      <c r="C453" s="219"/>
      <c r="D453" s="205" t="s">
        <v>210</v>
      </c>
      <c r="E453" s="220" t="s">
        <v>22</v>
      </c>
      <c r="F453" s="221" t="s">
        <v>647</v>
      </c>
      <c r="G453" s="219"/>
      <c r="H453" s="222">
        <v>0.48199999999999998</v>
      </c>
      <c r="I453" s="223"/>
      <c r="J453" s="219"/>
      <c r="K453" s="219"/>
      <c r="L453" s="224"/>
      <c r="M453" s="225"/>
      <c r="N453" s="226"/>
      <c r="O453" s="226"/>
      <c r="P453" s="226"/>
      <c r="Q453" s="226"/>
      <c r="R453" s="226"/>
      <c r="S453" s="226"/>
      <c r="T453" s="227"/>
      <c r="AT453" s="228" t="s">
        <v>210</v>
      </c>
      <c r="AU453" s="228" t="s">
        <v>83</v>
      </c>
      <c r="AV453" s="13" t="s">
        <v>83</v>
      </c>
      <c r="AW453" s="13" t="s">
        <v>38</v>
      </c>
      <c r="AX453" s="13" t="s">
        <v>75</v>
      </c>
      <c r="AY453" s="228" t="s">
        <v>195</v>
      </c>
    </row>
    <row r="454" spans="2:65" s="14" customFormat="1">
      <c r="B454" s="229"/>
      <c r="C454" s="230"/>
      <c r="D454" s="205" t="s">
        <v>210</v>
      </c>
      <c r="E454" s="231" t="s">
        <v>22</v>
      </c>
      <c r="F454" s="232" t="s">
        <v>215</v>
      </c>
      <c r="G454" s="230"/>
      <c r="H454" s="233">
        <v>1.321</v>
      </c>
      <c r="I454" s="234"/>
      <c r="J454" s="230"/>
      <c r="K454" s="230"/>
      <c r="L454" s="235"/>
      <c r="M454" s="236"/>
      <c r="N454" s="237"/>
      <c r="O454" s="237"/>
      <c r="P454" s="237"/>
      <c r="Q454" s="237"/>
      <c r="R454" s="237"/>
      <c r="S454" s="237"/>
      <c r="T454" s="238"/>
      <c r="AT454" s="239" t="s">
        <v>210</v>
      </c>
      <c r="AU454" s="239" t="s">
        <v>83</v>
      </c>
      <c r="AV454" s="14" t="s">
        <v>216</v>
      </c>
      <c r="AW454" s="14" t="s">
        <v>38</v>
      </c>
      <c r="AX454" s="14" t="s">
        <v>75</v>
      </c>
      <c r="AY454" s="239" t="s">
        <v>195</v>
      </c>
    </row>
    <row r="455" spans="2:65" s="15" customFormat="1">
      <c r="B455" s="240"/>
      <c r="C455" s="241"/>
      <c r="D455" s="251" t="s">
        <v>210</v>
      </c>
      <c r="E455" s="252" t="s">
        <v>22</v>
      </c>
      <c r="F455" s="253" t="s">
        <v>217</v>
      </c>
      <c r="G455" s="241"/>
      <c r="H455" s="254">
        <v>1.321</v>
      </c>
      <c r="I455" s="245"/>
      <c r="J455" s="241"/>
      <c r="K455" s="241"/>
      <c r="L455" s="246"/>
      <c r="M455" s="247"/>
      <c r="N455" s="248"/>
      <c r="O455" s="248"/>
      <c r="P455" s="248"/>
      <c r="Q455" s="248"/>
      <c r="R455" s="248"/>
      <c r="S455" s="248"/>
      <c r="T455" s="249"/>
      <c r="AT455" s="250" t="s">
        <v>210</v>
      </c>
      <c r="AU455" s="250" t="s">
        <v>83</v>
      </c>
      <c r="AV455" s="15" t="s">
        <v>202</v>
      </c>
      <c r="AW455" s="15" t="s">
        <v>38</v>
      </c>
      <c r="AX455" s="15" t="s">
        <v>23</v>
      </c>
      <c r="AY455" s="250" t="s">
        <v>195</v>
      </c>
    </row>
    <row r="456" spans="2:65" s="1" customFormat="1" ht="28.8" customHeight="1">
      <c r="B456" s="36"/>
      <c r="C456" s="193" t="s">
        <v>648</v>
      </c>
      <c r="D456" s="193" t="s">
        <v>198</v>
      </c>
      <c r="E456" s="194" t="s">
        <v>649</v>
      </c>
      <c r="F456" s="195" t="s">
        <v>650</v>
      </c>
      <c r="G456" s="196" t="s">
        <v>222</v>
      </c>
      <c r="H456" s="197">
        <v>24.821999999999999</v>
      </c>
      <c r="I456" s="198"/>
      <c r="J456" s="199">
        <f>ROUND(I456*H456,2)</f>
        <v>0</v>
      </c>
      <c r="K456" s="195" t="s">
        <v>223</v>
      </c>
      <c r="L456" s="56"/>
      <c r="M456" s="200" t="s">
        <v>22</v>
      </c>
      <c r="N456" s="201" t="s">
        <v>46</v>
      </c>
      <c r="O456" s="37"/>
      <c r="P456" s="202">
        <f>O456*H456</f>
        <v>0</v>
      </c>
      <c r="Q456" s="202">
        <v>0</v>
      </c>
      <c r="R456" s="202">
        <f>Q456*H456</f>
        <v>0</v>
      </c>
      <c r="S456" s="202">
        <v>7.5999999999999998E-2</v>
      </c>
      <c r="T456" s="203">
        <f>S456*H456</f>
        <v>1.8864719999999999</v>
      </c>
      <c r="AR456" s="19" t="s">
        <v>202</v>
      </c>
      <c r="AT456" s="19" t="s">
        <v>198</v>
      </c>
      <c r="AU456" s="19" t="s">
        <v>83</v>
      </c>
      <c r="AY456" s="19" t="s">
        <v>195</v>
      </c>
      <c r="BE456" s="204">
        <f>IF(N456="základní",J456,0)</f>
        <v>0</v>
      </c>
      <c r="BF456" s="204">
        <f>IF(N456="snížená",J456,0)</f>
        <v>0</v>
      </c>
      <c r="BG456" s="204">
        <f>IF(N456="zákl. přenesená",J456,0)</f>
        <v>0</v>
      </c>
      <c r="BH456" s="204">
        <f>IF(N456="sníž. přenesená",J456,0)</f>
        <v>0</v>
      </c>
      <c r="BI456" s="204">
        <f>IF(N456="nulová",J456,0)</f>
        <v>0</v>
      </c>
      <c r="BJ456" s="19" t="s">
        <v>23</v>
      </c>
      <c r="BK456" s="204">
        <f>ROUND(I456*H456,2)</f>
        <v>0</v>
      </c>
      <c r="BL456" s="19" t="s">
        <v>202</v>
      </c>
      <c r="BM456" s="19" t="s">
        <v>651</v>
      </c>
    </row>
    <row r="457" spans="2:65" s="1" customFormat="1" ht="48">
      <c r="B457" s="36"/>
      <c r="C457" s="58"/>
      <c r="D457" s="205" t="s">
        <v>225</v>
      </c>
      <c r="E457" s="58"/>
      <c r="F457" s="206" t="s">
        <v>652</v>
      </c>
      <c r="G457" s="58"/>
      <c r="H457" s="58"/>
      <c r="I457" s="163"/>
      <c r="J457" s="58"/>
      <c r="K457" s="58"/>
      <c r="L457" s="56"/>
      <c r="M457" s="73"/>
      <c r="N457" s="37"/>
      <c r="O457" s="37"/>
      <c r="P457" s="37"/>
      <c r="Q457" s="37"/>
      <c r="R457" s="37"/>
      <c r="S457" s="37"/>
      <c r="T457" s="74"/>
      <c r="AT457" s="19" t="s">
        <v>225</v>
      </c>
      <c r="AU457" s="19" t="s">
        <v>83</v>
      </c>
    </row>
    <row r="458" spans="2:65" s="12" customFormat="1">
      <c r="B458" s="207"/>
      <c r="C458" s="208"/>
      <c r="D458" s="205" t="s">
        <v>210</v>
      </c>
      <c r="E458" s="209" t="s">
        <v>22</v>
      </c>
      <c r="F458" s="210" t="s">
        <v>621</v>
      </c>
      <c r="G458" s="208"/>
      <c r="H458" s="211" t="s">
        <v>22</v>
      </c>
      <c r="I458" s="212"/>
      <c r="J458" s="208"/>
      <c r="K458" s="208"/>
      <c r="L458" s="213"/>
      <c r="M458" s="214"/>
      <c r="N458" s="215"/>
      <c r="O458" s="215"/>
      <c r="P458" s="215"/>
      <c r="Q458" s="215"/>
      <c r="R458" s="215"/>
      <c r="S458" s="215"/>
      <c r="T458" s="216"/>
      <c r="AT458" s="217" t="s">
        <v>210</v>
      </c>
      <c r="AU458" s="217" t="s">
        <v>83</v>
      </c>
      <c r="AV458" s="12" t="s">
        <v>23</v>
      </c>
      <c r="AW458" s="12" t="s">
        <v>38</v>
      </c>
      <c r="AX458" s="12" t="s">
        <v>75</v>
      </c>
      <c r="AY458" s="217" t="s">
        <v>195</v>
      </c>
    </row>
    <row r="459" spans="2:65" s="13" customFormat="1">
      <c r="B459" s="218"/>
      <c r="C459" s="219"/>
      <c r="D459" s="205" t="s">
        <v>210</v>
      </c>
      <c r="E459" s="220" t="s">
        <v>22</v>
      </c>
      <c r="F459" s="221" t="s">
        <v>653</v>
      </c>
      <c r="G459" s="219"/>
      <c r="H459" s="222">
        <v>1.5760000000000001</v>
      </c>
      <c r="I459" s="223"/>
      <c r="J459" s="219"/>
      <c r="K459" s="219"/>
      <c r="L459" s="224"/>
      <c r="M459" s="225"/>
      <c r="N459" s="226"/>
      <c r="O459" s="226"/>
      <c r="P459" s="226"/>
      <c r="Q459" s="226"/>
      <c r="R459" s="226"/>
      <c r="S459" s="226"/>
      <c r="T459" s="227"/>
      <c r="AT459" s="228" t="s">
        <v>210</v>
      </c>
      <c r="AU459" s="228" t="s">
        <v>83</v>
      </c>
      <c r="AV459" s="13" t="s">
        <v>83</v>
      </c>
      <c r="AW459" s="13" t="s">
        <v>38</v>
      </c>
      <c r="AX459" s="13" t="s">
        <v>75</v>
      </c>
      <c r="AY459" s="228" t="s">
        <v>195</v>
      </c>
    </row>
    <row r="460" spans="2:65" s="13" customFormat="1">
      <c r="B460" s="218"/>
      <c r="C460" s="219"/>
      <c r="D460" s="205" t="s">
        <v>210</v>
      </c>
      <c r="E460" s="220" t="s">
        <v>22</v>
      </c>
      <c r="F460" s="221" t="s">
        <v>654</v>
      </c>
      <c r="G460" s="219"/>
      <c r="H460" s="222">
        <v>1.379</v>
      </c>
      <c r="I460" s="223"/>
      <c r="J460" s="219"/>
      <c r="K460" s="219"/>
      <c r="L460" s="224"/>
      <c r="M460" s="225"/>
      <c r="N460" s="226"/>
      <c r="O460" s="226"/>
      <c r="P460" s="226"/>
      <c r="Q460" s="226"/>
      <c r="R460" s="226"/>
      <c r="S460" s="226"/>
      <c r="T460" s="227"/>
      <c r="AT460" s="228" t="s">
        <v>210</v>
      </c>
      <c r="AU460" s="228" t="s">
        <v>83</v>
      </c>
      <c r="AV460" s="13" t="s">
        <v>83</v>
      </c>
      <c r="AW460" s="13" t="s">
        <v>38</v>
      </c>
      <c r="AX460" s="13" t="s">
        <v>75</v>
      </c>
      <c r="AY460" s="228" t="s">
        <v>195</v>
      </c>
    </row>
    <row r="461" spans="2:65" s="13" customFormat="1">
      <c r="B461" s="218"/>
      <c r="C461" s="219"/>
      <c r="D461" s="205" t="s">
        <v>210</v>
      </c>
      <c r="E461" s="220" t="s">
        <v>22</v>
      </c>
      <c r="F461" s="221" t="s">
        <v>655</v>
      </c>
      <c r="G461" s="219"/>
      <c r="H461" s="222">
        <v>1.379</v>
      </c>
      <c r="I461" s="223"/>
      <c r="J461" s="219"/>
      <c r="K461" s="219"/>
      <c r="L461" s="224"/>
      <c r="M461" s="225"/>
      <c r="N461" s="226"/>
      <c r="O461" s="226"/>
      <c r="P461" s="226"/>
      <c r="Q461" s="226"/>
      <c r="R461" s="226"/>
      <c r="S461" s="226"/>
      <c r="T461" s="227"/>
      <c r="AT461" s="228" t="s">
        <v>210</v>
      </c>
      <c r="AU461" s="228" t="s">
        <v>83</v>
      </c>
      <c r="AV461" s="13" t="s">
        <v>83</v>
      </c>
      <c r="AW461" s="13" t="s">
        <v>38</v>
      </c>
      <c r="AX461" s="13" t="s">
        <v>75</v>
      </c>
      <c r="AY461" s="228" t="s">
        <v>195</v>
      </c>
    </row>
    <row r="462" spans="2:65" s="13" customFormat="1">
      <c r="B462" s="218"/>
      <c r="C462" s="219"/>
      <c r="D462" s="205" t="s">
        <v>210</v>
      </c>
      <c r="E462" s="220" t="s">
        <v>22</v>
      </c>
      <c r="F462" s="221" t="s">
        <v>656</v>
      </c>
      <c r="G462" s="219"/>
      <c r="H462" s="222">
        <v>1.5760000000000001</v>
      </c>
      <c r="I462" s="223"/>
      <c r="J462" s="219"/>
      <c r="K462" s="219"/>
      <c r="L462" s="224"/>
      <c r="M462" s="225"/>
      <c r="N462" s="226"/>
      <c r="O462" s="226"/>
      <c r="P462" s="226"/>
      <c r="Q462" s="226"/>
      <c r="R462" s="226"/>
      <c r="S462" s="226"/>
      <c r="T462" s="227"/>
      <c r="AT462" s="228" t="s">
        <v>210</v>
      </c>
      <c r="AU462" s="228" t="s">
        <v>83</v>
      </c>
      <c r="AV462" s="13" t="s">
        <v>83</v>
      </c>
      <c r="AW462" s="13" t="s">
        <v>38</v>
      </c>
      <c r="AX462" s="13" t="s">
        <v>75</v>
      </c>
      <c r="AY462" s="228" t="s">
        <v>195</v>
      </c>
    </row>
    <row r="463" spans="2:65" s="13" customFormat="1">
      <c r="B463" s="218"/>
      <c r="C463" s="219"/>
      <c r="D463" s="205" t="s">
        <v>210</v>
      </c>
      <c r="E463" s="220" t="s">
        <v>22</v>
      </c>
      <c r="F463" s="221" t="s">
        <v>657</v>
      </c>
      <c r="G463" s="219"/>
      <c r="H463" s="222">
        <v>1.5760000000000001</v>
      </c>
      <c r="I463" s="223"/>
      <c r="J463" s="219"/>
      <c r="K463" s="219"/>
      <c r="L463" s="224"/>
      <c r="M463" s="225"/>
      <c r="N463" s="226"/>
      <c r="O463" s="226"/>
      <c r="P463" s="226"/>
      <c r="Q463" s="226"/>
      <c r="R463" s="226"/>
      <c r="S463" s="226"/>
      <c r="T463" s="227"/>
      <c r="AT463" s="228" t="s">
        <v>210</v>
      </c>
      <c r="AU463" s="228" t="s">
        <v>83</v>
      </c>
      <c r="AV463" s="13" t="s">
        <v>83</v>
      </c>
      <c r="AW463" s="13" t="s">
        <v>38</v>
      </c>
      <c r="AX463" s="13" t="s">
        <v>75</v>
      </c>
      <c r="AY463" s="228" t="s">
        <v>195</v>
      </c>
    </row>
    <row r="464" spans="2:65" s="13" customFormat="1">
      <c r="B464" s="218"/>
      <c r="C464" s="219"/>
      <c r="D464" s="205" t="s">
        <v>210</v>
      </c>
      <c r="E464" s="220" t="s">
        <v>22</v>
      </c>
      <c r="F464" s="221" t="s">
        <v>658</v>
      </c>
      <c r="G464" s="219"/>
      <c r="H464" s="222">
        <v>1.5760000000000001</v>
      </c>
      <c r="I464" s="223"/>
      <c r="J464" s="219"/>
      <c r="K464" s="219"/>
      <c r="L464" s="224"/>
      <c r="M464" s="225"/>
      <c r="N464" s="226"/>
      <c r="O464" s="226"/>
      <c r="P464" s="226"/>
      <c r="Q464" s="226"/>
      <c r="R464" s="226"/>
      <c r="S464" s="226"/>
      <c r="T464" s="227"/>
      <c r="AT464" s="228" t="s">
        <v>210</v>
      </c>
      <c r="AU464" s="228" t="s">
        <v>83</v>
      </c>
      <c r="AV464" s="13" t="s">
        <v>83</v>
      </c>
      <c r="AW464" s="13" t="s">
        <v>38</v>
      </c>
      <c r="AX464" s="13" t="s">
        <v>75</v>
      </c>
      <c r="AY464" s="228" t="s">
        <v>195</v>
      </c>
    </row>
    <row r="465" spans="2:65" s="13" customFormat="1">
      <c r="B465" s="218"/>
      <c r="C465" s="219"/>
      <c r="D465" s="205" t="s">
        <v>210</v>
      </c>
      <c r="E465" s="220" t="s">
        <v>22</v>
      </c>
      <c r="F465" s="221" t="s">
        <v>659</v>
      </c>
      <c r="G465" s="219"/>
      <c r="H465" s="222">
        <v>1.5760000000000001</v>
      </c>
      <c r="I465" s="223"/>
      <c r="J465" s="219"/>
      <c r="K465" s="219"/>
      <c r="L465" s="224"/>
      <c r="M465" s="225"/>
      <c r="N465" s="226"/>
      <c r="O465" s="226"/>
      <c r="P465" s="226"/>
      <c r="Q465" s="226"/>
      <c r="R465" s="226"/>
      <c r="S465" s="226"/>
      <c r="T465" s="227"/>
      <c r="AT465" s="228" t="s">
        <v>210</v>
      </c>
      <c r="AU465" s="228" t="s">
        <v>83</v>
      </c>
      <c r="AV465" s="13" t="s">
        <v>83</v>
      </c>
      <c r="AW465" s="13" t="s">
        <v>38</v>
      </c>
      <c r="AX465" s="13" t="s">
        <v>75</v>
      </c>
      <c r="AY465" s="228" t="s">
        <v>195</v>
      </c>
    </row>
    <row r="466" spans="2:65" s="13" customFormat="1">
      <c r="B466" s="218"/>
      <c r="C466" s="219"/>
      <c r="D466" s="205" t="s">
        <v>210</v>
      </c>
      <c r="E466" s="220" t="s">
        <v>22</v>
      </c>
      <c r="F466" s="221" t="s">
        <v>660</v>
      </c>
      <c r="G466" s="219"/>
      <c r="H466" s="222">
        <v>3.1520000000000001</v>
      </c>
      <c r="I466" s="223"/>
      <c r="J466" s="219"/>
      <c r="K466" s="219"/>
      <c r="L466" s="224"/>
      <c r="M466" s="225"/>
      <c r="N466" s="226"/>
      <c r="O466" s="226"/>
      <c r="P466" s="226"/>
      <c r="Q466" s="226"/>
      <c r="R466" s="226"/>
      <c r="S466" s="226"/>
      <c r="T466" s="227"/>
      <c r="AT466" s="228" t="s">
        <v>210</v>
      </c>
      <c r="AU466" s="228" t="s">
        <v>83</v>
      </c>
      <c r="AV466" s="13" t="s">
        <v>83</v>
      </c>
      <c r="AW466" s="13" t="s">
        <v>38</v>
      </c>
      <c r="AX466" s="13" t="s">
        <v>75</v>
      </c>
      <c r="AY466" s="228" t="s">
        <v>195</v>
      </c>
    </row>
    <row r="467" spans="2:65" s="13" customFormat="1">
      <c r="B467" s="218"/>
      <c r="C467" s="219"/>
      <c r="D467" s="205" t="s">
        <v>210</v>
      </c>
      <c r="E467" s="220" t="s">
        <v>22</v>
      </c>
      <c r="F467" s="221" t="s">
        <v>661</v>
      </c>
      <c r="G467" s="219"/>
      <c r="H467" s="222">
        <v>1.5760000000000001</v>
      </c>
      <c r="I467" s="223"/>
      <c r="J467" s="219"/>
      <c r="K467" s="219"/>
      <c r="L467" s="224"/>
      <c r="M467" s="225"/>
      <c r="N467" s="226"/>
      <c r="O467" s="226"/>
      <c r="P467" s="226"/>
      <c r="Q467" s="226"/>
      <c r="R467" s="226"/>
      <c r="S467" s="226"/>
      <c r="T467" s="227"/>
      <c r="AT467" s="228" t="s">
        <v>210</v>
      </c>
      <c r="AU467" s="228" t="s">
        <v>83</v>
      </c>
      <c r="AV467" s="13" t="s">
        <v>83</v>
      </c>
      <c r="AW467" s="13" t="s">
        <v>38</v>
      </c>
      <c r="AX467" s="13" t="s">
        <v>75</v>
      </c>
      <c r="AY467" s="228" t="s">
        <v>195</v>
      </c>
    </row>
    <row r="468" spans="2:65" s="13" customFormat="1">
      <c r="B468" s="218"/>
      <c r="C468" s="219"/>
      <c r="D468" s="205" t="s">
        <v>210</v>
      </c>
      <c r="E468" s="220" t="s">
        <v>22</v>
      </c>
      <c r="F468" s="221" t="s">
        <v>662</v>
      </c>
      <c r="G468" s="219"/>
      <c r="H468" s="222">
        <v>1.5760000000000001</v>
      </c>
      <c r="I468" s="223"/>
      <c r="J468" s="219"/>
      <c r="K468" s="219"/>
      <c r="L468" s="224"/>
      <c r="M468" s="225"/>
      <c r="N468" s="226"/>
      <c r="O468" s="226"/>
      <c r="P468" s="226"/>
      <c r="Q468" s="226"/>
      <c r="R468" s="226"/>
      <c r="S468" s="226"/>
      <c r="T468" s="227"/>
      <c r="AT468" s="228" t="s">
        <v>210</v>
      </c>
      <c r="AU468" s="228" t="s">
        <v>83</v>
      </c>
      <c r="AV468" s="13" t="s">
        <v>83</v>
      </c>
      <c r="AW468" s="13" t="s">
        <v>38</v>
      </c>
      <c r="AX468" s="13" t="s">
        <v>75</v>
      </c>
      <c r="AY468" s="228" t="s">
        <v>195</v>
      </c>
    </row>
    <row r="469" spans="2:65" s="13" customFormat="1">
      <c r="B469" s="218"/>
      <c r="C469" s="219"/>
      <c r="D469" s="205" t="s">
        <v>210</v>
      </c>
      <c r="E469" s="220" t="s">
        <v>22</v>
      </c>
      <c r="F469" s="221" t="s">
        <v>663</v>
      </c>
      <c r="G469" s="219"/>
      <c r="H469" s="222">
        <v>1.5760000000000001</v>
      </c>
      <c r="I469" s="223"/>
      <c r="J469" s="219"/>
      <c r="K469" s="219"/>
      <c r="L469" s="224"/>
      <c r="M469" s="225"/>
      <c r="N469" s="226"/>
      <c r="O469" s="226"/>
      <c r="P469" s="226"/>
      <c r="Q469" s="226"/>
      <c r="R469" s="226"/>
      <c r="S469" s="226"/>
      <c r="T469" s="227"/>
      <c r="AT469" s="228" t="s">
        <v>210</v>
      </c>
      <c r="AU469" s="228" t="s">
        <v>83</v>
      </c>
      <c r="AV469" s="13" t="s">
        <v>83</v>
      </c>
      <c r="AW469" s="13" t="s">
        <v>38</v>
      </c>
      <c r="AX469" s="13" t="s">
        <v>75</v>
      </c>
      <c r="AY469" s="228" t="s">
        <v>195</v>
      </c>
    </row>
    <row r="470" spans="2:65" s="13" customFormat="1">
      <c r="B470" s="218"/>
      <c r="C470" s="219"/>
      <c r="D470" s="205" t="s">
        <v>210</v>
      </c>
      <c r="E470" s="220" t="s">
        <v>22</v>
      </c>
      <c r="F470" s="221" t="s">
        <v>664</v>
      </c>
      <c r="G470" s="219"/>
      <c r="H470" s="222">
        <v>1.5760000000000001</v>
      </c>
      <c r="I470" s="223"/>
      <c r="J470" s="219"/>
      <c r="K470" s="219"/>
      <c r="L470" s="224"/>
      <c r="M470" s="225"/>
      <c r="N470" s="226"/>
      <c r="O470" s="226"/>
      <c r="P470" s="226"/>
      <c r="Q470" s="226"/>
      <c r="R470" s="226"/>
      <c r="S470" s="226"/>
      <c r="T470" s="227"/>
      <c r="AT470" s="228" t="s">
        <v>210</v>
      </c>
      <c r="AU470" s="228" t="s">
        <v>83</v>
      </c>
      <c r="AV470" s="13" t="s">
        <v>83</v>
      </c>
      <c r="AW470" s="13" t="s">
        <v>38</v>
      </c>
      <c r="AX470" s="13" t="s">
        <v>75</v>
      </c>
      <c r="AY470" s="228" t="s">
        <v>195</v>
      </c>
    </row>
    <row r="471" spans="2:65" s="13" customFormat="1">
      <c r="B471" s="218"/>
      <c r="C471" s="219"/>
      <c r="D471" s="205" t="s">
        <v>210</v>
      </c>
      <c r="E471" s="220" t="s">
        <v>22</v>
      </c>
      <c r="F471" s="221" t="s">
        <v>665</v>
      </c>
      <c r="G471" s="219"/>
      <c r="H471" s="222">
        <v>2.3639999999999999</v>
      </c>
      <c r="I471" s="223"/>
      <c r="J471" s="219"/>
      <c r="K471" s="219"/>
      <c r="L471" s="224"/>
      <c r="M471" s="225"/>
      <c r="N471" s="226"/>
      <c r="O471" s="226"/>
      <c r="P471" s="226"/>
      <c r="Q471" s="226"/>
      <c r="R471" s="226"/>
      <c r="S471" s="226"/>
      <c r="T471" s="227"/>
      <c r="AT471" s="228" t="s">
        <v>210</v>
      </c>
      <c r="AU471" s="228" t="s">
        <v>83</v>
      </c>
      <c r="AV471" s="13" t="s">
        <v>83</v>
      </c>
      <c r="AW471" s="13" t="s">
        <v>38</v>
      </c>
      <c r="AX471" s="13" t="s">
        <v>75</v>
      </c>
      <c r="AY471" s="228" t="s">
        <v>195</v>
      </c>
    </row>
    <row r="472" spans="2:65" s="13" customFormat="1">
      <c r="B472" s="218"/>
      <c r="C472" s="219"/>
      <c r="D472" s="205" t="s">
        <v>210</v>
      </c>
      <c r="E472" s="220" t="s">
        <v>22</v>
      </c>
      <c r="F472" s="221" t="s">
        <v>666</v>
      </c>
      <c r="G472" s="219"/>
      <c r="H472" s="222">
        <v>2.3639999999999999</v>
      </c>
      <c r="I472" s="223"/>
      <c r="J472" s="219"/>
      <c r="K472" s="219"/>
      <c r="L472" s="224"/>
      <c r="M472" s="225"/>
      <c r="N472" s="226"/>
      <c r="O472" s="226"/>
      <c r="P472" s="226"/>
      <c r="Q472" s="226"/>
      <c r="R472" s="226"/>
      <c r="S472" s="226"/>
      <c r="T472" s="227"/>
      <c r="AT472" s="228" t="s">
        <v>210</v>
      </c>
      <c r="AU472" s="228" t="s">
        <v>83</v>
      </c>
      <c r="AV472" s="13" t="s">
        <v>83</v>
      </c>
      <c r="AW472" s="13" t="s">
        <v>38</v>
      </c>
      <c r="AX472" s="13" t="s">
        <v>75</v>
      </c>
      <c r="AY472" s="228" t="s">
        <v>195</v>
      </c>
    </row>
    <row r="473" spans="2:65" s="14" customFormat="1">
      <c r="B473" s="229"/>
      <c r="C473" s="230"/>
      <c r="D473" s="205" t="s">
        <v>210</v>
      </c>
      <c r="E473" s="231" t="s">
        <v>22</v>
      </c>
      <c r="F473" s="232" t="s">
        <v>215</v>
      </c>
      <c r="G473" s="230"/>
      <c r="H473" s="233">
        <v>24.821999999999999</v>
      </c>
      <c r="I473" s="234"/>
      <c r="J473" s="230"/>
      <c r="K473" s="230"/>
      <c r="L473" s="235"/>
      <c r="M473" s="236"/>
      <c r="N473" s="237"/>
      <c r="O473" s="237"/>
      <c r="P473" s="237"/>
      <c r="Q473" s="237"/>
      <c r="R473" s="237"/>
      <c r="S473" s="237"/>
      <c r="T473" s="238"/>
      <c r="AT473" s="239" t="s">
        <v>210</v>
      </c>
      <c r="AU473" s="239" t="s">
        <v>83</v>
      </c>
      <c r="AV473" s="14" t="s">
        <v>216</v>
      </c>
      <c r="AW473" s="14" t="s">
        <v>38</v>
      </c>
      <c r="AX473" s="14" t="s">
        <v>75</v>
      </c>
      <c r="AY473" s="239" t="s">
        <v>195</v>
      </c>
    </row>
    <row r="474" spans="2:65" s="15" customFormat="1">
      <c r="B474" s="240"/>
      <c r="C474" s="241"/>
      <c r="D474" s="251" t="s">
        <v>210</v>
      </c>
      <c r="E474" s="252" t="s">
        <v>22</v>
      </c>
      <c r="F474" s="253" t="s">
        <v>217</v>
      </c>
      <c r="G474" s="241"/>
      <c r="H474" s="254">
        <v>24.821999999999999</v>
      </c>
      <c r="I474" s="245"/>
      <c r="J474" s="241"/>
      <c r="K474" s="241"/>
      <c r="L474" s="246"/>
      <c r="M474" s="247"/>
      <c r="N474" s="248"/>
      <c r="O474" s="248"/>
      <c r="P474" s="248"/>
      <c r="Q474" s="248"/>
      <c r="R474" s="248"/>
      <c r="S474" s="248"/>
      <c r="T474" s="249"/>
      <c r="AT474" s="250" t="s">
        <v>210</v>
      </c>
      <c r="AU474" s="250" t="s">
        <v>83</v>
      </c>
      <c r="AV474" s="15" t="s">
        <v>202</v>
      </c>
      <c r="AW474" s="15" t="s">
        <v>38</v>
      </c>
      <c r="AX474" s="15" t="s">
        <v>23</v>
      </c>
      <c r="AY474" s="250" t="s">
        <v>195</v>
      </c>
    </row>
    <row r="475" spans="2:65" s="1" customFormat="1" ht="28.8" customHeight="1">
      <c r="B475" s="36"/>
      <c r="C475" s="193" t="s">
        <v>667</v>
      </c>
      <c r="D475" s="193" t="s">
        <v>198</v>
      </c>
      <c r="E475" s="194" t="s">
        <v>668</v>
      </c>
      <c r="F475" s="195" t="s">
        <v>669</v>
      </c>
      <c r="G475" s="196" t="s">
        <v>222</v>
      </c>
      <c r="H475" s="197">
        <v>8.6150000000000002</v>
      </c>
      <c r="I475" s="198"/>
      <c r="J475" s="199">
        <f>ROUND(I475*H475,2)</f>
        <v>0</v>
      </c>
      <c r="K475" s="195" t="s">
        <v>223</v>
      </c>
      <c r="L475" s="56"/>
      <c r="M475" s="200" t="s">
        <v>22</v>
      </c>
      <c r="N475" s="201" t="s">
        <v>46</v>
      </c>
      <c r="O475" s="37"/>
      <c r="P475" s="202">
        <f>O475*H475</f>
        <v>0</v>
      </c>
      <c r="Q475" s="202">
        <v>0</v>
      </c>
      <c r="R475" s="202">
        <f>Q475*H475</f>
        <v>0</v>
      </c>
      <c r="S475" s="202">
        <v>6.3E-2</v>
      </c>
      <c r="T475" s="203">
        <f>S475*H475</f>
        <v>0.54274500000000003</v>
      </c>
      <c r="AR475" s="19" t="s">
        <v>202</v>
      </c>
      <c r="AT475" s="19" t="s">
        <v>198</v>
      </c>
      <c r="AU475" s="19" t="s">
        <v>83</v>
      </c>
      <c r="AY475" s="19" t="s">
        <v>195</v>
      </c>
      <c r="BE475" s="204">
        <f>IF(N475="základní",J475,0)</f>
        <v>0</v>
      </c>
      <c r="BF475" s="204">
        <f>IF(N475="snížená",J475,0)</f>
        <v>0</v>
      </c>
      <c r="BG475" s="204">
        <f>IF(N475="zákl. přenesená",J475,0)</f>
        <v>0</v>
      </c>
      <c r="BH475" s="204">
        <f>IF(N475="sníž. přenesená",J475,0)</f>
        <v>0</v>
      </c>
      <c r="BI475" s="204">
        <f>IF(N475="nulová",J475,0)</f>
        <v>0</v>
      </c>
      <c r="BJ475" s="19" t="s">
        <v>23</v>
      </c>
      <c r="BK475" s="204">
        <f>ROUND(I475*H475,2)</f>
        <v>0</v>
      </c>
      <c r="BL475" s="19" t="s">
        <v>202</v>
      </c>
      <c r="BM475" s="19" t="s">
        <v>670</v>
      </c>
    </row>
    <row r="476" spans="2:65" s="1" customFormat="1" ht="48">
      <c r="B476" s="36"/>
      <c r="C476" s="58"/>
      <c r="D476" s="205" t="s">
        <v>225</v>
      </c>
      <c r="E476" s="58"/>
      <c r="F476" s="206" t="s">
        <v>652</v>
      </c>
      <c r="G476" s="58"/>
      <c r="H476" s="58"/>
      <c r="I476" s="163"/>
      <c r="J476" s="58"/>
      <c r="K476" s="58"/>
      <c r="L476" s="56"/>
      <c r="M476" s="73"/>
      <c r="N476" s="37"/>
      <c r="O476" s="37"/>
      <c r="P476" s="37"/>
      <c r="Q476" s="37"/>
      <c r="R476" s="37"/>
      <c r="S476" s="37"/>
      <c r="T476" s="74"/>
      <c r="AT476" s="19" t="s">
        <v>225</v>
      </c>
      <c r="AU476" s="19" t="s">
        <v>83</v>
      </c>
    </row>
    <row r="477" spans="2:65" s="12" customFormat="1">
      <c r="B477" s="207"/>
      <c r="C477" s="208"/>
      <c r="D477" s="205" t="s">
        <v>210</v>
      </c>
      <c r="E477" s="209" t="s">
        <v>22</v>
      </c>
      <c r="F477" s="210" t="s">
        <v>621</v>
      </c>
      <c r="G477" s="208"/>
      <c r="H477" s="211" t="s">
        <v>22</v>
      </c>
      <c r="I477" s="212"/>
      <c r="J477" s="208"/>
      <c r="K477" s="208"/>
      <c r="L477" s="213"/>
      <c r="M477" s="214"/>
      <c r="N477" s="215"/>
      <c r="O477" s="215"/>
      <c r="P477" s="215"/>
      <c r="Q477" s="215"/>
      <c r="R477" s="215"/>
      <c r="S477" s="215"/>
      <c r="T477" s="216"/>
      <c r="AT477" s="217" t="s">
        <v>210</v>
      </c>
      <c r="AU477" s="217" t="s">
        <v>83</v>
      </c>
      <c r="AV477" s="12" t="s">
        <v>23</v>
      </c>
      <c r="AW477" s="12" t="s">
        <v>38</v>
      </c>
      <c r="AX477" s="12" t="s">
        <v>75</v>
      </c>
      <c r="AY477" s="217" t="s">
        <v>195</v>
      </c>
    </row>
    <row r="478" spans="2:65" s="13" customFormat="1">
      <c r="B478" s="218"/>
      <c r="C478" s="219"/>
      <c r="D478" s="205" t="s">
        <v>210</v>
      </c>
      <c r="E478" s="220" t="s">
        <v>22</v>
      </c>
      <c r="F478" s="221" t="s">
        <v>671</v>
      </c>
      <c r="G478" s="219"/>
      <c r="H478" s="222">
        <v>2.7189999999999999</v>
      </c>
      <c r="I478" s="223"/>
      <c r="J478" s="219"/>
      <c r="K478" s="219"/>
      <c r="L478" s="224"/>
      <c r="M478" s="225"/>
      <c r="N478" s="226"/>
      <c r="O478" s="226"/>
      <c r="P478" s="226"/>
      <c r="Q478" s="226"/>
      <c r="R478" s="226"/>
      <c r="S478" s="226"/>
      <c r="T478" s="227"/>
      <c r="AT478" s="228" t="s">
        <v>210</v>
      </c>
      <c r="AU478" s="228" t="s">
        <v>83</v>
      </c>
      <c r="AV478" s="13" t="s">
        <v>83</v>
      </c>
      <c r="AW478" s="13" t="s">
        <v>38</v>
      </c>
      <c r="AX478" s="13" t="s">
        <v>75</v>
      </c>
      <c r="AY478" s="228" t="s">
        <v>195</v>
      </c>
    </row>
    <row r="479" spans="2:65" s="13" customFormat="1">
      <c r="B479" s="218"/>
      <c r="C479" s="219"/>
      <c r="D479" s="205" t="s">
        <v>210</v>
      </c>
      <c r="E479" s="220" t="s">
        <v>22</v>
      </c>
      <c r="F479" s="221" t="s">
        <v>672</v>
      </c>
      <c r="G479" s="219"/>
      <c r="H479" s="222">
        <v>5.8959999999999999</v>
      </c>
      <c r="I479" s="223"/>
      <c r="J479" s="219"/>
      <c r="K479" s="219"/>
      <c r="L479" s="224"/>
      <c r="M479" s="225"/>
      <c r="N479" s="226"/>
      <c r="O479" s="226"/>
      <c r="P479" s="226"/>
      <c r="Q479" s="226"/>
      <c r="R479" s="226"/>
      <c r="S479" s="226"/>
      <c r="T479" s="227"/>
      <c r="AT479" s="228" t="s">
        <v>210</v>
      </c>
      <c r="AU479" s="228" t="s">
        <v>83</v>
      </c>
      <c r="AV479" s="13" t="s">
        <v>83</v>
      </c>
      <c r="AW479" s="13" t="s">
        <v>38</v>
      </c>
      <c r="AX479" s="13" t="s">
        <v>75</v>
      </c>
      <c r="AY479" s="228" t="s">
        <v>195</v>
      </c>
    </row>
    <row r="480" spans="2:65" s="14" customFormat="1">
      <c r="B480" s="229"/>
      <c r="C480" s="230"/>
      <c r="D480" s="205" t="s">
        <v>210</v>
      </c>
      <c r="E480" s="231" t="s">
        <v>22</v>
      </c>
      <c r="F480" s="232" t="s">
        <v>215</v>
      </c>
      <c r="G480" s="230"/>
      <c r="H480" s="233">
        <v>8.6150000000000002</v>
      </c>
      <c r="I480" s="234"/>
      <c r="J480" s="230"/>
      <c r="K480" s="230"/>
      <c r="L480" s="235"/>
      <c r="M480" s="236"/>
      <c r="N480" s="237"/>
      <c r="O480" s="237"/>
      <c r="P480" s="237"/>
      <c r="Q480" s="237"/>
      <c r="R480" s="237"/>
      <c r="S480" s="237"/>
      <c r="T480" s="238"/>
      <c r="AT480" s="239" t="s">
        <v>210</v>
      </c>
      <c r="AU480" s="239" t="s">
        <v>83</v>
      </c>
      <c r="AV480" s="14" t="s">
        <v>216</v>
      </c>
      <c r="AW480" s="14" t="s">
        <v>38</v>
      </c>
      <c r="AX480" s="14" t="s">
        <v>75</v>
      </c>
      <c r="AY480" s="239" t="s">
        <v>195</v>
      </c>
    </row>
    <row r="481" spans="2:65" s="15" customFormat="1">
      <c r="B481" s="240"/>
      <c r="C481" s="241"/>
      <c r="D481" s="251" t="s">
        <v>210</v>
      </c>
      <c r="E481" s="252" t="s">
        <v>22</v>
      </c>
      <c r="F481" s="253" t="s">
        <v>217</v>
      </c>
      <c r="G481" s="241"/>
      <c r="H481" s="254">
        <v>8.6150000000000002</v>
      </c>
      <c r="I481" s="245"/>
      <c r="J481" s="241"/>
      <c r="K481" s="241"/>
      <c r="L481" s="246"/>
      <c r="M481" s="247"/>
      <c r="N481" s="248"/>
      <c r="O481" s="248"/>
      <c r="P481" s="248"/>
      <c r="Q481" s="248"/>
      <c r="R481" s="248"/>
      <c r="S481" s="248"/>
      <c r="T481" s="249"/>
      <c r="AT481" s="250" t="s">
        <v>210</v>
      </c>
      <c r="AU481" s="250" t="s">
        <v>83</v>
      </c>
      <c r="AV481" s="15" t="s">
        <v>202</v>
      </c>
      <c r="AW481" s="15" t="s">
        <v>38</v>
      </c>
      <c r="AX481" s="15" t="s">
        <v>23</v>
      </c>
      <c r="AY481" s="250" t="s">
        <v>195</v>
      </c>
    </row>
    <row r="482" spans="2:65" s="1" customFormat="1" ht="28.8" customHeight="1">
      <c r="B482" s="36"/>
      <c r="C482" s="193" t="s">
        <v>673</v>
      </c>
      <c r="D482" s="193" t="s">
        <v>198</v>
      </c>
      <c r="E482" s="194" t="s">
        <v>674</v>
      </c>
      <c r="F482" s="195" t="s">
        <v>675</v>
      </c>
      <c r="G482" s="196" t="s">
        <v>231</v>
      </c>
      <c r="H482" s="197">
        <v>1.726</v>
      </c>
      <c r="I482" s="198"/>
      <c r="J482" s="199">
        <f>ROUND(I482*H482,2)</f>
        <v>0</v>
      </c>
      <c r="K482" s="195" t="s">
        <v>223</v>
      </c>
      <c r="L482" s="56"/>
      <c r="M482" s="200" t="s">
        <v>22</v>
      </c>
      <c r="N482" s="201" t="s">
        <v>46</v>
      </c>
      <c r="O482" s="37"/>
      <c r="P482" s="202">
        <f>O482*H482</f>
        <v>0</v>
      </c>
      <c r="Q482" s="202">
        <v>0</v>
      </c>
      <c r="R482" s="202">
        <f>Q482*H482</f>
        <v>0</v>
      </c>
      <c r="S482" s="202">
        <v>1.8</v>
      </c>
      <c r="T482" s="203">
        <f>S482*H482</f>
        <v>3.1068000000000002</v>
      </c>
      <c r="AR482" s="19" t="s">
        <v>202</v>
      </c>
      <c r="AT482" s="19" t="s">
        <v>198</v>
      </c>
      <c r="AU482" s="19" t="s">
        <v>83</v>
      </c>
      <c r="AY482" s="19" t="s">
        <v>195</v>
      </c>
      <c r="BE482" s="204">
        <f>IF(N482="základní",J482,0)</f>
        <v>0</v>
      </c>
      <c r="BF482" s="204">
        <f>IF(N482="snížená",J482,0)</f>
        <v>0</v>
      </c>
      <c r="BG482" s="204">
        <f>IF(N482="zákl. přenesená",J482,0)</f>
        <v>0</v>
      </c>
      <c r="BH482" s="204">
        <f>IF(N482="sníž. přenesená",J482,0)</f>
        <v>0</v>
      </c>
      <c r="BI482" s="204">
        <f>IF(N482="nulová",J482,0)</f>
        <v>0</v>
      </c>
      <c r="BJ482" s="19" t="s">
        <v>23</v>
      </c>
      <c r="BK482" s="204">
        <f>ROUND(I482*H482,2)</f>
        <v>0</v>
      </c>
      <c r="BL482" s="19" t="s">
        <v>202</v>
      </c>
      <c r="BM482" s="19" t="s">
        <v>676</v>
      </c>
    </row>
    <row r="483" spans="2:65" s="12" customFormat="1">
      <c r="B483" s="207"/>
      <c r="C483" s="208"/>
      <c r="D483" s="205" t="s">
        <v>210</v>
      </c>
      <c r="E483" s="209" t="s">
        <v>22</v>
      </c>
      <c r="F483" s="210" t="s">
        <v>342</v>
      </c>
      <c r="G483" s="208"/>
      <c r="H483" s="211" t="s">
        <v>22</v>
      </c>
      <c r="I483" s="212"/>
      <c r="J483" s="208"/>
      <c r="K483" s="208"/>
      <c r="L483" s="213"/>
      <c r="M483" s="214"/>
      <c r="N483" s="215"/>
      <c r="O483" s="215"/>
      <c r="P483" s="215"/>
      <c r="Q483" s="215"/>
      <c r="R483" s="215"/>
      <c r="S483" s="215"/>
      <c r="T483" s="216"/>
      <c r="AT483" s="217" t="s">
        <v>210</v>
      </c>
      <c r="AU483" s="217" t="s">
        <v>83</v>
      </c>
      <c r="AV483" s="12" t="s">
        <v>23</v>
      </c>
      <c r="AW483" s="12" t="s">
        <v>38</v>
      </c>
      <c r="AX483" s="12" t="s">
        <v>75</v>
      </c>
      <c r="AY483" s="217" t="s">
        <v>195</v>
      </c>
    </row>
    <row r="484" spans="2:65" s="13" customFormat="1">
      <c r="B484" s="218"/>
      <c r="C484" s="219"/>
      <c r="D484" s="205" t="s">
        <v>210</v>
      </c>
      <c r="E484" s="220" t="s">
        <v>22</v>
      </c>
      <c r="F484" s="221" t="s">
        <v>677</v>
      </c>
      <c r="G484" s="219"/>
      <c r="H484" s="222">
        <v>0.9</v>
      </c>
      <c r="I484" s="223"/>
      <c r="J484" s="219"/>
      <c r="K484" s="219"/>
      <c r="L484" s="224"/>
      <c r="M484" s="225"/>
      <c r="N484" s="226"/>
      <c r="O484" s="226"/>
      <c r="P484" s="226"/>
      <c r="Q484" s="226"/>
      <c r="R484" s="226"/>
      <c r="S484" s="226"/>
      <c r="T484" s="227"/>
      <c r="AT484" s="228" t="s">
        <v>210</v>
      </c>
      <c r="AU484" s="228" t="s">
        <v>83</v>
      </c>
      <c r="AV484" s="13" t="s">
        <v>83</v>
      </c>
      <c r="AW484" s="13" t="s">
        <v>38</v>
      </c>
      <c r="AX484" s="13" t="s">
        <v>75</v>
      </c>
      <c r="AY484" s="228" t="s">
        <v>195</v>
      </c>
    </row>
    <row r="485" spans="2:65" s="13" customFormat="1">
      <c r="B485" s="218"/>
      <c r="C485" s="219"/>
      <c r="D485" s="205" t="s">
        <v>210</v>
      </c>
      <c r="E485" s="220" t="s">
        <v>22</v>
      </c>
      <c r="F485" s="221" t="s">
        <v>678</v>
      </c>
      <c r="G485" s="219"/>
      <c r="H485" s="222">
        <v>0.82599999999999996</v>
      </c>
      <c r="I485" s="223"/>
      <c r="J485" s="219"/>
      <c r="K485" s="219"/>
      <c r="L485" s="224"/>
      <c r="M485" s="225"/>
      <c r="N485" s="226"/>
      <c r="O485" s="226"/>
      <c r="P485" s="226"/>
      <c r="Q485" s="226"/>
      <c r="R485" s="226"/>
      <c r="S485" s="226"/>
      <c r="T485" s="227"/>
      <c r="AT485" s="228" t="s">
        <v>210</v>
      </c>
      <c r="AU485" s="228" t="s">
        <v>83</v>
      </c>
      <c r="AV485" s="13" t="s">
        <v>83</v>
      </c>
      <c r="AW485" s="13" t="s">
        <v>38</v>
      </c>
      <c r="AX485" s="13" t="s">
        <v>75</v>
      </c>
      <c r="AY485" s="228" t="s">
        <v>195</v>
      </c>
    </row>
    <row r="486" spans="2:65" s="14" customFormat="1">
      <c r="B486" s="229"/>
      <c r="C486" s="230"/>
      <c r="D486" s="205" t="s">
        <v>210</v>
      </c>
      <c r="E486" s="231" t="s">
        <v>22</v>
      </c>
      <c r="F486" s="232" t="s">
        <v>215</v>
      </c>
      <c r="G486" s="230"/>
      <c r="H486" s="233">
        <v>1.726</v>
      </c>
      <c r="I486" s="234"/>
      <c r="J486" s="230"/>
      <c r="K486" s="230"/>
      <c r="L486" s="235"/>
      <c r="M486" s="236"/>
      <c r="N486" s="237"/>
      <c r="O486" s="237"/>
      <c r="P486" s="237"/>
      <c r="Q486" s="237"/>
      <c r="R486" s="237"/>
      <c r="S486" s="237"/>
      <c r="T486" s="238"/>
      <c r="AT486" s="239" t="s">
        <v>210</v>
      </c>
      <c r="AU486" s="239" t="s">
        <v>83</v>
      </c>
      <c r="AV486" s="14" t="s">
        <v>216</v>
      </c>
      <c r="AW486" s="14" t="s">
        <v>38</v>
      </c>
      <c r="AX486" s="14" t="s">
        <v>75</v>
      </c>
      <c r="AY486" s="239" t="s">
        <v>195</v>
      </c>
    </row>
    <row r="487" spans="2:65" s="15" customFormat="1">
      <c r="B487" s="240"/>
      <c r="C487" s="241"/>
      <c r="D487" s="251" t="s">
        <v>210</v>
      </c>
      <c r="E487" s="252" t="s">
        <v>22</v>
      </c>
      <c r="F487" s="253" t="s">
        <v>217</v>
      </c>
      <c r="G487" s="241"/>
      <c r="H487" s="254">
        <v>1.726</v>
      </c>
      <c r="I487" s="245"/>
      <c r="J487" s="241"/>
      <c r="K487" s="241"/>
      <c r="L487" s="246"/>
      <c r="M487" s="247"/>
      <c r="N487" s="248"/>
      <c r="O487" s="248"/>
      <c r="P487" s="248"/>
      <c r="Q487" s="248"/>
      <c r="R487" s="248"/>
      <c r="S487" s="248"/>
      <c r="T487" s="249"/>
      <c r="AT487" s="250" t="s">
        <v>210</v>
      </c>
      <c r="AU487" s="250" t="s">
        <v>83</v>
      </c>
      <c r="AV487" s="15" t="s">
        <v>202</v>
      </c>
      <c r="AW487" s="15" t="s">
        <v>38</v>
      </c>
      <c r="AX487" s="15" t="s">
        <v>23</v>
      </c>
      <c r="AY487" s="250" t="s">
        <v>195</v>
      </c>
    </row>
    <row r="488" spans="2:65" s="1" customFormat="1" ht="28.8" customHeight="1">
      <c r="B488" s="36"/>
      <c r="C488" s="193" t="s">
        <v>679</v>
      </c>
      <c r="D488" s="193" t="s">
        <v>198</v>
      </c>
      <c r="E488" s="194" t="s">
        <v>680</v>
      </c>
      <c r="F488" s="195" t="s">
        <v>681</v>
      </c>
      <c r="G488" s="196" t="s">
        <v>201</v>
      </c>
      <c r="H488" s="197">
        <v>7</v>
      </c>
      <c r="I488" s="198"/>
      <c r="J488" s="199">
        <f>ROUND(I488*H488,2)</f>
        <v>0</v>
      </c>
      <c r="K488" s="195" t="s">
        <v>223</v>
      </c>
      <c r="L488" s="56"/>
      <c r="M488" s="200" t="s">
        <v>22</v>
      </c>
      <c r="N488" s="201" t="s">
        <v>46</v>
      </c>
      <c r="O488" s="37"/>
      <c r="P488" s="202">
        <f>O488*H488</f>
        <v>0</v>
      </c>
      <c r="Q488" s="202">
        <v>0</v>
      </c>
      <c r="R488" s="202">
        <f>Q488*H488</f>
        <v>0</v>
      </c>
      <c r="S488" s="202">
        <v>1.4999999999999999E-2</v>
      </c>
      <c r="T488" s="203">
        <f>S488*H488</f>
        <v>0.105</v>
      </c>
      <c r="AR488" s="19" t="s">
        <v>202</v>
      </c>
      <c r="AT488" s="19" t="s">
        <v>198</v>
      </c>
      <c r="AU488" s="19" t="s">
        <v>83</v>
      </c>
      <c r="AY488" s="19" t="s">
        <v>195</v>
      </c>
      <c r="BE488" s="204">
        <f>IF(N488="základní",J488,0)</f>
        <v>0</v>
      </c>
      <c r="BF488" s="204">
        <f>IF(N488="snížená",J488,0)</f>
        <v>0</v>
      </c>
      <c r="BG488" s="204">
        <f>IF(N488="zákl. přenesená",J488,0)</f>
        <v>0</v>
      </c>
      <c r="BH488" s="204">
        <f>IF(N488="sníž. přenesená",J488,0)</f>
        <v>0</v>
      </c>
      <c r="BI488" s="204">
        <f>IF(N488="nulová",J488,0)</f>
        <v>0</v>
      </c>
      <c r="BJ488" s="19" t="s">
        <v>23</v>
      </c>
      <c r="BK488" s="204">
        <f>ROUND(I488*H488,2)</f>
        <v>0</v>
      </c>
      <c r="BL488" s="19" t="s">
        <v>202</v>
      </c>
      <c r="BM488" s="19" t="s">
        <v>682</v>
      </c>
    </row>
    <row r="489" spans="2:65" s="12" customFormat="1">
      <c r="B489" s="207"/>
      <c r="C489" s="208"/>
      <c r="D489" s="205" t="s">
        <v>210</v>
      </c>
      <c r="E489" s="209" t="s">
        <v>22</v>
      </c>
      <c r="F489" s="210" t="s">
        <v>342</v>
      </c>
      <c r="G489" s="208"/>
      <c r="H489" s="211" t="s">
        <v>22</v>
      </c>
      <c r="I489" s="212"/>
      <c r="J489" s="208"/>
      <c r="K489" s="208"/>
      <c r="L489" s="213"/>
      <c r="M489" s="214"/>
      <c r="N489" s="215"/>
      <c r="O489" s="215"/>
      <c r="P489" s="215"/>
      <c r="Q489" s="215"/>
      <c r="R489" s="215"/>
      <c r="S489" s="215"/>
      <c r="T489" s="216"/>
      <c r="AT489" s="217" t="s">
        <v>210</v>
      </c>
      <c r="AU489" s="217" t="s">
        <v>83</v>
      </c>
      <c r="AV489" s="12" t="s">
        <v>23</v>
      </c>
      <c r="AW489" s="12" t="s">
        <v>38</v>
      </c>
      <c r="AX489" s="12" t="s">
        <v>75</v>
      </c>
      <c r="AY489" s="217" t="s">
        <v>195</v>
      </c>
    </row>
    <row r="490" spans="2:65" s="13" customFormat="1">
      <c r="B490" s="218"/>
      <c r="C490" s="219"/>
      <c r="D490" s="205" t="s">
        <v>210</v>
      </c>
      <c r="E490" s="220" t="s">
        <v>22</v>
      </c>
      <c r="F490" s="221" t="s">
        <v>683</v>
      </c>
      <c r="G490" s="219"/>
      <c r="H490" s="222">
        <v>1</v>
      </c>
      <c r="I490" s="223"/>
      <c r="J490" s="219"/>
      <c r="K490" s="219"/>
      <c r="L490" s="224"/>
      <c r="M490" s="225"/>
      <c r="N490" s="226"/>
      <c r="O490" s="226"/>
      <c r="P490" s="226"/>
      <c r="Q490" s="226"/>
      <c r="R490" s="226"/>
      <c r="S490" s="226"/>
      <c r="T490" s="227"/>
      <c r="AT490" s="228" t="s">
        <v>210</v>
      </c>
      <c r="AU490" s="228" t="s">
        <v>83</v>
      </c>
      <c r="AV490" s="13" t="s">
        <v>83</v>
      </c>
      <c r="AW490" s="13" t="s">
        <v>38</v>
      </c>
      <c r="AX490" s="13" t="s">
        <v>75</v>
      </c>
      <c r="AY490" s="228" t="s">
        <v>195</v>
      </c>
    </row>
    <row r="491" spans="2:65" s="13" customFormat="1">
      <c r="B491" s="218"/>
      <c r="C491" s="219"/>
      <c r="D491" s="205" t="s">
        <v>210</v>
      </c>
      <c r="E491" s="220" t="s">
        <v>22</v>
      </c>
      <c r="F491" s="221" t="s">
        <v>684</v>
      </c>
      <c r="G491" s="219"/>
      <c r="H491" s="222">
        <v>2</v>
      </c>
      <c r="I491" s="223"/>
      <c r="J491" s="219"/>
      <c r="K491" s="219"/>
      <c r="L491" s="224"/>
      <c r="M491" s="225"/>
      <c r="N491" s="226"/>
      <c r="O491" s="226"/>
      <c r="P491" s="226"/>
      <c r="Q491" s="226"/>
      <c r="R491" s="226"/>
      <c r="S491" s="226"/>
      <c r="T491" s="227"/>
      <c r="AT491" s="228" t="s">
        <v>210</v>
      </c>
      <c r="AU491" s="228" t="s">
        <v>83</v>
      </c>
      <c r="AV491" s="13" t="s">
        <v>83</v>
      </c>
      <c r="AW491" s="13" t="s">
        <v>38</v>
      </c>
      <c r="AX491" s="13" t="s">
        <v>75</v>
      </c>
      <c r="AY491" s="228" t="s">
        <v>195</v>
      </c>
    </row>
    <row r="492" spans="2:65" s="13" customFormat="1">
      <c r="B492" s="218"/>
      <c r="C492" s="219"/>
      <c r="D492" s="205" t="s">
        <v>210</v>
      </c>
      <c r="E492" s="220" t="s">
        <v>22</v>
      </c>
      <c r="F492" s="221" t="s">
        <v>685</v>
      </c>
      <c r="G492" s="219"/>
      <c r="H492" s="222">
        <v>1</v>
      </c>
      <c r="I492" s="223"/>
      <c r="J492" s="219"/>
      <c r="K492" s="219"/>
      <c r="L492" s="224"/>
      <c r="M492" s="225"/>
      <c r="N492" s="226"/>
      <c r="O492" s="226"/>
      <c r="P492" s="226"/>
      <c r="Q492" s="226"/>
      <c r="R492" s="226"/>
      <c r="S492" s="226"/>
      <c r="T492" s="227"/>
      <c r="AT492" s="228" t="s">
        <v>210</v>
      </c>
      <c r="AU492" s="228" t="s">
        <v>83</v>
      </c>
      <c r="AV492" s="13" t="s">
        <v>83</v>
      </c>
      <c r="AW492" s="13" t="s">
        <v>38</v>
      </c>
      <c r="AX492" s="13" t="s">
        <v>75</v>
      </c>
      <c r="AY492" s="228" t="s">
        <v>195</v>
      </c>
    </row>
    <row r="493" spans="2:65" s="13" customFormat="1">
      <c r="B493" s="218"/>
      <c r="C493" s="219"/>
      <c r="D493" s="205" t="s">
        <v>210</v>
      </c>
      <c r="E493" s="220" t="s">
        <v>22</v>
      </c>
      <c r="F493" s="221" t="s">
        <v>686</v>
      </c>
      <c r="G493" s="219"/>
      <c r="H493" s="222">
        <v>1</v>
      </c>
      <c r="I493" s="223"/>
      <c r="J493" s="219"/>
      <c r="K493" s="219"/>
      <c r="L493" s="224"/>
      <c r="M493" s="225"/>
      <c r="N493" s="226"/>
      <c r="O493" s="226"/>
      <c r="P493" s="226"/>
      <c r="Q493" s="226"/>
      <c r="R493" s="226"/>
      <c r="S493" s="226"/>
      <c r="T493" s="227"/>
      <c r="AT493" s="228" t="s">
        <v>210</v>
      </c>
      <c r="AU493" s="228" t="s">
        <v>83</v>
      </c>
      <c r="AV493" s="13" t="s">
        <v>83</v>
      </c>
      <c r="AW493" s="13" t="s">
        <v>38</v>
      </c>
      <c r="AX493" s="13" t="s">
        <v>75</v>
      </c>
      <c r="AY493" s="228" t="s">
        <v>195</v>
      </c>
    </row>
    <row r="494" spans="2:65" s="13" customFormat="1">
      <c r="B494" s="218"/>
      <c r="C494" s="219"/>
      <c r="D494" s="205" t="s">
        <v>210</v>
      </c>
      <c r="E494" s="220" t="s">
        <v>22</v>
      </c>
      <c r="F494" s="221" t="s">
        <v>687</v>
      </c>
      <c r="G494" s="219"/>
      <c r="H494" s="222">
        <v>2</v>
      </c>
      <c r="I494" s="223"/>
      <c r="J494" s="219"/>
      <c r="K494" s="219"/>
      <c r="L494" s="224"/>
      <c r="M494" s="225"/>
      <c r="N494" s="226"/>
      <c r="O494" s="226"/>
      <c r="P494" s="226"/>
      <c r="Q494" s="226"/>
      <c r="R494" s="226"/>
      <c r="S494" s="226"/>
      <c r="T494" s="227"/>
      <c r="AT494" s="228" t="s">
        <v>210</v>
      </c>
      <c r="AU494" s="228" t="s">
        <v>83</v>
      </c>
      <c r="AV494" s="13" t="s">
        <v>83</v>
      </c>
      <c r="AW494" s="13" t="s">
        <v>38</v>
      </c>
      <c r="AX494" s="13" t="s">
        <v>75</v>
      </c>
      <c r="AY494" s="228" t="s">
        <v>195</v>
      </c>
    </row>
    <row r="495" spans="2:65" s="14" customFormat="1">
      <c r="B495" s="229"/>
      <c r="C495" s="230"/>
      <c r="D495" s="205" t="s">
        <v>210</v>
      </c>
      <c r="E495" s="231" t="s">
        <v>22</v>
      </c>
      <c r="F495" s="232" t="s">
        <v>215</v>
      </c>
      <c r="G495" s="230"/>
      <c r="H495" s="233">
        <v>7</v>
      </c>
      <c r="I495" s="234"/>
      <c r="J495" s="230"/>
      <c r="K495" s="230"/>
      <c r="L495" s="235"/>
      <c r="M495" s="236"/>
      <c r="N495" s="237"/>
      <c r="O495" s="237"/>
      <c r="P495" s="237"/>
      <c r="Q495" s="237"/>
      <c r="R495" s="237"/>
      <c r="S495" s="237"/>
      <c r="T495" s="238"/>
      <c r="AT495" s="239" t="s">
        <v>210</v>
      </c>
      <c r="AU495" s="239" t="s">
        <v>83</v>
      </c>
      <c r="AV495" s="14" t="s">
        <v>216</v>
      </c>
      <c r="AW495" s="14" t="s">
        <v>38</v>
      </c>
      <c r="AX495" s="14" t="s">
        <v>75</v>
      </c>
      <c r="AY495" s="239" t="s">
        <v>195</v>
      </c>
    </row>
    <row r="496" spans="2:65" s="15" customFormat="1">
      <c r="B496" s="240"/>
      <c r="C496" s="241"/>
      <c r="D496" s="251" t="s">
        <v>210</v>
      </c>
      <c r="E496" s="252" t="s">
        <v>22</v>
      </c>
      <c r="F496" s="253" t="s">
        <v>217</v>
      </c>
      <c r="G496" s="241"/>
      <c r="H496" s="254">
        <v>7</v>
      </c>
      <c r="I496" s="245"/>
      <c r="J496" s="241"/>
      <c r="K496" s="241"/>
      <c r="L496" s="246"/>
      <c r="M496" s="247"/>
      <c r="N496" s="248"/>
      <c r="O496" s="248"/>
      <c r="P496" s="248"/>
      <c r="Q496" s="248"/>
      <c r="R496" s="248"/>
      <c r="S496" s="248"/>
      <c r="T496" s="249"/>
      <c r="AT496" s="250" t="s">
        <v>210</v>
      </c>
      <c r="AU496" s="250" t="s">
        <v>83</v>
      </c>
      <c r="AV496" s="15" t="s">
        <v>202</v>
      </c>
      <c r="AW496" s="15" t="s">
        <v>38</v>
      </c>
      <c r="AX496" s="15" t="s">
        <v>23</v>
      </c>
      <c r="AY496" s="250" t="s">
        <v>195</v>
      </c>
    </row>
    <row r="497" spans="2:65" s="1" customFormat="1" ht="40.200000000000003" customHeight="1">
      <c r="B497" s="36"/>
      <c r="C497" s="193" t="s">
        <v>688</v>
      </c>
      <c r="D497" s="193" t="s">
        <v>198</v>
      </c>
      <c r="E497" s="194" t="s">
        <v>689</v>
      </c>
      <c r="F497" s="195" t="s">
        <v>690</v>
      </c>
      <c r="G497" s="196" t="s">
        <v>206</v>
      </c>
      <c r="H497" s="197">
        <v>8.1</v>
      </c>
      <c r="I497" s="198"/>
      <c r="J497" s="199">
        <f>ROUND(I497*H497,2)</f>
        <v>0</v>
      </c>
      <c r="K497" s="195" t="s">
        <v>223</v>
      </c>
      <c r="L497" s="56"/>
      <c r="M497" s="200" t="s">
        <v>22</v>
      </c>
      <c r="N497" s="201" t="s">
        <v>46</v>
      </c>
      <c r="O497" s="37"/>
      <c r="P497" s="202">
        <f>O497*H497</f>
        <v>0</v>
      </c>
      <c r="Q497" s="202">
        <v>0</v>
      </c>
      <c r="R497" s="202">
        <f>Q497*H497</f>
        <v>0</v>
      </c>
      <c r="S497" s="202">
        <v>4.2000000000000003E-2</v>
      </c>
      <c r="T497" s="203">
        <f>S497*H497</f>
        <v>0.3402</v>
      </c>
      <c r="AR497" s="19" t="s">
        <v>202</v>
      </c>
      <c r="AT497" s="19" t="s">
        <v>198</v>
      </c>
      <c r="AU497" s="19" t="s">
        <v>83</v>
      </c>
      <c r="AY497" s="19" t="s">
        <v>195</v>
      </c>
      <c r="BE497" s="204">
        <f>IF(N497="základní",J497,0)</f>
        <v>0</v>
      </c>
      <c r="BF497" s="204">
        <f>IF(N497="snížená",J497,0)</f>
        <v>0</v>
      </c>
      <c r="BG497" s="204">
        <f>IF(N497="zákl. přenesená",J497,0)</f>
        <v>0</v>
      </c>
      <c r="BH497" s="204">
        <f>IF(N497="sníž. přenesená",J497,0)</f>
        <v>0</v>
      </c>
      <c r="BI497" s="204">
        <f>IF(N497="nulová",J497,0)</f>
        <v>0</v>
      </c>
      <c r="BJ497" s="19" t="s">
        <v>23</v>
      </c>
      <c r="BK497" s="204">
        <f>ROUND(I497*H497,2)</f>
        <v>0</v>
      </c>
      <c r="BL497" s="19" t="s">
        <v>202</v>
      </c>
      <c r="BM497" s="19" t="s">
        <v>691</v>
      </c>
    </row>
    <row r="498" spans="2:65" s="12" customFormat="1">
      <c r="B498" s="207"/>
      <c r="C498" s="208"/>
      <c r="D498" s="205" t="s">
        <v>210</v>
      </c>
      <c r="E498" s="209" t="s">
        <v>22</v>
      </c>
      <c r="F498" s="210" t="s">
        <v>342</v>
      </c>
      <c r="G498" s="208"/>
      <c r="H498" s="211" t="s">
        <v>22</v>
      </c>
      <c r="I498" s="212"/>
      <c r="J498" s="208"/>
      <c r="K498" s="208"/>
      <c r="L498" s="213"/>
      <c r="M498" s="214"/>
      <c r="N498" s="215"/>
      <c r="O498" s="215"/>
      <c r="P498" s="215"/>
      <c r="Q498" s="215"/>
      <c r="R498" s="215"/>
      <c r="S498" s="215"/>
      <c r="T498" s="216"/>
      <c r="AT498" s="217" t="s">
        <v>210</v>
      </c>
      <c r="AU498" s="217" t="s">
        <v>83</v>
      </c>
      <c r="AV498" s="12" t="s">
        <v>23</v>
      </c>
      <c r="AW498" s="12" t="s">
        <v>38</v>
      </c>
      <c r="AX498" s="12" t="s">
        <v>75</v>
      </c>
      <c r="AY498" s="217" t="s">
        <v>195</v>
      </c>
    </row>
    <row r="499" spans="2:65" s="13" customFormat="1">
      <c r="B499" s="218"/>
      <c r="C499" s="219"/>
      <c r="D499" s="205" t="s">
        <v>210</v>
      </c>
      <c r="E499" s="220" t="s">
        <v>22</v>
      </c>
      <c r="F499" s="221" t="s">
        <v>692</v>
      </c>
      <c r="G499" s="219"/>
      <c r="H499" s="222">
        <v>3.9</v>
      </c>
      <c r="I499" s="223"/>
      <c r="J499" s="219"/>
      <c r="K499" s="219"/>
      <c r="L499" s="224"/>
      <c r="M499" s="225"/>
      <c r="N499" s="226"/>
      <c r="O499" s="226"/>
      <c r="P499" s="226"/>
      <c r="Q499" s="226"/>
      <c r="R499" s="226"/>
      <c r="S499" s="226"/>
      <c r="T499" s="227"/>
      <c r="AT499" s="228" t="s">
        <v>210</v>
      </c>
      <c r="AU499" s="228" t="s">
        <v>83</v>
      </c>
      <c r="AV499" s="13" t="s">
        <v>83</v>
      </c>
      <c r="AW499" s="13" t="s">
        <v>38</v>
      </c>
      <c r="AX499" s="13" t="s">
        <v>75</v>
      </c>
      <c r="AY499" s="228" t="s">
        <v>195</v>
      </c>
    </row>
    <row r="500" spans="2:65" s="13" customFormat="1">
      <c r="B500" s="218"/>
      <c r="C500" s="219"/>
      <c r="D500" s="205" t="s">
        <v>210</v>
      </c>
      <c r="E500" s="220" t="s">
        <v>22</v>
      </c>
      <c r="F500" s="221" t="s">
        <v>693</v>
      </c>
      <c r="G500" s="219"/>
      <c r="H500" s="222">
        <v>4.2</v>
      </c>
      <c r="I500" s="223"/>
      <c r="J500" s="219"/>
      <c r="K500" s="219"/>
      <c r="L500" s="224"/>
      <c r="M500" s="225"/>
      <c r="N500" s="226"/>
      <c r="O500" s="226"/>
      <c r="P500" s="226"/>
      <c r="Q500" s="226"/>
      <c r="R500" s="226"/>
      <c r="S500" s="226"/>
      <c r="T500" s="227"/>
      <c r="AT500" s="228" t="s">
        <v>210</v>
      </c>
      <c r="AU500" s="228" t="s">
        <v>83</v>
      </c>
      <c r="AV500" s="13" t="s">
        <v>83</v>
      </c>
      <c r="AW500" s="13" t="s">
        <v>38</v>
      </c>
      <c r="AX500" s="13" t="s">
        <v>75</v>
      </c>
      <c r="AY500" s="228" t="s">
        <v>195</v>
      </c>
    </row>
    <row r="501" spans="2:65" s="14" customFormat="1">
      <c r="B501" s="229"/>
      <c r="C501" s="230"/>
      <c r="D501" s="205" t="s">
        <v>210</v>
      </c>
      <c r="E501" s="231" t="s">
        <v>22</v>
      </c>
      <c r="F501" s="232" t="s">
        <v>215</v>
      </c>
      <c r="G501" s="230"/>
      <c r="H501" s="233">
        <v>8.1</v>
      </c>
      <c r="I501" s="234"/>
      <c r="J501" s="230"/>
      <c r="K501" s="230"/>
      <c r="L501" s="235"/>
      <c r="M501" s="236"/>
      <c r="N501" s="237"/>
      <c r="O501" s="237"/>
      <c r="P501" s="237"/>
      <c r="Q501" s="237"/>
      <c r="R501" s="237"/>
      <c r="S501" s="237"/>
      <c r="T501" s="238"/>
      <c r="AT501" s="239" t="s">
        <v>210</v>
      </c>
      <c r="AU501" s="239" t="s">
        <v>83</v>
      </c>
      <c r="AV501" s="14" t="s">
        <v>216</v>
      </c>
      <c r="AW501" s="14" t="s">
        <v>38</v>
      </c>
      <c r="AX501" s="14" t="s">
        <v>75</v>
      </c>
      <c r="AY501" s="239" t="s">
        <v>195</v>
      </c>
    </row>
    <row r="502" spans="2:65" s="15" customFormat="1">
      <c r="B502" s="240"/>
      <c r="C502" s="241"/>
      <c r="D502" s="251" t="s">
        <v>210</v>
      </c>
      <c r="E502" s="252" t="s">
        <v>22</v>
      </c>
      <c r="F502" s="253" t="s">
        <v>217</v>
      </c>
      <c r="G502" s="241"/>
      <c r="H502" s="254">
        <v>8.1</v>
      </c>
      <c r="I502" s="245"/>
      <c r="J502" s="241"/>
      <c r="K502" s="241"/>
      <c r="L502" s="246"/>
      <c r="M502" s="247"/>
      <c r="N502" s="248"/>
      <c r="O502" s="248"/>
      <c r="P502" s="248"/>
      <c r="Q502" s="248"/>
      <c r="R502" s="248"/>
      <c r="S502" s="248"/>
      <c r="T502" s="249"/>
      <c r="AT502" s="250" t="s">
        <v>210</v>
      </c>
      <c r="AU502" s="250" t="s">
        <v>83</v>
      </c>
      <c r="AV502" s="15" t="s">
        <v>202</v>
      </c>
      <c r="AW502" s="15" t="s">
        <v>38</v>
      </c>
      <c r="AX502" s="15" t="s">
        <v>23</v>
      </c>
      <c r="AY502" s="250" t="s">
        <v>195</v>
      </c>
    </row>
    <row r="503" spans="2:65" s="1" customFormat="1" ht="28.8" customHeight="1">
      <c r="B503" s="36"/>
      <c r="C503" s="193" t="s">
        <v>694</v>
      </c>
      <c r="D503" s="193" t="s">
        <v>198</v>
      </c>
      <c r="E503" s="194" t="s">
        <v>695</v>
      </c>
      <c r="F503" s="195" t="s">
        <v>696</v>
      </c>
      <c r="G503" s="196" t="s">
        <v>206</v>
      </c>
      <c r="H503" s="197">
        <v>6.9</v>
      </c>
      <c r="I503" s="198"/>
      <c r="J503" s="199">
        <f>ROUND(I503*H503,2)</f>
        <v>0</v>
      </c>
      <c r="K503" s="195" t="s">
        <v>223</v>
      </c>
      <c r="L503" s="56"/>
      <c r="M503" s="200" t="s">
        <v>22</v>
      </c>
      <c r="N503" s="201" t="s">
        <v>46</v>
      </c>
      <c r="O503" s="37"/>
      <c r="P503" s="202">
        <f>O503*H503</f>
        <v>0</v>
      </c>
      <c r="Q503" s="202">
        <v>0</v>
      </c>
      <c r="R503" s="202">
        <f>Q503*H503</f>
        <v>0</v>
      </c>
      <c r="S503" s="202">
        <v>3.3000000000000002E-2</v>
      </c>
      <c r="T503" s="203">
        <f>S503*H503</f>
        <v>0.22770000000000001</v>
      </c>
      <c r="AR503" s="19" t="s">
        <v>202</v>
      </c>
      <c r="AT503" s="19" t="s">
        <v>198</v>
      </c>
      <c r="AU503" s="19" t="s">
        <v>83</v>
      </c>
      <c r="AY503" s="19" t="s">
        <v>195</v>
      </c>
      <c r="BE503" s="204">
        <f>IF(N503="základní",J503,0)</f>
        <v>0</v>
      </c>
      <c r="BF503" s="204">
        <f>IF(N503="snížená",J503,0)</f>
        <v>0</v>
      </c>
      <c r="BG503" s="204">
        <f>IF(N503="zákl. přenesená",J503,0)</f>
        <v>0</v>
      </c>
      <c r="BH503" s="204">
        <f>IF(N503="sníž. přenesená",J503,0)</f>
        <v>0</v>
      </c>
      <c r="BI503" s="204">
        <f>IF(N503="nulová",J503,0)</f>
        <v>0</v>
      </c>
      <c r="BJ503" s="19" t="s">
        <v>23</v>
      </c>
      <c r="BK503" s="204">
        <f>ROUND(I503*H503,2)</f>
        <v>0</v>
      </c>
      <c r="BL503" s="19" t="s">
        <v>202</v>
      </c>
      <c r="BM503" s="19" t="s">
        <v>697</v>
      </c>
    </row>
    <row r="504" spans="2:65" s="12" customFormat="1">
      <c r="B504" s="207"/>
      <c r="C504" s="208"/>
      <c r="D504" s="205" t="s">
        <v>210</v>
      </c>
      <c r="E504" s="209" t="s">
        <v>22</v>
      </c>
      <c r="F504" s="210" t="s">
        <v>342</v>
      </c>
      <c r="G504" s="208"/>
      <c r="H504" s="211" t="s">
        <v>22</v>
      </c>
      <c r="I504" s="212"/>
      <c r="J504" s="208"/>
      <c r="K504" s="208"/>
      <c r="L504" s="213"/>
      <c r="M504" s="214"/>
      <c r="N504" s="215"/>
      <c r="O504" s="215"/>
      <c r="P504" s="215"/>
      <c r="Q504" s="215"/>
      <c r="R504" s="215"/>
      <c r="S504" s="215"/>
      <c r="T504" s="216"/>
      <c r="AT504" s="217" t="s">
        <v>210</v>
      </c>
      <c r="AU504" s="217" t="s">
        <v>83</v>
      </c>
      <c r="AV504" s="12" t="s">
        <v>23</v>
      </c>
      <c r="AW504" s="12" t="s">
        <v>38</v>
      </c>
      <c r="AX504" s="12" t="s">
        <v>75</v>
      </c>
      <c r="AY504" s="217" t="s">
        <v>195</v>
      </c>
    </row>
    <row r="505" spans="2:65" s="13" customFormat="1">
      <c r="B505" s="218"/>
      <c r="C505" s="219"/>
      <c r="D505" s="205" t="s">
        <v>210</v>
      </c>
      <c r="E505" s="220" t="s">
        <v>22</v>
      </c>
      <c r="F505" s="221" t="s">
        <v>698</v>
      </c>
      <c r="G505" s="219"/>
      <c r="H505" s="222">
        <v>0.9</v>
      </c>
      <c r="I505" s="223"/>
      <c r="J505" s="219"/>
      <c r="K505" s="219"/>
      <c r="L505" s="224"/>
      <c r="M505" s="225"/>
      <c r="N505" s="226"/>
      <c r="O505" s="226"/>
      <c r="P505" s="226"/>
      <c r="Q505" s="226"/>
      <c r="R505" s="226"/>
      <c r="S505" s="226"/>
      <c r="T505" s="227"/>
      <c r="AT505" s="228" t="s">
        <v>210</v>
      </c>
      <c r="AU505" s="228" t="s">
        <v>83</v>
      </c>
      <c r="AV505" s="13" t="s">
        <v>83</v>
      </c>
      <c r="AW505" s="13" t="s">
        <v>38</v>
      </c>
      <c r="AX505" s="13" t="s">
        <v>75</v>
      </c>
      <c r="AY505" s="228" t="s">
        <v>195</v>
      </c>
    </row>
    <row r="506" spans="2:65" s="13" customFormat="1">
      <c r="B506" s="218"/>
      <c r="C506" s="219"/>
      <c r="D506" s="205" t="s">
        <v>210</v>
      </c>
      <c r="E506" s="220" t="s">
        <v>22</v>
      </c>
      <c r="F506" s="221" t="s">
        <v>699</v>
      </c>
      <c r="G506" s="219"/>
      <c r="H506" s="222">
        <v>0.9</v>
      </c>
      <c r="I506" s="223"/>
      <c r="J506" s="219"/>
      <c r="K506" s="219"/>
      <c r="L506" s="224"/>
      <c r="M506" s="225"/>
      <c r="N506" s="226"/>
      <c r="O506" s="226"/>
      <c r="P506" s="226"/>
      <c r="Q506" s="226"/>
      <c r="R506" s="226"/>
      <c r="S506" s="226"/>
      <c r="T506" s="227"/>
      <c r="AT506" s="228" t="s">
        <v>210</v>
      </c>
      <c r="AU506" s="228" t="s">
        <v>83</v>
      </c>
      <c r="AV506" s="13" t="s">
        <v>83</v>
      </c>
      <c r="AW506" s="13" t="s">
        <v>38</v>
      </c>
      <c r="AX506" s="13" t="s">
        <v>75</v>
      </c>
      <c r="AY506" s="228" t="s">
        <v>195</v>
      </c>
    </row>
    <row r="507" spans="2:65" s="13" customFormat="1">
      <c r="B507" s="218"/>
      <c r="C507" s="219"/>
      <c r="D507" s="205" t="s">
        <v>210</v>
      </c>
      <c r="E507" s="220" t="s">
        <v>22</v>
      </c>
      <c r="F507" s="221" t="s">
        <v>700</v>
      </c>
      <c r="G507" s="219"/>
      <c r="H507" s="222">
        <v>1.4</v>
      </c>
      <c r="I507" s="223"/>
      <c r="J507" s="219"/>
      <c r="K507" s="219"/>
      <c r="L507" s="224"/>
      <c r="M507" s="225"/>
      <c r="N507" s="226"/>
      <c r="O507" s="226"/>
      <c r="P507" s="226"/>
      <c r="Q507" s="226"/>
      <c r="R507" s="226"/>
      <c r="S507" s="226"/>
      <c r="T507" s="227"/>
      <c r="AT507" s="228" t="s">
        <v>210</v>
      </c>
      <c r="AU507" s="228" t="s">
        <v>83</v>
      </c>
      <c r="AV507" s="13" t="s">
        <v>83</v>
      </c>
      <c r="AW507" s="13" t="s">
        <v>38</v>
      </c>
      <c r="AX507" s="13" t="s">
        <v>75</v>
      </c>
      <c r="AY507" s="228" t="s">
        <v>195</v>
      </c>
    </row>
    <row r="508" spans="2:65" s="13" customFormat="1">
      <c r="B508" s="218"/>
      <c r="C508" s="219"/>
      <c r="D508" s="205" t="s">
        <v>210</v>
      </c>
      <c r="E508" s="220" t="s">
        <v>22</v>
      </c>
      <c r="F508" s="221" t="s">
        <v>701</v>
      </c>
      <c r="G508" s="219"/>
      <c r="H508" s="222">
        <v>0.9</v>
      </c>
      <c r="I508" s="223"/>
      <c r="J508" s="219"/>
      <c r="K508" s="219"/>
      <c r="L508" s="224"/>
      <c r="M508" s="225"/>
      <c r="N508" s="226"/>
      <c r="O508" s="226"/>
      <c r="P508" s="226"/>
      <c r="Q508" s="226"/>
      <c r="R508" s="226"/>
      <c r="S508" s="226"/>
      <c r="T508" s="227"/>
      <c r="AT508" s="228" t="s">
        <v>210</v>
      </c>
      <c r="AU508" s="228" t="s">
        <v>83</v>
      </c>
      <c r="AV508" s="13" t="s">
        <v>83</v>
      </c>
      <c r="AW508" s="13" t="s">
        <v>38</v>
      </c>
      <c r="AX508" s="13" t="s">
        <v>75</v>
      </c>
      <c r="AY508" s="228" t="s">
        <v>195</v>
      </c>
    </row>
    <row r="509" spans="2:65" s="13" customFormat="1">
      <c r="B509" s="218"/>
      <c r="C509" s="219"/>
      <c r="D509" s="205" t="s">
        <v>210</v>
      </c>
      <c r="E509" s="220" t="s">
        <v>22</v>
      </c>
      <c r="F509" s="221" t="s">
        <v>702</v>
      </c>
      <c r="G509" s="219"/>
      <c r="H509" s="222">
        <v>1.8</v>
      </c>
      <c r="I509" s="223"/>
      <c r="J509" s="219"/>
      <c r="K509" s="219"/>
      <c r="L509" s="224"/>
      <c r="M509" s="225"/>
      <c r="N509" s="226"/>
      <c r="O509" s="226"/>
      <c r="P509" s="226"/>
      <c r="Q509" s="226"/>
      <c r="R509" s="226"/>
      <c r="S509" s="226"/>
      <c r="T509" s="227"/>
      <c r="AT509" s="228" t="s">
        <v>210</v>
      </c>
      <c r="AU509" s="228" t="s">
        <v>83</v>
      </c>
      <c r="AV509" s="13" t="s">
        <v>83</v>
      </c>
      <c r="AW509" s="13" t="s">
        <v>38</v>
      </c>
      <c r="AX509" s="13" t="s">
        <v>75</v>
      </c>
      <c r="AY509" s="228" t="s">
        <v>195</v>
      </c>
    </row>
    <row r="510" spans="2:65" s="13" customFormat="1">
      <c r="B510" s="218"/>
      <c r="C510" s="219"/>
      <c r="D510" s="205" t="s">
        <v>210</v>
      </c>
      <c r="E510" s="220" t="s">
        <v>22</v>
      </c>
      <c r="F510" s="221" t="s">
        <v>703</v>
      </c>
      <c r="G510" s="219"/>
      <c r="H510" s="222">
        <v>1</v>
      </c>
      <c r="I510" s="223"/>
      <c r="J510" s="219"/>
      <c r="K510" s="219"/>
      <c r="L510" s="224"/>
      <c r="M510" s="225"/>
      <c r="N510" s="226"/>
      <c r="O510" s="226"/>
      <c r="P510" s="226"/>
      <c r="Q510" s="226"/>
      <c r="R510" s="226"/>
      <c r="S510" s="226"/>
      <c r="T510" s="227"/>
      <c r="AT510" s="228" t="s">
        <v>210</v>
      </c>
      <c r="AU510" s="228" t="s">
        <v>83</v>
      </c>
      <c r="AV510" s="13" t="s">
        <v>83</v>
      </c>
      <c r="AW510" s="13" t="s">
        <v>38</v>
      </c>
      <c r="AX510" s="13" t="s">
        <v>75</v>
      </c>
      <c r="AY510" s="228" t="s">
        <v>195</v>
      </c>
    </row>
    <row r="511" spans="2:65" s="14" customFormat="1">
      <c r="B511" s="229"/>
      <c r="C511" s="230"/>
      <c r="D511" s="205" t="s">
        <v>210</v>
      </c>
      <c r="E511" s="231" t="s">
        <v>22</v>
      </c>
      <c r="F511" s="232" t="s">
        <v>215</v>
      </c>
      <c r="G511" s="230"/>
      <c r="H511" s="233">
        <v>6.9</v>
      </c>
      <c r="I511" s="234"/>
      <c r="J511" s="230"/>
      <c r="K511" s="230"/>
      <c r="L511" s="235"/>
      <c r="M511" s="236"/>
      <c r="N511" s="237"/>
      <c r="O511" s="237"/>
      <c r="P511" s="237"/>
      <c r="Q511" s="237"/>
      <c r="R511" s="237"/>
      <c r="S511" s="237"/>
      <c r="T511" s="238"/>
      <c r="AT511" s="239" t="s">
        <v>210</v>
      </c>
      <c r="AU511" s="239" t="s">
        <v>83</v>
      </c>
      <c r="AV511" s="14" t="s">
        <v>216</v>
      </c>
      <c r="AW511" s="14" t="s">
        <v>38</v>
      </c>
      <c r="AX511" s="14" t="s">
        <v>75</v>
      </c>
      <c r="AY511" s="239" t="s">
        <v>195</v>
      </c>
    </row>
    <row r="512" spans="2:65" s="15" customFormat="1">
      <c r="B512" s="240"/>
      <c r="C512" s="241"/>
      <c r="D512" s="251" t="s">
        <v>210</v>
      </c>
      <c r="E512" s="252" t="s">
        <v>22</v>
      </c>
      <c r="F512" s="253" t="s">
        <v>217</v>
      </c>
      <c r="G512" s="241"/>
      <c r="H512" s="254">
        <v>6.9</v>
      </c>
      <c r="I512" s="245"/>
      <c r="J512" s="241"/>
      <c r="K512" s="241"/>
      <c r="L512" s="246"/>
      <c r="M512" s="247"/>
      <c r="N512" s="248"/>
      <c r="O512" s="248"/>
      <c r="P512" s="248"/>
      <c r="Q512" s="248"/>
      <c r="R512" s="248"/>
      <c r="S512" s="248"/>
      <c r="T512" s="249"/>
      <c r="AT512" s="250" t="s">
        <v>210</v>
      </c>
      <c r="AU512" s="250" t="s">
        <v>83</v>
      </c>
      <c r="AV512" s="15" t="s">
        <v>202</v>
      </c>
      <c r="AW512" s="15" t="s">
        <v>38</v>
      </c>
      <c r="AX512" s="15" t="s">
        <v>23</v>
      </c>
      <c r="AY512" s="250" t="s">
        <v>195</v>
      </c>
    </row>
    <row r="513" spans="2:65" s="1" customFormat="1" ht="40.200000000000003" customHeight="1">
      <c r="B513" s="36"/>
      <c r="C513" s="193" t="s">
        <v>704</v>
      </c>
      <c r="D513" s="193" t="s">
        <v>198</v>
      </c>
      <c r="E513" s="194" t="s">
        <v>705</v>
      </c>
      <c r="F513" s="195" t="s">
        <v>706</v>
      </c>
      <c r="G513" s="196" t="s">
        <v>206</v>
      </c>
      <c r="H513" s="197">
        <v>4.0999999999999996</v>
      </c>
      <c r="I513" s="198"/>
      <c r="J513" s="199">
        <f>ROUND(I513*H513,2)</f>
        <v>0</v>
      </c>
      <c r="K513" s="195" t="s">
        <v>223</v>
      </c>
      <c r="L513" s="56"/>
      <c r="M513" s="200" t="s">
        <v>22</v>
      </c>
      <c r="N513" s="201" t="s">
        <v>46</v>
      </c>
      <c r="O513" s="37"/>
      <c r="P513" s="202">
        <f>O513*H513</f>
        <v>0</v>
      </c>
      <c r="Q513" s="202">
        <v>4.938E-2</v>
      </c>
      <c r="R513" s="202">
        <f>Q513*H513</f>
        <v>0.20245799999999997</v>
      </c>
      <c r="S513" s="202">
        <v>0</v>
      </c>
      <c r="T513" s="203">
        <f>S513*H513</f>
        <v>0</v>
      </c>
      <c r="AR513" s="19" t="s">
        <v>202</v>
      </c>
      <c r="AT513" s="19" t="s">
        <v>198</v>
      </c>
      <c r="AU513" s="19" t="s">
        <v>83</v>
      </c>
      <c r="AY513" s="19" t="s">
        <v>195</v>
      </c>
      <c r="BE513" s="204">
        <f>IF(N513="základní",J513,0)</f>
        <v>0</v>
      </c>
      <c r="BF513" s="204">
        <f>IF(N513="snížená",J513,0)</f>
        <v>0</v>
      </c>
      <c r="BG513" s="204">
        <f>IF(N513="zákl. přenesená",J513,0)</f>
        <v>0</v>
      </c>
      <c r="BH513" s="204">
        <f>IF(N513="sníž. přenesená",J513,0)</f>
        <v>0</v>
      </c>
      <c r="BI513" s="204">
        <f>IF(N513="nulová",J513,0)</f>
        <v>0</v>
      </c>
      <c r="BJ513" s="19" t="s">
        <v>23</v>
      </c>
      <c r="BK513" s="204">
        <f>ROUND(I513*H513,2)</f>
        <v>0</v>
      </c>
      <c r="BL513" s="19" t="s">
        <v>202</v>
      </c>
      <c r="BM513" s="19" t="s">
        <v>707</v>
      </c>
    </row>
    <row r="514" spans="2:65" s="1" customFormat="1" ht="132">
      <c r="B514" s="36"/>
      <c r="C514" s="58"/>
      <c r="D514" s="205" t="s">
        <v>225</v>
      </c>
      <c r="E514" s="58"/>
      <c r="F514" s="206" t="s">
        <v>708</v>
      </c>
      <c r="G514" s="58"/>
      <c r="H514" s="58"/>
      <c r="I514" s="163"/>
      <c r="J514" s="58"/>
      <c r="K514" s="58"/>
      <c r="L514" s="56"/>
      <c r="M514" s="73"/>
      <c r="N514" s="37"/>
      <c r="O514" s="37"/>
      <c r="P514" s="37"/>
      <c r="Q514" s="37"/>
      <c r="R514" s="37"/>
      <c r="S514" s="37"/>
      <c r="T514" s="74"/>
      <c r="AT514" s="19" t="s">
        <v>225</v>
      </c>
      <c r="AU514" s="19" t="s">
        <v>83</v>
      </c>
    </row>
    <row r="515" spans="2:65" s="12" customFormat="1">
      <c r="B515" s="207"/>
      <c r="C515" s="208"/>
      <c r="D515" s="205" t="s">
        <v>210</v>
      </c>
      <c r="E515" s="209" t="s">
        <v>22</v>
      </c>
      <c r="F515" s="210" t="s">
        <v>342</v>
      </c>
      <c r="G515" s="208"/>
      <c r="H515" s="211" t="s">
        <v>22</v>
      </c>
      <c r="I515" s="212"/>
      <c r="J515" s="208"/>
      <c r="K515" s="208"/>
      <c r="L515" s="213"/>
      <c r="M515" s="214"/>
      <c r="N515" s="215"/>
      <c r="O515" s="215"/>
      <c r="P515" s="215"/>
      <c r="Q515" s="215"/>
      <c r="R515" s="215"/>
      <c r="S515" s="215"/>
      <c r="T515" s="216"/>
      <c r="AT515" s="217" t="s">
        <v>210</v>
      </c>
      <c r="AU515" s="217" t="s">
        <v>83</v>
      </c>
      <c r="AV515" s="12" t="s">
        <v>23</v>
      </c>
      <c r="AW515" s="12" t="s">
        <v>38</v>
      </c>
      <c r="AX515" s="12" t="s">
        <v>75</v>
      </c>
      <c r="AY515" s="217" t="s">
        <v>195</v>
      </c>
    </row>
    <row r="516" spans="2:65" s="13" customFormat="1">
      <c r="B516" s="218"/>
      <c r="C516" s="219"/>
      <c r="D516" s="205" t="s">
        <v>210</v>
      </c>
      <c r="E516" s="220" t="s">
        <v>22</v>
      </c>
      <c r="F516" s="221" t="s">
        <v>709</v>
      </c>
      <c r="G516" s="219"/>
      <c r="H516" s="222">
        <v>0.9</v>
      </c>
      <c r="I516" s="223"/>
      <c r="J516" s="219"/>
      <c r="K516" s="219"/>
      <c r="L516" s="224"/>
      <c r="M516" s="225"/>
      <c r="N516" s="226"/>
      <c r="O516" s="226"/>
      <c r="P516" s="226"/>
      <c r="Q516" s="226"/>
      <c r="R516" s="226"/>
      <c r="S516" s="226"/>
      <c r="T516" s="227"/>
      <c r="AT516" s="228" t="s">
        <v>210</v>
      </c>
      <c r="AU516" s="228" t="s">
        <v>83</v>
      </c>
      <c r="AV516" s="13" t="s">
        <v>83</v>
      </c>
      <c r="AW516" s="13" t="s">
        <v>38</v>
      </c>
      <c r="AX516" s="13" t="s">
        <v>75</v>
      </c>
      <c r="AY516" s="228" t="s">
        <v>195</v>
      </c>
    </row>
    <row r="517" spans="2:65" s="13" customFormat="1">
      <c r="B517" s="218"/>
      <c r="C517" s="219"/>
      <c r="D517" s="205" t="s">
        <v>210</v>
      </c>
      <c r="E517" s="220" t="s">
        <v>22</v>
      </c>
      <c r="F517" s="221" t="s">
        <v>710</v>
      </c>
      <c r="G517" s="219"/>
      <c r="H517" s="222">
        <v>2.2000000000000002</v>
      </c>
      <c r="I517" s="223"/>
      <c r="J517" s="219"/>
      <c r="K517" s="219"/>
      <c r="L517" s="224"/>
      <c r="M517" s="225"/>
      <c r="N517" s="226"/>
      <c r="O517" s="226"/>
      <c r="P517" s="226"/>
      <c r="Q517" s="226"/>
      <c r="R517" s="226"/>
      <c r="S517" s="226"/>
      <c r="T517" s="227"/>
      <c r="AT517" s="228" t="s">
        <v>210</v>
      </c>
      <c r="AU517" s="228" t="s">
        <v>83</v>
      </c>
      <c r="AV517" s="13" t="s">
        <v>83</v>
      </c>
      <c r="AW517" s="13" t="s">
        <v>38</v>
      </c>
      <c r="AX517" s="13" t="s">
        <v>75</v>
      </c>
      <c r="AY517" s="228" t="s">
        <v>195</v>
      </c>
    </row>
    <row r="518" spans="2:65" s="13" customFormat="1">
      <c r="B518" s="218"/>
      <c r="C518" s="219"/>
      <c r="D518" s="205" t="s">
        <v>210</v>
      </c>
      <c r="E518" s="220" t="s">
        <v>22</v>
      </c>
      <c r="F518" s="221" t="s">
        <v>711</v>
      </c>
      <c r="G518" s="219"/>
      <c r="H518" s="222">
        <v>1</v>
      </c>
      <c r="I518" s="223"/>
      <c r="J518" s="219"/>
      <c r="K518" s="219"/>
      <c r="L518" s="224"/>
      <c r="M518" s="225"/>
      <c r="N518" s="226"/>
      <c r="O518" s="226"/>
      <c r="P518" s="226"/>
      <c r="Q518" s="226"/>
      <c r="R518" s="226"/>
      <c r="S518" s="226"/>
      <c r="T518" s="227"/>
      <c r="AT518" s="228" t="s">
        <v>210</v>
      </c>
      <c r="AU518" s="228" t="s">
        <v>83</v>
      </c>
      <c r="AV518" s="13" t="s">
        <v>83</v>
      </c>
      <c r="AW518" s="13" t="s">
        <v>38</v>
      </c>
      <c r="AX518" s="13" t="s">
        <v>75</v>
      </c>
      <c r="AY518" s="228" t="s">
        <v>195</v>
      </c>
    </row>
    <row r="519" spans="2:65" s="14" customFormat="1">
      <c r="B519" s="229"/>
      <c r="C519" s="230"/>
      <c r="D519" s="205" t="s">
        <v>210</v>
      </c>
      <c r="E519" s="231" t="s">
        <v>22</v>
      </c>
      <c r="F519" s="232" t="s">
        <v>215</v>
      </c>
      <c r="G519" s="230"/>
      <c r="H519" s="233">
        <v>4.0999999999999996</v>
      </c>
      <c r="I519" s="234"/>
      <c r="J519" s="230"/>
      <c r="K519" s="230"/>
      <c r="L519" s="235"/>
      <c r="M519" s="236"/>
      <c r="N519" s="237"/>
      <c r="O519" s="237"/>
      <c r="P519" s="237"/>
      <c r="Q519" s="237"/>
      <c r="R519" s="237"/>
      <c r="S519" s="237"/>
      <c r="T519" s="238"/>
      <c r="AT519" s="239" t="s">
        <v>210</v>
      </c>
      <c r="AU519" s="239" t="s">
        <v>83</v>
      </c>
      <c r="AV519" s="14" t="s">
        <v>216</v>
      </c>
      <c r="AW519" s="14" t="s">
        <v>38</v>
      </c>
      <c r="AX519" s="14" t="s">
        <v>75</v>
      </c>
      <c r="AY519" s="239" t="s">
        <v>195</v>
      </c>
    </row>
    <row r="520" spans="2:65" s="15" customFormat="1">
      <c r="B520" s="240"/>
      <c r="C520" s="241"/>
      <c r="D520" s="251" t="s">
        <v>210</v>
      </c>
      <c r="E520" s="252" t="s">
        <v>22</v>
      </c>
      <c r="F520" s="253" t="s">
        <v>217</v>
      </c>
      <c r="G520" s="241"/>
      <c r="H520" s="254">
        <v>4.0999999999999996</v>
      </c>
      <c r="I520" s="245"/>
      <c r="J520" s="241"/>
      <c r="K520" s="241"/>
      <c r="L520" s="246"/>
      <c r="M520" s="247"/>
      <c r="N520" s="248"/>
      <c r="O520" s="248"/>
      <c r="P520" s="248"/>
      <c r="Q520" s="248"/>
      <c r="R520" s="248"/>
      <c r="S520" s="248"/>
      <c r="T520" s="249"/>
      <c r="AT520" s="250" t="s">
        <v>210</v>
      </c>
      <c r="AU520" s="250" t="s">
        <v>83</v>
      </c>
      <c r="AV520" s="15" t="s">
        <v>202</v>
      </c>
      <c r="AW520" s="15" t="s">
        <v>38</v>
      </c>
      <c r="AX520" s="15" t="s">
        <v>23</v>
      </c>
      <c r="AY520" s="250" t="s">
        <v>195</v>
      </c>
    </row>
    <row r="521" spans="2:65" s="1" customFormat="1" ht="20.399999999999999" customHeight="1">
      <c r="B521" s="36"/>
      <c r="C521" s="193" t="s">
        <v>712</v>
      </c>
      <c r="D521" s="193" t="s">
        <v>198</v>
      </c>
      <c r="E521" s="194" t="s">
        <v>713</v>
      </c>
      <c r="F521" s="195" t="s">
        <v>714</v>
      </c>
      <c r="G521" s="196" t="s">
        <v>206</v>
      </c>
      <c r="H521" s="197">
        <v>6.9</v>
      </c>
      <c r="I521" s="198"/>
      <c r="J521" s="199">
        <f>ROUND(I521*H521,2)</f>
        <v>0</v>
      </c>
      <c r="K521" s="195" t="s">
        <v>223</v>
      </c>
      <c r="L521" s="56"/>
      <c r="M521" s="200" t="s">
        <v>22</v>
      </c>
      <c r="N521" s="201" t="s">
        <v>46</v>
      </c>
      <c r="O521" s="37"/>
      <c r="P521" s="202">
        <f>O521*H521</f>
        <v>0</v>
      </c>
      <c r="Q521" s="202">
        <v>0</v>
      </c>
      <c r="R521" s="202">
        <f>Q521*H521</f>
        <v>0</v>
      </c>
      <c r="S521" s="202">
        <v>0</v>
      </c>
      <c r="T521" s="203">
        <f>S521*H521</f>
        <v>0</v>
      </c>
      <c r="AR521" s="19" t="s">
        <v>202</v>
      </c>
      <c r="AT521" s="19" t="s">
        <v>198</v>
      </c>
      <c r="AU521" s="19" t="s">
        <v>83</v>
      </c>
      <c r="AY521" s="19" t="s">
        <v>195</v>
      </c>
      <c r="BE521" s="204">
        <f>IF(N521="základní",J521,0)</f>
        <v>0</v>
      </c>
      <c r="BF521" s="204">
        <f>IF(N521="snížená",J521,0)</f>
        <v>0</v>
      </c>
      <c r="BG521" s="204">
        <f>IF(N521="zákl. přenesená",J521,0)</f>
        <v>0</v>
      </c>
      <c r="BH521" s="204">
        <f>IF(N521="sníž. přenesená",J521,0)</f>
        <v>0</v>
      </c>
      <c r="BI521" s="204">
        <f>IF(N521="nulová",J521,0)</f>
        <v>0</v>
      </c>
      <c r="BJ521" s="19" t="s">
        <v>23</v>
      </c>
      <c r="BK521" s="204">
        <f>ROUND(I521*H521,2)</f>
        <v>0</v>
      </c>
      <c r="BL521" s="19" t="s">
        <v>202</v>
      </c>
      <c r="BM521" s="19" t="s">
        <v>715</v>
      </c>
    </row>
    <row r="522" spans="2:65" s="12" customFormat="1">
      <c r="B522" s="207"/>
      <c r="C522" s="208"/>
      <c r="D522" s="205" t="s">
        <v>210</v>
      </c>
      <c r="E522" s="209" t="s">
        <v>22</v>
      </c>
      <c r="F522" s="210" t="s">
        <v>342</v>
      </c>
      <c r="G522" s="208"/>
      <c r="H522" s="211" t="s">
        <v>22</v>
      </c>
      <c r="I522" s="212"/>
      <c r="J522" s="208"/>
      <c r="K522" s="208"/>
      <c r="L522" s="213"/>
      <c r="M522" s="214"/>
      <c r="N522" s="215"/>
      <c r="O522" s="215"/>
      <c r="P522" s="215"/>
      <c r="Q522" s="215"/>
      <c r="R522" s="215"/>
      <c r="S522" s="215"/>
      <c r="T522" s="216"/>
      <c r="AT522" s="217" t="s">
        <v>210</v>
      </c>
      <c r="AU522" s="217" t="s">
        <v>83</v>
      </c>
      <c r="AV522" s="12" t="s">
        <v>23</v>
      </c>
      <c r="AW522" s="12" t="s">
        <v>38</v>
      </c>
      <c r="AX522" s="12" t="s">
        <v>75</v>
      </c>
      <c r="AY522" s="217" t="s">
        <v>195</v>
      </c>
    </row>
    <row r="523" spans="2:65" s="13" customFormat="1">
      <c r="B523" s="218"/>
      <c r="C523" s="219"/>
      <c r="D523" s="205" t="s">
        <v>210</v>
      </c>
      <c r="E523" s="220" t="s">
        <v>22</v>
      </c>
      <c r="F523" s="221" t="s">
        <v>698</v>
      </c>
      <c r="G523" s="219"/>
      <c r="H523" s="222">
        <v>0.9</v>
      </c>
      <c r="I523" s="223"/>
      <c r="J523" s="219"/>
      <c r="K523" s="219"/>
      <c r="L523" s="224"/>
      <c r="M523" s="225"/>
      <c r="N523" s="226"/>
      <c r="O523" s="226"/>
      <c r="P523" s="226"/>
      <c r="Q523" s="226"/>
      <c r="R523" s="226"/>
      <c r="S523" s="226"/>
      <c r="T523" s="227"/>
      <c r="AT523" s="228" t="s">
        <v>210</v>
      </c>
      <c r="AU523" s="228" t="s">
        <v>83</v>
      </c>
      <c r="AV523" s="13" t="s">
        <v>83</v>
      </c>
      <c r="AW523" s="13" t="s">
        <v>38</v>
      </c>
      <c r="AX523" s="13" t="s">
        <v>75</v>
      </c>
      <c r="AY523" s="228" t="s">
        <v>195</v>
      </c>
    </row>
    <row r="524" spans="2:65" s="13" customFormat="1">
      <c r="B524" s="218"/>
      <c r="C524" s="219"/>
      <c r="D524" s="205" t="s">
        <v>210</v>
      </c>
      <c r="E524" s="220" t="s">
        <v>22</v>
      </c>
      <c r="F524" s="221" t="s">
        <v>699</v>
      </c>
      <c r="G524" s="219"/>
      <c r="H524" s="222">
        <v>0.9</v>
      </c>
      <c r="I524" s="223"/>
      <c r="J524" s="219"/>
      <c r="K524" s="219"/>
      <c r="L524" s="224"/>
      <c r="M524" s="225"/>
      <c r="N524" s="226"/>
      <c r="O524" s="226"/>
      <c r="P524" s="226"/>
      <c r="Q524" s="226"/>
      <c r="R524" s="226"/>
      <c r="S524" s="226"/>
      <c r="T524" s="227"/>
      <c r="AT524" s="228" t="s">
        <v>210</v>
      </c>
      <c r="AU524" s="228" t="s">
        <v>83</v>
      </c>
      <c r="AV524" s="13" t="s">
        <v>83</v>
      </c>
      <c r="AW524" s="13" t="s">
        <v>38</v>
      </c>
      <c r="AX524" s="13" t="s">
        <v>75</v>
      </c>
      <c r="AY524" s="228" t="s">
        <v>195</v>
      </c>
    </row>
    <row r="525" spans="2:65" s="13" customFormat="1">
      <c r="B525" s="218"/>
      <c r="C525" s="219"/>
      <c r="D525" s="205" t="s">
        <v>210</v>
      </c>
      <c r="E525" s="220" t="s">
        <v>22</v>
      </c>
      <c r="F525" s="221" t="s">
        <v>700</v>
      </c>
      <c r="G525" s="219"/>
      <c r="H525" s="222">
        <v>1.4</v>
      </c>
      <c r="I525" s="223"/>
      <c r="J525" s="219"/>
      <c r="K525" s="219"/>
      <c r="L525" s="224"/>
      <c r="M525" s="225"/>
      <c r="N525" s="226"/>
      <c r="O525" s="226"/>
      <c r="P525" s="226"/>
      <c r="Q525" s="226"/>
      <c r="R525" s="226"/>
      <c r="S525" s="226"/>
      <c r="T525" s="227"/>
      <c r="AT525" s="228" t="s">
        <v>210</v>
      </c>
      <c r="AU525" s="228" t="s">
        <v>83</v>
      </c>
      <c r="AV525" s="13" t="s">
        <v>83</v>
      </c>
      <c r="AW525" s="13" t="s">
        <v>38</v>
      </c>
      <c r="AX525" s="13" t="s">
        <v>75</v>
      </c>
      <c r="AY525" s="228" t="s">
        <v>195</v>
      </c>
    </row>
    <row r="526" spans="2:65" s="13" customFormat="1">
      <c r="B526" s="218"/>
      <c r="C526" s="219"/>
      <c r="D526" s="205" t="s">
        <v>210</v>
      </c>
      <c r="E526" s="220" t="s">
        <v>22</v>
      </c>
      <c r="F526" s="221" t="s">
        <v>701</v>
      </c>
      <c r="G526" s="219"/>
      <c r="H526" s="222">
        <v>0.9</v>
      </c>
      <c r="I526" s="223"/>
      <c r="J526" s="219"/>
      <c r="K526" s="219"/>
      <c r="L526" s="224"/>
      <c r="M526" s="225"/>
      <c r="N526" s="226"/>
      <c r="O526" s="226"/>
      <c r="P526" s="226"/>
      <c r="Q526" s="226"/>
      <c r="R526" s="226"/>
      <c r="S526" s="226"/>
      <c r="T526" s="227"/>
      <c r="AT526" s="228" t="s">
        <v>210</v>
      </c>
      <c r="AU526" s="228" t="s">
        <v>83</v>
      </c>
      <c r="AV526" s="13" t="s">
        <v>83</v>
      </c>
      <c r="AW526" s="13" t="s">
        <v>38</v>
      </c>
      <c r="AX526" s="13" t="s">
        <v>75</v>
      </c>
      <c r="AY526" s="228" t="s">
        <v>195</v>
      </c>
    </row>
    <row r="527" spans="2:65" s="13" customFormat="1">
      <c r="B527" s="218"/>
      <c r="C527" s="219"/>
      <c r="D527" s="205" t="s">
        <v>210</v>
      </c>
      <c r="E527" s="220" t="s">
        <v>22</v>
      </c>
      <c r="F527" s="221" t="s">
        <v>702</v>
      </c>
      <c r="G527" s="219"/>
      <c r="H527" s="222">
        <v>1.8</v>
      </c>
      <c r="I527" s="223"/>
      <c r="J527" s="219"/>
      <c r="K527" s="219"/>
      <c r="L527" s="224"/>
      <c r="M527" s="225"/>
      <c r="N527" s="226"/>
      <c r="O527" s="226"/>
      <c r="P527" s="226"/>
      <c r="Q527" s="226"/>
      <c r="R527" s="226"/>
      <c r="S527" s="226"/>
      <c r="T527" s="227"/>
      <c r="AT527" s="228" t="s">
        <v>210</v>
      </c>
      <c r="AU527" s="228" t="s">
        <v>83</v>
      </c>
      <c r="AV527" s="13" t="s">
        <v>83</v>
      </c>
      <c r="AW527" s="13" t="s">
        <v>38</v>
      </c>
      <c r="AX527" s="13" t="s">
        <v>75</v>
      </c>
      <c r="AY527" s="228" t="s">
        <v>195</v>
      </c>
    </row>
    <row r="528" spans="2:65" s="13" customFormat="1">
      <c r="B528" s="218"/>
      <c r="C528" s="219"/>
      <c r="D528" s="205" t="s">
        <v>210</v>
      </c>
      <c r="E528" s="220" t="s">
        <v>22</v>
      </c>
      <c r="F528" s="221" t="s">
        <v>703</v>
      </c>
      <c r="G528" s="219"/>
      <c r="H528" s="222">
        <v>1</v>
      </c>
      <c r="I528" s="223"/>
      <c r="J528" s="219"/>
      <c r="K528" s="219"/>
      <c r="L528" s="224"/>
      <c r="M528" s="225"/>
      <c r="N528" s="226"/>
      <c r="O528" s="226"/>
      <c r="P528" s="226"/>
      <c r="Q528" s="226"/>
      <c r="R528" s="226"/>
      <c r="S528" s="226"/>
      <c r="T528" s="227"/>
      <c r="AT528" s="228" t="s">
        <v>210</v>
      </c>
      <c r="AU528" s="228" t="s">
        <v>83</v>
      </c>
      <c r="AV528" s="13" t="s">
        <v>83</v>
      </c>
      <c r="AW528" s="13" t="s">
        <v>38</v>
      </c>
      <c r="AX528" s="13" t="s">
        <v>75</v>
      </c>
      <c r="AY528" s="228" t="s">
        <v>195</v>
      </c>
    </row>
    <row r="529" spans="2:65" s="14" customFormat="1">
      <c r="B529" s="229"/>
      <c r="C529" s="230"/>
      <c r="D529" s="205" t="s">
        <v>210</v>
      </c>
      <c r="E529" s="231" t="s">
        <v>22</v>
      </c>
      <c r="F529" s="232" t="s">
        <v>215</v>
      </c>
      <c r="G529" s="230"/>
      <c r="H529" s="233">
        <v>6.9</v>
      </c>
      <c r="I529" s="234"/>
      <c r="J529" s="230"/>
      <c r="K529" s="230"/>
      <c r="L529" s="235"/>
      <c r="M529" s="236"/>
      <c r="N529" s="237"/>
      <c r="O529" s="237"/>
      <c r="P529" s="237"/>
      <c r="Q529" s="237"/>
      <c r="R529" s="237"/>
      <c r="S529" s="237"/>
      <c r="T529" s="238"/>
      <c r="AT529" s="239" t="s">
        <v>210</v>
      </c>
      <c r="AU529" s="239" t="s">
        <v>83</v>
      </c>
      <c r="AV529" s="14" t="s">
        <v>216</v>
      </c>
      <c r="AW529" s="14" t="s">
        <v>38</v>
      </c>
      <c r="AX529" s="14" t="s">
        <v>75</v>
      </c>
      <c r="AY529" s="239" t="s">
        <v>195</v>
      </c>
    </row>
    <row r="530" spans="2:65" s="15" customFormat="1">
      <c r="B530" s="240"/>
      <c r="C530" s="241"/>
      <c r="D530" s="251" t="s">
        <v>210</v>
      </c>
      <c r="E530" s="252" t="s">
        <v>22</v>
      </c>
      <c r="F530" s="253" t="s">
        <v>217</v>
      </c>
      <c r="G530" s="241"/>
      <c r="H530" s="254">
        <v>6.9</v>
      </c>
      <c r="I530" s="245"/>
      <c r="J530" s="241"/>
      <c r="K530" s="241"/>
      <c r="L530" s="246"/>
      <c r="M530" s="247"/>
      <c r="N530" s="248"/>
      <c r="O530" s="248"/>
      <c r="P530" s="248"/>
      <c r="Q530" s="248"/>
      <c r="R530" s="248"/>
      <c r="S530" s="248"/>
      <c r="T530" s="249"/>
      <c r="AT530" s="250" t="s">
        <v>210</v>
      </c>
      <c r="AU530" s="250" t="s">
        <v>83</v>
      </c>
      <c r="AV530" s="15" t="s">
        <v>202</v>
      </c>
      <c r="AW530" s="15" t="s">
        <v>38</v>
      </c>
      <c r="AX530" s="15" t="s">
        <v>23</v>
      </c>
      <c r="AY530" s="250" t="s">
        <v>195</v>
      </c>
    </row>
    <row r="531" spans="2:65" s="1" customFormat="1" ht="28.8" customHeight="1">
      <c r="B531" s="36"/>
      <c r="C531" s="193" t="s">
        <v>716</v>
      </c>
      <c r="D531" s="193" t="s">
        <v>198</v>
      </c>
      <c r="E531" s="194" t="s">
        <v>717</v>
      </c>
      <c r="F531" s="195" t="s">
        <v>718</v>
      </c>
      <c r="G531" s="196" t="s">
        <v>222</v>
      </c>
      <c r="H531" s="197">
        <v>430.77300000000002</v>
      </c>
      <c r="I531" s="198"/>
      <c r="J531" s="199">
        <f>ROUND(I531*H531,2)</f>
        <v>0</v>
      </c>
      <c r="K531" s="195" t="s">
        <v>223</v>
      </c>
      <c r="L531" s="56"/>
      <c r="M531" s="200" t="s">
        <v>22</v>
      </c>
      <c r="N531" s="201" t="s">
        <v>46</v>
      </c>
      <c r="O531" s="37"/>
      <c r="P531" s="202">
        <f>O531*H531</f>
        <v>0</v>
      </c>
      <c r="Q531" s="202">
        <v>0</v>
      </c>
      <c r="R531" s="202">
        <f>Q531*H531</f>
        <v>0</v>
      </c>
      <c r="S531" s="202">
        <v>4.5999999999999999E-2</v>
      </c>
      <c r="T531" s="203">
        <f>S531*H531</f>
        <v>19.815557999999999</v>
      </c>
      <c r="AR531" s="19" t="s">
        <v>202</v>
      </c>
      <c r="AT531" s="19" t="s">
        <v>198</v>
      </c>
      <c r="AU531" s="19" t="s">
        <v>83</v>
      </c>
      <c r="AY531" s="19" t="s">
        <v>195</v>
      </c>
      <c r="BE531" s="204">
        <f>IF(N531="základní",J531,0)</f>
        <v>0</v>
      </c>
      <c r="BF531" s="204">
        <f>IF(N531="snížená",J531,0)</f>
        <v>0</v>
      </c>
      <c r="BG531" s="204">
        <f>IF(N531="zákl. přenesená",J531,0)</f>
        <v>0</v>
      </c>
      <c r="BH531" s="204">
        <f>IF(N531="sníž. přenesená",J531,0)</f>
        <v>0</v>
      </c>
      <c r="BI531" s="204">
        <f>IF(N531="nulová",J531,0)</f>
        <v>0</v>
      </c>
      <c r="BJ531" s="19" t="s">
        <v>23</v>
      </c>
      <c r="BK531" s="204">
        <f>ROUND(I531*H531,2)</f>
        <v>0</v>
      </c>
      <c r="BL531" s="19" t="s">
        <v>202</v>
      </c>
      <c r="BM531" s="19" t="s">
        <v>719</v>
      </c>
    </row>
    <row r="532" spans="2:65" s="1" customFormat="1" ht="36">
      <c r="B532" s="36"/>
      <c r="C532" s="58"/>
      <c r="D532" s="205" t="s">
        <v>225</v>
      </c>
      <c r="E532" s="58"/>
      <c r="F532" s="206" t="s">
        <v>720</v>
      </c>
      <c r="G532" s="58"/>
      <c r="H532" s="58"/>
      <c r="I532" s="163"/>
      <c r="J532" s="58"/>
      <c r="K532" s="58"/>
      <c r="L532" s="56"/>
      <c r="M532" s="73"/>
      <c r="N532" s="37"/>
      <c r="O532" s="37"/>
      <c r="P532" s="37"/>
      <c r="Q532" s="37"/>
      <c r="R532" s="37"/>
      <c r="S532" s="37"/>
      <c r="T532" s="74"/>
      <c r="AT532" s="19" t="s">
        <v>225</v>
      </c>
      <c r="AU532" s="19" t="s">
        <v>83</v>
      </c>
    </row>
    <row r="533" spans="2:65" s="12" customFormat="1">
      <c r="B533" s="207"/>
      <c r="C533" s="208"/>
      <c r="D533" s="205" t="s">
        <v>210</v>
      </c>
      <c r="E533" s="209" t="s">
        <v>22</v>
      </c>
      <c r="F533" s="210" t="s">
        <v>721</v>
      </c>
      <c r="G533" s="208"/>
      <c r="H533" s="211" t="s">
        <v>22</v>
      </c>
      <c r="I533" s="212"/>
      <c r="J533" s="208"/>
      <c r="K533" s="208"/>
      <c r="L533" s="213"/>
      <c r="M533" s="214"/>
      <c r="N533" s="215"/>
      <c r="O533" s="215"/>
      <c r="P533" s="215"/>
      <c r="Q533" s="215"/>
      <c r="R533" s="215"/>
      <c r="S533" s="215"/>
      <c r="T533" s="216"/>
      <c r="AT533" s="217" t="s">
        <v>210</v>
      </c>
      <c r="AU533" s="217" t="s">
        <v>83</v>
      </c>
      <c r="AV533" s="12" t="s">
        <v>23</v>
      </c>
      <c r="AW533" s="12" t="s">
        <v>38</v>
      </c>
      <c r="AX533" s="12" t="s">
        <v>75</v>
      </c>
      <c r="AY533" s="217" t="s">
        <v>195</v>
      </c>
    </row>
    <row r="534" spans="2:65" s="13" customFormat="1">
      <c r="B534" s="218"/>
      <c r="C534" s="219"/>
      <c r="D534" s="205" t="s">
        <v>210</v>
      </c>
      <c r="E534" s="220" t="s">
        <v>22</v>
      </c>
      <c r="F534" s="221" t="s">
        <v>722</v>
      </c>
      <c r="G534" s="219"/>
      <c r="H534" s="222">
        <v>40.848999999999997</v>
      </c>
      <c r="I534" s="223"/>
      <c r="J534" s="219"/>
      <c r="K534" s="219"/>
      <c r="L534" s="224"/>
      <c r="M534" s="225"/>
      <c r="N534" s="226"/>
      <c r="O534" s="226"/>
      <c r="P534" s="226"/>
      <c r="Q534" s="226"/>
      <c r="R534" s="226"/>
      <c r="S534" s="226"/>
      <c r="T534" s="227"/>
      <c r="AT534" s="228" t="s">
        <v>210</v>
      </c>
      <c r="AU534" s="228" t="s">
        <v>83</v>
      </c>
      <c r="AV534" s="13" t="s">
        <v>83</v>
      </c>
      <c r="AW534" s="13" t="s">
        <v>38</v>
      </c>
      <c r="AX534" s="13" t="s">
        <v>75</v>
      </c>
      <c r="AY534" s="228" t="s">
        <v>195</v>
      </c>
    </row>
    <row r="535" spans="2:65" s="13" customFormat="1" ht="36">
      <c r="B535" s="218"/>
      <c r="C535" s="219"/>
      <c r="D535" s="205" t="s">
        <v>210</v>
      </c>
      <c r="E535" s="220" t="s">
        <v>22</v>
      </c>
      <c r="F535" s="221" t="s">
        <v>723</v>
      </c>
      <c r="G535" s="219"/>
      <c r="H535" s="222">
        <v>168.36</v>
      </c>
      <c r="I535" s="223"/>
      <c r="J535" s="219"/>
      <c r="K535" s="219"/>
      <c r="L535" s="224"/>
      <c r="M535" s="225"/>
      <c r="N535" s="226"/>
      <c r="O535" s="226"/>
      <c r="P535" s="226"/>
      <c r="Q535" s="226"/>
      <c r="R535" s="226"/>
      <c r="S535" s="226"/>
      <c r="T535" s="227"/>
      <c r="AT535" s="228" t="s">
        <v>210</v>
      </c>
      <c r="AU535" s="228" t="s">
        <v>83</v>
      </c>
      <c r="AV535" s="13" t="s">
        <v>83</v>
      </c>
      <c r="AW535" s="13" t="s">
        <v>38</v>
      </c>
      <c r="AX535" s="13" t="s">
        <v>75</v>
      </c>
      <c r="AY535" s="228" t="s">
        <v>195</v>
      </c>
    </row>
    <row r="536" spans="2:65" s="13" customFormat="1">
      <c r="B536" s="218"/>
      <c r="C536" s="219"/>
      <c r="D536" s="205" t="s">
        <v>210</v>
      </c>
      <c r="E536" s="220" t="s">
        <v>22</v>
      </c>
      <c r="F536" s="221" t="s">
        <v>724</v>
      </c>
      <c r="G536" s="219"/>
      <c r="H536" s="222">
        <v>22.347000000000001</v>
      </c>
      <c r="I536" s="223"/>
      <c r="J536" s="219"/>
      <c r="K536" s="219"/>
      <c r="L536" s="224"/>
      <c r="M536" s="225"/>
      <c r="N536" s="226"/>
      <c r="O536" s="226"/>
      <c r="P536" s="226"/>
      <c r="Q536" s="226"/>
      <c r="R536" s="226"/>
      <c r="S536" s="226"/>
      <c r="T536" s="227"/>
      <c r="AT536" s="228" t="s">
        <v>210</v>
      </c>
      <c r="AU536" s="228" t="s">
        <v>83</v>
      </c>
      <c r="AV536" s="13" t="s">
        <v>83</v>
      </c>
      <c r="AW536" s="13" t="s">
        <v>38</v>
      </c>
      <c r="AX536" s="13" t="s">
        <v>75</v>
      </c>
      <c r="AY536" s="228" t="s">
        <v>195</v>
      </c>
    </row>
    <row r="537" spans="2:65" s="13" customFormat="1">
      <c r="B537" s="218"/>
      <c r="C537" s="219"/>
      <c r="D537" s="205" t="s">
        <v>210</v>
      </c>
      <c r="E537" s="220" t="s">
        <v>22</v>
      </c>
      <c r="F537" s="221" t="s">
        <v>725</v>
      </c>
      <c r="G537" s="219"/>
      <c r="H537" s="222">
        <v>16.515999999999998</v>
      </c>
      <c r="I537" s="223"/>
      <c r="J537" s="219"/>
      <c r="K537" s="219"/>
      <c r="L537" s="224"/>
      <c r="M537" s="225"/>
      <c r="N537" s="226"/>
      <c r="O537" s="226"/>
      <c r="P537" s="226"/>
      <c r="Q537" s="226"/>
      <c r="R537" s="226"/>
      <c r="S537" s="226"/>
      <c r="T537" s="227"/>
      <c r="AT537" s="228" t="s">
        <v>210</v>
      </c>
      <c r="AU537" s="228" t="s">
        <v>83</v>
      </c>
      <c r="AV537" s="13" t="s">
        <v>83</v>
      </c>
      <c r="AW537" s="13" t="s">
        <v>38</v>
      </c>
      <c r="AX537" s="13" t="s">
        <v>75</v>
      </c>
      <c r="AY537" s="228" t="s">
        <v>195</v>
      </c>
    </row>
    <row r="538" spans="2:65" s="13" customFormat="1">
      <c r="B538" s="218"/>
      <c r="C538" s="219"/>
      <c r="D538" s="205" t="s">
        <v>210</v>
      </c>
      <c r="E538" s="220" t="s">
        <v>22</v>
      </c>
      <c r="F538" s="221" t="s">
        <v>726</v>
      </c>
      <c r="G538" s="219"/>
      <c r="H538" s="222">
        <v>37.707000000000001</v>
      </c>
      <c r="I538" s="223"/>
      <c r="J538" s="219"/>
      <c r="K538" s="219"/>
      <c r="L538" s="224"/>
      <c r="M538" s="225"/>
      <c r="N538" s="226"/>
      <c r="O538" s="226"/>
      <c r="P538" s="226"/>
      <c r="Q538" s="226"/>
      <c r="R538" s="226"/>
      <c r="S538" s="226"/>
      <c r="T538" s="227"/>
      <c r="AT538" s="228" t="s">
        <v>210</v>
      </c>
      <c r="AU538" s="228" t="s">
        <v>83</v>
      </c>
      <c r="AV538" s="13" t="s">
        <v>83</v>
      </c>
      <c r="AW538" s="13" t="s">
        <v>38</v>
      </c>
      <c r="AX538" s="13" t="s">
        <v>75</v>
      </c>
      <c r="AY538" s="228" t="s">
        <v>195</v>
      </c>
    </row>
    <row r="539" spans="2:65" s="13" customFormat="1">
      <c r="B539" s="218"/>
      <c r="C539" s="219"/>
      <c r="D539" s="205" t="s">
        <v>210</v>
      </c>
      <c r="E539" s="220" t="s">
        <v>22</v>
      </c>
      <c r="F539" s="221" t="s">
        <v>727</v>
      </c>
      <c r="G539" s="219"/>
      <c r="H539" s="222">
        <v>31.116</v>
      </c>
      <c r="I539" s="223"/>
      <c r="J539" s="219"/>
      <c r="K539" s="219"/>
      <c r="L539" s="224"/>
      <c r="M539" s="225"/>
      <c r="N539" s="226"/>
      <c r="O539" s="226"/>
      <c r="P539" s="226"/>
      <c r="Q539" s="226"/>
      <c r="R539" s="226"/>
      <c r="S539" s="226"/>
      <c r="T539" s="227"/>
      <c r="AT539" s="228" t="s">
        <v>210</v>
      </c>
      <c r="AU539" s="228" t="s">
        <v>83</v>
      </c>
      <c r="AV539" s="13" t="s">
        <v>83</v>
      </c>
      <c r="AW539" s="13" t="s">
        <v>38</v>
      </c>
      <c r="AX539" s="13" t="s">
        <v>75</v>
      </c>
      <c r="AY539" s="228" t="s">
        <v>195</v>
      </c>
    </row>
    <row r="540" spans="2:65" s="13" customFormat="1">
      <c r="B540" s="218"/>
      <c r="C540" s="219"/>
      <c r="D540" s="205" t="s">
        <v>210</v>
      </c>
      <c r="E540" s="220" t="s">
        <v>22</v>
      </c>
      <c r="F540" s="221" t="s">
        <v>728</v>
      </c>
      <c r="G540" s="219"/>
      <c r="H540" s="222">
        <v>25.515999999999998</v>
      </c>
      <c r="I540" s="223"/>
      <c r="J540" s="219"/>
      <c r="K540" s="219"/>
      <c r="L540" s="224"/>
      <c r="M540" s="225"/>
      <c r="N540" s="226"/>
      <c r="O540" s="226"/>
      <c r="P540" s="226"/>
      <c r="Q540" s="226"/>
      <c r="R540" s="226"/>
      <c r="S540" s="226"/>
      <c r="T540" s="227"/>
      <c r="AT540" s="228" t="s">
        <v>210</v>
      </c>
      <c r="AU540" s="228" t="s">
        <v>83</v>
      </c>
      <c r="AV540" s="13" t="s">
        <v>83</v>
      </c>
      <c r="AW540" s="13" t="s">
        <v>38</v>
      </c>
      <c r="AX540" s="13" t="s">
        <v>75</v>
      </c>
      <c r="AY540" s="228" t="s">
        <v>195</v>
      </c>
    </row>
    <row r="541" spans="2:65" s="13" customFormat="1">
      <c r="B541" s="218"/>
      <c r="C541" s="219"/>
      <c r="D541" s="205" t="s">
        <v>210</v>
      </c>
      <c r="E541" s="220" t="s">
        <v>22</v>
      </c>
      <c r="F541" s="221" t="s">
        <v>729</v>
      </c>
      <c r="G541" s="219"/>
      <c r="H541" s="222">
        <v>22.626999999999999</v>
      </c>
      <c r="I541" s="223"/>
      <c r="J541" s="219"/>
      <c r="K541" s="219"/>
      <c r="L541" s="224"/>
      <c r="M541" s="225"/>
      <c r="N541" s="226"/>
      <c r="O541" s="226"/>
      <c r="P541" s="226"/>
      <c r="Q541" s="226"/>
      <c r="R541" s="226"/>
      <c r="S541" s="226"/>
      <c r="T541" s="227"/>
      <c r="AT541" s="228" t="s">
        <v>210</v>
      </c>
      <c r="AU541" s="228" t="s">
        <v>83</v>
      </c>
      <c r="AV541" s="13" t="s">
        <v>83</v>
      </c>
      <c r="AW541" s="13" t="s">
        <v>38</v>
      </c>
      <c r="AX541" s="13" t="s">
        <v>75</v>
      </c>
      <c r="AY541" s="228" t="s">
        <v>195</v>
      </c>
    </row>
    <row r="542" spans="2:65" s="13" customFormat="1">
      <c r="B542" s="218"/>
      <c r="C542" s="219"/>
      <c r="D542" s="205" t="s">
        <v>210</v>
      </c>
      <c r="E542" s="220" t="s">
        <v>22</v>
      </c>
      <c r="F542" s="221" t="s">
        <v>730</v>
      </c>
      <c r="G542" s="219"/>
      <c r="H542" s="222">
        <v>30.643000000000001</v>
      </c>
      <c r="I542" s="223"/>
      <c r="J542" s="219"/>
      <c r="K542" s="219"/>
      <c r="L542" s="224"/>
      <c r="M542" s="225"/>
      <c r="N542" s="226"/>
      <c r="O542" s="226"/>
      <c r="P542" s="226"/>
      <c r="Q542" s="226"/>
      <c r="R542" s="226"/>
      <c r="S542" s="226"/>
      <c r="T542" s="227"/>
      <c r="AT542" s="228" t="s">
        <v>210</v>
      </c>
      <c r="AU542" s="228" t="s">
        <v>83</v>
      </c>
      <c r="AV542" s="13" t="s">
        <v>83</v>
      </c>
      <c r="AW542" s="13" t="s">
        <v>38</v>
      </c>
      <c r="AX542" s="13" t="s">
        <v>75</v>
      </c>
      <c r="AY542" s="228" t="s">
        <v>195</v>
      </c>
    </row>
    <row r="543" spans="2:65" s="13" customFormat="1" ht="24">
      <c r="B543" s="218"/>
      <c r="C543" s="219"/>
      <c r="D543" s="205" t="s">
        <v>210</v>
      </c>
      <c r="E543" s="220" t="s">
        <v>22</v>
      </c>
      <c r="F543" s="221" t="s">
        <v>731</v>
      </c>
      <c r="G543" s="219"/>
      <c r="H543" s="222">
        <v>35.091999999999999</v>
      </c>
      <c r="I543" s="223"/>
      <c r="J543" s="219"/>
      <c r="K543" s="219"/>
      <c r="L543" s="224"/>
      <c r="M543" s="225"/>
      <c r="N543" s="226"/>
      <c r="O543" s="226"/>
      <c r="P543" s="226"/>
      <c r="Q543" s="226"/>
      <c r="R543" s="226"/>
      <c r="S543" s="226"/>
      <c r="T543" s="227"/>
      <c r="AT543" s="228" t="s">
        <v>210</v>
      </c>
      <c r="AU543" s="228" t="s">
        <v>83</v>
      </c>
      <c r="AV543" s="13" t="s">
        <v>83</v>
      </c>
      <c r="AW543" s="13" t="s">
        <v>38</v>
      </c>
      <c r="AX543" s="13" t="s">
        <v>75</v>
      </c>
      <c r="AY543" s="228" t="s">
        <v>195</v>
      </c>
    </row>
    <row r="544" spans="2:65" s="14" customFormat="1">
      <c r="B544" s="229"/>
      <c r="C544" s="230"/>
      <c r="D544" s="205" t="s">
        <v>210</v>
      </c>
      <c r="E544" s="231" t="s">
        <v>22</v>
      </c>
      <c r="F544" s="232" t="s">
        <v>215</v>
      </c>
      <c r="G544" s="230"/>
      <c r="H544" s="233">
        <v>430.77300000000002</v>
      </c>
      <c r="I544" s="234"/>
      <c r="J544" s="230"/>
      <c r="K544" s="230"/>
      <c r="L544" s="235"/>
      <c r="M544" s="236"/>
      <c r="N544" s="237"/>
      <c r="O544" s="237"/>
      <c r="P544" s="237"/>
      <c r="Q544" s="237"/>
      <c r="R544" s="237"/>
      <c r="S544" s="237"/>
      <c r="T544" s="238"/>
      <c r="AT544" s="239" t="s">
        <v>210</v>
      </c>
      <c r="AU544" s="239" t="s">
        <v>83</v>
      </c>
      <c r="AV544" s="14" t="s">
        <v>216</v>
      </c>
      <c r="AW544" s="14" t="s">
        <v>38</v>
      </c>
      <c r="AX544" s="14" t="s">
        <v>75</v>
      </c>
      <c r="AY544" s="239" t="s">
        <v>195</v>
      </c>
    </row>
    <row r="545" spans="2:65" s="15" customFormat="1">
      <c r="B545" s="240"/>
      <c r="C545" s="241"/>
      <c r="D545" s="205" t="s">
        <v>210</v>
      </c>
      <c r="E545" s="242" t="s">
        <v>22</v>
      </c>
      <c r="F545" s="243" t="s">
        <v>217</v>
      </c>
      <c r="G545" s="241"/>
      <c r="H545" s="244">
        <v>430.77300000000002</v>
      </c>
      <c r="I545" s="245"/>
      <c r="J545" s="241"/>
      <c r="K545" s="241"/>
      <c r="L545" s="246"/>
      <c r="M545" s="247"/>
      <c r="N545" s="248"/>
      <c r="O545" s="248"/>
      <c r="P545" s="248"/>
      <c r="Q545" s="248"/>
      <c r="R545" s="248"/>
      <c r="S545" s="248"/>
      <c r="T545" s="249"/>
      <c r="AT545" s="250" t="s">
        <v>210</v>
      </c>
      <c r="AU545" s="250" t="s">
        <v>83</v>
      </c>
      <c r="AV545" s="15" t="s">
        <v>202</v>
      </c>
      <c r="AW545" s="15" t="s">
        <v>38</v>
      </c>
      <c r="AX545" s="15" t="s">
        <v>23</v>
      </c>
      <c r="AY545" s="250" t="s">
        <v>195</v>
      </c>
    </row>
    <row r="546" spans="2:65" s="11" customFormat="1" ht="29.85" customHeight="1">
      <c r="B546" s="176"/>
      <c r="C546" s="177"/>
      <c r="D546" s="190" t="s">
        <v>74</v>
      </c>
      <c r="E546" s="191" t="s">
        <v>237</v>
      </c>
      <c r="F546" s="191" t="s">
        <v>238</v>
      </c>
      <c r="G546" s="177"/>
      <c r="H546" s="177"/>
      <c r="I546" s="180"/>
      <c r="J546" s="192">
        <f>BK546</f>
        <v>0</v>
      </c>
      <c r="K546" s="177"/>
      <c r="L546" s="182"/>
      <c r="M546" s="183"/>
      <c r="N546" s="184"/>
      <c r="O546" s="184"/>
      <c r="P546" s="185">
        <f>P547</f>
        <v>0</v>
      </c>
      <c r="Q546" s="184"/>
      <c r="R546" s="185">
        <f>R547</f>
        <v>0</v>
      </c>
      <c r="S546" s="184"/>
      <c r="T546" s="186">
        <f>T547</f>
        <v>0</v>
      </c>
      <c r="AR546" s="187" t="s">
        <v>23</v>
      </c>
      <c r="AT546" s="188" t="s">
        <v>74</v>
      </c>
      <c r="AU546" s="188" t="s">
        <v>23</v>
      </c>
      <c r="AY546" s="187" t="s">
        <v>195</v>
      </c>
      <c r="BK546" s="189">
        <f>BK547</f>
        <v>0</v>
      </c>
    </row>
    <row r="547" spans="2:65" s="1" customFormat="1" ht="28.8" customHeight="1">
      <c r="B547" s="36"/>
      <c r="C547" s="193" t="s">
        <v>732</v>
      </c>
      <c r="D547" s="193" t="s">
        <v>198</v>
      </c>
      <c r="E547" s="194" t="s">
        <v>240</v>
      </c>
      <c r="F547" s="195" t="s">
        <v>241</v>
      </c>
      <c r="G547" s="196" t="s">
        <v>242</v>
      </c>
      <c r="H547" s="197">
        <v>64.632000000000005</v>
      </c>
      <c r="I547" s="198"/>
      <c r="J547" s="199">
        <f>ROUND(I547*H547,2)</f>
        <v>0</v>
      </c>
      <c r="K547" s="195" t="s">
        <v>223</v>
      </c>
      <c r="L547" s="56"/>
      <c r="M547" s="200" t="s">
        <v>22</v>
      </c>
      <c r="N547" s="201" t="s">
        <v>46</v>
      </c>
      <c r="O547" s="37"/>
      <c r="P547" s="202">
        <f>O547*H547</f>
        <v>0</v>
      </c>
      <c r="Q547" s="202">
        <v>0</v>
      </c>
      <c r="R547" s="202">
        <f>Q547*H547</f>
        <v>0</v>
      </c>
      <c r="S547" s="202">
        <v>0</v>
      </c>
      <c r="T547" s="203">
        <f>S547*H547</f>
        <v>0</v>
      </c>
      <c r="AR547" s="19" t="s">
        <v>202</v>
      </c>
      <c r="AT547" s="19" t="s">
        <v>198</v>
      </c>
      <c r="AU547" s="19" t="s">
        <v>83</v>
      </c>
      <c r="AY547" s="19" t="s">
        <v>195</v>
      </c>
      <c r="BE547" s="204">
        <f>IF(N547="základní",J547,0)</f>
        <v>0</v>
      </c>
      <c r="BF547" s="204">
        <f>IF(N547="snížená",J547,0)</f>
        <v>0</v>
      </c>
      <c r="BG547" s="204">
        <f>IF(N547="zákl. přenesená",J547,0)</f>
        <v>0</v>
      </c>
      <c r="BH547" s="204">
        <f>IF(N547="sníž. přenesená",J547,0)</f>
        <v>0</v>
      </c>
      <c r="BI547" s="204">
        <f>IF(N547="nulová",J547,0)</f>
        <v>0</v>
      </c>
      <c r="BJ547" s="19" t="s">
        <v>23</v>
      </c>
      <c r="BK547" s="204">
        <f>ROUND(I547*H547,2)</f>
        <v>0</v>
      </c>
      <c r="BL547" s="19" t="s">
        <v>202</v>
      </c>
      <c r="BM547" s="19" t="s">
        <v>733</v>
      </c>
    </row>
    <row r="548" spans="2:65" s="11" customFormat="1" ht="29.85" customHeight="1">
      <c r="B548" s="176"/>
      <c r="C548" s="177"/>
      <c r="D548" s="190" t="s">
        <v>74</v>
      </c>
      <c r="E548" s="191" t="s">
        <v>245</v>
      </c>
      <c r="F548" s="191" t="s">
        <v>246</v>
      </c>
      <c r="G548" s="177"/>
      <c r="H548" s="177"/>
      <c r="I548" s="180"/>
      <c r="J548" s="192">
        <f>BK548</f>
        <v>0</v>
      </c>
      <c r="K548" s="177"/>
      <c r="L548" s="182"/>
      <c r="M548" s="183"/>
      <c r="N548" s="184"/>
      <c r="O548" s="184"/>
      <c r="P548" s="185">
        <f>SUM(P549:P550)</f>
        <v>0</v>
      </c>
      <c r="Q548" s="184"/>
      <c r="R548" s="185">
        <f>SUM(R549:R550)</f>
        <v>0</v>
      </c>
      <c r="S548" s="184"/>
      <c r="T548" s="186">
        <f>SUM(T549:T550)</f>
        <v>0</v>
      </c>
      <c r="AR548" s="187" t="s">
        <v>23</v>
      </c>
      <c r="AT548" s="188" t="s">
        <v>74</v>
      </c>
      <c r="AU548" s="188" t="s">
        <v>23</v>
      </c>
      <c r="AY548" s="187" t="s">
        <v>195</v>
      </c>
      <c r="BK548" s="189">
        <f>SUM(BK549:BK550)</f>
        <v>0</v>
      </c>
    </row>
    <row r="549" spans="2:65" s="1" customFormat="1" ht="40.200000000000003" customHeight="1">
      <c r="B549" s="36"/>
      <c r="C549" s="193" t="s">
        <v>273</v>
      </c>
      <c r="D549" s="193" t="s">
        <v>198</v>
      </c>
      <c r="E549" s="194" t="s">
        <v>247</v>
      </c>
      <c r="F549" s="195" t="s">
        <v>248</v>
      </c>
      <c r="G549" s="196" t="s">
        <v>242</v>
      </c>
      <c r="H549" s="197">
        <v>814.62199999999996</v>
      </c>
      <c r="I549" s="198"/>
      <c r="J549" s="199">
        <f>ROUND(I549*H549,2)</f>
        <v>0</v>
      </c>
      <c r="K549" s="195" t="s">
        <v>223</v>
      </c>
      <c r="L549" s="56"/>
      <c r="M549" s="200" t="s">
        <v>22</v>
      </c>
      <c r="N549" s="201" t="s">
        <v>46</v>
      </c>
      <c r="O549" s="37"/>
      <c r="P549" s="202">
        <f>O549*H549</f>
        <v>0</v>
      </c>
      <c r="Q549" s="202">
        <v>0</v>
      </c>
      <c r="R549" s="202">
        <f>Q549*H549</f>
        <v>0</v>
      </c>
      <c r="S549" s="202">
        <v>0</v>
      </c>
      <c r="T549" s="203">
        <f>S549*H549</f>
        <v>0</v>
      </c>
      <c r="AR549" s="19" t="s">
        <v>202</v>
      </c>
      <c r="AT549" s="19" t="s">
        <v>198</v>
      </c>
      <c r="AU549" s="19" t="s">
        <v>83</v>
      </c>
      <c r="AY549" s="19" t="s">
        <v>195</v>
      </c>
      <c r="BE549" s="204">
        <f>IF(N549="základní",J549,0)</f>
        <v>0</v>
      </c>
      <c r="BF549" s="204">
        <f>IF(N549="snížená",J549,0)</f>
        <v>0</v>
      </c>
      <c r="BG549" s="204">
        <f>IF(N549="zákl. přenesená",J549,0)</f>
        <v>0</v>
      </c>
      <c r="BH549" s="204">
        <f>IF(N549="sníž. přenesená",J549,0)</f>
        <v>0</v>
      </c>
      <c r="BI549" s="204">
        <f>IF(N549="nulová",J549,0)</f>
        <v>0</v>
      </c>
      <c r="BJ549" s="19" t="s">
        <v>23</v>
      </c>
      <c r="BK549" s="204">
        <f>ROUND(I549*H549,2)</f>
        <v>0</v>
      </c>
      <c r="BL549" s="19" t="s">
        <v>202</v>
      </c>
      <c r="BM549" s="19" t="s">
        <v>734</v>
      </c>
    </row>
    <row r="550" spans="2:65" s="1" customFormat="1" ht="84">
      <c r="B550" s="36"/>
      <c r="C550" s="58"/>
      <c r="D550" s="205" t="s">
        <v>225</v>
      </c>
      <c r="E550" s="58"/>
      <c r="F550" s="206" t="s">
        <v>250</v>
      </c>
      <c r="G550" s="58"/>
      <c r="H550" s="58"/>
      <c r="I550" s="163"/>
      <c r="J550" s="58"/>
      <c r="K550" s="58"/>
      <c r="L550" s="56"/>
      <c r="M550" s="73"/>
      <c r="N550" s="37"/>
      <c r="O550" s="37"/>
      <c r="P550" s="37"/>
      <c r="Q550" s="37"/>
      <c r="R550" s="37"/>
      <c r="S550" s="37"/>
      <c r="T550" s="74"/>
      <c r="AT550" s="19" t="s">
        <v>225</v>
      </c>
      <c r="AU550" s="19" t="s">
        <v>83</v>
      </c>
    </row>
    <row r="551" spans="2:65" s="11" customFormat="1" ht="37.35" customHeight="1">
      <c r="B551" s="176"/>
      <c r="C551" s="177"/>
      <c r="D551" s="178" t="s">
        <v>74</v>
      </c>
      <c r="E551" s="179" t="s">
        <v>251</v>
      </c>
      <c r="F551" s="179" t="s">
        <v>252</v>
      </c>
      <c r="G551" s="177"/>
      <c r="H551" s="177"/>
      <c r="I551" s="180"/>
      <c r="J551" s="181">
        <f>BK551</f>
        <v>0</v>
      </c>
      <c r="K551" s="177"/>
      <c r="L551" s="182"/>
      <c r="M551" s="183"/>
      <c r="N551" s="184"/>
      <c r="O551" s="184"/>
      <c r="P551" s="185">
        <f>P552+P575+P596+P602+P653+P677+P693+P706+P766+P818+P868</f>
        <v>0</v>
      </c>
      <c r="Q551" s="184"/>
      <c r="R551" s="185">
        <f>R552+R575+R596+R602+R653+R677+R693+R706+R766+R818+R868</f>
        <v>8.315932870000001</v>
      </c>
      <c r="S551" s="184"/>
      <c r="T551" s="186">
        <f>T552+T575+T596+T602+T653+T677+T693+T706+T766+T818+T868</f>
        <v>6.1979257199999997</v>
      </c>
      <c r="AR551" s="187" t="s">
        <v>83</v>
      </c>
      <c r="AT551" s="188" t="s">
        <v>74</v>
      </c>
      <c r="AU551" s="188" t="s">
        <v>75</v>
      </c>
      <c r="AY551" s="187" t="s">
        <v>195</v>
      </c>
      <c r="BK551" s="189">
        <f>BK552+BK575+BK596+BK602+BK653+BK677+BK693+BK706+BK766+BK818+BK868</f>
        <v>0</v>
      </c>
    </row>
    <row r="552" spans="2:65" s="11" customFormat="1" ht="19.95" customHeight="1">
      <c r="B552" s="176"/>
      <c r="C552" s="177"/>
      <c r="D552" s="190" t="s">
        <v>74</v>
      </c>
      <c r="E552" s="191" t="s">
        <v>735</v>
      </c>
      <c r="F552" s="191" t="s">
        <v>736</v>
      </c>
      <c r="G552" s="177"/>
      <c r="H552" s="177"/>
      <c r="I552" s="180"/>
      <c r="J552" s="192">
        <f>BK552</f>
        <v>0</v>
      </c>
      <c r="K552" s="177"/>
      <c r="L552" s="182"/>
      <c r="M552" s="183"/>
      <c r="N552" s="184"/>
      <c r="O552" s="184"/>
      <c r="P552" s="185">
        <f>SUM(P553:P574)</f>
        <v>0</v>
      </c>
      <c r="Q552" s="184"/>
      <c r="R552" s="185">
        <f>SUM(R553:R574)</f>
        <v>0.28171399999999996</v>
      </c>
      <c r="S552" s="184"/>
      <c r="T552" s="186">
        <f>SUM(T553:T574)</f>
        <v>0</v>
      </c>
      <c r="AR552" s="187" t="s">
        <v>83</v>
      </c>
      <c r="AT552" s="188" t="s">
        <v>74</v>
      </c>
      <c r="AU552" s="188" t="s">
        <v>23</v>
      </c>
      <c r="AY552" s="187" t="s">
        <v>195</v>
      </c>
      <c r="BK552" s="189">
        <f>SUM(BK553:BK574)</f>
        <v>0</v>
      </c>
    </row>
    <row r="553" spans="2:65" s="1" customFormat="1" ht="28.8" customHeight="1">
      <c r="B553" s="36"/>
      <c r="C553" s="193" t="s">
        <v>737</v>
      </c>
      <c r="D553" s="193" t="s">
        <v>198</v>
      </c>
      <c r="E553" s="194" t="s">
        <v>738</v>
      </c>
      <c r="F553" s="195" t="s">
        <v>739</v>
      </c>
      <c r="G553" s="196" t="s">
        <v>222</v>
      </c>
      <c r="H553" s="197">
        <v>26.4</v>
      </c>
      <c r="I553" s="198"/>
      <c r="J553" s="199">
        <f>ROUND(I553*H553,2)</f>
        <v>0</v>
      </c>
      <c r="K553" s="195" t="s">
        <v>223</v>
      </c>
      <c r="L553" s="56"/>
      <c r="M553" s="200" t="s">
        <v>22</v>
      </c>
      <c r="N553" s="201" t="s">
        <v>46</v>
      </c>
      <c r="O553" s="37"/>
      <c r="P553" s="202">
        <f>O553*H553</f>
        <v>0</v>
      </c>
      <c r="Q553" s="202">
        <v>0</v>
      </c>
      <c r="R553" s="202">
        <f>Q553*H553</f>
        <v>0</v>
      </c>
      <c r="S553" s="202">
        <v>0</v>
      </c>
      <c r="T553" s="203">
        <f>S553*H553</f>
        <v>0</v>
      </c>
      <c r="AR553" s="19" t="s">
        <v>258</v>
      </c>
      <c r="AT553" s="19" t="s">
        <v>198</v>
      </c>
      <c r="AU553" s="19" t="s">
        <v>83</v>
      </c>
      <c r="AY553" s="19" t="s">
        <v>195</v>
      </c>
      <c r="BE553" s="204">
        <f>IF(N553="základní",J553,0)</f>
        <v>0</v>
      </c>
      <c r="BF553" s="204">
        <f>IF(N553="snížená",J553,0)</f>
        <v>0</v>
      </c>
      <c r="BG553" s="204">
        <f>IF(N553="zákl. přenesená",J553,0)</f>
        <v>0</v>
      </c>
      <c r="BH553" s="204">
        <f>IF(N553="sníž. přenesená",J553,0)</f>
        <v>0</v>
      </c>
      <c r="BI553" s="204">
        <f>IF(N553="nulová",J553,0)</f>
        <v>0</v>
      </c>
      <c r="BJ553" s="19" t="s">
        <v>23</v>
      </c>
      <c r="BK553" s="204">
        <f>ROUND(I553*H553,2)</f>
        <v>0</v>
      </c>
      <c r="BL553" s="19" t="s">
        <v>258</v>
      </c>
      <c r="BM553" s="19" t="s">
        <v>740</v>
      </c>
    </row>
    <row r="554" spans="2:65" s="1" customFormat="1" ht="36">
      <c r="B554" s="36"/>
      <c r="C554" s="58"/>
      <c r="D554" s="205" t="s">
        <v>225</v>
      </c>
      <c r="E554" s="58"/>
      <c r="F554" s="206" t="s">
        <v>741</v>
      </c>
      <c r="G554" s="58"/>
      <c r="H554" s="58"/>
      <c r="I554" s="163"/>
      <c r="J554" s="58"/>
      <c r="K554" s="58"/>
      <c r="L554" s="56"/>
      <c r="M554" s="73"/>
      <c r="N554" s="37"/>
      <c r="O554" s="37"/>
      <c r="P554" s="37"/>
      <c r="Q554" s="37"/>
      <c r="R554" s="37"/>
      <c r="S554" s="37"/>
      <c r="T554" s="74"/>
      <c r="AT554" s="19" t="s">
        <v>225</v>
      </c>
      <c r="AU554" s="19" t="s">
        <v>83</v>
      </c>
    </row>
    <row r="555" spans="2:65" s="12" customFormat="1">
      <c r="B555" s="207"/>
      <c r="C555" s="208"/>
      <c r="D555" s="205" t="s">
        <v>210</v>
      </c>
      <c r="E555" s="209" t="s">
        <v>22</v>
      </c>
      <c r="F555" s="210" t="s">
        <v>383</v>
      </c>
      <c r="G555" s="208"/>
      <c r="H555" s="211" t="s">
        <v>22</v>
      </c>
      <c r="I555" s="212"/>
      <c r="J555" s="208"/>
      <c r="K555" s="208"/>
      <c r="L555" s="213"/>
      <c r="M555" s="214"/>
      <c r="N555" s="215"/>
      <c r="O555" s="215"/>
      <c r="P555" s="215"/>
      <c r="Q555" s="215"/>
      <c r="R555" s="215"/>
      <c r="S555" s="215"/>
      <c r="T555" s="216"/>
      <c r="AT555" s="217" t="s">
        <v>210</v>
      </c>
      <c r="AU555" s="217" t="s">
        <v>83</v>
      </c>
      <c r="AV555" s="12" t="s">
        <v>23</v>
      </c>
      <c r="AW555" s="12" t="s">
        <v>38</v>
      </c>
      <c r="AX555" s="12" t="s">
        <v>75</v>
      </c>
      <c r="AY555" s="217" t="s">
        <v>195</v>
      </c>
    </row>
    <row r="556" spans="2:65" s="13" customFormat="1">
      <c r="B556" s="218"/>
      <c r="C556" s="219"/>
      <c r="D556" s="205" t="s">
        <v>210</v>
      </c>
      <c r="E556" s="220" t="s">
        <v>22</v>
      </c>
      <c r="F556" s="221" t="s">
        <v>559</v>
      </c>
      <c r="G556" s="219"/>
      <c r="H556" s="222">
        <v>13.2</v>
      </c>
      <c r="I556" s="223"/>
      <c r="J556" s="219"/>
      <c r="K556" s="219"/>
      <c r="L556" s="224"/>
      <c r="M556" s="225"/>
      <c r="N556" s="226"/>
      <c r="O556" s="226"/>
      <c r="P556" s="226"/>
      <c r="Q556" s="226"/>
      <c r="R556" s="226"/>
      <c r="S556" s="226"/>
      <c r="T556" s="227"/>
      <c r="AT556" s="228" t="s">
        <v>210</v>
      </c>
      <c r="AU556" s="228" t="s">
        <v>83</v>
      </c>
      <c r="AV556" s="13" t="s">
        <v>83</v>
      </c>
      <c r="AW556" s="13" t="s">
        <v>38</v>
      </c>
      <c r="AX556" s="13" t="s">
        <v>75</v>
      </c>
      <c r="AY556" s="228" t="s">
        <v>195</v>
      </c>
    </row>
    <row r="557" spans="2:65" s="13" customFormat="1">
      <c r="B557" s="218"/>
      <c r="C557" s="219"/>
      <c r="D557" s="205" t="s">
        <v>210</v>
      </c>
      <c r="E557" s="220" t="s">
        <v>22</v>
      </c>
      <c r="F557" s="221" t="s">
        <v>560</v>
      </c>
      <c r="G557" s="219"/>
      <c r="H557" s="222">
        <v>13.2</v>
      </c>
      <c r="I557" s="223"/>
      <c r="J557" s="219"/>
      <c r="K557" s="219"/>
      <c r="L557" s="224"/>
      <c r="M557" s="225"/>
      <c r="N557" s="226"/>
      <c r="O557" s="226"/>
      <c r="P557" s="226"/>
      <c r="Q557" s="226"/>
      <c r="R557" s="226"/>
      <c r="S557" s="226"/>
      <c r="T557" s="227"/>
      <c r="AT557" s="228" t="s">
        <v>210</v>
      </c>
      <c r="AU557" s="228" t="s">
        <v>83</v>
      </c>
      <c r="AV557" s="13" t="s">
        <v>83</v>
      </c>
      <c r="AW557" s="13" t="s">
        <v>38</v>
      </c>
      <c r="AX557" s="13" t="s">
        <v>75</v>
      </c>
      <c r="AY557" s="228" t="s">
        <v>195</v>
      </c>
    </row>
    <row r="558" spans="2:65" s="14" customFormat="1">
      <c r="B558" s="229"/>
      <c r="C558" s="230"/>
      <c r="D558" s="205" t="s">
        <v>210</v>
      </c>
      <c r="E558" s="231" t="s">
        <v>22</v>
      </c>
      <c r="F558" s="232" t="s">
        <v>215</v>
      </c>
      <c r="G558" s="230"/>
      <c r="H558" s="233">
        <v>26.4</v>
      </c>
      <c r="I558" s="234"/>
      <c r="J558" s="230"/>
      <c r="K558" s="230"/>
      <c r="L558" s="235"/>
      <c r="M558" s="236"/>
      <c r="N558" s="237"/>
      <c r="O558" s="237"/>
      <c r="P558" s="237"/>
      <c r="Q558" s="237"/>
      <c r="R558" s="237"/>
      <c r="S558" s="237"/>
      <c r="T558" s="238"/>
      <c r="AT558" s="239" t="s">
        <v>210</v>
      </c>
      <c r="AU558" s="239" t="s">
        <v>83</v>
      </c>
      <c r="AV558" s="14" t="s">
        <v>216</v>
      </c>
      <c r="AW558" s="14" t="s">
        <v>38</v>
      </c>
      <c r="AX558" s="14" t="s">
        <v>75</v>
      </c>
      <c r="AY558" s="239" t="s">
        <v>195</v>
      </c>
    </row>
    <row r="559" spans="2:65" s="15" customFormat="1">
      <c r="B559" s="240"/>
      <c r="C559" s="241"/>
      <c r="D559" s="251" t="s">
        <v>210</v>
      </c>
      <c r="E559" s="252" t="s">
        <v>22</v>
      </c>
      <c r="F559" s="253" t="s">
        <v>217</v>
      </c>
      <c r="G559" s="241"/>
      <c r="H559" s="254">
        <v>26.4</v>
      </c>
      <c r="I559" s="245"/>
      <c r="J559" s="241"/>
      <c r="K559" s="241"/>
      <c r="L559" s="246"/>
      <c r="M559" s="247"/>
      <c r="N559" s="248"/>
      <c r="O559" s="248"/>
      <c r="P559" s="248"/>
      <c r="Q559" s="248"/>
      <c r="R559" s="248"/>
      <c r="S559" s="248"/>
      <c r="T559" s="249"/>
      <c r="AT559" s="250" t="s">
        <v>210</v>
      </c>
      <c r="AU559" s="250" t="s">
        <v>83</v>
      </c>
      <c r="AV559" s="15" t="s">
        <v>202</v>
      </c>
      <c r="AW559" s="15" t="s">
        <v>38</v>
      </c>
      <c r="AX559" s="15" t="s">
        <v>23</v>
      </c>
      <c r="AY559" s="250" t="s">
        <v>195</v>
      </c>
    </row>
    <row r="560" spans="2:65" s="1" customFormat="1" ht="20.399999999999999" customHeight="1">
      <c r="B560" s="36"/>
      <c r="C560" s="260" t="s">
        <v>742</v>
      </c>
      <c r="D560" s="260" t="s">
        <v>267</v>
      </c>
      <c r="E560" s="261" t="s">
        <v>743</v>
      </c>
      <c r="F560" s="262" t="s">
        <v>744</v>
      </c>
      <c r="G560" s="263" t="s">
        <v>745</v>
      </c>
      <c r="H560" s="264">
        <v>5.57</v>
      </c>
      <c r="I560" s="265"/>
      <c r="J560" s="266">
        <f>ROUND(I560*H560,2)</f>
        <v>0</v>
      </c>
      <c r="K560" s="262" t="s">
        <v>22</v>
      </c>
      <c r="L560" s="267"/>
      <c r="M560" s="268" t="s">
        <v>22</v>
      </c>
      <c r="N560" s="269" t="s">
        <v>46</v>
      </c>
      <c r="O560" s="37"/>
      <c r="P560" s="202">
        <f>O560*H560</f>
        <v>0</v>
      </c>
      <c r="Q560" s="202">
        <v>1E-3</v>
      </c>
      <c r="R560" s="202">
        <f>Q560*H560</f>
        <v>5.5700000000000003E-3</v>
      </c>
      <c r="S560" s="202">
        <v>0</v>
      </c>
      <c r="T560" s="203">
        <f>S560*H560</f>
        <v>0</v>
      </c>
      <c r="AR560" s="19" t="s">
        <v>512</v>
      </c>
      <c r="AT560" s="19" t="s">
        <v>267</v>
      </c>
      <c r="AU560" s="19" t="s">
        <v>83</v>
      </c>
      <c r="AY560" s="19" t="s">
        <v>195</v>
      </c>
      <c r="BE560" s="204">
        <f>IF(N560="základní",J560,0)</f>
        <v>0</v>
      </c>
      <c r="BF560" s="204">
        <f>IF(N560="snížená",J560,0)</f>
        <v>0</v>
      </c>
      <c r="BG560" s="204">
        <f>IF(N560="zákl. přenesená",J560,0)</f>
        <v>0</v>
      </c>
      <c r="BH560" s="204">
        <f>IF(N560="sníž. přenesená",J560,0)</f>
        <v>0</v>
      </c>
      <c r="BI560" s="204">
        <f>IF(N560="nulová",J560,0)</f>
        <v>0</v>
      </c>
      <c r="BJ560" s="19" t="s">
        <v>23</v>
      </c>
      <c r="BK560" s="204">
        <f>ROUND(I560*H560,2)</f>
        <v>0</v>
      </c>
      <c r="BL560" s="19" t="s">
        <v>258</v>
      </c>
      <c r="BM560" s="19" t="s">
        <v>746</v>
      </c>
    </row>
    <row r="561" spans="2:65" s="13" customFormat="1">
      <c r="B561" s="218"/>
      <c r="C561" s="219"/>
      <c r="D561" s="251" t="s">
        <v>210</v>
      </c>
      <c r="E561" s="219"/>
      <c r="F561" s="270" t="s">
        <v>747</v>
      </c>
      <c r="G561" s="219"/>
      <c r="H561" s="271">
        <v>5.57</v>
      </c>
      <c r="I561" s="223"/>
      <c r="J561" s="219"/>
      <c r="K561" s="219"/>
      <c r="L561" s="224"/>
      <c r="M561" s="225"/>
      <c r="N561" s="226"/>
      <c r="O561" s="226"/>
      <c r="P561" s="226"/>
      <c r="Q561" s="226"/>
      <c r="R561" s="226"/>
      <c r="S561" s="226"/>
      <c r="T561" s="227"/>
      <c r="AT561" s="228" t="s">
        <v>210</v>
      </c>
      <c r="AU561" s="228" t="s">
        <v>83</v>
      </c>
      <c r="AV561" s="13" t="s">
        <v>83</v>
      </c>
      <c r="AW561" s="13" t="s">
        <v>4</v>
      </c>
      <c r="AX561" s="13" t="s">
        <v>23</v>
      </c>
      <c r="AY561" s="228" t="s">
        <v>195</v>
      </c>
    </row>
    <row r="562" spans="2:65" s="1" customFormat="1" ht="20.399999999999999" customHeight="1">
      <c r="B562" s="36"/>
      <c r="C562" s="193" t="s">
        <v>748</v>
      </c>
      <c r="D562" s="193" t="s">
        <v>198</v>
      </c>
      <c r="E562" s="194" t="s">
        <v>749</v>
      </c>
      <c r="F562" s="195" t="s">
        <v>750</v>
      </c>
      <c r="G562" s="196" t="s">
        <v>222</v>
      </c>
      <c r="H562" s="197">
        <v>52.8</v>
      </c>
      <c r="I562" s="198"/>
      <c r="J562" s="199">
        <f>ROUND(I562*H562,2)</f>
        <v>0</v>
      </c>
      <c r="K562" s="195" t="s">
        <v>223</v>
      </c>
      <c r="L562" s="56"/>
      <c r="M562" s="200" t="s">
        <v>22</v>
      </c>
      <c r="N562" s="201" t="s">
        <v>46</v>
      </c>
      <c r="O562" s="37"/>
      <c r="P562" s="202">
        <f>O562*H562</f>
        <v>0</v>
      </c>
      <c r="Q562" s="202">
        <v>4.0000000000000002E-4</v>
      </c>
      <c r="R562" s="202">
        <f>Q562*H562</f>
        <v>2.112E-2</v>
      </c>
      <c r="S562" s="202">
        <v>0</v>
      </c>
      <c r="T562" s="203">
        <f>S562*H562</f>
        <v>0</v>
      </c>
      <c r="AR562" s="19" t="s">
        <v>258</v>
      </c>
      <c r="AT562" s="19" t="s">
        <v>198</v>
      </c>
      <c r="AU562" s="19" t="s">
        <v>83</v>
      </c>
      <c r="AY562" s="19" t="s">
        <v>195</v>
      </c>
      <c r="BE562" s="204">
        <f>IF(N562="základní",J562,0)</f>
        <v>0</v>
      </c>
      <c r="BF562" s="204">
        <f>IF(N562="snížená",J562,0)</f>
        <v>0</v>
      </c>
      <c r="BG562" s="204">
        <f>IF(N562="zákl. přenesená",J562,0)</f>
        <v>0</v>
      </c>
      <c r="BH562" s="204">
        <f>IF(N562="sníž. přenesená",J562,0)</f>
        <v>0</v>
      </c>
      <c r="BI562" s="204">
        <f>IF(N562="nulová",J562,0)</f>
        <v>0</v>
      </c>
      <c r="BJ562" s="19" t="s">
        <v>23</v>
      </c>
      <c r="BK562" s="204">
        <f>ROUND(I562*H562,2)</f>
        <v>0</v>
      </c>
      <c r="BL562" s="19" t="s">
        <v>258</v>
      </c>
      <c r="BM562" s="19" t="s">
        <v>751</v>
      </c>
    </row>
    <row r="563" spans="2:65" s="1" customFormat="1" ht="36">
      <c r="B563" s="36"/>
      <c r="C563" s="58"/>
      <c r="D563" s="205" t="s">
        <v>225</v>
      </c>
      <c r="E563" s="58"/>
      <c r="F563" s="206" t="s">
        <v>752</v>
      </c>
      <c r="G563" s="58"/>
      <c r="H563" s="58"/>
      <c r="I563" s="163"/>
      <c r="J563" s="58"/>
      <c r="K563" s="58"/>
      <c r="L563" s="56"/>
      <c r="M563" s="73"/>
      <c r="N563" s="37"/>
      <c r="O563" s="37"/>
      <c r="P563" s="37"/>
      <c r="Q563" s="37"/>
      <c r="R563" s="37"/>
      <c r="S563" s="37"/>
      <c r="T563" s="74"/>
      <c r="AT563" s="19" t="s">
        <v>225</v>
      </c>
      <c r="AU563" s="19" t="s">
        <v>83</v>
      </c>
    </row>
    <row r="564" spans="2:65" s="12" customFormat="1">
      <c r="B564" s="207"/>
      <c r="C564" s="208"/>
      <c r="D564" s="205" t="s">
        <v>210</v>
      </c>
      <c r="E564" s="209" t="s">
        <v>22</v>
      </c>
      <c r="F564" s="210" t="s">
        <v>383</v>
      </c>
      <c r="G564" s="208"/>
      <c r="H564" s="211" t="s">
        <v>22</v>
      </c>
      <c r="I564" s="212"/>
      <c r="J564" s="208"/>
      <c r="K564" s="208"/>
      <c r="L564" s="213"/>
      <c r="M564" s="214"/>
      <c r="N564" s="215"/>
      <c r="O564" s="215"/>
      <c r="P564" s="215"/>
      <c r="Q564" s="215"/>
      <c r="R564" s="215"/>
      <c r="S564" s="215"/>
      <c r="T564" s="216"/>
      <c r="AT564" s="217" t="s">
        <v>210</v>
      </c>
      <c r="AU564" s="217" t="s">
        <v>83</v>
      </c>
      <c r="AV564" s="12" t="s">
        <v>23</v>
      </c>
      <c r="AW564" s="12" t="s">
        <v>38</v>
      </c>
      <c r="AX564" s="12" t="s">
        <v>75</v>
      </c>
      <c r="AY564" s="217" t="s">
        <v>195</v>
      </c>
    </row>
    <row r="565" spans="2:65" s="13" customFormat="1">
      <c r="B565" s="218"/>
      <c r="C565" s="219"/>
      <c r="D565" s="205" t="s">
        <v>210</v>
      </c>
      <c r="E565" s="220" t="s">
        <v>22</v>
      </c>
      <c r="F565" s="221" t="s">
        <v>753</v>
      </c>
      <c r="G565" s="219"/>
      <c r="H565" s="222">
        <v>26.4</v>
      </c>
      <c r="I565" s="223"/>
      <c r="J565" s="219"/>
      <c r="K565" s="219"/>
      <c r="L565" s="224"/>
      <c r="M565" s="225"/>
      <c r="N565" s="226"/>
      <c r="O565" s="226"/>
      <c r="P565" s="226"/>
      <c r="Q565" s="226"/>
      <c r="R565" s="226"/>
      <c r="S565" s="226"/>
      <c r="T565" s="227"/>
      <c r="AT565" s="228" t="s">
        <v>210</v>
      </c>
      <c r="AU565" s="228" t="s">
        <v>83</v>
      </c>
      <c r="AV565" s="13" t="s">
        <v>83</v>
      </c>
      <c r="AW565" s="13" t="s">
        <v>38</v>
      </c>
      <c r="AX565" s="13" t="s">
        <v>75</v>
      </c>
      <c r="AY565" s="228" t="s">
        <v>195</v>
      </c>
    </row>
    <row r="566" spans="2:65" s="13" customFormat="1">
      <c r="B566" s="218"/>
      <c r="C566" s="219"/>
      <c r="D566" s="205" t="s">
        <v>210</v>
      </c>
      <c r="E566" s="220" t="s">
        <v>22</v>
      </c>
      <c r="F566" s="221" t="s">
        <v>754</v>
      </c>
      <c r="G566" s="219"/>
      <c r="H566" s="222">
        <v>26.4</v>
      </c>
      <c r="I566" s="223"/>
      <c r="J566" s="219"/>
      <c r="K566" s="219"/>
      <c r="L566" s="224"/>
      <c r="M566" s="225"/>
      <c r="N566" s="226"/>
      <c r="O566" s="226"/>
      <c r="P566" s="226"/>
      <c r="Q566" s="226"/>
      <c r="R566" s="226"/>
      <c r="S566" s="226"/>
      <c r="T566" s="227"/>
      <c r="AT566" s="228" t="s">
        <v>210</v>
      </c>
      <c r="AU566" s="228" t="s">
        <v>83</v>
      </c>
      <c r="AV566" s="13" t="s">
        <v>83</v>
      </c>
      <c r="AW566" s="13" t="s">
        <v>38</v>
      </c>
      <c r="AX566" s="13" t="s">
        <v>75</v>
      </c>
      <c r="AY566" s="228" t="s">
        <v>195</v>
      </c>
    </row>
    <row r="567" spans="2:65" s="14" customFormat="1">
      <c r="B567" s="229"/>
      <c r="C567" s="230"/>
      <c r="D567" s="205" t="s">
        <v>210</v>
      </c>
      <c r="E567" s="231" t="s">
        <v>22</v>
      </c>
      <c r="F567" s="232" t="s">
        <v>215</v>
      </c>
      <c r="G567" s="230"/>
      <c r="H567" s="233">
        <v>52.8</v>
      </c>
      <c r="I567" s="234"/>
      <c r="J567" s="230"/>
      <c r="K567" s="230"/>
      <c r="L567" s="235"/>
      <c r="M567" s="236"/>
      <c r="N567" s="237"/>
      <c r="O567" s="237"/>
      <c r="P567" s="237"/>
      <c r="Q567" s="237"/>
      <c r="R567" s="237"/>
      <c r="S567" s="237"/>
      <c r="T567" s="238"/>
      <c r="AT567" s="239" t="s">
        <v>210</v>
      </c>
      <c r="AU567" s="239" t="s">
        <v>83</v>
      </c>
      <c r="AV567" s="14" t="s">
        <v>216</v>
      </c>
      <c r="AW567" s="14" t="s">
        <v>38</v>
      </c>
      <c r="AX567" s="14" t="s">
        <v>75</v>
      </c>
      <c r="AY567" s="239" t="s">
        <v>195</v>
      </c>
    </row>
    <row r="568" spans="2:65" s="15" customFormat="1">
      <c r="B568" s="240"/>
      <c r="C568" s="241"/>
      <c r="D568" s="251" t="s">
        <v>210</v>
      </c>
      <c r="E568" s="252" t="s">
        <v>22</v>
      </c>
      <c r="F568" s="253" t="s">
        <v>217</v>
      </c>
      <c r="G568" s="241"/>
      <c r="H568" s="254">
        <v>52.8</v>
      </c>
      <c r="I568" s="245"/>
      <c r="J568" s="241"/>
      <c r="K568" s="241"/>
      <c r="L568" s="246"/>
      <c r="M568" s="247"/>
      <c r="N568" s="248"/>
      <c r="O568" s="248"/>
      <c r="P568" s="248"/>
      <c r="Q568" s="248"/>
      <c r="R568" s="248"/>
      <c r="S568" s="248"/>
      <c r="T568" s="249"/>
      <c r="AT568" s="250" t="s">
        <v>210</v>
      </c>
      <c r="AU568" s="250" t="s">
        <v>83</v>
      </c>
      <c r="AV568" s="15" t="s">
        <v>202</v>
      </c>
      <c r="AW568" s="15" t="s">
        <v>38</v>
      </c>
      <c r="AX568" s="15" t="s">
        <v>23</v>
      </c>
      <c r="AY568" s="250" t="s">
        <v>195</v>
      </c>
    </row>
    <row r="569" spans="2:65" s="1" customFormat="1" ht="20.399999999999999" customHeight="1">
      <c r="B569" s="36"/>
      <c r="C569" s="260" t="s">
        <v>755</v>
      </c>
      <c r="D569" s="260" t="s">
        <v>267</v>
      </c>
      <c r="E569" s="261" t="s">
        <v>756</v>
      </c>
      <c r="F569" s="262" t="s">
        <v>757</v>
      </c>
      <c r="G569" s="263" t="s">
        <v>222</v>
      </c>
      <c r="H569" s="264">
        <v>30.36</v>
      </c>
      <c r="I569" s="265"/>
      <c r="J569" s="266">
        <f>ROUND(I569*H569,2)</f>
        <v>0</v>
      </c>
      <c r="K569" s="262" t="s">
        <v>22</v>
      </c>
      <c r="L569" s="267"/>
      <c r="M569" s="268" t="s">
        <v>22</v>
      </c>
      <c r="N569" s="269" t="s">
        <v>46</v>
      </c>
      <c r="O569" s="37"/>
      <c r="P569" s="202">
        <f>O569*H569</f>
        <v>0</v>
      </c>
      <c r="Q569" s="202">
        <v>4.8999999999999998E-3</v>
      </c>
      <c r="R569" s="202">
        <f>Q569*H569</f>
        <v>0.14876399999999998</v>
      </c>
      <c r="S569" s="202">
        <v>0</v>
      </c>
      <c r="T569" s="203">
        <f>S569*H569</f>
        <v>0</v>
      </c>
      <c r="AR569" s="19" t="s">
        <v>512</v>
      </c>
      <c r="AT569" s="19" t="s">
        <v>267</v>
      </c>
      <c r="AU569" s="19" t="s">
        <v>83</v>
      </c>
      <c r="AY569" s="19" t="s">
        <v>195</v>
      </c>
      <c r="BE569" s="204">
        <f>IF(N569="základní",J569,0)</f>
        <v>0</v>
      </c>
      <c r="BF569" s="204">
        <f>IF(N569="snížená",J569,0)</f>
        <v>0</v>
      </c>
      <c r="BG569" s="204">
        <f>IF(N569="zákl. přenesená",J569,0)</f>
        <v>0</v>
      </c>
      <c r="BH569" s="204">
        <f>IF(N569="sníž. přenesená",J569,0)</f>
        <v>0</v>
      </c>
      <c r="BI569" s="204">
        <f>IF(N569="nulová",J569,0)</f>
        <v>0</v>
      </c>
      <c r="BJ569" s="19" t="s">
        <v>23</v>
      </c>
      <c r="BK569" s="204">
        <f>ROUND(I569*H569,2)</f>
        <v>0</v>
      </c>
      <c r="BL569" s="19" t="s">
        <v>258</v>
      </c>
      <c r="BM569" s="19" t="s">
        <v>758</v>
      </c>
    </row>
    <row r="570" spans="2:65" s="13" customFormat="1">
      <c r="B570" s="218"/>
      <c r="C570" s="219"/>
      <c r="D570" s="251" t="s">
        <v>210</v>
      </c>
      <c r="E570" s="219"/>
      <c r="F570" s="270" t="s">
        <v>759</v>
      </c>
      <c r="G570" s="219"/>
      <c r="H570" s="271">
        <v>30.36</v>
      </c>
      <c r="I570" s="223"/>
      <c r="J570" s="219"/>
      <c r="K570" s="219"/>
      <c r="L570" s="224"/>
      <c r="M570" s="225"/>
      <c r="N570" s="226"/>
      <c r="O570" s="226"/>
      <c r="P570" s="226"/>
      <c r="Q570" s="226"/>
      <c r="R570" s="226"/>
      <c r="S570" s="226"/>
      <c r="T570" s="227"/>
      <c r="AT570" s="228" t="s">
        <v>210</v>
      </c>
      <c r="AU570" s="228" t="s">
        <v>83</v>
      </c>
      <c r="AV570" s="13" t="s">
        <v>83</v>
      </c>
      <c r="AW570" s="13" t="s">
        <v>4</v>
      </c>
      <c r="AX570" s="13" t="s">
        <v>23</v>
      </c>
      <c r="AY570" s="228" t="s">
        <v>195</v>
      </c>
    </row>
    <row r="571" spans="2:65" s="1" customFormat="1" ht="20.399999999999999" customHeight="1">
      <c r="B571" s="36"/>
      <c r="C571" s="260" t="s">
        <v>760</v>
      </c>
      <c r="D571" s="260" t="s">
        <v>267</v>
      </c>
      <c r="E571" s="261" t="s">
        <v>761</v>
      </c>
      <c r="F571" s="262" t="s">
        <v>762</v>
      </c>
      <c r="G571" s="263" t="s">
        <v>222</v>
      </c>
      <c r="H571" s="264">
        <v>30.36</v>
      </c>
      <c r="I571" s="265"/>
      <c r="J571" s="266">
        <f>ROUND(I571*H571,2)</f>
        <v>0</v>
      </c>
      <c r="K571" s="262" t="s">
        <v>22</v>
      </c>
      <c r="L571" s="267"/>
      <c r="M571" s="268" t="s">
        <v>22</v>
      </c>
      <c r="N571" s="269" t="s">
        <v>46</v>
      </c>
      <c r="O571" s="37"/>
      <c r="P571" s="202">
        <f>O571*H571</f>
        <v>0</v>
      </c>
      <c r="Q571" s="202">
        <v>3.5000000000000001E-3</v>
      </c>
      <c r="R571" s="202">
        <f>Q571*H571</f>
        <v>0.10625999999999999</v>
      </c>
      <c r="S571" s="202">
        <v>0</v>
      </c>
      <c r="T571" s="203">
        <f>S571*H571</f>
        <v>0</v>
      </c>
      <c r="AR571" s="19" t="s">
        <v>512</v>
      </c>
      <c r="AT571" s="19" t="s">
        <v>267</v>
      </c>
      <c r="AU571" s="19" t="s">
        <v>83</v>
      </c>
      <c r="AY571" s="19" t="s">
        <v>195</v>
      </c>
      <c r="BE571" s="204">
        <f>IF(N571="základní",J571,0)</f>
        <v>0</v>
      </c>
      <c r="BF571" s="204">
        <f>IF(N571="snížená",J571,0)</f>
        <v>0</v>
      </c>
      <c r="BG571" s="204">
        <f>IF(N571="zákl. přenesená",J571,0)</f>
        <v>0</v>
      </c>
      <c r="BH571" s="204">
        <f>IF(N571="sníž. přenesená",J571,0)</f>
        <v>0</v>
      </c>
      <c r="BI571" s="204">
        <f>IF(N571="nulová",J571,0)</f>
        <v>0</v>
      </c>
      <c r="BJ571" s="19" t="s">
        <v>23</v>
      </c>
      <c r="BK571" s="204">
        <f>ROUND(I571*H571,2)</f>
        <v>0</v>
      </c>
      <c r="BL571" s="19" t="s">
        <v>258</v>
      </c>
      <c r="BM571" s="19" t="s">
        <v>763</v>
      </c>
    </row>
    <row r="572" spans="2:65" s="13" customFormat="1">
      <c r="B572" s="218"/>
      <c r="C572" s="219"/>
      <c r="D572" s="251" t="s">
        <v>210</v>
      </c>
      <c r="E572" s="219"/>
      <c r="F572" s="270" t="s">
        <v>759</v>
      </c>
      <c r="G572" s="219"/>
      <c r="H572" s="271">
        <v>30.36</v>
      </c>
      <c r="I572" s="223"/>
      <c r="J572" s="219"/>
      <c r="K572" s="219"/>
      <c r="L572" s="224"/>
      <c r="M572" s="225"/>
      <c r="N572" s="226"/>
      <c r="O572" s="226"/>
      <c r="P572" s="226"/>
      <c r="Q572" s="226"/>
      <c r="R572" s="226"/>
      <c r="S572" s="226"/>
      <c r="T572" s="227"/>
      <c r="AT572" s="228" t="s">
        <v>210</v>
      </c>
      <c r="AU572" s="228" t="s">
        <v>83</v>
      </c>
      <c r="AV572" s="13" t="s">
        <v>83</v>
      </c>
      <c r="AW572" s="13" t="s">
        <v>4</v>
      </c>
      <c r="AX572" s="13" t="s">
        <v>23</v>
      </c>
      <c r="AY572" s="228" t="s">
        <v>195</v>
      </c>
    </row>
    <row r="573" spans="2:65" s="1" customFormat="1" ht="28.8" customHeight="1">
      <c r="B573" s="36"/>
      <c r="C573" s="193" t="s">
        <v>764</v>
      </c>
      <c r="D573" s="193" t="s">
        <v>198</v>
      </c>
      <c r="E573" s="194" t="s">
        <v>765</v>
      </c>
      <c r="F573" s="195" t="s">
        <v>766</v>
      </c>
      <c r="G573" s="196" t="s">
        <v>242</v>
      </c>
      <c r="H573" s="197">
        <v>0.28199999999999997</v>
      </c>
      <c r="I573" s="198"/>
      <c r="J573" s="199">
        <f>ROUND(I573*H573,2)</f>
        <v>0</v>
      </c>
      <c r="K573" s="195" t="s">
        <v>223</v>
      </c>
      <c r="L573" s="56"/>
      <c r="M573" s="200" t="s">
        <v>22</v>
      </c>
      <c r="N573" s="201" t="s">
        <v>46</v>
      </c>
      <c r="O573" s="37"/>
      <c r="P573" s="202">
        <f>O573*H573</f>
        <v>0</v>
      </c>
      <c r="Q573" s="202">
        <v>0</v>
      </c>
      <c r="R573" s="202">
        <f>Q573*H573</f>
        <v>0</v>
      </c>
      <c r="S573" s="202">
        <v>0</v>
      </c>
      <c r="T573" s="203">
        <f>S573*H573</f>
        <v>0</v>
      </c>
      <c r="AR573" s="19" t="s">
        <v>258</v>
      </c>
      <c r="AT573" s="19" t="s">
        <v>198</v>
      </c>
      <c r="AU573" s="19" t="s">
        <v>83</v>
      </c>
      <c r="AY573" s="19" t="s">
        <v>195</v>
      </c>
      <c r="BE573" s="204">
        <f>IF(N573="základní",J573,0)</f>
        <v>0</v>
      </c>
      <c r="BF573" s="204">
        <f>IF(N573="snížená",J573,0)</f>
        <v>0</v>
      </c>
      <c r="BG573" s="204">
        <f>IF(N573="zákl. přenesená",J573,0)</f>
        <v>0</v>
      </c>
      <c r="BH573" s="204">
        <f>IF(N573="sníž. přenesená",J573,0)</f>
        <v>0</v>
      </c>
      <c r="BI573" s="204">
        <f>IF(N573="nulová",J573,0)</f>
        <v>0</v>
      </c>
      <c r="BJ573" s="19" t="s">
        <v>23</v>
      </c>
      <c r="BK573" s="204">
        <f>ROUND(I573*H573,2)</f>
        <v>0</v>
      </c>
      <c r="BL573" s="19" t="s">
        <v>258</v>
      </c>
      <c r="BM573" s="19" t="s">
        <v>767</v>
      </c>
    </row>
    <row r="574" spans="2:65" s="1" customFormat="1" ht="120">
      <c r="B574" s="36"/>
      <c r="C574" s="58"/>
      <c r="D574" s="205" t="s">
        <v>225</v>
      </c>
      <c r="E574" s="58"/>
      <c r="F574" s="206" t="s">
        <v>768</v>
      </c>
      <c r="G574" s="58"/>
      <c r="H574" s="58"/>
      <c r="I574" s="163"/>
      <c r="J574" s="58"/>
      <c r="K574" s="58"/>
      <c r="L574" s="56"/>
      <c r="M574" s="73"/>
      <c r="N574" s="37"/>
      <c r="O574" s="37"/>
      <c r="P574" s="37"/>
      <c r="Q574" s="37"/>
      <c r="R574" s="37"/>
      <c r="S574" s="37"/>
      <c r="T574" s="74"/>
      <c r="AT574" s="19" t="s">
        <v>225</v>
      </c>
      <c r="AU574" s="19" t="s">
        <v>83</v>
      </c>
    </row>
    <row r="575" spans="2:65" s="11" customFormat="1" ht="29.85" customHeight="1">
      <c r="B575" s="176"/>
      <c r="C575" s="177"/>
      <c r="D575" s="190" t="s">
        <v>74</v>
      </c>
      <c r="E575" s="191" t="s">
        <v>769</v>
      </c>
      <c r="F575" s="191" t="s">
        <v>770</v>
      </c>
      <c r="G575" s="177"/>
      <c r="H575" s="177"/>
      <c r="I575" s="180"/>
      <c r="J575" s="192">
        <f>BK575</f>
        <v>0</v>
      </c>
      <c r="K575" s="177"/>
      <c r="L575" s="182"/>
      <c r="M575" s="183"/>
      <c r="N575" s="184"/>
      <c r="O575" s="184"/>
      <c r="P575" s="185">
        <f>SUM(P576:P595)</f>
        <v>0</v>
      </c>
      <c r="Q575" s="184"/>
      <c r="R575" s="185">
        <f>SUM(R576:R595)</f>
        <v>3.3660000000000002E-2</v>
      </c>
      <c r="S575" s="184"/>
      <c r="T575" s="186">
        <f>SUM(T576:T595)</f>
        <v>5.5482000000000003E-4</v>
      </c>
      <c r="AR575" s="187" t="s">
        <v>83</v>
      </c>
      <c r="AT575" s="188" t="s">
        <v>74</v>
      </c>
      <c r="AU575" s="188" t="s">
        <v>23</v>
      </c>
      <c r="AY575" s="187" t="s">
        <v>195</v>
      </c>
      <c r="BK575" s="189">
        <f>SUM(BK576:BK595)</f>
        <v>0</v>
      </c>
    </row>
    <row r="576" spans="2:65" s="1" customFormat="1" ht="40.200000000000003" customHeight="1">
      <c r="B576" s="36"/>
      <c r="C576" s="193" t="s">
        <v>771</v>
      </c>
      <c r="D576" s="193" t="s">
        <v>198</v>
      </c>
      <c r="E576" s="194" t="s">
        <v>772</v>
      </c>
      <c r="F576" s="195" t="s">
        <v>773</v>
      </c>
      <c r="G576" s="196" t="s">
        <v>222</v>
      </c>
      <c r="H576" s="197">
        <v>1.321</v>
      </c>
      <c r="I576" s="198"/>
      <c r="J576" s="199">
        <f>ROUND(I576*H576,2)</f>
        <v>0</v>
      </c>
      <c r="K576" s="195" t="s">
        <v>223</v>
      </c>
      <c r="L576" s="56"/>
      <c r="M576" s="200" t="s">
        <v>22</v>
      </c>
      <c r="N576" s="201" t="s">
        <v>46</v>
      </c>
      <c r="O576" s="37"/>
      <c r="P576" s="202">
        <f>O576*H576</f>
        <v>0</v>
      </c>
      <c r="Q576" s="202">
        <v>0</v>
      </c>
      <c r="R576" s="202">
        <f>Q576*H576</f>
        <v>0</v>
      </c>
      <c r="S576" s="202">
        <v>4.2000000000000002E-4</v>
      </c>
      <c r="T576" s="203">
        <f>S576*H576</f>
        <v>5.5482000000000003E-4</v>
      </c>
      <c r="AR576" s="19" t="s">
        <v>258</v>
      </c>
      <c r="AT576" s="19" t="s">
        <v>198</v>
      </c>
      <c r="AU576" s="19" t="s">
        <v>83</v>
      </c>
      <c r="AY576" s="19" t="s">
        <v>195</v>
      </c>
      <c r="BE576" s="204">
        <f>IF(N576="základní",J576,0)</f>
        <v>0</v>
      </c>
      <c r="BF576" s="204">
        <f>IF(N576="snížená",J576,0)</f>
        <v>0</v>
      </c>
      <c r="BG576" s="204">
        <f>IF(N576="zákl. přenesená",J576,0)</f>
        <v>0</v>
      </c>
      <c r="BH576" s="204">
        <f>IF(N576="sníž. přenesená",J576,0)</f>
        <v>0</v>
      </c>
      <c r="BI576" s="204">
        <f>IF(N576="nulová",J576,0)</f>
        <v>0</v>
      </c>
      <c r="BJ576" s="19" t="s">
        <v>23</v>
      </c>
      <c r="BK576" s="204">
        <f>ROUND(I576*H576,2)</f>
        <v>0</v>
      </c>
      <c r="BL576" s="19" t="s">
        <v>258</v>
      </c>
      <c r="BM576" s="19" t="s">
        <v>774</v>
      </c>
    </row>
    <row r="577" spans="2:65" s="1" customFormat="1" ht="72">
      <c r="B577" s="36"/>
      <c r="C577" s="58"/>
      <c r="D577" s="205" t="s">
        <v>225</v>
      </c>
      <c r="E577" s="58"/>
      <c r="F577" s="206" t="s">
        <v>775</v>
      </c>
      <c r="G577" s="58"/>
      <c r="H577" s="58"/>
      <c r="I577" s="163"/>
      <c r="J577" s="58"/>
      <c r="K577" s="58"/>
      <c r="L577" s="56"/>
      <c r="M577" s="73"/>
      <c r="N577" s="37"/>
      <c r="O577" s="37"/>
      <c r="P577" s="37"/>
      <c r="Q577" s="37"/>
      <c r="R577" s="37"/>
      <c r="S577" s="37"/>
      <c r="T577" s="74"/>
      <c r="AT577" s="19" t="s">
        <v>225</v>
      </c>
      <c r="AU577" s="19" t="s">
        <v>83</v>
      </c>
    </row>
    <row r="578" spans="2:65" s="12" customFormat="1">
      <c r="B578" s="207"/>
      <c r="C578" s="208"/>
      <c r="D578" s="205" t="s">
        <v>210</v>
      </c>
      <c r="E578" s="209" t="s">
        <v>22</v>
      </c>
      <c r="F578" s="210" t="s">
        <v>621</v>
      </c>
      <c r="G578" s="208"/>
      <c r="H578" s="211" t="s">
        <v>22</v>
      </c>
      <c r="I578" s="212"/>
      <c r="J578" s="208"/>
      <c r="K578" s="208"/>
      <c r="L578" s="213"/>
      <c r="M578" s="214"/>
      <c r="N578" s="215"/>
      <c r="O578" s="215"/>
      <c r="P578" s="215"/>
      <c r="Q578" s="215"/>
      <c r="R578" s="215"/>
      <c r="S578" s="215"/>
      <c r="T578" s="216"/>
      <c r="AT578" s="217" t="s">
        <v>210</v>
      </c>
      <c r="AU578" s="217" t="s">
        <v>83</v>
      </c>
      <c r="AV578" s="12" t="s">
        <v>23</v>
      </c>
      <c r="AW578" s="12" t="s">
        <v>38</v>
      </c>
      <c r="AX578" s="12" t="s">
        <v>75</v>
      </c>
      <c r="AY578" s="217" t="s">
        <v>195</v>
      </c>
    </row>
    <row r="579" spans="2:65" s="13" customFormat="1">
      <c r="B579" s="218"/>
      <c r="C579" s="219"/>
      <c r="D579" s="205" t="s">
        <v>210</v>
      </c>
      <c r="E579" s="220" t="s">
        <v>22</v>
      </c>
      <c r="F579" s="221" t="s">
        <v>644</v>
      </c>
      <c r="G579" s="219"/>
      <c r="H579" s="222">
        <v>0.124</v>
      </c>
      <c r="I579" s="223"/>
      <c r="J579" s="219"/>
      <c r="K579" s="219"/>
      <c r="L579" s="224"/>
      <c r="M579" s="225"/>
      <c r="N579" s="226"/>
      <c r="O579" s="226"/>
      <c r="P579" s="226"/>
      <c r="Q579" s="226"/>
      <c r="R579" s="226"/>
      <c r="S579" s="226"/>
      <c r="T579" s="227"/>
      <c r="AT579" s="228" t="s">
        <v>210</v>
      </c>
      <c r="AU579" s="228" t="s">
        <v>83</v>
      </c>
      <c r="AV579" s="13" t="s">
        <v>83</v>
      </c>
      <c r="AW579" s="13" t="s">
        <v>38</v>
      </c>
      <c r="AX579" s="13" t="s">
        <v>75</v>
      </c>
      <c r="AY579" s="228" t="s">
        <v>195</v>
      </c>
    </row>
    <row r="580" spans="2:65" s="13" customFormat="1">
      <c r="B580" s="218"/>
      <c r="C580" s="219"/>
      <c r="D580" s="205" t="s">
        <v>210</v>
      </c>
      <c r="E580" s="220" t="s">
        <v>22</v>
      </c>
      <c r="F580" s="221" t="s">
        <v>645</v>
      </c>
      <c r="G580" s="219"/>
      <c r="H580" s="222">
        <v>0.53700000000000003</v>
      </c>
      <c r="I580" s="223"/>
      <c r="J580" s="219"/>
      <c r="K580" s="219"/>
      <c r="L580" s="224"/>
      <c r="M580" s="225"/>
      <c r="N580" s="226"/>
      <c r="O580" s="226"/>
      <c r="P580" s="226"/>
      <c r="Q580" s="226"/>
      <c r="R580" s="226"/>
      <c r="S580" s="226"/>
      <c r="T580" s="227"/>
      <c r="AT580" s="228" t="s">
        <v>210</v>
      </c>
      <c r="AU580" s="228" t="s">
        <v>83</v>
      </c>
      <c r="AV580" s="13" t="s">
        <v>83</v>
      </c>
      <c r="AW580" s="13" t="s">
        <v>38</v>
      </c>
      <c r="AX580" s="13" t="s">
        <v>75</v>
      </c>
      <c r="AY580" s="228" t="s">
        <v>195</v>
      </c>
    </row>
    <row r="581" spans="2:65" s="13" customFormat="1">
      <c r="B581" s="218"/>
      <c r="C581" s="219"/>
      <c r="D581" s="205" t="s">
        <v>210</v>
      </c>
      <c r="E581" s="220" t="s">
        <v>22</v>
      </c>
      <c r="F581" s="221" t="s">
        <v>646</v>
      </c>
      <c r="G581" s="219"/>
      <c r="H581" s="222">
        <v>0.17799999999999999</v>
      </c>
      <c r="I581" s="223"/>
      <c r="J581" s="219"/>
      <c r="K581" s="219"/>
      <c r="L581" s="224"/>
      <c r="M581" s="225"/>
      <c r="N581" s="226"/>
      <c r="O581" s="226"/>
      <c r="P581" s="226"/>
      <c r="Q581" s="226"/>
      <c r="R581" s="226"/>
      <c r="S581" s="226"/>
      <c r="T581" s="227"/>
      <c r="AT581" s="228" t="s">
        <v>210</v>
      </c>
      <c r="AU581" s="228" t="s">
        <v>83</v>
      </c>
      <c r="AV581" s="13" t="s">
        <v>83</v>
      </c>
      <c r="AW581" s="13" t="s">
        <v>38</v>
      </c>
      <c r="AX581" s="13" t="s">
        <v>75</v>
      </c>
      <c r="AY581" s="228" t="s">
        <v>195</v>
      </c>
    </row>
    <row r="582" spans="2:65" s="13" customFormat="1">
      <c r="B582" s="218"/>
      <c r="C582" s="219"/>
      <c r="D582" s="205" t="s">
        <v>210</v>
      </c>
      <c r="E582" s="220" t="s">
        <v>22</v>
      </c>
      <c r="F582" s="221" t="s">
        <v>647</v>
      </c>
      <c r="G582" s="219"/>
      <c r="H582" s="222">
        <v>0.48199999999999998</v>
      </c>
      <c r="I582" s="223"/>
      <c r="J582" s="219"/>
      <c r="K582" s="219"/>
      <c r="L582" s="224"/>
      <c r="M582" s="225"/>
      <c r="N582" s="226"/>
      <c r="O582" s="226"/>
      <c r="P582" s="226"/>
      <c r="Q582" s="226"/>
      <c r="R582" s="226"/>
      <c r="S582" s="226"/>
      <c r="T582" s="227"/>
      <c r="AT582" s="228" t="s">
        <v>210</v>
      </c>
      <c r="AU582" s="228" t="s">
        <v>83</v>
      </c>
      <c r="AV582" s="13" t="s">
        <v>83</v>
      </c>
      <c r="AW582" s="13" t="s">
        <v>38</v>
      </c>
      <c r="AX582" s="13" t="s">
        <v>75</v>
      </c>
      <c r="AY582" s="228" t="s">
        <v>195</v>
      </c>
    </row>
    <row r="583" spans="2:65" s="14" customFormat="1">
      <c r="B583" s="229"/>
      <c r="C583" s="230"/>
      <c r="D583" s="205" t="s">
        <v>210</v>
      </c>
      <c r="E583" s="231" t="s">
        <v>22</v>
      </c>
      <c r="F583" s="232" t="s">
        <v>215</v>
      </c>
      <c r="G583" s="230"/>
      <c r="H583" s="233">
        <v>1.321</v>
      </c>
      <c r="I583" s="234"/>
      <c r="J583" s="230"/>
      <c r="K583" s="230"/>
      <c r="L583" s="235"/>
      <c r="M583" s="236"/>
      <c r="N583" s="237"/>
      <c r="O583" s="237"/>
      <c r="P583" s="237"/>
      <c r="Q583" s="237"/>
      <c r="R583" s="237"/>
      <c r="S583" s="237"/>
      <c r="T583" s="238"/>
      <c r="AT583" s="239" t="s">
        <v>210</v>
      </c>
      <c r="AU583" s="239" t="s">
        <v>83</v>
      </c>
      <c r="AV583" s="14" t="s">
        <v>216</v>
      </c>
      <c r="AW583" s="14" t="s">
        <v>38</v>
      </c>
      <c r="AX583" s="14" t="s">
        <v>75</v>
      </c>
      <c r="AY583" s="239" t="s">
        <v>195</v>
      </c>
    </row>
    <row r="584" spans="2:65" s="15" customFormat="1">
      <c r="B584" s="240"/>
      <c r="C584" s="241"/>
      <c r="D584" s="251" t="s">
        <v>210</v>
      </c>
      <c r="E584" s="252" t="s">
        <v>22</v>
      </c>
      <c r="F584" s="253" t="s">
        <v>217</v>
      </c>
      <c r="G584" s="241"/>
      <c r="H584" s="254">
        <v>1.321</v>
      </c>
      <c r="I584" s="245"/>
      <c r="J584" s="241"/>
      <c r="K584" s="241"/>
      <c r="L584" s="246"/>
      <c r="M584" s="247"/>
      <c r="N584" s="248"/>
      <c r="O584" s="248"/>
      <c r="P584" s="248"/>
      <c r="Q584" s="248"/>
      <c r="R584" s="248"/>
      <c r="S584" s="248"/>
      <c r="T584" s="249"/>
      <c r="AT584" s="250" t="s">
        <v>210</v>
      </c>
      <c r="AU584" s="250" t="s">
        <v>83</v>
      </c>
      <c r="AV584" s="15" t="s">
        <v>202</v>
      </c>
      <c r="AW584" s="15" t="s">
        <v>38</v>
      </c>
      <c r="AX584" s="15" t="s">
        <v>23</v>
      </c>
      <c r="AY584" s="250" t="s">
        <v>195</v>
      </c>
    </row>
    <row r="585" spans="2:65" s="1" customFormat="1" ht="28.8" customHeight="1">
      <c r="B585" s="36"/>
      <c r="C585" s="193" t="s">
        <v>776</v>
      </c>
      <c r="D585" s="193" t="s">
        <v>198</v>
      </c>
      <c r="E585" s="194" t="s">
        <v>777</v>
      </c>
      <c r="F585" s="195" t="s">
        <v>778</v>
      </c>
      <c r="G585" s="196" t="s">
        <v>222</v>
      </c>
      <c r="H585" s="197">
        <v>26.4</v>
      </c>
      <c r="I585" s="198"/>
      <c r="J585" s="199">
        <f>ROUND(I585*H585,2)</f>
        <v>0</v>
      </c>
      <c r="K585" s="195" t="s">
        <v>223</v>
      </c>
      <c r="L585" s="56"/>
      <c r="M585" s="200" t="s">
        <v>22</v>
      </c>
      <c r="N585" s="201" t="s">
        <v>46</v>
      </c>
      <c r="O585" s="37"/>
      <c r="P585" s="202">
        <f>O585*H585</f>
        <v>0</v>
      </c>
      <c r="Q585" s="202">
        <v>0</v>
      </c>
      <c r="R585" s="202">
        <f>Q585*H585</f>
        <v>0</v>
      </c>
      <c r="S585" s="202">
        <v>0</v>
      </c>
      <c r="T585" s="203">
        <f>S585*H585</f>
        <v>0</v>
      </c>
      <c r="AR585" s="19" t="s">
        <v>258</v>
      </c>
      <c r="AT585" s="19" t="s">
        <v>198</v>
      </c>
      <c r="AU585" s="19" t="s">
        <v>83</v>
      </c>
      <c r="AY585" s="19" t="s">
        <v>195</v>
      </c>
      <c r="BE585" s="204">
        <f>IF(N585="základní",J585,0)</f>
        <v>0</v>
      </c>
      <c r="BF585" s="204">
        <f>IF(N585="snížená",J585,0)</f>
        <v>0</v>
      </c>
      <c r="BG585" s="204">
        <f>IF(N585="zákl. přenesená",J585,0)</f>
        <v>0</v>
      </c>
      <c r="BH585" s="204">
        <f>IF(N585="sníž. přenesená",J585,0)</f>
        <v>0</v>
      </c>
      <c r="BI585" s="204">
        <f>IF(N585="nulová",J585,0)</f>
        <v>0</v>
      </c>
      <c r="BJ585" s="19" t="s">
        <v>23</v>
      </c>
      <c r="BK585" s="204">
        <f>ROUND(I585*H585,2)</f>
        <v>0</v>
      </c>
      <c r="BL585" s="19" t="s">
        <v>258</v>
      </c>
      <c r="BM585" s="19" t="s">
        <v>779</v>
      </c>
    </row>
    <row r="586" spans="2:65" s="1" customFormat="1" ht="36">
      <c r="B586" s="36"/>
      <c r="C586" s="58"/>
      <c r="D586" s="205" t="s">
        <v>225</v>
      </c>
      <c r="E586" s="58"/>
      <c r="F586" s="206" t="s">
        <v>780</v>
      </c>
      <c r="G586" s="58"/>
      <c r="H586" s="58"/>
      <c r="I586" s="163"/>
      <c r="J586" s="58"/>
      <c r="K586" s="58"/>
      <c r="L586" s="56"/>
      <c r="M586" s="73"/>
      <c r="N586" s="37"/>
      <c r="O586" s="37"/>
      <c r="P586" s="37"/>
      <c r="Q586" s="37"/>
      <c r="R586" s="37"/>
      <c r="S586" s="37"/>
      <c r="T586" s="74"/>
      <c r="AT586" s="19" t="s">
        <v>225</v>
      </c>
      <c r="AU586" s="19" t="s">
        <v>83</v>
      </c>
    </row>
    <row r="587" spans="2:65" s="12" customFormat="1">
      <c r="B587" s="207"/>
      <c r="C587" s="208"/>
      <c r="D587" s="205" t="s">
        <v>210</v>
      </c>
      <c r="E587" s="209" t="s">
        <v>22</v>
      </c>
      <c r="F587" s="210" t="s">
        <v>383</v>
      </c>
      <c r="G587" s="208"/>
      <c r="H587" s="211" t="s">
        <v>22</v>
      </c>
      <c r="I587" s="212"/>
      <c r="J587" s="208"/>
      <c r="K587" s="208"/>
      <c r="L587" s="213"/>
      <c r="M587" s="214"/>
      <c r="N587" s="215"/>
      <c r="O587" s="215"/>
      <c r="P587" s="215"/>
      <c r="Q587" s="215"/>
      <c r="R587" s="215"/>
      <c r="S587" s="215"/>
      <c r="T587" s="216"/>
      <c r="AT587" s="217" t="s">
        <v>210</v>
      </c>
      <c r="AU587" s="217" t="s">
        <v>83</v>
      </c>
      <c r="AV587" s="12" t="s">
        <v>23</v>
      </c>
      <c r="AW587" s="12" t="s">
        <v>38</v>
      </c>
      <c r="AX587" s="12" t="s">
        <v>75</v>
      </c>
      <c r="AY587" s="217" t="s">
        <v>195</v>
      </c>
    </row>
    <row r="588" spans="2:65" s="13" customFormat="1">
      <c r="B588" s="218"/>
      <c r="C588" s="219"/>
      <c r="D588" s="205" t="s">
        <v>210</v>
      </c>
      <c r="E588" s="220" t="s">
        <v>22</v>
      </c>
      <c r="F588" s="221" t="s">
        <v>559</v>
      </c>
      <c r="G588" s="219"/>
      <c r="H588" s="222">
        <v>13.2</v>
      </c>
      <c r="I588" s="223"/>
      <c r="J588" s="219"/>
      <c r="K588" s="219"/>
      <c r="L588" s="224"/>
      <c r="M588" s="225"/>
      <c r="N588" s="226"/>
      <c r="O588" s="226"/>
      <c r="P588" s="226"/>
      <c r="Q588" s="226"/>
      <c r="R588" s="226"/>
      <c r="S588" s="226"/>
      <c r="T588" s="227"/>
      <c r="AT588" s="228" t="s">
        <v>210</v>
      </c>
      <c r="AU588" s="228" t="s">
        <v>83</v>
      </c>
      <c r="AV588" s="13" t="s">
        <v>83</v>
      </c>
      <c r="AW588" s="13" t="s">
        <v>38</v>
      </c>
      <c r="AX588" s="13" t="s">
        <v>75</v>
      </c>
      <c r="AY588" s="228" t="s">
        <v>195</v>
      </c>
    </row>
    <row r="589" spans="2:65" s="13" customFormat="1">
      <c r="B589" s="218"/>
      <c r="C589" s="219"/>
      <c r="D589" s="205" t="s">
        <v>210</v>
      </c>
      <c r="E589" s="220" t="s">
        <v>22</v>
      </c>
      <c r="F589" s="221" t="s">
        <v>560</v>
      </c>
      <c r="G589" s="219"/>
      <c r="H589" s="222">
        <v>13.2</v>
      </c>
      <c r="I589" s="223"/>
      <c r="J589" s="219"/>
      <c r="K589" s="219"/>
      <c r="L589" s="224"/>
      <c r="M589" s="225"/>
      <c r="N589" s="226"/>
      <c r="O589" s="226"/>
      <c r="P589" s="226"/>
      <c r="Q589" s="226"/>
      <c r="R589" s="226"/>
      <c r="S589" s="226"/>
      <c r="T589" s="227"/>
      <c r="AT589" s="228" t="s">
        <v>210</v>
      </c>
      <c r="AU589" s="228" t="s">
        <v>83</v>
      </c>
      <c r="AV589" s="13" t="s">
        <v>83</v>
      </c>
      <c r="AW589" s="13" t="s">
        <v>38</v>
      </c>
      <c r="AX589" s="13" t="s">
        <v>75</v>
      </c>
      <c r="AY589" s="228" t="s">
        <v>195</v>
      </c>
    </row>
    <row r="590" spans="2:65" s="14" customFormat="1">
      <c r="B590" s="229"/>
      <c r="C590" s="230"/>
      <c r="D590" s="205" t="s">
        <v>210</v>
      </c>
      <c r="E590" s="231" t="s">
        <v>22</v>
      </c>
      <c r="F590" s="232" t="s">
        <v>215</v>
      </c>
      <c r="G590" s="230"/>
      <c r="H590" s="233">
        <v>26.4</v>
      </c>
      <c r="I590" s="234"/>
      <c r="J590" s="230"/>
      <c r="K590" s="230"/>
      <c r="L590" s="235"/>
      <c r="M590" s="236"/>
      <c r="N590" s="237"/>
      <c r="O590" s="237"/>
      <c r="P590" s="237"/>
      <c r="Q590" s="237"/>
      <c r="R590" s="237"/>
      <c r="S590" s="237"/>
      <c r="T590" s="238"/>
      <c r="AT590" s="239" t="s">
        <v>210</v>
      </c>
      <c r="AU590" s="239" t="s">
        <v>83</v>
      </c>
      <c r="AV590" s="14" t="s">
        <v>216</v>
      </c>
      <c r="AW590" s="14" t="s">
        <v>38</v>
      </c>
      <c r="AX590" s="14" t="s">
        <v>75</v>
      </c>
      <c r="AY590" s="239" t="s">
        <v>195</v>
      </c>
    </row>
    <row r="591" spans="2:65" s="15" customFormat="1">
      <c r="B591" s="240"/>
      <c r="C591" s="241"/>
      <c r="D591" s="251" t="s">
        <v>210</v>
      </c>
      <c r="E591" s="252" t="s">
        <v>22</v>
      </c>
      <c r="F591" s="253" t="s">
        <v>217</v>
      </c>
      <c r="G591" s="241"/>
      <c r="H591" s="254">
        <v>26.4</v>
      </c>
      <c r="I591" s="245"/>
      <c r="J591" s="241"/>
      <c r="K591" s="241"/>
      <c r="L591" s="246"/>
      <c r="M591" s="247"/>
      <c r="N591" s="248"/>
      <c r="O591" s="248"/>
      <c r="P591" s="248"/>
      <c r="Q591" s="248"/>
      <c r="R591" s="248"/>
      <c r="S591" s="248"/>
      <c r="T591" s="249"/>
      <c r="AT591" s="250" t="s">
        <v>210</v>
      </c>
      <c r="AU591" s="250" t="s">
        <v>83</v>
      </c>
      <c r="AV591" s="15" t="s">
        <v>202</v>
      </c>
      <c r="AW591" s="15" t="s">
        <v>38</v>
      </c>
      <c r="AX591" s="15" t="s">
        <v>23</v>
      </c>
      <c r="AY591" s="250" t="s">
        <v>195</v>
      </c>
    </row>
    <row r="592" spans="2:65" s="1" customFormat="1" ht="28.8" customHeight="1">
      <c r="B592" s="36"/>
      <c r="C592" s="260" t="s">
        <v>781</v>
      </c>
      <c r="D592" s="260" t="s">
        <v>267</v>
      </c>
      <c r="E592" s="261" t="s">
        <v>782</v>
      </c>
      <c r="F592" s="262" t="s">
        <v>783</v>
      </c>
      <c r="G592" s="263" t="s">
        <v>222</v>
      </c>
      <c r="H592" s="264">
        <v>26.928000000000001</v>
      </c>
      <c r="I592" s="265"/>
      <c r="J592" s="266">
        <f>ROUND(I592*H592,2)</f>
        <v>0</v>
      </c>
      <c r="K592" s="262" t="s">
        <v>22</v>
      </c>
      <c r="L592" s="267"/>
      <c r="M592" s="268" t="s">
        <v>22</v>
      </c>
      <c r="N592" s="269" t="s">
        <v>46</v>
      </c>
      <c r="O592" s="37"/>
      <c r="P592" s="202">
        <f>O592*H592</f>
        <v>0</v>
      </c>
      <c r="Q592" s="202">
        <v>1.25E-3</v>
      </c>
      <c r="R592" s="202">
        <f>Q592*H592</f>
        <v>3.3660000000000002E-2</v>
      </c>
      <c r="S592" s="202">
        <v>0</v>
      </c>
      <c r="T592" s="203">
        <f>S592*H592</f>
        <v>0</v>
      </c>
      <c r="AR592" s="19" t="s">
        <v>512</v>
      </c>
      <c r="AT592" s="19" t="s">
        <v>267</v>
      </c>
      <c r="AU592" s="19" t="s">
        <v>83</v>
      </c>
      <c r="AY592" s="19" t="s">
        <v>195</v>
      </c>
      <c r="BE592" s="204">
        <f>IF(N592="základní",J592,0)</f>
        <v>0</v>
      </c>
      <c r="BF592" s="204">
        <f>IF(N592="snížená",J592,0)</f>
        <v>0</v>
      </c>
      <c r="BG592" s="204">
        <f>IF(N592="zákl. přenesená",J592,0)</f>
        <v>0</v>
      </c>
      <c r="BH592" s="204">
        <f>IF(N592="sníž. přenesená",J592,0)</f>
        <v>0</v>
      </c>
      <c r="BI592" s="204">
        <f>IF(N592="nulová",J592,0)</f>
        <v>0</v>
      </c>
      <c r="BJ592" s="19" t="s">
        <v>23</v>
      </c>
      <c r="BK592" s="204">
        <f>ROUND(I592*H592,2)</f>
        <v>0</v>
      </c>
      <c r="BL592" s="19" t="s">
        <v>258</v>
      </c>
      <c r="BM592" s="19" t="s">
        <v>784</v>
      </c>
    </row>
    <row r="593" spans="2:65" s="13" customFormat="1">
      <c r="B593" s="218"/>
      <c r="C593" s="219"/>
      <c r="D593" s="251" t="s">
        <v>210</v>
      </c>
      <c r="E593" s="219"/>
      <c r="F593" s="270" t="s">
        <v>785</v>
      </c>
      <c r="G593" s="219"/>
      <c r="H593" s="271">
        <v>26.928000000000001</v>
      </c>
      <c r="I593" s="223"/>
      <c r="J593" s="219"/>
      <c r="K593" s="219"/>
      <c r="L593" s="224"/>
      <c r="M593" s="225"/>
      <c r="N593" s="226"/>
      <c r="O593" s="226"/>
      <c r="P593" s="226"/>
      <c r="Q593" s="226"/>
      <c r="R593" s="226"/>
      <c r="S593" s="226"/>
      <c r="T593" s="227"/>
      <c r="AT593" s="228" t="s">
        <v>210</v>
      </c>
      <c r="AU593" s="228" t="s">
        <v>83</v>
      </c>
      <c r="AV593" s="13" t="s">
        <v>83</v>
      </c>
      <c r="AW593" s="13" t="s">
        <v>4</v>
      </c>
      <c r="AX593" s="13" t="s">
        <v>23</v>
      </c>
      <c r="AY593" s="228" t="s">
        <v>195</v>
      </c>
    </row>
    <row r="594" spans="2:65" s="1" customFormat="1" ht="20.399999999999999" customHeight="1">
      <c r="B594" s="36"/>
      <c r="C594" s="193" t="s">
        <v>786</v>
      </c>
      <c r="D594" s="193" t="s">
        <v>198</v>
      </c>
      <c r="E594" s="194" t="s">
        <v>787</v>
      </c>
      <c r="F594" s="195" t="s">
        <v>788</v>
      </c>
      <c r="G594" s="196" t="s">
        <v>242</v>
      </c>
      <c r="H594" s="197">
        <v>3.4000000000000002E-2</v>
      </c>
      <c r="I594" s="198"/>
      <c r="J594" s="199">
        <f>ROUND(I594*H594,2)</f>
        <v>0</v>
      </c>
      <c r="K594" s="195" t="s">
        <v>223</v>
      </c>
      <c r="L594" s="56"/>
      <c r="M594" s="200" t="s">
        <v>22</v>
      </c>
      <c r="N594" s="201" t="s">
        <v>46</v>
      </c>
      <c r="O594" s="37"/>
      <c r="P594" s="202">
        <f>O594*H594</f>
        <v>0</v>
      </c>
      <c r="Q594" s="202">
        <v>0</v>
      </c>
      <c r="R594" s="202">
        <f>Q594*H594</f>
        <v>0</v>
      </c>
      <c r="S594" s="202">
        <v>0</v>
      </c>
      <c r="T594" s="203">
        <f>S594*H594</f>
        <v>0</v>
      </c>
      <c r="AR594" s="19" t="s">
        <v>258</v>
      </c>
      <c r="AT594" s="19" t="s">
        <v>198</v>
      </c>
      <c r="AU594" s="19" t="s">
        <v>83</v>
      </c>
      <c r="AY594" s="19" t="s">
        <v>195</v>
      </c>
      <c r="BE594" s="204">
        <f>IF(N594="základní",J594,0)</f>
        <v>0</v>
      </c>
      <c r="BF594" s="204">
        <f>IF(N594="snížená",J594,0)</f>
        <v>0</v>
      </c>
      <c r="BG594" s="204">
        <f>IF(N594="zákl. přenesená",J594,0)</f>
        <v>0</v>
      </c>
      <c r="BH594" s="204">
        <f>IF(N594="sníž. přenesená",J594,0)</f>
        <v>0</v>
      </c>
      <c r="BI594" s="204">
        <f>IF(N594="nulová",J594,0)</f>
        <v>0</v>
      </c>
      <c r="BJ594" s="19" t="s">
        <v>23</v>
      </c>
      <c r="BK594" s="204">
        <f>ROUND(I594*H594,2)</f>
        <v>0</v>
      </c>
      <c r="BL594" s="19" t="s">
        <v>258</v>
      </c>
      <c r="BM594" s="19" t="s">
        <v>789</v>
      </c>
    </row>
    <row r="595" spans="2:65" s="1" customFormat="1" ht="120">
      <c r="B595" s="36"/>
      <c r="C595" s="58"/>
      <c r="D595" s="205" t="s">
        <v>225</v>
      </c>
      <c r="E595" s="58"/>
      <c r="F595" s="206" t="s">
        <v>790</v>
      </c>
      <c r="G595" s="58"/>
      <c r="H595" s="58"/>
      <c r="I595" s="163"/>
      <c r="J595" s="58"/>
      <c r="K595" s="58"/>
      <c r="L595" s="56"/>
      <c r="M595" s="73"/>
      <c r="N595" s="37"/>
      <c r="O595" s="37"/>
      <c r="P595" s="37"/>
      <c r="Q595" s="37"/>
      <c r="R595" s="37"/>
      <c r="S595" s="37"/>
      <c r="T595" s="74"/>
      <c r="AT595" s="19" t="s">
        <v>225</v>
      </c>
      <c r="AU595" s="19" t="s">
        <v>83</v>
      </c>
    </row>
    <row r="596" spans="2:65" s="11" customFormat="1" ht="29.85" customHeight="1">
      <c r="B596" s="176"/>
      <c r="C596" s="177"/>
      <c r="D596" s="190" t="s">
        <v>74</v>
      </c>
      <c r="E596" s="191" t="s">
        <v>791</v>
      </c>
      <c r="F596" s="191" t="s">
        <v>792</v>
      </c>
      <c r="G596" s="177"/>
      <c r="H596" s="177"/>
      <c r="I596" s="180"/>
      <c r="J596" s="192">
        <f>BK596</f>
        <v>0</v>
      </c>
      <c r="K596" s="177"/>
      <c r="L596" s="182"/>
      <c r="M596" s="183"/>
      <c r="N596" s="184"/>
      <c r="O596" s="184"/>
      <c r="P596" s="185">
        <f>SUM(P597:P601)</f>
        <v>0</v>
      </c>
      <c r="Q596" s="184"/>
      <c r="R596" s="185">
        <f>SUM(R597:R601)</f>
        <v>0</v>
      </c>
      <c r="S596" s="184"/>
      <c r="T596" s="186">
        <f>SUM(T597:T601)</f>
        <v>0.26094000000000001</v>
      </c>
      <c r="AR596" s="187" t="s">
        <v>83</v>
      </c>
      <c r="AT596" s="188" t="s">
        <v>74</v>
      </c>
      <c r="AU596" s="188" t="s">
        <v>23</v>
      </c>
      <c r="AY596" s="187" t="s">
        <v>195</v>
      </c>
      <c r="BK596" s="189">
        <f>SUM(BK597:BK601)</f>
        <v>0</v>
      </c>
    </row>
    <row r="597" spans="2:65" s="1" customFormat="1" ht="20.399999999999999" customHeight="1">
      <c r="B597" s="36"/>
      <c r="C597" s="193" t="s">
        <v>793</v>
      </c>
      <c r="D597" s="193" t="s">
        <v>198</v>
      </c>
      <c r="E597" s="194" t="s">
        <v>794</v>
      </c>
      <c r="F597" s="195" t="s">
        <v>795</v>
      </c>
      <c r="G597" s="196" t="s">
        <v>796</v>
      </c>
      <c r="H597" s="197">
        <v>4</v>
      </c>
      <c r="I597" s="198"/>
      <c r="J597" s="199">
        <f>ROUND(I597*H597,2)</f>
        <v>0</v>
      </c>
      <c r="K597" s="195" t="s">
        <v>223</v>
      </c>
      <c r="L597" s="56"/>
      <c r="M597" s="200" t="s">
        <v>22</v>
      </c>
      <c r="N597" s="201" t="s">
        <v>46</v>
      </c>
      <c r="O597" s="37"/>
      <c r="P597" s="202">
        <f>O597*H597</f>
        <v>0</v>
      </c>
      <c r="Q597" s="202">
        <v>0</v>
      </c>
      <c r="R597" s="202">
        <f>Q597*H597</f>
        <v>0</v>
      </c>
      <c r="S597" s="202">
        <v>1.933E-2</v>
      </c>
      <c r="T597" s="203">
        <f>S597*H597</f>
        <v>7.732E-2</v>
      </c>
      <c r="AR597" s="19" t="s">
        <v>258</v>
      </c>
      <c r="AT597" s="19" t="s">
        <v>198</v>
      </c>
      <c r="AU597" s="19" t="s">
        <v>83</v>
      </c>
      <c r="AY597" s="19" t="s">
        <v>195</v>
      </c>
      <c r="BE597" s="204">
        <f>IF(N597="základní",J597,0)</f>
        <v>0</v>
      </c>
      <c r="BF597" s="204">
        <f>IF(N597="snížená",J597,0)</f>
        <v>0</v>
      </c>
      <c r="BG597" s="204">
        <f>IF(N597="zákl. přenesená",J597,0)</f>
        <v>0</v>
      </c>
      <c r="BH597" s="204">
        <f>IF(N597="sníž. přenesená",J597,0)</f>
        <v>0</v>
      </c>
      <c r="BI597" s="204">
        <f>IF(N597="nulová",J597,0)</f>
        <v>0</v>
      </c>
      <c r="BJ597" s="19" t="s">
        <v>23</v>
      </c>
      <c r="BK597" s="204">
        <f>ROUND(I597*H597,2)</f>
        <v>0</v>
      </c>
      <c r="BL597" s="19" t="s">
        <v>258</v>
      </c>
      <c r="BM597" s="19" t="s">
        <v>797</v>
      </c>
    </row>
    <row r="598" spans="2:65" s="1" customFormat="1" ht="20.399999999999999" customHeight="1">
      <c r="B598" s="36"/>
      <c r="C598" s="193" t="s">
        <v>798</v>
      </c>
      <c r="D598" s="193" t="s">
        <v>198</v>
      </c>
      <c r="E598" s="194" t="s">
        <v>799</v>
      </c>
      <c r="F598" s="195" t="s">
        <v>800</v>
      </c>
      <c r="G598" s="196" t="s">
        <v>796</v>
      </c>
      <c r="H598" s="197">
        <v>8</v>
      </c>
      <c r="I598" s="198"/>
      <c r="J598" s="199">
        <f>ROUND(I598*H598,2)</f>
        <v>0</v>
      </c>
      <c r="K598" s="195" t="s">
        <v>223</v>
      </c>
      <c r="L598" s="56"/>
      <c r="M598" s="200" t="s">
        <v>22</v>
      </c>
      <c r="N598" s="201" t="s">
        <v>46</v>
      </c>
      <c r="O598" s="37"/>
      <c r="P598" s="202">
        <f>O598*H598</f>
        <v>0</v>
      </c>
      <c r="Q598" s="202">
        <v>0</v>
      </c>
      <c r="R598" s="202">
        <f>Q598*H598</f>
        <v>0</v>
      </c>
      <c r="S598" s="202">
        <v>1.9460000000000002E-2</v>
      </c>
      <c r="T598" s="203">
        <f>S598*H598</f>
        <v>0.15568000000000001</v>
      </c>
      <c r="AR598" s="19" t="s">
        <v>258</v>
      </c>
      <c r="AT598" s="19" t="s">
        <v>198</v>
      </c>
      <c r="AU598" s="19" t="s">
        <v>83</v>
      </c>
      <c r="AY598" s="19" t="s">
        <v>195</v>
      </c>
      <c r="BE598" s="204">
        <f>IF(N598="základní",J598,0)</f>
        <v>0</v>
      </c>
      <c r="BF598" s="204">
        <f>IF(N598="snížená",J598,0)</f>
        <v>0</v>
      </c>
      <c r="BG598" s="204">
        <f>IF(N598="zákl. přenesená",J598,0)</f>
        <v>0</v>
      </c>
      <c r="BH598" s="204">
        <f>IF(N598="sníž. přenesená",J598,0)</f>
        <v>0</v>
      </c>
      <c r="BI598" s="204">
        <f>IF(N598="nulová",J598,0)</f>
        <v>0</v>
      </c>
      <c r="BJ598" s="19" t="s">
        <v>23</v>
      </c>
      <c r="BK598" s="204">
        <f>ROUND(I598*H598,2)</f>
        <v>0</v>
      </c>
      <c r="BL598" s="19" t="s">
        <v>258</v>
      </c>
      <c r="BM598" s="19" t="s">
        <v>801</v>
      </c>
    </row>
    <row r="599" spans="2:65" s="1" customFormat="1" ht="20.399999999999999" customHeight="1">
      <c r="B599" s="36"/>
      <c r="C599" s="193" t="s">
        <v>802</v>
      </c>
      <c r="D599" s="193" t="s">
        <v>198</v>
      </c>
      <c r="E599" s="194" t="s">
        <v>803</v>
      </c>
      <c r="F599" s="195" t="s">
        <v>804</v>
      </c>
      <c r="G599" s="196" t="s">
        <v>201</v>
      </c>
      <c r="H599" s="197">
        <v>4</v>
      </c>
      <c r="I599" s="198"/>
      <c r="J599" s="199">
        <f>ROUND(I599*H599,2)</f>
        <v>0</v>
      </c>
      <c r="K599" s="195" t="s">
        <v>223</v>
      </c>
      <c r="L599" s="56"/>
      <c r="M599" s="200" t="s">
        <v>22</v>
      </c>
      <c r="N599" s="201" t="s">
        <v>46</v>
      </c>
      <c r="O599" s="37"/>
      <c r="P599" s="202">
        <f>O599*H599</f>
        <v>0</v>
      </c>
      <c r="Q599" s="202">
        <v>0</v>
      </c>
      <c r="R599" s="202">
        <f>Q599*H599</f>
        <v>0</v>
      </c>
      <c r="S599" s="202">
        <v>4.8999999999999998E-4</v>
      </c>
      <c r="T599" s="203">
        <f>S599*H599</f>
        <v>1.9599999999999999E-3</v>
      </c>
      <c r="AR599" s="19" t="s">
        <v>258</v>
      </c>
      <c r="AT599" s="19" t="s">
        <v>198</v>
      </c>
      <c r="AU599" s="19" t="s">
        <v>83</v>
      </c>
      <c r="AY599" s="19" t="s">
        <v>195</v>
      </c>
      <c r="BE599" s="204">
        <f>IF(N599="základní",J599,0)</f>
        <v>0</v>
      </c>
      <c r="BF599" s="204">
        <f>IF(N599="snížená",J599,0)</f>
        <v>0</v>
      </c>
      <c r="BG599" s="204">
        <f>IF(N599="zákl. přenesená",J599,0)</f>
        <v>0</v>
      </c>
      <c r="BH599" s="204">
        <f>IF(N599="sníž. přenesená",J599,0)</f>
        <v>0</v>
      </c>
      <c r="BI599" s="204">
        <f>IF(N599="nulová",J599,0)</f>
        <v>0</v>
      </c>
      <c r="BJ599" s="19" t="s">
        <v>23</v>
      </c>
      <c r="BK599" s="204">
        <f>ROUND(I599*H599,2)</f>
        <v>0</v>
      </c>
      <c r="BL599" s="19" t="s">
        <v>258</v>
      </c>
      <c r="BM599" s="19" t="s">
        <v>805</v>
      </c>
    </row>
    <row r="600" spans="2:65" s="1" customFormat="1" ht="20.399999999999999" customHeight="1">
      <c r="B600" s="36"/>
      <c r="C600" s="193" t="s">
        <v>806</v>
      </c>
      <c r="D600" s="193" t="s">
        <v>198</v>
      </c>
      <c r="E600" s="194" t="s">
        <v>807</v>
      </c>
      <c r="F600" s="195" t="s">
        <v>808</v>
      </c>
      <c r="G600" s="196" t="s">
        <v>796</v>
      </c>
      <c r="H600" s="197">
        <v>8</v>
      </c>
      <c r="I600" s="198"/>
      <c r="J600" s="199">
        <f>ROUND(I600*H600,2)</f>
        <v>0</v>
      </c>
      <c r="K600" s="195" t="s">
        <v>223</v>
      </c>
      <c r="L600" s="56"/>
      <c r="M600" s="200" t="s">
        <v>22</v>
      </c>
      <c r="N600" s="201" t="s">
        <v>46</v>
      </c>
      <c r="O600" s="37"/>
      <c r="P600" s="202">
        <f>O600*H600</f>
        <v>0</v>
      </c>
      <c r="Q600" s="202">
        <v>0</v>
      </c>
      <c r="R600" s="202">
        <f>Q600*H600</f>
        <v>0</v>
      </c>
      <c r="S600" s="202">
        <v>1.56E-3</v>
      </c>
      <c r="T600" s="203">
        <f>S600*H600</f>
        <v>1.248E-2</v>
      </c>
      <c r="AR600" s="19" t="s">
        <v>258</v>
      </c>
      <c r="AT600" s="19" t="s">
        <v>198</v>
      </c>
      <c r="AU600" s="19" t="s">
        <v>83</v>
      </c>
      <c r="AY600" s="19" t="s">
        <v>195</v>
      </c>
      <c r="BE600" s="204">
        <f>IF(N600="základní",J600,0)</f>
        <v>0</v>
      </c>
      <c r="BF600" s="204">
        <f>IF(N600="snížená",J600,0)</f>
        <v>0</v>
      </c>
      <c r="BG600" s="204">
        <f>IF(N600="zákl. přenesená",J600,0)</f>
        <v>0</v>
      </c>
      <c r="BH600" s="204">
        <f>IF(N600="sníž. přenesená",J600,0)</f>
        <v>0</v>
      </c>
      <c r="BI600" s="204">
        <f>IF(N600="nulová",J600,0)</f>
        <v>0</v>
      </c>
      <c r="BJ600" s="19" t="s">
        <v>23</v>
      </c>
      <c r="BK600" s="204">
        <f>ROUND(I600*H600,2)</f>
        <v>0</v>
      </c>
      <c r="BL600" s="19" t="s">
        <v>258</v>
      </c>
      <c r="BM600" s="19" t="s">
        <v>809</v>
      </c>
    </row>
    <row r="601" spans="2:65" s="1" customFormat="1" ht="20.399999999999999" customHeight="1">
      <c r="B601" s="36"/>
      <c r="C601" s="193" t="s">
        <v>810</v>
      </c>
      <c r="D601" s="193" t="s">
        <v>198</v>
      </c>
      <c r="E601" s="194" t="s">
        <v>811</v>
      </c>
      <c r="F601" s="195" t="s">
        <v>812</v>
      </c>
      <c r="G601" s="196" t="s">
        <v>201</v>
      </c>
      <c r="H601" s="197">
        <v>6</v>
      </c>
      <c r="I601" s="198"/>
      <c r="J601" s="199">
        <f>ROUND(I601*H601,2)</f>
        <v>0</v>
      </c>
      <c r="K601" s="195" t="s">
        <v>223</v>
      </c>
      <c r="L601" s="56"/>
      <c r="M601" s="200" t="s">
        <v>22</v>
      </c>
      <c r="N601" s="201" t="s">
        <v>46</v>
      </c>
      <c r="O601" s="37"/>
      <c r="P601" s="202">
        <f>O601*H601</f>
        <v>0</v>
      </c>
      <c r="Q601" s="202">
        <v>0</v>
      </c>
      <c r="R601" s="202">
        <f>Q601*H601</f>
        <v>0</v>
      </c>
      <c r="S601" s="202">
        <v>2.2499999999999998E-3</v>
      </c>
      <c r="T601" s="203">
        <f>S601*H601</f>
        <v>1.3499999999999998E-2</v>
      </c>
      <c r="AR601" s="19" t="s">
        <v>258</v>
      </c>
      <c r="AT601" s="19" t="s">
        <v>198</v>
      </c>
      <c r="AU601" s="19" t="s">
        <v>83</v>
      </c>
      <c r="AY601" s="19" t="s">
        <v>195</v>
      </c>
      <c r="BE601" s="204">
        <f>IF(N601="základní",J601,0)</f>
        <v>0</v>
      </c>
      <c r="BF601" s="204">
        <f>IF(N601="snížená",J601,0)</f>
        <v>0</v>
      </c>
      <c r="BG601" s="204">
        <f>IF(N601="zákl. přenesená",J601,0)</f>
        <v>0</v>
      </c>
      <c r="BH601" s="204">
        <f>IF(N601="sníž. přenesená",J601,0)</f>
        <v>0</v>
      </c>
      <c r="BI601" s="204">
        <f>IF(N601="nulová",J601,0)</f>
        <v>0</v>
      </c>
      <c r="BJ601" s="19" t="s">
        <v>23</v>
      </c>
      <c r="BK601" s="204">
        <f>ROUND(I601*H601,2)</f>
        <v>0</v>
      </c>
      <c r="BL601" s="19" t="s">
        <v>258</v>
      </c>
      <c r="BM601" s="19" t="s">
        <v>813</v>
      </c>
    </row>
    <row r="602" spans="2:65" s="11" customFormat="1" ht="29.85" customHeight="1">
      <c r="B602" s="176"/>
      <c r="C602" s="177"/>
      <c r="D602" s="190" t="s">
        <v>74</v>
      </c>
      <c r="E602" s="191" t="s">
        <v>814</v>
      </c>
      <c r="F602" s="191" t="s">
        <v>815</v>
      </c>
      <c r="G602" s="177"/>
      <c r="H602" s="177"/>
      <c r="I602" s="180"/>
      <c r="J602" s="192">
        <f>BK602</f>
        <v>0</v>
      </c>
      <c r="K602" s="177"/>
      <c r="L602" s="182"/>
      <c r="M602" s="183"/>
      <c r="N602" s="184"/>
      <c r="O602" s="184"/>
      <c r="P602" s="185">
        <f>SUM(P603:P652)</f>
        <v>0</v>
      </c>
      <c r="Q602" s="184"/>
      <c r="R602" s="185">
        <f>SUM(R603:R652)</f>
        <v>1.9068490999999999</v>
      </c>
      <c r="S602" s="184"/>
      <c r="T602" s="186">
        <f>SUM(T603:T652)</f>
        <v>0</v>
      </c>
      <c r="AR602" s="187" t="s">
        <v>83</v>
      </c>
      <c r="AT602" s="188" t="s">
        <v>74</v>
      </c>
      <c r="AU602" s="188" t="s">
        <v>23</v>
      </c>
      <c r="AY602" s="187" t="s">
        <v>195</v>
      </c>
      <c r="BK602" s="189">
        <f>SUM(BK603:BK652)</f>
        <v>0</v>
      </c>
    </row>
    <row r="603" spans="2:65" s="1" customFormat="1" ht="40.200000000000003" customHeight="1">
      <c r="B603" s="36"/>
      <c r="C603" s="193" t="s">
        <v>816</v>
      </c>
      <c r="D603" s="193" t="s">
        <v>198</v>
      </c>
      <c r="E603" s="194" t="s">
        <v>817</v>
      </c>
      <c r="F603" s="195" t="s">
        <v>818</v>
      </c>
      <c r="G603" s="196" t="s">
        <v>222</v>
      </c>
      <c r="H603" s="197">
        <v>127.07</v>
      </c>
      <c r="I603" s="198"/>
      <c r="J603" s="199">
        <f>ROUND(I603*H603,2)</f>
        <v>0</v>
      </c>
      <c r="K603" s="195" t="s">
        <v>223</v>
      </c>
      <c r="L603" s="56"/>
      <c r="M603" s="200" t="s">
        <v>22</v>
      </c>
      <c r="N603" s="201" t="s">
        <v>46</v>
      </c>
      <c r="O603" s="37"/>
      <c r="P603" s="202">
        <f>O603*H603</f>
        <v>0</v>
      </c>
      <c r="Q603" s="202">
        <v>1.223E-2</v>
      </c>
      <c r="R603" s="202">
        <f>Q603*H603</f>
        <v>1.5540660999999998</v>
      </c>
      <c r="S603" s="202">
        <v>0</v>
      </c>
      <c r="T603" s="203">
        <f>S603*H603</f>
        <v>0</v>
      </c>
      <c r="AR603" s="19" t="s">
        <v>258</v>
      </c>
      <c r="AT603" s="19" t="s">
        <v>198</v>
      </c>
      <c r="AU603" s="19" t="s">
        <v>83</v>
      </c>
      <c r="AY603" s="19" t="s">
        <v>195</v>
      </c>
      <c r="BE603" s="204">
        <f>IF(N603="základní",J603,0)</f>
        <v>0</v>
      </c>
      <c r="BF603" s="204">
        <f>IF(N603="snížená",J603,0)</f>
        <v>0</v>
      </c>
      <c r="BG603" s="204">
        <f>IF(N603="zákl. přenesená",J603,0)</f>
        <v>0</v>
      </c>
      <c r="BH603" s="204">
        <f>IF(N603="sníž. přenesená",J603,0)</f>
        <v>0</v>
      </c>
      <c r="BI603" s="204">
        <f>IF(N603="nulová",J603,0)</f>
        <v>0</v>
      </c>
      <c r="BJ603" s="19" t="s">
        <v>23</v>
      </c>
      <c r="BK603" s="204">
        <f>ROUND(I603*H603,2)</f>
        <v>0</v>
      </c>
      <c r="BL603" s="19" t="s">
        <v>258</v>
      </c>
      <c r="BM603" s="19" t="s">
        <v>819</v>
      </c>
    </row>
    <row r="604" spans="2:65" s="1" customFormat="1" ht="156">
      <c r="B604" s="36"/>
      <c r="C604" s="58"/>
      <c r="D604" s="205" t="s">
        <v>225</v>
      </c>
      <c r="E604" s="58"/>
      <c r="F604" s="206" t="s">
        <v>820</v>
      </c>
      <c r="G604" s="58"/>
      <c r="H604" s="58"/>
      <c r="I604" s="163"/>
      <c r="J604" s="58"/>
      <c r="K604" s="58"/>
      <c r="L604" s="56"/>
      <c r="M604" s="73"/>
      <c r="N604" s="37"/>
      <c r="O604" s="37"/>
      <c r="P604" s="37"/>
      <c r="Q604" s="37"/>
      <c r="R604" s="37"/>
      <c r="S604" s="37"/>
      <c r="T604" s="74"/>
      <c r="AT604" s="19" t="s">
        <v>225</v>
      </c>
      <c r="AU604" s="19" t="s">
        <v>83</v>
      </c>
    </row>
    <row r="605" spans="2:65" s="12" customFormat="1">
      <c r="B605" s="207"/>
      <c r="C605" s="208"/>
      <c r="D605" s="205" t="s">
        <v>210</v>
      </c>
      <c r="E605" s="209" t="s">
        <v>22</v>
      </c>
      <c r="F605" s="210" t="s">
        <v>821</v>
      </c>
      <c r="G605" s="208"/>
      <c r="H605" s="211" t="s">
        <v>22</v>
      </c>
      <c r="I605" s="212"/>
      <c r="J605" s="208"/>
      <c r="K605" s="208"/>
      <c r="L605" s="213"/>
      <c r="M605" s="214"/>
      <c r="N605" s="215"/>
      <c r="O605" s="215"/>
      <c r="P605" s="215"/>
      <c r="Q605" s="215"/>
      <c r="R605" s="215"/>
      <c r="S605" s="215"/>
      <c r="T605" s="216"/>
      <c r="AT605" s="217" t="s">
        <v>210</v>
      </c>
      <c r="AU605" s="217" t="s">
        <v>83</v>
      </c>
      <c r="AV605" s="12" t="s">
        <v>23</v>
      </c>
      <c r="AW605" s="12" t="s">
        <v>38</v>
      </c>
      <c r="AX605" s="12" t="s">
        <v>75</v>
      </c>
      <c r="AY605" s="217" t="s">
        <v>195</v>
      </c>
    </row>
    <row r="606" spans="2:65" s="13" customFormat="1">
      <c r="B606" s="218"/>
      <c r="C606" s="219"/>
      <c r="D606" s="205" t="s">
        <v>210</v>
      </c>
      <c r="E606" s="220" t="s">
        <v>22</v>
      </c>
      <c r="F606" s="221" t="s">
        <v>607</v>
      </c>
      <c r="G606" s="219"/>
      <c r="H606" s="222">
        <v>14.11</v>
      </c>
      <c r="I606" s="223"/>
      <c r="J606" s="219"/>
      <c r="K606" s="219"/>
      <c r="L606" s="224"/>
      <c r="M606" s="225"/>
      <c r="N606" s="226"/>
      <c r="O606" s="226"/>
      <c r="P606" s="226"/>
      <c r="Q606" s="226"/>
      <c r="R606" s="226"/>
      <c r="S606" s="226"/>
      <c r="T606" s="227"/>
      <c r="AT606" s="228" t="s">
        <v>210</v>
      </c>
      <c r="AU606" s="228" t="s">
        <v>83</v>
      </c>
      <c r="AV606" s="13" t="s">
        <v>83</v>
      </c>
      <c r="AW606" s="13" t="s">
        <v>38</v>
      </c>
      <c r="AX606" s="13" t="s">
        <v>75</v>
      </c>
      <c r="AY606" s="228" t="s">
        <v>195</v>
      </c>
    </row>
    <row r="607" spans="2:65" s="13" customFormat="1">
      <c r="B607" s="218"/>
      <c r="C607" s="219"/>
      <c r="D607" s="205" t="s">
        <v>210</v>
      </c>
      <c r="E607" s="220" t="s">
        <v>22</v>
      </c>
      <c r="F607" s="221" t="s">
        <v>822</v>
      </c>
      <c r="G607" s="219"/>
      <c r="H607" s="222">
        <v>12.6</v>
      </c>
      <c r="I607" s="223"/>
      <c r="J607" s="219"/>
      <c r="K607" s="219"/>
      <c r="L607" s="224"/>
      <c r="M607" s="225"/>
      <c r="N607" s="226"/>
      <c r="O607" s="226"/>
      <c r="P607" s="226"/>
      <c r="Q607" s="226"/>
      <c r="R607" s="226"/>
      <c r="S607" s="226"/>
      <c r="T607" s="227"/>
      <c r="AT607" s="228" t="s">
        <v>210</v>
      </c>
      <c r="AU607" s="228" t="s">
        <v>83</v>
      </c>
      <c r="AV607" s="13" t="s">
        <v>83</v>
      </c>
      <c r="AW607" s="13" t="s">
        <v>38</v>
      </c>
      <c r="AX607" s="13" t="s">
        <v>75</v>
      </c>
      <c r="AY607" s="228" t="s">
        <v>195</v>
      </c>
    </row>
    <row r="608" spans="2:65" s="13" customFormat="1">
      <c r="B608" s="218"/>
      <c r="C608" s="219"/>
      <c r="D608" s="205" t="s">
        <v>210</v>
      </c>
      <c r="E608" s="220" t="s">
        <v>22</v>
      </c>
      <c r="F608" s="221" t="s">
        <v>608</v>
      </c>
      <c r="G608" s="219"/>
      <c r="H608" s="222">
        <v>12.08</v>
      </c>
      <c r="I608" s="223"/>
      <c r="J608" s="219"/>
      <c r="K608" s="219"/>
      <c r="L608" s="224"/>
      <c r="M608" s="225"/>
      <c r="N608" s="226"/>
      <c r="O608" s="226"/>
      <c r="P608" s="226"/>
      <c r="Q608" s="226"/>
      <c r="R608" s="226"/>
      <c r="S608" s="226"/>
      <c r="T608" s="227"/>
      <c r="AT608" s="228" t="s">
        <v>210</v>
      </c>
      <c r="AU608" s="228" t="s">
        <v>83</v>
      </c>
      <c r="AV608" s="13" t="s">
        <v>83</v>
      </c>
      <c r="AW608" s="13" t="s">
        <v>38</v>
      </c>
      <c r="AX608" s="13" t="s">
        <v>75</v>
      </c>
      <c r="AY608" s="228" t="s">
        <v>195</v>
      </c>
    </row>
    <row r="609" spans="2:65" s="13" customFormat="1">
      <c r="B609" s="218"/>
      <c r="C609" s="219"/>
      <c r="D609" s="205" t="s">
        <v>210</v>
      </c>
      <c r="E609" s="220" t="s">
        <v>22</v>
      </c>
      <c r="F609" s="221" t="s">
        <v>609</v>
      </c>
      <c r="G609" s="219"/>
      <c r="H609" s="222">
        <v>4.2</v>
      </c>
      <c r="I609" s="223"/>
      <c r="J609" s="219"/>
      <c r="K609" s="219"/>
      <c r="L609" s="224"/>
      <c r="M609" s="225"/>
      <c r="N609" s="226"/>
      <c r="O609" s="226"/>
      <c r="P609" s="226"/>
      <c r="Q609" s="226"/>
      <c r="R609" s="226"/>
      <c r="S609" s="226"/>
      <c r="T609" s="227"/>
      <c r="AT609" s="228" t="s">
        <v>210</v>
      </c>
      <c r="AU609" s="228" t="s">
        <v>83</v>
      </c>
      <c r="AV609" s="13" t="s">
        <v>83</v>
      </c>
      <c r="AW609" s="13" t="s">
        <v>38</v>
      </c>
      <c r="AX609" s="13" t="s">
        <v>75</v>
      </c>
      <c r="AY609" s="228" t="s">
        <v>195</v>
      </c>
    </row>
    <row r="610" spans="2:65" s="13" customFormat="1">
      <c r="B610" s="218"/>
      <c r="C610" s="219"/>
      <c r="D610" s="205" t="s">
        <v>210</v>
      </c>
      <c r="E610" s="220" t="s">
        <v>22</v>
      </c>
      <c r="F610" s="221" t="s">
        <v>610</v>
      </c>
      <c r="G610" s="219"/>
      <c r="H610" s="222">
        <v>8.9</v>
      </c>
      <c r="I610" s="223"/>
      <c r="J610" s="219"/>
      <c r="K610" s="219"/>
      <c r="L610" s="224"/>
      <c r="M610" s="225"/>
      <c r="N610" s="226"/>
      <c r="O610" s="226"/>
      <c r="P610" s="226"/>
      <c r="Q610" s="226"/>
      <c r="R610" s="226"/>
      <c r="S610" s="226"/>
      <c r="T610" s="227"/>
      <c r="AT610" s="228" t="s">
        <v>210</v>
      </c>
      <c r="AU610" s="228" t="s">
        <v>83</v>
      </c>
      <c r="AV610" s="13" t="s">
        <v>83</v>
      </c>
      <c r="AW610" s="13" t="s">
        <v>38</v>
      </c>
      <c r="AX610" s="13" t="s">
        <v>75</v>
      </c>
      <c r="AY610" s="228" t="s">
        <v>195</v>
      </c>
    </row>
    <row r="611" spans="2:65" s="13" customFormat="1">
      <c r="B611" s="218"/>
      <c r="C611" s="219"/>
      <c r="D611" s="205" t="s">
        <v>210</v>
      </c>
      <c r="E611" s="220" t="s">
        <v>22</v>
      </c>
      <c r="F611" s="221" t="s">
        <v>611</v>
      </c>
      <c r="G611" s="219"/>
      <c r="H611" s="222">
        <v>28.77</v>
      </c>
      <c r="I611" s="223"/>
      <c r="J611" s="219"/>
      <c r="K611" s="219"/>
      <c r="L611" s="224"/>
      <c r="M611" s="225"/>
      <c r="N611" s="226"/>
      <c r="O611" s="226"/>
      <c r="P611" s="226"/>
      <c r="Q611" s="226"/>
      <c r="R611" s="226"/>
      <c r="S611" s="226"/>
      <c r="T611" s="227"/>
      <c r="AT611" s="228" t="s">
        <v>210</v>
      </c>
      <c r="AU611" s="228" t="s">
        <v>83</v>
      </c>
      <c r="AV611" s="13" t="s">
        <v>83</v>
      </c>
      <c r="AW611" s="13" t="s">
        <v>38</v>
      </c>
      <c r="AX611" s="13" t="s">
        <v>75</v>
      </c>
      <c r="AY611" s="228" t="s">
        <v>195</v>
      </c>
    </row>
    <row r="612" spans="2:65" s="13" customFormat="1">
      <c r="B612" s="218"/>
      <c r="C612" s="219"/>
      <c r="D612" s="205" t="s">
        <v>210</v>
      </c>
      <c r="E612" s="220" t="s">
        <v>22</v>
      </c>
      <c r="F612" s="221" t="s">
        <v>612</v>
      </c>
      <c r="G612" s="219"/>
      <c r="H612" s="222">
        <v>7.94</v>
      </c>
      <c r="I612" s="223"/>
      <c r="J612" s="219"/>
      <c r="K612" s="219"/>
      <c r="L612" s="224"/>
      <c r="M612" s="225"/>
      <c r="N612" s="226"/>
      <c r="O612" s="226"/>
      <c r="P612" s="226"/>
      <c r="Q612" s="226"/>
      <c r="R612" s="226"/>
      <c r="S612" s="226"/>
      <c r="T612" s="227"/>
      <c r="AT612" s="228" t="s">
        <v>210</v>
      </c>
      <c r="AU612" s="228" t="s">
        <v>83</v>
      </c>
      <c r="AV612" s="13" t="s">
        <v>83</v>
      </c>
      <c r="AW612" s="13" t="s">
        <v>38</v>
      </c>
      <c r="AX612" s="13" t="s">
        <v>75</v>
      </c>
      <c r="AY612" s="228" t="s">
        <v>195</v>
      </c>
    </row>
    <row r="613" spans="2:65" s="13" customFormat="1">
      <c r="B613" s="218"/>
      <c r="C613" s="219"/>
      <c r="D613" s="205" t="s">
        <v>210</v>
      </c>
      <c r="E613" s="220" t="s">
        <v>22</v>
      </c>
      <c r="F613" s="221" t="s">
        <v>613</v>
      </c>
      <c r="G613" s="219"/>
      <c r="H613" s="222">
        <v>8</v>
      </c>
      <c r="I613" s="223"/>
      <c r="J613" s="219"/>
      <c r="K613" s="219"/>
      <c r="L613" s="224"/>
      <c r="M613" s="225"/>
      <c r="N613" s="226"/>
      <c r="O613" s="226"/>
      <c r="P613" s="226"/>
      <c r="Q613" s="226"/>
      <c r="R613" s="226"/>
      <c r="S613" s="226"/>
      <c r="T613" s="227"/>
      <c r="AT613" s="228" t="s">
        <v>210</v>
      </c>
      <c r="AU613" s="228" t="s">
        <v>83</v>
      </c>
      <c r="AV613" s="13" t="s">
        <v>83</v>
      </c>
      <c r="AW613" s="13" t="s">
        <v>38</v>
      </c>
      <c r="AX613" s="13" t="s">
        <v>75</v>
      </c>
      <c r="AY613" s="228" t="s">
        <v>195</v>
      </c>
    </row>
    <row r="614" spans="2:65" s="13" customFormat="1">
      <c r="B614" s="218"/>
      <c r="C614" s="219"/>
      <c r="D614" s="205" t="s">
        <v>210</v>
      </c>
      <c r="E614" s="220" t="s">
        <v>22</v>
      </c>
      <c r="F614" s="221" t="s">
        <v>614</v>
      </c>
      <c r="G614" s="219"/>
      <c r="H614" s="222">
        <v>30.47</v>
      </c>
      <c r="I614" s="223"/>
      <c r="J614" s="219"/>
      <c r="K614" s="219"/>
      <c r="L614" s="224"/>
      <c r="M614" s="225"/>
      <c r="N614" s="226"/>
      <c r="O614" s="226"/>
      <c r="P614" s="226"/>
      <c r="Q614" s="226"/>
      <c r="R614" s="226"/>
      <c r="S614" s="226"/>
      <c r="T614" s="227"/>
      <c r="AT614" s="228" t="s">
        <v>210</v>
      </c>
      <c r="AU614" s="228" t="s">
        <v>83</v>
      </c>
      <c r="AV614" s="13" t="s">
        <v>83</v>
      </c>
      <c r="AW614" s="13" t="s">
        <v>38</v>
      </c>
      <c r="AX614" s="13" t="s">
        <v>75</v>
      </c>
      <c r="AY614" s="228" t="s">
        <v>195</v>
      </c>
    </row>
    <row r="615" spans="2:65" s="14" customFormat="1">
      <c r="B615" s="229"/>
      <c r="C615" s="230"/>
      <c r="D615" s="205" t="s">
        <v>210</v>
      </c>
      <c r="E615" s="231" t="s">
        <v>22</v>
      </c>
      <c r="F615" s="232" t="s">
        <v>215</v>
      </c>
      <c r="G615" s="230"/>
      <c r="H615" s="233">
        <v>127.07</v>
      </c>
      <c r="I615" s="234"/>
      <c r="J615" s="230"/>
      <c r="K615" s="230"/>
      <c r="L615" s="235"/>
      <c r="M615" s="236"/>
      <c r="N615" s="237"/>
      <c r="O615" s="237"/>
      <c r="P615" s="237"/>
      <c r="Q615" s="237"/>
      <c r="R615" s="237"/>
      <c r="S615" s="237"/>
      <c r="T615" s="238"/>
      <c r="AT615" s="239" t="s">
        <v>210</v>
      </c>
      <c r="AU615" s="239" t="s">
        <v>83</v>
      </c>
      <c r="AV615" s="14" t="s">
        <v>216</v>
      </c>
      <c r="AW615" s="14" t="s">
        <v>38</v>
      </c>
      <c r="AX615" s="14" t="s">
        <v>75</v>
      </c>
      <c r="AY615" s="239" t="s">
        <v>195</v>
      </c>
    </row>
    <row r="616" spans="2:65" s="15" customFormat="1">
      <c r="B616" s="240"/>
      <c r="C616" s="241"/>
      <c r="D616" s="251" t="s">
        <v>210</v>
      </c>
      <c r="E616" s="252" t="s">
        <v>22</v>
      </c>
      <c r="F616" s="253" t="s">
        <v>217</v>
      </c>
      <c r="G616" s="241"/>
      <c r="H616" s="254">
        <v>127.07</v>
      </c>
      <c r="I616" s="245"/>
      <c r="J616" s="241"/>
      <c r="K616" s="241"/>
      <c r="L616" s="246"/>
      <c r="M616" s="247"/>
      <c r="N616" s="248"/>
      <c r="O616" s="248"/>
      <c r="P616" s="248"/>
      <c r="Q616" s="248"/>
      <c r="R616" s="248"/>
      <c r="S616" s="248"/>
      <c r="T616" s="249"/>
      <c r="AT616" s="250" t="s">
        <v>210</v>
      </c>
      <c r="AU616" s="250" t="s">
        <v>83</v>
      </c>
      <c r="AV616" s="15" t="s">
        <v>202</v>
      </c>
      <c r="AW616" s="15" t="s">
        <v>38</v>
      </c>
      <c r="AX616" s="15" t="s">
        <v>23</v>
      </c>
      <c r="AY616" s="250" t="s">
        <v>195</v>
      </c>
    </row>
    <row r="617" spans="2:65" s="1" customFormat="1" ht="40.200000000000003" customHeight="1">
      <c r="B617" s="36"/>
      <c r="C617" s="193" t="s">
        <v>823</v>
      </c>
      <c r="D617" s="193" t="s">
        <v>198</v>
      </c>
      <c r="E617" s="194" t="s">
        <v>824</v>
      </c>
      <c r="F617" s="195" t="s">
        <v>825</v>
      </c>
      <c r="G617" s="196" t="s">
        <v>222</v>
      </c>
      <c r="H617" s="197">
        <v>26.4</v>
      </c>
      <c r="I617" s="198"/>
      <c r="J617" s="199">
        <f>ROUND(I617*H617,2)</f>
        <v>0</v>
      </c>
      <c r="K617" s="195" t="s">
        <v>223</v>
      </c>
      <c r="L617" s="56"/>
      <c r="M617" s="200" t="s">
        <v>22</v>
      </c>
      <c r="N617" s="201" t="s">
        <v>46</v>
      </c>
      <c r="O617" s="37"/>
      <c r="P617" s="202">
        <f>O617*H617</f>
        <v>0</v>
      </c>
      <c r="Q617" s="202">
        <v>1.2540000000000001E-2</v>
      </c>
      <c r="R617" s="202">
        <f>Q617*H617</f>
        <v>0.33105600000000002</v>
      </c>
      <c r="S617" s="202">
        <v>0</v>
      </c>
      <c r="T617" s="203">
        <f>S617*H617</f>
        <v>0</v>
      </c>
      <c r="AR617" s="19" t="s">
        <v>258</v>
      </c>
      <c r="AT617" s="19" t="s">
        <v>198</v>
      </c>
      <c r="AU617" s="19" t="s">
        <v>83</v>
      </c>
      <c r="AY617" s="19" t="s">
        <v>195</v>
      </c>
      <c r="BE617" s="204">
        <f>IF(N617="základní",J617,0)</f>
        <v>0</v>
      </c>
      <c r="BF617" s="204">
        <f>IF(N617="snížená",J617,0)</f>
        <v>0</v>
      </c>
      <c r="BG617" s="204">
        <f>IF(N617="zákl. přenesená",J617,0)</f>
        <v>0</v>
      </c>
      <c r="BH617" s="204">
        <f>IF(N617="sníž. přenesená",J617,0)</f>
        <v>0</v>
      </c>
      <c r="BI617" s="204">
        <f>IF(N617="nulová",J617,0)</f>
        <v>0</v>
      </c>
      <c r="BJ617" s="19" t="s">
        <v>23</v>
      </c>
      <c r="BK617" s="204">
        <f>ROUND(I617*H617,2)</f>
        <v>0</v>
      </c>
      <c r="BL617" s="19" t="s">
        <v>258</v>
      </c>
      <c r="BM617" s="19" t="s">
        <v>826</v>
      </c>
    </row>
    <row r="618" spans="2:65" s="1" customFormat="1" ht="156">
      <c r="B618" s="36"/>
      <c r="C618" s="58"/>
      <c r="D618" s="205" t="s">
        <v>225</v>
      </c>
      <c r="E618" s="58"/>
      <c r="F618" s="206" t="s">
        <v>820</v>
      </c>
      <c r="G618" s="58"/>
      <c r="H618" s="58"/>
      <c r="I618" s="163"/>
      <c r="J618" s="58"/>
      <c r="K618" s="58"/>
      <c r="L618" s="56"/>
      <c r="M618" s="73"/>
      <c r="N618" s="37"/>
      <c r="O618" s="37"/>
      <c r="P618" s="37"/>
      <c r="Q618" s="37"/>
      <c r="R618" s="37"/>
      <c r="S618" s="37"/>
      <c r="T618" s="74"/>
      <c r="AT618" s="19" t="s">
        <v>225</v>
      </c>
      <c r="AU618" s="19" t="s">
        <v>83</v>
      </c>
    </row>
    <row r="619" spans="2:65" s="12" customFormat="1">
      <c r="B619" s="207"/>
      <c r="C619" s="208"/>
      <c r="D619" s="205" t="s">
        <v>210</v>
      </c>
      <c r="E619" s="209" t="s">
        <v>22</v>
      </c>
      <c r="F619" s="210" t="s">
        <v>821</v>
      </c>
      <c r="G619" s="208"/>
      <c r="H619" s="211" t="s">
        <v>22</v>
      </c>
      <c r="I619" s="212"/>
      <c r="J619" s="208"/>
      <c r="K619" s="208"/>
      <c r="L619" s="213"/>
      <c r="M619" s="214"/>
      <c r="N619" s="215"/>
      <c r="O619" s="215"/>
      <c r="P619" s="215"/>
      <c r="Q619" s="215"/>
      <c r="R619" s="215"/>
      <c r="S619" s="215"/>
      <c r="T619" s="216"/>
      <c r="AT619" s="217" t="s">
        <v>210</v>
      </c>
      <c r="AU619" s="217" t="s">
        <v>83</v>
      </c>
      <c r="AV619" s="12" t="s">
        <v>23</v>
      </c>
      <c r="AW619" s="12" t="s">
        <v>38</v>
      </c>
      <c r="AX619" s="12" t="s">
        <v>75</v>
      </c>
      <c r="AY619" s="217" t="s">
        <v>195</v>
      </c>
    </row>
    <row r="620" spans="2:65" s="13" customFormat="1">
      <c r="B620" s="218"/>
      <c r="C620" s="219"/>
      <c r="D620" s="205" t="s">
        <v>210</v>
      </c>
      <c r="E620" s="220" t="s">
        <v>22</v>
      </c>
      <c r="F620" s="221" t="s">
        <v>559</v>
      </c>
      <c r="G620" s="219"/>
      <c r="H620" s="222">
        <v>13.2</v>
      </c>
      <c r="I620" s="223"/>
      <c r="J620" s="219"/>
      <c r="K620" s="219"/>
      <c r="L620" s="224"/>
      <c r="M620" s="225"/>
      <c r="N620" s="226"/>
      <c r="O620" s="226"/>
      <c r="P620" s="226"/>
      <c r="Q620" s="226"/>
      <c r="R620" s="226"/>
      <c r="S620" s="226"/>
      <c r="T620" s="227"/>
      <c r="AT620" s="228" t="s">
        <v>210</v>
      </c>
      <c r="AU620" s="228" t="s">
        <v>83</v>
      </c>
      <c r="AV620" s="13" t="s">
        <v>83</v>
      </c>
      <c r="AW620" s="13" t="s">
        <v>38</v>
      </c>
      <c r="AX620" s="13" t="s">
        <v>75</v>
      </c>
      <c r="AY620" s="228" t="s">
        <v>195</v>
      </c>
    </row>
    <row r="621" spans="2:65" s="13" customFormat="1">
      <c r="B621" s="218"/>
      <c r="C621" s="219"/>
      <c r="D621" s="205" t="s">
        <v>210</v>
      </c>
      <c r="E621" s="220" t="s">
        <v>22</v>
      </c>
      <c r="F621" s="221" t="s">
        <v>560</v>
      </c>
      <c r="G621" s="219"/>
      <c r="H621" s="222">
        <v>13.2</v>
      </c>
      <c r="I621" s="223"/>
      <c r="J621" s="219"/>
      <c r="K621" s="219"/>
      <c r="L621" s="224"/>
      <c r="M621" s="225"/>
      <c r="N621" s="226"/>
      <c r="O621" s="226"/>
      <c r="P621" s="226"/>
      <c r="Q621" s="226"/>
      <c r="R621" s="226"/>
      <c r="S621" s="226"/>
      <c r="T621" s="227"/>
      <c r="AT621" s="228" t="s">
        <v>210</v>
      </c>
      <c r="AU621" s="228" t="s">
        <v>83</v>
      </c>
      <c r="AV621" s="13" t="s">
        <v>83</v>
      </c>
      <c r="AW621" s="13" t="s">
        <v>38</v>
      </c>
      <c r="AX621" s="13" t="s">
        <v>75</v>
      </c>
      <c r="AY621" s="228" t="s">
        <v>195</v>
      </c>
    </row>
    <row r="622" spans="2:65" s="14" customFormat="1">
      <c r="B622" s="229"/>
      <c r="C622" s="230"/>
      <c r="D622" s="205" t="s">
        <v>210</v>
      </c>
      <c r="E622" s="231" t="s">
        <v>22</v>
      </c>
      <c r="F622" s="232" t="s">
        <v>215</v>
      </c>
      <c r="G622" s="230"/>
      <c r="H622" s="233">
        <v>26.4</v>
      </c>
      <c r="I622" s="234"/>
      <c r="J622" s="230"/>
      <c r="K622" s="230"/>
      <c r="L622" s="235"/>
      <c r="M622" s="236"/>
      <c r="N622" s="237"/>
      <c r="O622" s="237"/>
      <c r="P622" s="237"/>
      <c r="Q622" s="237"/>
      <c r="R622" s="237"/>
      <c r="S622" s="237"/>
      <c r="T622" s="238"/>
      <c r="AT622" s="239" t="s">
        <v>210</v>
      </c>
      <c r="AU622" s="239" t="s">
        <v>83</v>
      </c>
      <c r="AV622" s="14" t="s">
        <v>216</v>
      </c>
      <c r="AW622" s="14" t="s">
        <v>38</v>
      </c>
      <c r="AX622" s="14" t="s">
        <v>75</v>
      </c>
      <c r="AY622" s="239" t="s">
        <v>195</v>
      </c>
    </row>
    <row r="623" spans="2:65" s="15" customFormat="1">
      <c r="B623" s="240"/>
      <c r="C623" s="241"/>
      <c r="D623" s="251" t="s">
        <v>210</v>
      </c>
      <c r="E623" s="252" t="s">
        <v>22</v>
      </c>
      <c r="F623" s="253" t="s">
        <v>217</v>
      </c>
      <c r="G623" s="241"/>
      <c r="H623" s="254">
        <v>26.4</v>
      </c>
      <c r="I623" s="245"/>
      <c r="J623" s="241"/>
      <c r="K623" s="241"/>
      <c r="L623" s="246"/>
      <c r="M623" s="247"/>
      <c r="N623" s="248"/>
      <c r="O623" s="248"/>
      <c r="P623" s="248"/>
      <c r="Q623" s="248"/>
      <c r="R623" s="248"/>
      <c r="S623" s="248"/>
      <c r="T623" s="249"/>
      <c r="AT623" s="250" t="s">
        <v>210</v>
      </c>
      <c r="AU623" s="250" t="s">
        <v>83</v>
      </c>
      <c r="AV623" s="15" t="s">
        <v>202</v>
      </c>
      <c r="AW623" s="15" t="s">
        <v>38</v>
      </c>
      <c r="AX623" s="15" t="s">
        <v>23</v>
      </c>
      <c r="AY623" s="250" t="s">
        <v>195</v>
      </c>
    </row>
    <row r="624" spans="2:65" s="1" customFormat="1" ht="28.8" customHeight="1">
      <c r="B624" s="36"/>
      <c r="C624" s="193" t="s">
        <v>827</v>
      </c>
      <c r="D624" s="193" t="s">
        <v>198</v>
      </c>
      <c r="E624" s="194" t="s">
        <v>828</v>
      </c>
      <c r="F624" s="195" t="s">
        <v>829</v>
      </c>
      <c r="G624" s="196" t="s">
        <v>222</v>
      </c>
      <c r="H624" s="197">
        <v>153.47</v>
      </c>
      <c r="I624" s="198"/>
      <c r="J624" s="199">
        <f>ROUND(I624*H624,2)</f>
        <v>0</v>
      </c>
      <c r="K624" s="195" t="s">
        <v>223</v>
      </c>
      <c r="L624" s="56"/>
      <c r="M624" s="200" t="s">
        <v>22</v>
      </c>
      <c r="N624" s="201" t="s">
        <v>46</v>
      </c>
      <c r="O624" s="37"/>
      <c r="P624" s="202">
        <f>O624*H624</f>
        <v>0</v>
      </c>
      <c r="Q624" s="202">
        <v>1E-4</v>
      </c>
      <c r="R624" s="202">
        <f>Q624*H624</f>
        <v>1.5347000000000001E-2</v>
      </c>
      <c r="S624" s="202">
        <v>0</v>
      </c>
      <c r="T624" s="203">
        <f>S624*H624</f>
        <v>0</v>
      </c>
      <c r="AR624" s="19" t="s">
        <v>258</v>
      </c>
      <c r="AT624" s="19" t="s">
        <v>198</v>
      </c>
      <c r="AU624" s="19" t="s">
        <v>83</v>
      </c>
      <c r="AY624" s="19" t="s">
        <v>195</v>
      </c>
      <c r="BE624" s="204">
        <f>IF(N624="základní",J624,0)</f>
        <v>0</v>
      </c>
      <c r="BF624" s="204">
        <f>IF(N624="snížená",J624,0)</f>
        <v>0</v>
      </c>
      <c r="BG624" s="204">
        <f>IF(N624="zákl. přenesená",J624,0)</f>
        <v>0</v>
      </c>
      <c r="BH624" s="204">
        <f>IF(N624="sníž. přenesená",J624,0)</f>
        <v>0</v>
      </c>
      <c r="BI624" s="204">
        <f>IF(N624="nulová",J624,0)</f>
        <v>0</v>
      </c>
      <c r="BJ624" s="19" t="s">
        <v>23</v>
      </c>
      <c r="BK624" s="204">
        <f>ROUND(I624*H624,2)</f>
        <v>0</v>
      </c>
      <c r="BL624" s="19" t="s">
        <v>258</v>
      </c>
      <c r="BM624" s="19" t="s">
        <v>830</v>
      </c>
    </row>
    <row r="625" spans="2:65" s="1" customFormat="1" ht="156">
      <c r="B625" s="36"/>
      <c r="C625" s="58"/>
      <c r="D625" s="205" t="s">
        <v>225</v>
      </c>
      <c r="E625" s="58"/>
      <c r="F625" s="206" t="s">
        <v>820</v>
      </c>
      <c r="G625" s="58"/>
      <c r="H625" s="58"/>
      <c r="I625" s="163"/>
      <c r="J625" s="58"/>
      <c r="K625" s="58"/>
      <c r="L625" s="56"/>
      <c r="M625" s="73"/>
      <c r="N625" s="37"/>
      <c r="O625" s="37"/>
      <c r="P625" s="37"/>
      <c r="Q625" s="37"/>
      <c r="R625" s="37"/>
      <c r="S625" s="37"/>
      <c r="T625" s="74"/>
      <c r="AT625" s="19" t="s">
        <v>225</v>
      </c>
      <c r="AU625" s="19" t="s">
        <v>83</v>
      </c>
    </row>
    <row r="626" spans="2:65" s="12" customFormat="1">
      <c r="B626" s="207"/>
      <c r="C626" s="208"/>
      <c r="D626" s="205" t="s">
        <v>210</v>
      </c>
      <c r="E626" s="209" t="s">
        <v>22</v>
      </c>
      <c r="F626" s="210" t="s">
        <v>821</v>
      </c>
      <c r="G626" s="208"/>
      <c r="H626" s="211" t="s">
        <v>22</v>
      </c>
      <c r="I626" s="212"/>
      <c r="J626" s="208"/>
      <c r="K626" s="208"/>
      <c r="L626" s="213"/>
      <c r="M626" s="214"/>
      <c r="N626" s="215"/>
      <c r="O626" s="215"/>
      <c r="P626" s="215"/>
      <c r="Q626" s="215"/>
      <c r="R626" s="215"/>
      <c r="S626" s="215"/>
      <c r="T626" s="216"/>
      <c r="AT626" s="217" t="s">
        <v>210</v>
      </c>
      <c r="AU626" s="217" t="s">
        <v>83</v>
      </c>
      <c r="AV626" s="12" t="s">
        <v>23</v>
      </c>
      <c r="AW626" s="12" t="s">
        <v>38</v>
      </c>
      <c r="AX626" s="12" t="s">
        <v>75</v>
      </c>
      <c r="AY626" s="217" t="s">
        <v>195</v>
      </c>
    </row>
    <row r="627" spans="2:65" s="13" customFormat="1">
      <c r="B627" s="218"/>
      <c r="C627" s="219"/>
      <c r="D627" s="205" t="s">
        <v>210</v>
      </c>
      <c r="E627" s="220" t="s">
        <v>22</v>
      </c>
      <c r="F627" s="221" t="s">
        <v>607</v>
      </c>
      <c r="G627" s="219"/>
      <c r="H627" s="222">
        <v>14.11</v>
      </c>
      <c r="I627" s="223"/>
      <c r="J627" s="219"/>
      <c r="K627" s="219"/>
      <c r="L627" s="224"/>
      <c r="M627" s="225"/>
      <c r="N627" s="226"/>
      <c r="O627" s="226"/>
      <c r="P627" s="226"/>
      <c r="Q627" s="226"/>
      <c r="R627" s="226"/>
      <c r="S627" s="226"/>
      <c r="T627" s="227"/>
      <c r="AT627" s="228" t="s">
        <v>210</v>
      </c>
      <c r="AU627" s="228" t="s">
        <v>83</v>
      </c>
      <c r="AV627" s="13" t="s">
        <v>83</v>
      </c>
      <c r="AW627" s="13" t="s">
        <v>38</v>
      </c>
      <c r="AX627" s="13" t="s">
        <v>75</v>
      </c>
      <c r="AY627" s="228" t="s">
        <v>195</v>
      </c>
    </row>
    <row r="628" spans="2:65" s="13" customFormat="1">
      <c r="B628" s="218"/>
      <c r="C628" s="219"/>
      <c r="D628" s="205" t="s">
        <v>210</v>
      </c>
      <c r="E628" s="220" t="s">
        <v>22</v>
      </c>
      <c r="F628" s="221" t="s">
        <v>822</v>
      </c>
      <c r="G628" s="219"/>
      <c r="H628" s="222">
        <v>12.6</v>
      </c>
      <c r="I628" s="223"/>
      <c r="J628" s="219"/>
      <c r="K628" s="219"/>
      <c r="L628" s="224"/>
      <c r="M628" s="225"/>
      <c r="N628" s="226"/>
      <c r="O628" s="226"/>
      <c r="P628" s="226"/>
      <c r="Q628" s="226"/>
      <c r="R628" s="226"/>
      <c r="S628" s="226"/>
      <c r="T628" s="227"/>
      <c r="AT628" s="228" t="s">
        <v>210</v>
      </c>
      <c r="AU628" s="228" t="s">
        <v>83</v>
      </c>
      <c r="AV628" s="13" t="s">
        <v>83</v>
      </c>
      <c r="AW628" s="13" t="s">
        <v>38</v>
      </c>
      <c r="AX628" s="13" t="s">
        <v>75</v>
      </c>
      <c r="AY628" s="228" t="s">
        <v>195</v>
      </c>
    </row>
    <row r="629" spans="2:65" s="13" customFormat="1">
      <c r="B629" s="218"/>
      <c r="C629" s="219"/>
      <c r="D629" s="205" t="s">
        <v>210</v>
      </c>
      <c r="E629" s="220" t="s">
        <v>22</v>
      </c>
      <c r="F629" s="221" t="s">
        <v>608</v>
      </c>
      <c r="G629" s="219"/>
      <c r="H629" s="222">
        <v>12.08</v>
      </c>
      <c r="I629" s="223"/>
      <c r="J629" s="219"/>
      <c r="K629" s="219"/>
      <c r="L629" s="224"/>
      <c r="M629" s="225"/>
      <c r="N629" s="226"/>
      <c r="O629" s="226"/>
      <c r="P629" s="226"/>
      <c r="Q629" s="226"/>
      <c r="R629" s="226"/>
      <c r="S629" s="226"/>
      <c r="T629" s="227"/>
      <c r="AT629" s="228" t="s">
        <v>210</v>
      </c>
      <c r="AU629" s="228" t="s">
        <v>83</v>
      </c>
      <c r="AV629" s="13" t="s">
        <v>83</v>
      </c>
      <c r="AW629" s="13" t="s">
        <v>38</v>
      </c>
      <c r="AX629" s="13" t="s">
        <v>75</v>
      </c>
      <c r="AY629" s="228" t="s">
        <v>195</v>
      </c>
    </row>
    <row r="630" spans="2:65" s="13" customFormat="1">
      <c r="B630" s="218"/>
      <c r="C630" s="219"/>
      <c r="D630" s="205" t="s">
        <v>210</v>
      </c>
      <c r="E630" s="220" t="s">
        <v>22</v>
      </c>
      <c r="F630" s="221" t="s">
        <v>609</v>
      </c>
      <c r="G630" s="219"/>
      <c r="H630" s="222">
        <v>4.2</v>
      </c>
      <c r="I630" s="223"/>
      <c r="J630" s="219"/>
      <c r="K630" s="219"/>
      <c r="L630" s="224"/>
      <c r="M630" s="225"/>
      <c r="N630" s="226"/>
      <c r="O630" s="226"/>
      <c r="P630" s="226"/>
      <c r="Q630" s="226"/>
      <c r="R630" s="226"/>
      <c r="S630" s="226"/>
      <c r="T630" s="227"/>
      <c r="AT630" s="228" t="s">
        <v>210</v>
      </c>
      <c r="AU630" s="228" t="s">
        <v>83</v>
      </c>
      <c r="AV630" s="13" t="s">
        <v>83</v>
      </c>
      <c r="AW630" s="13" t="s">
        <v>38</v>
      </c>
      <c r="AX630" s="13" t="s">
        <v>75</v>
      </c>
      <c r="AY630" s="228" t="s">
        <v>195</v>
      </c>
    </row>
    <row r="631" spans="2:65" s="13" customFormat="1">
      <c r="B631" s="218"/>
      <c r="C631" s="219"/>
      <c r="D631" s="205" t="s">
        <v>210</v>
      </c>
      <c r="E631" s="220" t="s">
        <v>22</v>
      </c>
      <c r="F631" s="221" t="s">
        <v>610</v>
      </c>
      <c r="G631" s="219"/>
      <c r="H631" s="222">
        <v>8.9</v>
      </c>
      <c r="I631" s="223"/>
      <c r="J631" s="219"/>
      <c r="K631" s="219"/>
      <c r="L631" s="224"/>
      <c r="M631" s="225"/>
      <c r="N631" s="226"/>
      <c r="O631" s="226"/>
      <c r="P631" s="226"/>
      <c r="Q631" s="226"/>
      <c r="R631" s="226"/>
      <c r="S631" s="226"/>
      <c r="T631" s="227"/>
      <c r="AT631" s="228" t="s">
        <v>210</v>
      </c>
      <c r="AU631" s="228" t="s">
        <v>83</v>
      </c>
      <c r="AV631" s="13" t="s">
        <v>83</v>
      </c>
      <c r="AW631" s="13" t="s">
        <v>38</v>
      </c>
      <c r="AX631" s="13" t="s">
        <v>75</v>
      </c>
      <c r="AY631" s="228" t="s">
        <v>195</v>
      </c>
    </row>
    <row r="632" spans="2:65" s="13" customFormat="1">
      <c r="B632" s="218"/>
      <c r="C632" s="219"/>
      <c r="D632" s="205" t="s">
        <v>210</v>
      </c>
      <c r="E632" s="220" t="s">
        <v>22</v>
      </c>
      <c r="F632" s="221" t="s">
        <v>611</v>
      </c>
      <c r="G632" s="219"/>
      <c r="H632" s="222">
        <v>28.77</v>
      </c>
      <c r="I632" s="223"/>
      <c r="J632" s="219"/>
      <c r="K632" s="219"/>
      <c r="L632" s="224"/>
      <c r="M632" s="225"/>
      <c r="N632" s="226"/>
      <c r="O632" s="226"/>
      <c r="P632" s="226"/>
      <c r="Q632" s="226"/>
      <c r="R632" s="226"/>
      <c r="S632" s="226"/>
      <c r="T632" s="227"/>
      <c r="AT632" s="228" t="s">
        <v>210</v>
      </c>
      <c r="AU632" s="228" t="s">
        <v>83</v>
      </c>
      <c r="AV632" s="13" t="s">
        <v>83</v>
      </c>
      <c r="AW632" s="13" t="s">
        <v>38</v>
      </c>
      <c r="AX632" s="13" t="s">
        <v>75</v>
      </c>
      <c r="AY632" s="228" t="s">
        <v>195</v>
      </c>
    </row>
    <row r="633" spans="2:65" s="13" customFormat="1">
      <c r="B633" s="218"/>
      <c r="C633" s="219"/>
      <c r="D633" s="205" t="s">
        <v>210</v>
      </c>
      <c r="E633" s="220" t="s">
        <v>22</v>
      </c>
      <c r="F633" s="221" t="s">
        <v>559</v>
      </c>
      <c r="G633" s="219"/>
      <c r="H633" s="222">
        <v>13.2</v>
      </c>
      <c r="I633" s="223"/>
      <c r="J633" s="219"/>
      <c r="K633" s="219"/>
      <c r="L633" s="224"/>
      <c r="M633" s="225"/>
      <c r="N633" s="226"/>
      <c r="O633" s="226"/>
      <c r="P633" s="226"/>
      <c r="Q633" s="226"/>
      <c r="R633" s="226"/>
      <c r="S633" s="226"/>
      <c r="T633" s="227"/>
      <c r="AT633" s="228" t="s">
        <v>210</v>
      </c>
      <c r="AU633" s="228" t="s">
        <v>83</v>
      </c>
      <c r="AV633" s="13" t="s">
        <v>83</v>
      </c>
      <c r="AW633" s="13" t="s">
        <v>38</v>
      </c>
      <c r="AX633" s="13" t="s">
        <v>75</v>
      </c>
      <c r="AY633" s="228" t="s">
        <v>195</v>
      </c>
    </row>
    <row r="634" spans="2:65" s="13" customFormat="1">
      <c r="B634" s="218"/>
      <c r="C634" s="219"/>
      <c r="D634" s="205" t="s">
        <v>210</v>
      </c>
      <c r="E634" s="220" t="s">
        <v>22</v>
      </c>
      <c r="F634" s="221" t="s">
        <v>612</v>
      </c>
      <c r="G634" s="219"/>
      <c r="H634" s="222">
        <v>7.94</v>
      </c>
      <c r="I634" s="223"/>
      <c r="J634" s="219"/>
      <c r="K634" s="219"/>
      <c r="L634" s="224"/>
      <c r="M634" s="225"/>
      <c r="N634" s="226"/>
      <c r="O634" s="226"/>
      <c r="P634" s="226"/>
      <c r="Q634" s="226"/>
      <c r="R634" s="226"/>
      <c r="S634" s="226"/>
      <c r="T634" s="227"/>
      <c r="AT634" s="228" t="s">
        <v>210</v>
      </c>
      <c r="AU634" s="228" t="s">
        <v>83</v>
      </c>
      <c r="AV634" s="13" t="s">
        <v>83</v>
      </c>
      <c r="AW634" s="13" t="s">
        <v>38</v>
      </c>
      <c r="AX634" s="13" t="s">
        <v>75</v>
      </c>
      <c r="AY634" s="228" t="s">
        <v>195</v>
      </c>
    </row>
    <row r="635" spans="2:65" s="13" customFormat="1">
      <c r="B635" s="218"/>
      <c r="C635" s="219"/>
      <c r="D635" s="205" t="s">
        <v>210</v>
      </c>
      <c r="E635" s="220" t="s">
        <v>22</v>
      </c>
      <c r="F635" s="221" t="s">
        <v>613</v>
      </c>
      <c r="G635" s="219"/>
      <c r="H635" s="222">
        <v>8</v>
      </c>
      <c r="I635" s="223"/>
      <c r="J635" s="219"/>
      <c r="K635" s="219"/>
      <c r="L635" s="224"/>
      <c r="M635" s="225"/>
      <c r="N635" s="226"/>
      <c r="O635" s="226"/>
      <c r="P635" s="226"/>
      <c r="Q635" s="226"/>
      <c r="R635" s="226"/>
      <c r="S635" s="226"/>
      <c r="T635" s="227"/>
      <c r="AT635" s="228" t="s">
        <v>210</v>
      </c>
      <c r="AU635" s="228" t="s">
        <v>83</v>
      </c>
      <c r="AV635" s="13" t="s">
        <v>83</v>
      </c>
      <c r="AW635" s="13" t="s">
        <v>38</v>
      </c>
      <c r="AX635" s="13" t="s">
        <v>75</v>
      </c>
      <c r="AY635" s="228" t="s">
        <v>195</v>
      </c>
    </row>
    <row r="636" spans="2:65" s="13" customFormat="1">
      <c r="B636" s="218"/>
      <c r="C636" s="219"/>
      <c r="D636" s="205" t="s">
        <v>210</v>
      </c>
      <c r="E636" s="220" t="s">
        <v>22</v>
      </c>
      <c r="F636" s="221" t="s">
        <v>560</v>
      </c>
      <c r="G636" s="219"/>
      <c r="H636" s="222">
        <v>13.2</v>
      </c>
      <c r="I636" s="223"/>
      <c r="J636" s="219"/>
      <c r="K636" s="219"/>
      <c r="L636" s="224"/>
      <c r="M636" s="225"/>
      <c r="N636" s="226"/>
      <c r="O636" s="226"/>
      <c r="P636" s="226"/>
      <c r="Q636" s="226"/>
      <c r="R636" s="226"/>
      <c r="S636" s="226"/>
      <c r="T636" s="227"/>
      <c r="AT636" s="228" t="s">
        <v>210</v>
      </c>
      <c r="AU636" s="228" t="s">
        <v>83</v>
      </c>
      <c r="AV636" s="13" t="s">
        <v>83</v>
      </c>
      <c r="AW636" s="13" t="s">
        <v>38</v>
      </c>
      <c r="AX636" s="13" t="s">
        <v>75</v>
      </c>
      <c r="AY636" s="228" t="s">
        <v>195</v>
      </c>
    </row>
    <row r="637" spans="2:65" s="13" customFormat="1">
      <c r="B637" s="218"/>
      <c r="C637" s="219"/>
      <c r="D637" s="205" t="s">
        <v>210</v>
      </c>
      <c r="E637" s="220" t="s">
        <v>22</v>
      </c>
      <c r="F637" s="221" t="s">
        <v>614</v>
      </c>
      <c r="G637" s="219"/>
      <c r="H637" s="222">
        <v>30.47</v>
      </c>
      <c r="I637" s="223"/>
      <c r="J637" s="219"/>
      <c r="K637" s="219"/>
      <c r="L637" s="224"/>
      <c r="M637" s="225"/>
      <c r="N637" s="226"/>
      <c r="O637" s="226"/>
      <c r="P637" s="226"/>
      <c r="Q637" s="226"/>
      <c r="R637" s="226"/>
      <c r="S637" s="226"/>
      <c r="T637" s="227"/>
      <c r="AT637" s="228" t="s">
        <v>210</v>
      </c>
      <c r="AU637" s="228" t="s">
        <v>83</v>
      </c>
      <c r="AV637" s="13" t="s">
        <v>83</v>
      </c>
      <c r="AW637" s="13" t="s">
        <v>38</v>
      </c>
      <c r="AX637" s="13" t="s">
        <v>75</v>
      </c>
      <c r="AY637" s="228" t="s">
        <v>195</v>
      </c>
    </row>
    <row r="638" spans="2:65" s="14" customFormat="1">
      <c r="B638" s="229"/>
      <c r="C638" s="230"/>
      <c r="D638" s="205" t="s">
        <v>210</v>
      </c>
      <c r="E638" s="231" t="s">
        <v>22</v>
      </c>
      <c r="F638" s="232" t="s">
        <v>215</v>
      </c>
      <c r="G638" s="230"/>
      <c r="H638" s="233">
        <v>153.47</v>
      </c>
      <c r="I638" s="234"/>
      <c r="J638" s="230"/>
      <c r="K638" s="230"/>
      <c r="L638" s="235"/>
      <c r="M638" s="236"/>
      <c r="N638" s="237"/>
      <c r="O638" s="237"/>
      <c r="P638" s="237"/>
      <c r="Q638" s="237"/>
      <c r="R638" s="237"/>
      <c r="S638" s="237"/>
      <c r="T638" s="238"/>
      <c r="AT638" s="239" t="s">
        <v>210</v>
      </c>
      <c r="AU638" s="239" t="s">
        <v>83</v>
      </c>
      <c r="AV638" s="14" t="s">
        <v>216</v>
      </c>
      <c r="AW638" s="14" t="s">
        <v>38</v>
      </c>
      <c r="AX638" s="14" t="s">
        <v>75</v>
      </c>
      <c r="AY638" s="239" t="s">
        <v>195</v>
      </c>
    </row>
    <row r="639" spans="2:65" s="15" customFormat="1">
      <c r="B639" s="240"/>
      <c r="C639" s="241"/>
      <c r="D639" s="251" t="s">
        <v>210</v>
      </c>
      <c r="E639" s="252" t="s">
        <v>22</v>
      </c>
      <c r="F639" s="253" t="s">
        <v>217</v>
      </c>
      <c r="G639" s="241"/>
      <c r="H639" s="254">
        <v>153.47</v>
      </c>
      <c r="I639" s="245"/>
      <c r="J639" s="241"/>
      <c r="K639" s="241"/>
      <c r="L639" s="246"/>
      <c r="M639" s="247"/>
      <c r="N639" s="248"/>
      <c r="O639" s="248"/>
      <c r="P639" s="248"/>
      <c r="Q639" s="248"/>
      <c r="R639" s="248"/>
      <c r="S639" s="248"/>
      <c r="T639" s="249"/>
      <c r="AT639" s="250" t="s">
        <v>210</v>
      </c>
      <c r="AU639" s="250" t="s">
        <v>83</v>
      </c>
      <c r="AV639" s="15" t="s">
        <v>202</v>
      </c>
      <c r="AW639" s="15" t="s">
        <v>38</v>
      </c>
      <c r="AX639" s="15" t="s">
        <v>23</v>
      </c>
      <c r="AY639" s="250" t="s">
        <v>195</v>
      </c>
    </row>
    <row r="640" spans="2:65" s="1" customFormat="1" ht="28.8" customHeight="1">
      <c r="B640" s="36"/>
      <c r="C640" s="193" t="s">
        <v>831</v>
      </c>
      <c r="D640" s="193" t="s">
        <v>198</v>
      </c>
      <c r="E640" s="194" t="s">
        <v>832</v>
      </c>
      <c r="F640" s="195" t="s">
        <v>833</v>
      </c>
      <c r="G640" s="196" t="s">
        <v>201</v>
      </c>
      <c r="H640" s="197">
        <v>11</v>
      </c>
      <c r="I640" s="198"/>
      <c r="J640" s="199">
        <f>ROUND(I640*H640,2)</f>
        <v>0</v>
      </c>
      <c r="K640" s="195" t="s">
        <v>834</v>
      </c>
      <c r="L640" s="56"/>
      <c r="M640" s="200" t="s">
        <v>22</v>
      </c>
      <c r="N640" s="201" t="s">
        <v>46</v>
      </c>
      <c r="O640" s="37"/>
      <c r="P640" s="202">
        <f>O640*H640</f>
        <v>0</v>
      </c>
      <c r="Q640" s="202">
        <v>3.0000000000000001E-5</v>
      </c>
      <c r="R640" s="202">
        <f>Q640*H640</f>
        <v>3.3E-4</v>
      </c>
      <c r="S640" s="202">
        <v>0</v>
      </c>
      <c r="T640" s="203">
        <f>S640*H640</f>
        <v>0</v>
      </c>
      <c r="AR640" s="19" t="s">
        <v>258</v>
      </c>
      <c r="AT640" s="19" t="s">
        <v>198</v>
      </c>
      <c r="AU640" s="19" t="s">
        <v>83</v>
      </c>
      <c r="AY640" s="19" t="s">
        <v>195</v>
      </c>
      <c r="BE640" s="204">
        <f>IF(N640="základní",J640,0)</f>
        <v>0</v>
      </c>
      <c r="BF640" s="204">
        <f>IF(N640="snížená",J640,0)</f>
        <v>0</v>
      </c>
      <c r="BG640" s="204">
        <f>IF(N640="zákl. přenesená",J640,0)</f>
        <v>0</v>
      </c>
      <c r="BH640" s="204">
        <f>IF(N640="sníž. přenesená",J640,0)</f>
        <v>0</v>
      </c>
      <c r="BI640" s="204">
        <f>IF(N640="nulová",J640,0)</f>
        <v>0</v>
      </c>
      <c r="BJ640" s="19" t="s">
        <v>23</v>
      </c>
      <c r="BK640" s="204">
        <f>ROUND(I640*H640,2)</f>
        <v>0</v>
      </c>
      <c r="BL640" s="19" t="s">
        <v>258</v>
      </c>
      <c r="BM640" s="19" t="s">
        <v>835</v>
      </c>
    </row>
    <row r="641" spans="2:65" s="12" customFormat="1">
      <c r="B641" s="207"/>
      <c r="C641" s="208"/>
      <c r="D641" s="205" t="s">
        <v>210</v>
      </c>
      <c r="E641" s="209" t="s">
        <v>22</v>
      </c>
      <c r="F641" s="210" t="s">
        <v>821</v>
      </c>
      <c r="G641" s="208"/>
      <c r="H641" s="211" t="s">
        <v>22</v>
      </c>
      <c r="I641" s="212"/>
      <c r="J641" s="208"/>
      <c r="K641" s="208"/>
      <c r="L641" s="213"/>
      <c r="M641" s="214"/>
      <c r="N641" s="215"/>
      <c r="O641" s="215"/>
      <c r="P641" s="215"/>
      <c r="Q641" s="215"/>
      <c r="R641" s="215"/>
      <c r="S641" s="215"/>
      <c r="T641" s="216"/>
      <c r="AT641" s="217" t="s">
        <v>210</v>
      </c>
      <c r="AU641" s="217" t="s">
        <v>83</v>
      </c>
      <c r="AV641" s="12" t="s">
        <v>23</v>
      </c>
      <c r="AW641" s="12" t="s">
        <v>38</v>
      </c>
      <c r="AX641" s="12" t="s">
        <v>75</v>
      </c>
      <c r="AY641" s="217" t="s">
        <v>195</v>
      </c>
    </row>
    <row r="642" spans="2:65" s="13" customFormat="1">
      <c r="B642" s="218"/>
      <c r="C642" s="219"/>
      <c r="D642" s="205" t="s">
        <v>210</v>
      </c>
      <c r="E642" s="220" t="s">
        <v>22</v>
      </c>
      <c r="F642" s="221" t="s">
        <v>836</v>
      </c>
      <c r="G642" s="219"/>
      <c r="H642" s="222">
        <v>2</v>
      </c>
      <c r="I642" s="223"/>
      <c r="J642" s="219"/>
      <c r="K642" s="219"/>
      <c r="L642" s="224"/>
      <c r="M642" s="225"/>
      <c r="N642" s="226"/>
      <c r="O642" s="226"/>
      <c r="P642" s="226"/>
      <c r="Q642" s="226"/>
      <c r="R642" s="226"/>
      <c r="S642" s="226"/>
      <c r="T642" s="227"/>
      <c r="AT642" s="228" t="s">
        <v>210</v>
      </c>
      <c r="AU642" s="228" t="s">
        <v>83</v>
      </c>
      <c r="AV642" s="13" t="s">
        <v>83</v>
      </c>
      <c r="AW642" s="13" t="s">
        <v>38</v>
      </c>
      <c r="AX642" s="13" t="s">
        <v>75</v>
      </c>
      <c r="AY642" s="228" t="s">
        <v>195</v>
      </c>
    </row>
    <row r="643" spans="2:65" s="13" customFormat="1">
      <c r="B643" s="218"/>
      <c r="C643" s="219"/>
      <c r="D643" s="205" t="s">
        <v>210</v>
      </c>
      <c r="E643" s="220" t="s">
        <v>22</v>
      </c>
      <c r="F643" s="221" t="s">
        <v>837</v>
      </c>
      <c r="G643" s="219"/>
      <c r="H643" s="222">
        <v>1</v>
      </c>
      <c r="I643" s="223"/>
      <c r="J643" s="219"/>
      <c r="K643" s="219"/>
      <c r="L643" s="224"/>
      <c r="M643" s="225"/>
      <c r="N643" s="226"/>
      <c r="O643" s="226"/>
      <c r="P643" s="226"/>
      <c r="Q643" s="226"/>
      <c r="R643" s="226"/>
      <c r="S643" s="226"/>
      <c r="T643" s="227"/>
      <c r="AT643" s="228" t="s">
        <v>210</v>
      </c>
      <c r="AU643" s="228" t="s">
        <v>83</v>
      </c>
      <c r="AV643" s="13" t="s">
        <v>83</v>
      </c>
      <c r="AW643" s="13" t="s">
        <v>38</v>
      </c>
      <c r="AX643" s="13" t="s">
        <v>75</v>
      </c>
      <c r="AY643" s="228" t="s">
        <v>195</v>
      </c>
    </row>
    <row r="644" spans="2:65" s="13" customFormat="1">
      <c r="B644" s="218"/>
      <c r="C644" s="219"/>
      <c r="D644" s="205" t="s">
        <v>210</v>
      </c>
      <c r="E644" s="220" t="s">
        <v>22</v>
      </c>
      <c r="F644" s="221" t="s">
        <v>838</v>
      </c>
      <c r="G644" s="219"/>
      <c r="H644" s="222">
        <v>1</v>
      </c>
      <c r="I644" s="223"/>
      <c r="J644" s="219"/>
      <c r="K644" s="219"/>
      <c r="L644" s="224"/>
      <c r="M644" s="225"/>
      <c r="N644" s="226"/>
      <c r="O644" s="226"/>
      <c r="P644" s="226"/>
      <c r="Q644" s="226"/>
      <c r="R644" s="226"/>
      <c r="S644" s="226"/>
      <c r="T644" s="227"/>
      <c r="AT644" s="228" t="s">
        <v>210</v>
      </c>
      <c r="AU644" s="228" t="s">
        <v>83</v>
      </c>
      <c r="AV644" s="13" t="s">
        <v>83</v>
      </c>
      <c r="AW644" s="13" t="s">
        <v>38</v>
      </c>
      <c r="AX644" s="13" t="s">
        <v>75</v>
      </c>
      <c r="AY644" s="228" t="s">
        <v>195</v>
      </c>
    </row>
    <row r="645" spans="2:65" s="13" customFormat="1">
      <c r="B645" s="218"/>
      <c r="C645" s="219"/>
      <c r="D645" s="205" t="s">
        <v>210</v>
      </c>
      <c r="E645" s="220" t="s">
        <v>22</v>
      </c>
      <c r="F645" s="221" t="s">
        <v>839</v>
      </c>
      <c r="G645" s="219"/>
      <c r="H645" s="222">
        <v>1</v>
      </c>
      <c r="I645" s="223"/>
      <c r="J645" s="219"/>
      <c r="K645" s="219"/>
      <c r="L645" s="224"/>
      <c r="M645" s="225"/>
      <c r="N645" s="226"/>
      <c r="O645" s="226"/>
      <c r="P645" s="226"/>
      <c r="Q645" s="226"/>
      <c r="R645" s="226"/>
      <c r="S645" s="226"/>
      <c r="T645" s="227"/>
      <c r="AT645" s="228" t="s">
        <v>210</v>
      </c>
      <c r="AU645" s="228" t="s">
        <v>83</v>
      </c>
      <c r="AV645" s="13" t="s">
        <v>83</v>
      </c>
      <c r="AW645" s="13" t="s">
        <v>38</v>
      </c>
      <c r="AX645" s="13" t="s">
        <v>75</v>
      </c>
      <c r="AY645" s="228" t="s">
        <v>195</v>
      </c>
    </row>
    <row r="646" spans="2:65" s="13" customFormat="1">
      <c r="B646" s="218"/>
      <c r="C646" s="219"/>
      <c r="D646" s="205" t="s">
        <v>210</v>
      </c>
      <c r="E646" s="220" t="s">
        <v>22</v>
      </c>
      <c r="F646" s="221" t="s">
        <v>840</v>
      </c>
      <c r="G646" s="219"/>
      <c r="H646" s="222">
        <v>4</v>
      </c>
      <c r="I646" s="223"/>
      <c r="J646" s="219"/>
      <c r="K646" s="219"/>
      <c r="L646" s="224"/>
      <c r="M646" s="225"/>
      <c r="N646" s="226"/>
      <c r="O646" s="226"/>
      <c r="P646" s="226"/>
      <c r="Q646" s="226"/>
      <c r="R646" s="226"/>
      <c r="S646" s="226"/>
      <c r="T646" s="227"/>
      <c r="AT646" s="228" t="s">
        <v>210</v>
      </c>
      <c r="AU646" s="228" t="s">
        <v>83</v>
      </c>
      <c r="AV646" s="13" t="s">
        <v>83</v>
      </c>
      <c r="AW646" s="13" t="s">
        <v>38</v>
      </c>
      <c r="AX646" s="13" t="s">
        <v>75</v>
      </c>
      <c r="AY646" s="228" t="s">
        <v>195</v>
      </c>
    </row>
    <row r="647" spans="2:65" s="13" customFormat="1">
      <c r="B647" s="218"/>
      <c r="C647" s="219"/>
      <c r="D647" s="205" t="s">
        <v>210</v>
      </c>
      <c r="E647" s="220" t="s">
        <v>22</v>
      </c>
      <c r="F647" s="221" t="s">
        <v>841</v>
      </c>
      <c r="G647" s="219"/>
      <c r="H647" s="222">
        <v>2</v>
      </c>
      <c r="I647" s="223"/>
      <c r="J647" s="219"/>
      <c r="K647" s="219"/>
      <c r="L647" s="224"/>
      <c r="M647" s="225"/>
      <c r="N647" s="226"/>
      <c r="O647" s="226"/>
      <c r="P647" s="226"/>
      <c r="Q647" s="226"/>
      <c r="R647" s="226"/>
      <c r="S647" s="226"/>
      <c r="T647" s="227"/>
      <c r="AT647" s="228" t="s">
        <v>210</v>
      </c>
      <c r="AU647" s="228" t="s">
        <v>83</v>
      </c>
      <c r="AV647" s="13" t="s">
        <v>83</v>
      </c>
      <c r="AW647" s="13" t="s">
        <v>38</v>
      </c>
      <c r="AX647" s="13" t="s">
        <v>75</v>
      </c>
      <c r="AY647" s="228" t="s">
        <v>195</v>
      </c>
    </row>
    <row r="648" spans="2:65" s="14" customFormat="1">
      <c r="B648" s="229"/>
      <c r="C648" s="230"/>
      <c r="D648" s="205" t="s">
        <v>210</v>
      </c>
      <c r="E648" s="231" t="s">
        <v>22</v>
      </c>
      <c r="F648" s="232" t="s">
        <v>215</v>
      </c>
      <c r="G648" s="230"/>
      <c r="H648" s="233">
        <v>11</v>
      </c>
      <c r="I648" s="234"/>
      <c r="J648" s="230"/>
      <c r="K648" s="230"/>
      <c r="L648" s="235"/>
      <c r="M648" s="236"/>
      <c r="N648" s="237"/>
      <c r="O648" s="237"/>
      <c r="P648" s="237"/>
      <c r="Q648" s="237"/>
      <c r="R648" s="237"/>
      <c r="S648" s="237"/>
      <c r="T648" s="238"/>
      <c r="AT648" s="239" t="s">
        <v>210</v>
      </c>
      <c r="AU648" s="239" t="s">
        <v>83</v>
      </c>
      <c r="AV648" s="14" t="s">
        <v>216</v>
      </c>
      <c r="AW648" s="14" t="s">
        <v>38</v>
      </c>
      <c r="AX648" s="14" t="s">
        <v>75</v>
      </c>
      <c r="AY648" s="239" t="s">
        <v>195</v>
      </c>
    </row>
    <row r="649" spans="2:65" s="15" customFormat="1">
      <c r="B649" s="240"/>
      <c r="C649" s="241"/>
      <c r="D649" s="251" t="s">
        <v>210</v>
      </c>
      <c r="E649" s="252" t="s">
        <v>22</v>
      </c>
      <c r="F649" s="253" t="s">
        <v>217</v>
      </c>
      <c r="G649" s="241"/>
      <c r="H649" s="254">
        <v>11</v>
      </c>
      <c r="I649" s="245"/>
      <c r="J649" s="241"/>
      <c r="K649" s="241"/>
      <c r="L649" s="246"/>
      <c r="M649" s="247"/>
      <c r="N649" s="248"/>
      <c r="O649" s="248"/>
      <c r="P649" s="248"/>
      <c r="Q649" s="248"/>
      <c r="R649" s="248"/>
      <c r="S649" s="248"/>
      <c r="T649" s="249"/>
      <c r="AT649" s="250" t="s">
        <v>210</v>
      </c>
      <c r="AU649" s="250" t="s">
        <v>83</v>
      </c>
      <c r="AV649" s="15" t="s">
        <v>202</v>
      </c>
      <c r="AW649" s="15" t="s">
        <v>38</v>
      </c>
      <c r="AX649" s="15" t="s">
        <v>23</v>
      </c>
      <c r="AY649" s="250" t="s">
        <v>195</v>
      </c>
    </row>
    <row r="650" spans="2:65" s="1" customFormat="1" ht="28.8" customHeight="1">
      <c r="B650" s="36"/>
      <c r="C650" s="260" t="s">
        <v>842</v>
      </c>
      <c r="D650" s="260" t="s">
        <v>267</v>
      </c>
      <c r="E650" s="261" t="s">
        <v>843</v>
      </c>
      <c r="F650" s="262" t="s">
        <v>844</v>
      </c>
      <c r="G650" s="263" t="s">
        <v>201</v>
      </c>
      <c r="H650" s="264">
        <v>11</v>
      </c>
      <c r="I650" s="265"/>
      <c r="J650" s="266">
        <f>ROUND(I650*H650,2)</f>
        <v>0</v>
      </c>
      <c r="K650" s="262" t="s">
        <v>834</v>
      </c>
      <c r="L650" s="267"/>
      <c r="M650" s="268" t="s">
        <v>22</v>
      </c>
      <c r="N650" s="269" t="s">
        <v>46</v>
      </c>
      <c r="O650" s="37"/>
      <c r="P650" s="202">
        <f>O650*H650</f>
        <v>0</v>
      </c>
      <c r="Q650" s="202">
        <v>5.5000000000000003E-4</v>
      </c>
      <c r="R650" s="202">
        <f>Q650*H650</f>
        <v>6.0500000000000007E-3</v>
      </c>
      <c r="S650" s="202">
        <v>0</v>
      </c>
      <c r="T650" s="203">
        <f>S650*H650</f>
        <v>0</v>
      </c>
      <c r="AR650" s="19" t="s">
        <v>512</v>
      </c>
      <c r="AT650" s="19" t="s">
        <v>267</v>
      </c>
      <c r="AU650" s="19" t="s">
        <v>83</v>
      </c>
      <c r="AY650" s="19" t="s">
        <v>195</v>
      </c>
      <c r="BE650" s="204">
        <f>IF(N650="základní",J650,0)</f>
        <v>0</v>
      </c>
      <c r="BF650" s="204">
        <f>IF(N650="snížená",J650,0)</f>
        <v>0</v>
      </c>
      <c r="BG650" s="204">
        <f>IF(N650="zákl. přenesená",J650,0)</f>
        <v>0</v>
      </c>
      <c r="BH650" s="204">
        <f>IF(N650="sníž. přenesená",J650,0)</f>
        <v>0</v>
      </c>
      <c r="BI650" s="204">
        <f>IF(N650="nulová",J650,0)</f>
        <v>0</v>
      </c>
      <c r="BJ650" s="19" t="s">
        <v>23</v>
      </c>
      <c r="BK650" s="204">
        <f>ROUND(I650*H650,2)</f>
        <v>0</v>
      </c>
      <c r="BL650" s="19" t="s">
        <v>258</v>
      </c>
      <c r="BM650" s="19" t="s">
        <v>845</v>
      </c>
    </row>
    <row r="651" spans="2:65" s="1" customFormat="1" ht="20.399999999999999" customHeight="1">
      <c r="B651" s="36"/>
      <c r="C651" s="193" t="s">
        <v>846</v>
      </c>
      <c r="D651" s="193" t="s">
        <v>198</v>
      </c>
      <c r="E651" s="194" t="s">
        <v>847</v>
      </c>
      <c r="F651" s="195" t="s">
        <v>848</v>
      </c>
      <c r="G651" s="196" t="s">
        <v>242</v>
      </c>
      <c r="H651" s="197">
        <v>1.907</v>
      </c>
      <c r="I651" s="198"/>
      <c r="J651" s="199">
        <f>ROUND(I651*H651,2)</f>
        <v>0</v>
      </c>
      <c r="K651" s="195" t="s">
        <v>223</v>
      </c>
      <c r="L651" s="56"/>
      <c r="M651" s="200" t="s">
        <v>22</v>
      </c>
      <c r="N651" s="201" t="s">
        <v>46</v>
      </c>
      <c r="O651" s="37"/>
      <c r="P651" s="202">
        <f>O651*H651</f>
        <v>0</v>
      </c>
      <c r="Q651" s="202">
        <v>0</v>
      </c>
      <c r="R651" s="202">
        <f>Q651*H651</f>
        <v>0</v>
      </c>
      <c r="S651" s="202">
        <v>0</v>
      </c>
      <c r="T651" s="203">
        <f>S651*H651</f>
        <v>0</v>
      </c>
      <c r="AR651" s="19" t="s">
        <v>258</v>
      </c>
      <c r="AT651" s="19" t="s">
        <v>198</v>
      </c>
      <c r="AU651" s="19" t="s">
        <v>83</v>
      </c>
      <c r="AY651" s="19" t="s">
        <v>195</v>
      </c>
      <c r="BE651" s="204">
        <f>IF(N651="základní",J651,0)</f>
        <v>0</v>
      </c>
      <c r="BF651" s="204">
        <f>IF(N651="snížená",J651,0)</f>
        <v>0</v>
      </c>
      <c r="BG651" s="204">
        <f>IF(N651="zákl. přenesená",J651,0)</f>
        <v>0</v>
      </c>
      <c r="BH651" s="204">
        <f>IF(N651="sníž. přenesená",J651,0)</f>
        <v>0</v>
      </c>
      <c r="BI651" s="204">
        <f>IF(N651="nulová",J651,0)</f>
        <v>0</v>
      </c>
      <c r="BJ651" s="19" t="s">
        <v>23</v>
      </c>
      <c r="BK651" s="204">
        <f>ROUND(I651*H651,2)</f>
        <v>0</v>
      </c>
      <c r="BL651" s="19" t="s">
        <v>258</v>
      </c>
      <c r="BM651" s="19" t="s">
        <v>849</v>
      </c>
    </row>
    <row r="652" spans="2:65" s="1" customFormat="1" ht="132">
      <c r="B652" s="36"/>
      <c r="C652" s="58"/>
      <c r="D652" s="205" t="s">
        <v>225</v>
      </c>
      <c r="E652" s="58"/>
      <c r="F652" s="206" t="s">
        <v>850</v>
      </c>
      <c r="G652" s="58"/>
      <c r="H652" s="58"/>
      <c r="I652" s="163"/>
      <c r="J652" s="58"/>
      <c r="K652" s="58"/>
      <c r="L652" s="56"/>
      <c r="M652" s="73"/>
      <c r="N652" s="37"/>
      <c r="O652" s="37"/>
      <c r="P652" s="37"/>
      <c r="Q652" s="37"/>
      <c r="R652" s="37"/>
      <c r="S652" s="37"/>
      <c r="T652" s="74"/>
      <c r="AT652" s="19" t="s">
        <v>225</v>
      </c>
      <c r="AU652" s="19" t="s">
        <v>83</v>
      </c>
    </row>
    <row r="653" spans="2:65" s="11" customFormat="1" ht="29.85" customHeight="1">
      <c r="B653" s="176"/>
      <c r="C653" s="177"/>
      <c r="D653" s="190" t="s">
        <v>74</v>
      </c>
      <c r="E653" s="191" t="s">
        <v>851</v>
      </c>
      <c r="F653" s="191" t="s">
        <v>852</v>
      </c>
      <c r="G653" s="177"/>
      <c r="H653" s="177"/>
      <c r="I653" s="180"/>
      <c r="J653" s="192">
        <f>BK653</f>
        <v>0</v>
      </c>
      <c r="K653" s="177"/>
      <c r="L653" s="182"/>
      <c r="M653" s="183"/>
      <c r="N653" s="184"/>
      <c r="O653" s="184"/>
      <c r="P653" s="185">
        <f>SUM(P654:P676)</f>
        <v>0</v>
      </c>
      <c r="Q653" s="184"/>
      <c r="R653" s="185">
        <f>SUM(R654:R676)</f>
        <v>0.21448300000000001</v>
      </c>
      <c r="S653" s="184"/>
      <c r="T653" s="186">
        <f>SUM(T654:T676)</f>
        <v>0</v>
      </c>
      <c r="AR653" s="187" t="s">
        <v>83</v>
      </c>
      <c r="AT653" s="188" t="s">
        <v>74</v>
      </c>
      <c r="AU653" s="188" t="s">
        <v>23</v>
      </c>
      <c r="AY653" s="187" t="s">
        <v>195</v>
      </c>
      <c r="BK653" s="189">
        <f>SUM(BK654:BK676)</f>
        <v>0</v>
      </c>
    </row>
    <row r="654" spans="2:65" s="1" customFormat="1" ht="28.8" customHeight="1">
      <c r="B654" s="36"/>
      <c r="C654" s="193" t="s">
        <v>853</v>
      </c>
      <c r="D654" s="193" t="s">
        <v>198</v>
      </c>
      <c r="E654" s="194" t="s">
        <v>854</v>
      </c>
      <c r="F654" s="195" t="s">
        <v>855</v>
      </c>
      <c r="G654" s="196" t="s">
        <v>206</v>
      </c>
      <c r="H654" s="197">
        <v>24.81</v>
      </c>
      <c r="I654" s="198"/>
      <c r="J654" s="199">
        <f>ROUND(I654*H654,2)</f>
        <v>0</v>
      </c>
      <c r="K654" s="195" t="s">
        <v>834</v>
      </c>
      <c r="L654" s="56"/>
      <c r="M654" s="200" t="s">
        <v>22</v>
      </c>
      <c r="N654" s="201" t="s">
        <v>46</v>
      </c>
      <c r="O654" s="37"/>
      <c r="P654" s="202">
        <f>O654*H654</f>
        <v>0</v>
      </c>
      <c r="Q654" s="202">
        <v>4.4799999999999996E-3</v>
      </c>
      <c r="R654" s="202">
        <f>Q654*H654</f>
        <v>0.11114879999999998</v>
      </c>
      <c r="S654" s="202">
        <v>0</v>
      </c>
      <c r="T654" s="203">
        <f>S654*H654</f>
        <v>0</v>
      </c>
      <c r="AR654" s="19" t="s">
        <v>258</v>
      </c>
      <c r="AT654" s="19" t="s">
        <v>198</v>
      </c>
      <c r="AU654" s="19" t="s">
        <v>83</v>
      </c>
      <c r="AY654" s="19" t="s">
        <v>195</v>
      </c>
      <c r="BE654" s="204">
        <f>IF(N654="základní",J654,0)</f>
        <v>0</v>
      </c>
      <c r="BF654" s="204">
        <f>IF(N654="snížená",J654,0)</f>
        <v>0</v>
      </c>
      <c r="BG654" s="204">
        <f>IF(N654="zákl. přenesená",J654,0)</f>
        <v>0</v>
      </c>
      <c r="BH654" s="204">
        <f>IF(N654="sníž. přenesená",J654,0)</f>
        <v>0</v>
      </c>
      <c r="BI654" s="204">
        <f>IF(N654="nulová",J654,0)</f>
        <v>0</v>
      </c>
      <c r="BJ654" s="19" t="s">
        <v>23</v>
      </c>
      <c r="BK654" s="204">
        <f>ROUND(I654*H654,2)</f>
        <v>0</v>
      </c>
      <c r="BL654" s="19" t="s">
        <v>258</v>
      </c>
      <c r="BM654" s="19" t="s">
        <v>856</v>
      </c>
    </row>
    <row r="655" spans="2:65" s="12" customFormat="1">
      <c r="B655" s="207"/>
      <c r="C655" s="208"/>
      <c r="D655" s="205" t="s">
        <v>210</v>
      </c>
      <c r="E655" s="209" t="s">
        <v>22</v>
      </c>
      <c r="F655" s="210" t="s">
        <v>857</v>
      </c>
      <c r="G655" s="208"/>
      <c r="H655" s="211" t="s">
        <v>22</v>
      </c>
      <c r="I655" s="212"/>
      <c r="J655" s="208"/>
      <c r="K655" s="208"/>
      <c r="L655" s="213"/>
      <c r="M655" s="214"/>
      <c r="N655" s="215"/>
      <c r="O655" s="215"/>
      <c r="P655" s="215"/>
      <c r="Q655" s="215"/>
      <c r="R655" s="215"/>
      <c r="S655" s="215"/>
      <c r="T655" s="216"/>
      <c r="AT655" s="217" t="s">
        <v>210</v>
      </c>
      <c r="AU655" s="217" t="s">
        <v>83</v>
      </c>
      <c r="AV655" s="12" t="s">
        <v>23</v>
      </c>
      <c r="AW655" s="12" t="s">
        <v>38</v>
      </c>
      <c r="AX655" s="12" t="s">
        <v>75</v>
      </c>
      <c r="AY655" s="217" t="s">
        <v>195</v>
      </c>
    </row>
    <row r="656" spans="2:65" s="13" customFormat="1">
      <c r="B656" s="218"/>
      <c r="C656" s="219"/>
      <c r="D656" s="205" t="s">
        <v>210</v>
      </c>
      <c r="E656" s="220" t="s">
        <v>22</v>
      </c>
      <c r="F656" s="221" t="s">
        <v>858</v>
      </c>
      <c r="G656" s="219"/>
      <c r="H656" s="222">
        <v>24.81</v>
      </c>
      <c r="I656" s="223"/>
      <c r="J656" s="219"/>
      <c r="K656" s="219"/>
      <c r="L656" s="224"/>
      <c r="M656" s="225"/>
      <c r="N656" s="226"/>
      <c r="O656" s="226"/>
      <c r="P656" s="226"/>
      <c r="Q656" s="226"/>
      <c r="R656" s="226"/>
      <c r="S656" s="226"/>
      <c r="T656" s="227"/>
      <c r="AT656" s="228" t="s">
        <v>210</v>
      </c>
      <c r="AU656" s="228" t="s">
        <v>83</v>
      </c>
      <c r="AV656" s="13" t="s">
        <v>83</v>
      </c>
      <c r="AW656" s="13" t="s">
        <v>38</v>
      </c>
      <c r="AX656" s="13" t="s">
        <v>75</v>
      </c>
      <c r="AY656" s="228" t="s">
        <v>195</v>
      </c>
    </row>
    <row r="657" spans="2:65" s="14" customFormat="1">
      <c r="B657" s="229"/>
      <c r="C657" s="230"/>
      <c r="D657" s="205" t="s">
        <v>210</v>
      </c>
      <c r="E657" s="231" t="s">
        <v>22</v>
      </c>
      <c r="F657" s="232" t="s">
        <v>215</v>
      </c>
      <c r="G657" s="230"/>
      <c r="H657" s="233">
        <v>24.81</v>
      </c>
      <c r="I657" s="234"/>
      <c r="J657" s="230"/>
      <c r="K657" s="230"/>
      <c r="L657" s="235"/>
      <c r="M657" s="236"/>
      <c r="N657" s="237"/>
      <c r="O657" s="237"/>
      <c r="P657" s="237"/>
      <c r="Q657" s="237"/>
      <c r="R657" s="237"/>
      <c r="S657" s="237"/>
      <c r="T657" s="238"/>
      <c r="AT657" s="239" t="s">
        <v>210</v>
      </c>
      <c r="AU657" s="239" t="s">
        <v>83</v>
      </c>
      <c r="AV657" s="14" t="s">
        <v>216</v>
      </c>
      <c r="AW657" s="14" t="s">
        <v>38</v>
      </c>
      <c r="AX657" s="14" t="s">
        <v>75</v>
      </c>
      <c r="AY657" s="239" t="s">
        <v>195</v>
      </c>
    </row>
    <row r="658" spans="2:65" s="15" customFormat="1">
      <c r="B658" s="240"/>
      <c r="C658" s="241"/>
      <c r="D658" s="251" t="s">
        <v>210</v>
      </c>
      <c r="E658" s="252" t="s">
        <v>22</v>
      </c>
      <c r="F658" s="253" t="s">
        <v>217</v>
      </c>
      <c r="G658" s="241"/>
      <c r="H658" s="254">
        <v>24.81</v>
      </c>
      <c r="I658" s="245"/>
      <c r="J658" s="241"/>
      <c r="K658" s="241"/>
      <c r="L658" s="246"/>
      <c r="M658" s="247"/>
      <c r="N658" s="248"/>
      <c r="O658" s="248"/>
      <c r="P658" s="248"/>
      <c r="Q658" s="248"/>
      <c r="R658" s="248"/>
      <c r="S658" s="248"/>
      <c r="T658" s="249"/>
      <c r="AT658" s="250" t="s">
        <v>210</v>
      </c>
      <c r="AU658" s="250" t="s">
        <v>83</v>
      </c>
      <c r="AV658" s="15" t="s">
        <v>202</v>
      </c>
      <c r="AW658" s="15" t="s">
        <v>38</v>
      </c>
      <c r="AX658" s="15" t="s">
        <v>23</v>
      </c>
      <c r="AY658" s="250" t="s">
        <v>195</v>
      </c>
    </row>
    <row r="659" spans="2:65" s="1" customFormat="1" ht="28.8" customHeight="1">
      <c r="B659" s="36"/>
      <c r="C659" s="193" t="s">
        <v>859</v>
      </c>
      <c r="D659" s="193" t="s">
        <v>198</v>
      </c>
      <c r="E659" s="194" t="s">
        <v>860</v>
      </c>
      <c r="F659" s="195" t="s">
        <v>861</v>
      </c>
      <c r="G659" s="196" t="s">
        <v>206</v>
      </c>
      <c r="H659" s="197">
        <v>2.98</v>
      </c>
      <c r="I659" s="198"/>
      <c r="J659" s="199">
        <f>ROUND(I659*H659,2)</f>
        <v>0</v>
      </c>
      <c r="K659" s="195" t="s">
        <v>834</v>
      </c>
      <c r="L659" s="56"/>
      <c r="M659" s="200" t="s">
        <v>22</v>
      </c>
      <c r="N659" s="201" t="s">
        <v>46</v>
      </c>
      <c r="O659" s="37"/>
      <c r="P659" s="202">
        <f>O659*H659</f>
        <v>0</v>
      </c>
      <c r="Q659" s="202">
        <v>2.64E-3</v>
      </c>
      <c r="R659" s="202">
        <f>Q659*H659</f>
        <v>7.8671999999999995E-3</v>
      </c>
      <c r="S659" s="202">
        <v>0</v>
      </c>
      <c r="T659" s="203">
        <f>S659*H659</f>
        <v>0</v>
      </c>
      <c r="AR659" s="19" t="s">
        <v>258</v>
      </c>
      <c r="AT659" s="19" t="s">
        <v>198</v>
      </c>
      <c r="AU659" s="19" t="s">
        <v>83</v>
      </c>
      <c r="AY659" s="19" t="s">
        <v>195</v>
      </c>
      <c r="BE659" s="204">
        <f>IF(N659="základní",J659,0)</f>
        <v>0</v>
      </c>
      <c r="BF659" s="204">
        <f>IF(N659="snížená",J659,0)</f>
        <v>0</v>
      </c>
      <c r="BG659" s="204">
        <f>IF(N659="zákl. přenesená",J659,0)</f>
        <v>0</v>
      </c>
      <c r="BH659" s="204">
        <f>IF(N659="sníž. přenesená",J659,0)</f>
        <v>0</v>
      </c>
      <c r="BI659" s="204">
        <f>IF(N659="nulová",J659,0)</f>
        <v>0</v>
      </c>
      <c r="BJ659" s="19" t="s">
        <v>23</v>
      </c>
      <c r="BK659" s="204">
        <f>ROUND(I659*H659,2)</f>
        <v>0</v>
      </c>
      <c r="BL659" s="19" t="s">
        <v>258</v>
      </c>
      <c r="BM659" s="19" t="s">
        <v>862</v>
      </c>
    </row>
    <row r="660" spans="2:65" s="12" customFormat="1">
      <c r="B660" s="207"/>
      <c r="C660" s="208"/>
      <c r="D660" s="205" t="s">
        <v>210</v>
      </c>
      <c r="E660" s="209" t="s">
        <v>22</v>
      </c>
      <c r="F660" s="210" t="s">
        <v>863</v>
      </c>
      <c r="G660" s="208"/>
      <c r="H660" s="211" t="s">
        <v>22</v>
      </c>
      <c r="I660" s="212"/>
      <c r="J660" s="208"/>
      <c r="K660" s="208"/>
      <c r="L660" s="213"/>
      <c r="M660" s="214"/>
      <c r="N660" s="215"/>
      <c r="O660" s="215"/>
      <c r="P660" s="215"/>
      <c r="Q660" s="215"/>
      <c r="R660" s="215"/>
      <c r="S660" s="215"/>
      <c r="T660" s="216"/>
      <c r="AT660" s="217" t="s">
        <v>210</v>
      </c>
      <c r="AU660" s="217" t="s">
        <v>83</v>
      </c>
      <c r="AV660" s="12" t="s">
        <v>23</v>
      </c>
      <c r="AW660" s="12" t="s">
        <v>38</v>
      </c>
      <c r="AX660" s="12" t="s">
        <v>75</v>
      </c>
      <c r="AY660" s="217" t="s">
        <v>195</v>
      </c>
    </row>
    <row r="661" spans="2:65" s="13" customFormat="1">
      <c r="B661" s="218"/>
      <c r="C661" s="219"/>
      <c r="D661" s="205" t="s">
        <v>210</v>
      </c>
      <c r="E661" s="220" t="s">
        <v>22</v>
      </c>
      <c r="F661" s="221" t="s">
        <v>864</v>
      </c>
      <c r="G661" s="219"/>
      <c r="H661" s="222">
        <v>2.98</v>
      </c>
      <c r="I661" s="223"/>
      <c r="J661" s="219"/>
      <c r="K661" s="219"/>
      <c r="L661" s="224"/>
      <c r="M661" s="225"/>
      <c r="N661" s="226"/>
      <c r="O661" s="226"/>
      <c r="P661" s="226"/>
      <c r="Q661" s="226"/>
      <c r="R661" s="226"/>
      <c r="S661" s="226"/>
      <c r="T661" s="227"/>
      <c r="AT661" s="228" t="s">
        <v>210</v>
      </c>
      <c r="AU661" s="228" t="s">
        <v>83</v>
      </c>
      <c r="AV661" s="13" t="s">
        <v>83</v>
      </c>
      <c r="AW661" s="13" t="s">
        <v>38</v>
      </c>
      <c r="AX661" s="13" t="s">
        <v>75</v>
      </c>
      <c r="AY661" s="228" t="s">
        <v>195</v>
      </c>
    </row>
    <row r="662" spans="2:65" s="14" customFormat="1">
      <c r="B662" s="229"/>
      <c r="C662" s="230"/>
      <c r="D662" s="205" t="s">
        <v>210</v>
      </c>
      <c r="E662" s="231" t="s">
        <v>22</v>
      </c>
      <c r="F662" s="232" t="s">
        <v>215</v>
      </c>
      <c r="G662" s="230"/>
      <c r="H662" s="233">
        <v>2.98</v>
      </c>
      <c r="I662" s="234"/>
      <c r="J662" s="230"/>
      <c r="K662" s="230"/>
      <c r="L662" s="235"/>
      <c r="M662" s="236"/>
      <c r="N662" s="237"/>
      <c r="O662" s="237"/>
      <c r="P662" s="237"/>
      <c r="Q662" s="237"/>
      <c r="R662" s="237"/>
      <c r="S662" s="237"/>
      <c r="T662" s="238"/>
      <c r="AT662" s="239" t="s">
        <v>210</v>
      </c>
      <c r="AU662" s="239" t="s">
        <v>83</v>
      </c>
      <c r="AV662" s="14" t="s">
        <v>216</v>
      </c>
      <c r="AW662" s="14" t="s">
        <v>38</v>
      </c>
      <c r="AX662" s="14" t="s">
        <v>75</v>
      </c>
      <c r="AY662" s="239" t="s">
        <v>195</v>
      </c>
    </row>
    <row r="663" spans="2:65" s="15" customFormat="1">
      <c r="B663" s="240"/>
      <c r="C663" s="241"/>
      <c r="D663" s="251" t="s">
        <v>210</v>
      </c>
      <c r="E663" s="252" t="s">
        <v>22</v>
      </c>
      <c r="F663" s="253" t="s">
        <v>217</v>
      </c>
      <c r="G663" s="241"/>
      <c r="H663" s="254">
        <v>2.98</v>
      </c>
      <c r="I663" s="245"/>
      <c r="J663" s="241"/>
      <c r="K663" s="241"/>
      <c r="L663" s="246"/>
      <c r="M663" s="247"/>
      <c r="N663" s="248"/>
      <c r="O663" s="248"/>
      <c r="P663" s="248"/>
      <c r="Q663" s="248"/>
      <c r="R663" s="248"/>
      <c r="S663" s="248"/>
      <c r="T663" s="249"/>
      <c r="AT663" s="250" t="s">
        <v>210</v>
      </c>
      <c r="AU663" s="250" t="s">
        <v>83</v>
      </c>
      <c r="AV663" s="15" t="s">
        <v>202</v>
      </c>
      <c r="AW663" s="15" t="s">
        <v>38</v>
      </c>
      <c r="AX663" s="15" t="s">
        <v>23</v>
      </c>
      <c r="AY663" s="250" t="s">
        <v>195</v>
      </c>
    </row>
    <row r="664" spans="2:65" s="1" customFormat="1" ht="28.8" customHeight="1">
      <c r="B664" s="36"/>
      <c r="C664" s="193" t="s">
        <v>865</v>
      </c>
      <c r="D664" s="193" t="s">
        <v>198</v>
      </c>
      <c r="E664" s="194" t="s">
        <v>866</v>
      </c>
      <c r="F664" s="195" t="s">
        <v>867</v>
      </c>
      <c r="G664" s="196" t="s">
        <v>222</v>
      </c>
      <c r="H664" s="197">
        <v>10.25</v>
      </c>
      <c r="I664" s="198"/>
      <c r="J664" s="199">
        <f>ROUND(I664*H664,2)</f>
        <v>0</v>
      </c>
      <c r="K664" s="195" t="s">
        <v>223</v>
      </c>
      <c r="L664" s="56"/>
      <c r="M664" s="200" t="s">
        <v>22</v>
      </c>
      <c r="N664" s="201" t="s">
        <v>46</v>
      </c>
      <c r="O664" s="37"/>
      <c r="P664" s="202">
        <f>O664*H664</f>
        <v>0</v>
      </c>
      <c r="Q664" s="202">
        <v>7.7400000000000004E-3</v>
      </c>
      <c r="R664" s="202">
        <f>Q664*H664</f>
        <v>7.9335000000000003E-2</v>
      </c>
      <c r="S664" s="202">
        <v>0</v>
      </c>
      <c r="T664" s="203">
        <f>S664*H664</f>
        <v>0</v>
      </c>
      <c r="AR664" s="19" t="s">
        <v>258</v>
      </c>
      <c r="AT664" s="19" t="s">
        <v>198</v>
      </c>
      <c r="AU664" s="19" t="s">
        <v>83</v>
      </c>
      <c r="AY664" s="19" t="s">
        <v>195</v>
      </c>
      <c r="BE664" s="204">
        <f>IF(N664="základní",J664,0)</f>
        <v>0</v>
      </c>
      <c r="BF664" s="204">
        <f>IF(N664="snížená",J664,0)</f>
        <v>0</v>
      </c>
      <c r="BG664" s="204">
        <f>IF(N664="zákl. přenesená",J664,0)</f>
        <v>0</v>
      </c>
      <c r="BH664" s="204">
        <f>IF(N664="sníž. přenesená",J664,0)</f>
        <v>0</v>
      </c>
      <c r="BI664" s="204">
        <f>IF(N664="nulová",J664,0)</f>
        <v>0</v>
      </c>
      <c r="BJ664" s="19" t="s">
        <v>23</v>
      </c>
      <c r="BK664" s="204">
        <f>ROUND(I664*H664,2)</f>
        <v>0</v>
      </c>
      <c r="BL664" s="19" t="s">
        <v>258</v>
      </c>
      <c r="BM664" s="19" t="s">
        <v>868</v>
      </c>
    </row>
    <row r="665" spans="2:65" s="1" customFormat="1" ht="24">
      <c r="B665" s="36"/>
      <c r="C665" s="58"/>
      <c r="D665" s="205" t="s">
        <v>225</v>
      </c>
      <c r="E665" s="58"/>
      <c r="F665" s="206" t="s">
        <v>869</v>
      </c>
      <c r="G665" s="58"/>
      <c r="H665" s="58"/>
      <c r="I665" s="163"/>
      <c r="J665" s="58"/>
      <c r="K665" s="58"/>
      <c r="L665" s="56"/>
      <c r="M665" s="73"/>
      <c r="N665" s="37"/>
      <c r="O665" s="37"/>
      <c r="P665" s="37"/>
      <c r="Q665" s="37"/>
      <c r="R665" s="37"/>
      <c r="S665" s="37"/>
      <c r="T665" s="74"/>
      <c r="AT665" s="19" t="s">
        <v>225</v>
      </c>
      <c r="AU665" s="19" t="s">
        <v>83</v>
      </c>
    </row>
    <row r="666" spans="2:65" s="12" customFormat="1">
      <c r="B666" s="207"/>
      <c r="C666" s="208"/>
      <c r="D666" s="205" t="s">
        <v>210</v>
      </c>
      <c r="E666" s="209" t="s">
        <v>22</v>
      </c>
      <c r="F666" s="210" t="s">
        <v>857</v>
      </c>
      <c r="G666" s="208"/>
      <c r="H666" s="211" t="s">
        <v>22</v>
      </c>
      <c r="I666" s="212"/>
      <c r="J666" s="208"/>
      <c r="K666" s="208"/>
      <c r="L666" s="213"/>
      <c r="M666" s="214"/>
      <c r="N666" s="215"/>
      <c r="O666" s="215"/>
      <c r="P666" s="215"/>
      <c r="Q666" s="215"/>
      <c r="R666" s="215"/>
      <c r="S666" s="215"/>
      <c r="T666" s="216"/>
      <c r="AT666" s="217" t="s">
        <v>210</v>
      </c>
      <c r="AU666" s="217" t="s">
        <v>83</v>
      </c>
      <c r="AV666" s="12" t="s">
        <v>23</v>
      </c>
      <c r="AW666" s="12" t="s">
        <v>38</v>
      </c>
      <c r="AX666" s="12" t="s">
        <v>75</v>
      </c>
      <c r="AY666" s="217" t="s">
        <v>195</v>
      </c>
    </row>
    <row r="667" spans="2:65" s="13" customFormat="1">
      <c r="B667" s="218"/>
      <c r="C667" s="219"/>
      <c r="D667" s="205" t="s">
        <v>210</v>
      </c>
      <c r="E667" s="220" t="s">
        <v>22</v>
      </c>
      <c r="F667" s="221" t="s">
        <v>870</v>
      </c>
      <c r="G667" s="219"/>
      <c r="H667" s="222">
        <v>10.25</v>
      </c>
      <c r="I667" s="223"/>
      <c r="J667" s="219"/>
      <c r="K667" s="219"/>
      <c r="L667" s="224"/>
      <c r="M667" s="225"/>
      <c r="N667" s="226"/>
      <c r="O667" s="226"/>
      <c r="P667" s="226"/>
      <c r="Q667" s="226"/>
      <c r="R667" s="226"/>
      <c r="S667" s="226"/>
      <c r="T667" s="227"/>
      <c r="AT667" s="228" t="s">
        <v>210</v>
      </c>
      <c r="AU667" s="228" t="s">
        <v>83</v>
      </c>
      <c r="AV667" s="13" t="s">
        <v>83</v>
      </c>
      <c r="AW667" s="13" t="s">
        <v>38</v>
      </c>
      <c r="AX667" s="13" t="s">
        <v>75</v>
      </c>
      <c r="AY667" s="228" t="s">
        <v>195</v>
      </c>
    </row>
    <row r="668" spans="2:65" s="14" customFormat="1">
      <c r="B668" s="229"/>
      <c r="C668" s="230"/>
      <c r="D668" s="205" t="s">
        <v>210</v>
      </c>
      <c r="E668" s="231" t="s">
        <v>22</v>
      </c>
      <c r="F668" s="232" t="s">
        <v>215</v>
      </c>
      <c r="G668" s="230"/>
      <c r="H668" s="233">
        <v>10.25</v>
      </c>
      <c r="I668" s="234"/>
      <c r="J668" s="230"/>
      <c r="K668" s="230"/>
      <c r="L668" s="235"/>
      <c r="M668" s="236"/>
      <c r="N668" s="237"/>
      <c r="O668" s="237"/>
      <c r="P668" s="237"/>
      <c r="Q668" s="237"/>
      <c r="R668" s="237"/>
      <c r="S668" s="237"/>
      <c r="T668" s="238"/>
      <c r="AT668" s="239" t="s">
        <v>210</v>
      </c>
      <c r="AU668" s="239" t="s">
        <v>83</v>
      </c>
      <c r="AV668" s="14" t="s">
        <v>216</v>
      </c>
      <c r="AW668" s="14" t="s">
        <v>38</v>
      </c>
      <c r="AX668" s="14" t="s">
        <v>75</v>
      </c>
      <c r="AY668" s="239" t="s">
        <v>195</v>
      </c>
    </row>
    <row r="669" spans="2:65" s="15" customFormat="1">
      <c r="B669" s="240"/>
      <c r="C669" s="241"/>
      <c r="D669" s="251" t="s">
        <v>210</v>
      </c>
      <c r="E669" s="252" t="s">
        <v>22</v>
      </c>
      <c r="F669" s="253" t="s">
        <v>217</v>
      </c>
      <c r="G669" s="241"/>
      <c r="H669" s="254">
        <v>10.25</v>
      </c>
      <c r="I669" s="245"/>
      <c r="J669" s="241"/>
      <c r="K669" s="241"/>
      <c r="L669" s="246"/>
      <c r="M669" s="247"/>
      <c r="N669" s="248"/>
      <c r="O669" s="248"/>
      <c r="P669" s="248"/>
      <c r="Q669" s="248"/>
      <c r="R669" s="248"/>
      <c r="S669" s="248"/>
      <c r="T669" s="249"/>
      <c r="AT669" s="250" t="s">
        <v>210</v>
      </c>
      <c r="AU669" s="250" t="s">
        <v>83</v>
      </c>
      <c r="AV669" s="15" t="s">
        <v>202</v>
      </c>
      <c r="AW669" s="15" t="s">
        <v>38</v>
      </c>
      <c r="AX669" s="15" t="s">
        <v>23</v>
      </c>
      <c r="AY669" s="250" t="s">
        <v>195</v>
      </c>
    </row>
    <row r="670" spans="2:65" s="1" customFormat="1" ht="28.8" customHeight="1">
      <c r="B670" s="36"/>
      <c r="C670" s="193" t="s">
        <v>871</v>
      </c>
      <c r="D670" s="193" t="s">
        <v>198</v>
      </c>
      <c r="E670" s="194" t="s">
        <v>872</v>
      </c>
      <c r="F670" s="195" t="s">
        <v>873</v>
      </c>
      <c r="G670" s="196" t="s">
        <v>206</v>
      </c>
      <c r="H670" s="197">
        <v>7.4</v>
      </c>
      <c r="I670" s="198"/>
      <c r="J670" s="199">
        <f>ROUND(I670*H670,2)</f>
        <v>0</v>
      </c>
      <c r="K670" s="195" t="s">
        <v>223</v>
      </c>
      <c r="L670" s="56"/>
      <c r="M670" s="200" t="s">
        <v>22</v>
      </c>
      <c r="N670" s="201" t="s">
        <v>46</v>
      </c>
      <c r="O670" s="37"/>
      <c r="P670" s="202">
        <f>O670*H670</f>
        <v>0</v>
      </c>
      <c r="Q670" s="202">
        <v>2.1800000000000001E-3</v>
      </c>
      <c r="R670" s="202">
        <f>Q670*H670</f>
        <v>1.6132000000000001E-2</v>
      </c>
      <c r="S670" s="202">
        <v>0</v>
      </c>
      <c r="T670" s="203">
        <f>S670*H670</f>
        <v>0</v>
      </c>
      <c r="AR670" s="19" t="s">
        <v>258</v>
      </c>
      <c r="AT670" s="19" t="s">
        <v>198</v>
      </c>
      <c r="AU670" s="19" t="s">
        <v>83</v>
      </c>
      <c r="AY670" s="19" t="s">
        <v>195</v>
      </c>
      <c r="BE670" s="204">
        <f>IF(N670="základní",J670,0)</f>
        <v>0</v>
      </c>
      <c r="BF670" s="204">
        <f>IF(N670="snížená",J670,0)</f>
        <v>0</v>
      </c>
      <c r="BG670" s="204">
        <f>IF(N670="zákl. přenesená",J670,0)</f>
        <v>0</v>
      </c>
      <c r="BH670" s="204">
        <f>IF(N670="sníž. přenesená",J670,0)</f>
        <v>0</v>
      </c>
      <c r="BI670" s="204">
        <f>IF(N670="nulová",J670,0)</f>
        <v>0</v>
      </c>
      <c r="BJ670" s="19" t="s">
        <v>23</v>
      </c>
      <c r="BK670" s="204">
        <f>ROUND(I670*H670,2)</f>
        <v>0</v>
      </c>
      <c r="BL670" s="19" t="s">
        <v>258</v>
      </c>
      <c r="BM670" s="19" t="s">
        <v>874</v>
      </c>
    </row>
    <row r="671" spans="2:65" s="12" customFormat="1">
      <c r="B671" s="207"/>
      <c r="C671" s="208"/>
      <c r="D671" s="205" t="s">
        <v>210</v>
      </c>
      <c r="E671" s="209" t="s">
        <v>22</v>
      </c>
      <c r="F671" s="210" t="s">
        <v>857</v>
      </c>
      <c r="G671" s="208"/>
      <c r="H671" s="211" t="s">
        <v>22</v>
      </c>
      <c r="I671" s="212"/>
      <c r="J671" s="208"/>
      <c r="K671" s="208"/>
      <c r="L671" s="213"/>
      <c r="M671" s="214"/>
      <c r="N671" s="215"/>
      <c r="O671" s="215"/>
      <c r="P671" s="215"/>
      <c r="Q671" s="215"/>
      <c r="R671" s="215"/>
      <c r="S671" s="215"/>
      <c r="T671" s="216"/>
      <c r="AT671" s="217" t="s">
        <v>210</v>
      </c>
      <c r="AU671" s="217" t="s">
        <v>83</v>
      </c>
      <c r="AV671" s="12" t="s">
        <v>23</v>
      </c>
      <c r="AW671" s="12" t="s">
        <v>38</v>
      </c>
      <c r="AX671" s="12" t="s">
        <v>75</v>
      </c>
      <c r="AY671" s="217" t="s">
        <v>195</v>
      </c>
    </row>
    <row r="672" spans="2:65" s="13" customFormat="1">
      <c r="B672" s="218"/>
      <c r="C672" s="219"/>
      <c r="D672" s="205" t="s">
        <v>210</v>
      </c>
      <c r="E672" s="220" t="s">
        <v>22</v>
      </c>
      <c r="F672" s="221" t="s">
        <v>875</v>
      </c>
      <c r="G672" s="219"/>
      <c r="H672" s="222">
        <v>7.4</v>
      </c>
      <c r="I672" s="223"/>
      <c r="J672" s="219"/>
      <c r="K672" s="219"/>
      <c r="L672" s="224"/>
      <c r="M672" s="225"/>
      <c r="N672" s="226"/>
      <c r="O672" s="226"/>
      <c r="P672" s="226"/>
      <c r="Q672" s="226"/>
      <c r="R672" s="226"/>
      <c r="S672" s="226"/>
      <c r="T672" s="227"/>
      <c r="AT672" s="228" t="s">
        <v>210</v>
      </c>
      <c r="AU672" s="228" t="s">
        <v>83</v>
      </c>
      <c r="AV672" s="13" t="s">
        <v>83</v>
      </c>
      <c r="AW672" s="13" t="s">
        <v>38</v>
      </c>
      <c r="AX672" s="13" t="s">
        <v>75</v>
      </c>
      <c r="AY672" s="228" t="s">
        <v>195</v>
      </c>
    </row>
    <row r="673" spans="2:65" s="14" customFormat="1">
      <c r="B673" s="229"/>
      <c r="C673" s="230"/>
      <c r="D673" s="205" t="s">
        <v>210</v>
      </c>
      <c r="E673" s="231" t="s">
        <v>22</v>
      </c>
      <c r="F673" s="232" t="s">
        <v>215</v>
      </c>
      <c r="G673" s="230"/>
      <c r="H673" s="233">
        <v>7.4</v>
      </c>
      <c r="I673" s="234"/>
      <c r="J673" s="230"/>
      <c r="K673" s="230"/>
      <c r="L673" s="235"/>
      <c r="M673" s="236"/>
      <c r="N673" s="237"/>
      <c r="O673" s="237"/>
      <c r="P673" s="237"/>
      <c r="Q673" s="237"/>
      <c r="R673" s="237"/>
      <c r="S673" s="237"/>
      <c r="T673" s="238"/>
      <c r="AT673" s="239" t="s">
        <v>210</v>
      </c>
      <c r="AU673" s="239" t="s">
        <v>83</v>
      </c>
      <c r="AV673" s="14" t="s">
        <v>216</v>
      </c>
      <c r="AW673" s="14" t="s">
        <v>38</v>
      </c>
      <c r="AX673" s="14" t="s">
        <v>75</v>
      </c>
      <c r="AY673" s="239" t="s">
        <v>195</v>
      </c>
    </row>
    <row r="674" spans="2:65" s="15" customFormat="1">
      <c r="B674" s="240"/>
      <c r="C674" s="241"/>
      <c r="D674" s="251" t="s">
        <v>210</v>
      </c>
      <c r="E674" s="252" t="s">
        <v>22</v>
      </c>
      <c r="F674" s="253" t="s">
        <v>217</v>
      </c>
      <c r="G674" s="241"/>
      <c r="H674" s="254">
        <v>7.4</v>
      </c>
      <c r="I674" s="245"/>
      <c r="J674" s="241"/>
      <c r="K674" s="241"/>
      <c r="L674" s="246"/>
      <c r="M674" s="247"/>
      <c r="N674" s="248"/>
      <c r="O674" s="248"/>
      <c r="P674" s="248"/>
      <c r="Q674" s="248"/>
      <c r="R674" s="248"/>
      <c r="S674" s="248"/>
      <c r="T674" s="249"/>
      <c r="AT674" s="250" t="s">
        <v>210</v>
      </c>
      <c r="AU674" s="250" t="s">
        <v>83</v>
      </c>
      <c r="AV674" s="15" t="s">
        <v>202</v>
      </c>
      <c r="AW674" s="15" t="s">
        <v>38</v>
      </c>
      <c r="AX674" s="15" t="s">
        <v>23</v>
      </c>
      <c r="AY674" s="250" t="s">
        <v>195</v>
      </c>
    </row>
    <row r="675" spans="2:65" s="1" customFormat="1" ht="20.399999999999999" customHeight="1">
      <c r="B675" s="36"/>
      <c r="C675" s="193" t="s">
        <v>876</v>
      </c>
      <c r="D675" s="193" t="s">
        <v>198</v>
      </c>
      <c r="E675" s="194" t="s">
        <v>877</v>
      </c>
      <c r="F675" s="195" t="s">
        <v>878</v>
      </c>
      <c r="G675" s="196" t="s">
        <v>242</v>
      </c>
      <c r="H675" s="197">
        <v>0.214</v>
      </c>
      <c r="I675" s="198"/>
      <c r="J675" s="199">
        <f>ROUND(I675*H675,2)</f>
        <v>0</v>
      </c>
      <c r="K675" s="195" t="s">
        <v>223</v>
      </c>
      <c r="L675" s="56"/>
      <c r="M675" s="200" t="s">
        <v>22</v>
      </c>
      <c r="N675" s="201" t="s">
        <v>46</v>
      </c>
      <c r="O675" s="37"/>
      <c r="P675" s="202">
        <f>O675*H675</f>
        <v>0</v>
      </c>
      <c r="Q675" s="202">
        <v>0</v>
      </c>
      <c r="R675" s="202">
        <f>Q675*H675</f>
        <v>0</v>
      </c>
      <c r="S675" s="202">
        <v>0</v>
      </c>
      <c r="T675" s="203">
        <f>S675*H675</f>
        <v>0</v>
      </c>
      <c r="AR675" s="19" t="s">
        <v>258</v>
      </c>
      <c r="AT675" s="19" t="s">
        <v>198</v>
      </c>
      <c r="AU675" s="19" t="s">
        <v>83</v>
      </c>
      <c r="AY675" s="19" t="s">
        <v>195</v>
      </c>
      <c r="BE675" s="204">
        <f>IF(N675="základní",J675,0)</f>
        <v>0</v>
      </c>
      <c r="BF675" s="204">
        <f>IF(N675="snížená",J675,0)</f>
        <v>0</v>
      </c>
      <c r="BG675" s="204">
        <f>IF(N675="zákl. přenesená",J675,0)</f>
        <v>0</v>
      </c>
      <c r="BH675" s="204">
        <f>IF(N675="sníž. přenesená",J675,0)</f>
        <v>0</v>
      </c>
      <c r="BI675" s="204">
        <f>IF(N675="nulová",J675,0)</f>
        <v>0</v>
      </c>
      <c r="BJ675" s="19" t="s">
        <v>23</v>
      </c>
      <c r="BK675" s="204">
        <f>ROUND(I675*H675,2)</f>
        <v>0</v>
      </c>
      <c r="BL675" s="19" t="s">
        <v>258</v>
      </c>
      <c r="BM675" s="19" t="s">
        <v>879</v>
      </c>
    </row>
    <row r="676" spans="2:65" s="1" customFormat="1" ht="120">
      <c r="B676" s="36"/>
      <c r="C676" s="58"/>
      <c r="D676" s="205" t="s">
        <v>225</v>
      </c>
      <c r="E676" s="58"/>
      <c r="F676" s="206" t="s">
        <v>880</v>
      </c>
      <c r="G676" s="58"/>
      <c r="H676" s="58"/>
      <c r="I676" s="163"/>
      <c r="J676" s="58"/>
      <c r="K676" s="58"/>
      <c r="L676" s="56"/>
      <c r="M676" s="73"/>
      <c r="N676" s="37"/>
      <c r="O676" s="37"/>
      <c r="P676" s="37"/>
      <c r="Q676" s="37"/>
      <c r="R676" s="37"/>
      <c r="S676" s="37"/>
      <c r="T676" s="74"/>
      <c r="AT676" s="19" t="s">
        <v>225</v>
      </c>
      <c r="AU676" s="19" t="s">
        <v>83</v>
      </c>
    </row>
    <row r="677" spans="2:65" s="11" customFormat="1" ht="29.85" customHeight="1">
      <c r="B677" s="176"/>
      <c r="C677" s="177"/>
      <c r="D677" s="190" t="s">
        <v>74</v>
      </c>
      <c r="E677" s="191" t="s">
        <v>881</v>
      </c>
      <c r="F677" s="191" t="s">
        <v>882</v>
      </c>
      <c r="G677" s="177"/>
      <c r="H677" s="177"/>
      <c r="I677" s="180"/>
      <c r="J677" s="192">
        <f>BK677</f>
        <v>0</v>
      </c>
      <c r="K677" s="177"/>
      <c r="L677" s="182"/>
      <c r="M677" s="183"/>
      <c r="N677" s="184"/>
      <c r="O677" s="184"/>
      <c r="P677" s="185">
        <f>SUM(P678:P692)</f>
        <v>0</v>
      </c>
      <c r="Q677" s="184"/>
      <c r="R677" s="185">
        <f>SUM(R678:R692)</f>
        <v>4.2999999999999997E-2</v>
      </c>
      <c r="S677" s="184"/>
      <c r="T677" s="186">
        <f>SUM(T678:T692)</f>
        <v>0</v>
      </c>
      <c r="AR677" s="187" t="s">
        <v>83</v>
      </c>
      <c r="AT677" s="188" t="s">
        <v>74</v>
      </c>
      <c r="AU677" s="188" t="s">
        <v>23</v>
      </c>
      <c r="AY677" s="187" t="s">
        <v>195</v>
      </c>
      <c r="BK677" s="189">
        <f>SUM(BK678:BK692)</f>
        <v>0</v>
      </c>
    </row>
    <row r="678" spans="2:65" s="1" customFormat="1" ht="20.399999999999999" customHeight="1">
      <c r="B678" s="36"/>
      <c r="C678" s="193" t="s">
        <v>883</v>
      </c>
      <c r="D678" s="193" t="s">
        <v>198</v>
      </c>
      <c r="E678" s="194" t="s">
        <v>884</v>
      </c>
      <c r="F678" s="195" t="s">
        <v>885</v>
      </c>
      <c r="G678" s="196" t="s">
        <v>886</v>
      </c>
      <c r="H678" s="197">
        <v>1</v>
      </c>
      <c r="I678" s="198"/>
      <c r="J678" s="199">
        <f t="shared" ref="J678:J692" si="10">ROUND(I678*H678,2)</f>
        <v>0</v>
      </c>
      <c r="K678" s="195" t="s">
        <v>22</v>
      </c>
      <c r="L678" s="56"/>
      <c r="M678" s="200" t="s">
        <v>22</v>
      </c>
      <c r="N678" s="201" t="s">
        <v>46</v>
      </c>
      <c r="O678" s="37"/>
      <c r="P678" s="202">
        <f t="shared" ref="P678:P692" si="11">O678*H678</f>
        <v>0</v>
      </c>
      <c r="Q678" s="202">
        <v>0</v>
      </c>
      <c r="R678" s="202">
        <f t="shared" ref="R678:R692" si="12">Q678*H678</f>
        <v>0</v>
      </c>
      <c r="S678" s="202">
        <v>0</v>
      </c>
      <c r="T678" s="203">
        <f t="shared" ref="T678:T692" si="13">S678*H678</f>
        <v>0</v>
      </c>
      <c r="AR678" s="19" t="s">
        <v>258</v>
      </c>
      <c r="AT678" s="19" t="s">
        <v>198</v>
      </c>
      <c r="AU678" s="19" t="s">
        <v>83</v>
      </c>
      <c r="AY678" s="19" t="s">
        <v>195</v>
      </c>
      <c r="BE678" s="204">
        <f t="shared" ref="BE678:BE692" si="14">IF(N678="základní",J678,0)</f>
        <v>0</v>
      </c>
      <c r="BF678" s="204">
        <f t="shared" ref="BF678:BF692" si="15">IF(N678="snížená",J678,0)</f>
        <v>0</v>
      </c>
      <c r="BG678" s="204">
        <f t="shared" ref="BG678:BG692" si="16">IF(N678="zákl. přenesená",J678,0)</f>
        <v>0</v>
      </c>
      <c r="BH678" s="204">
        <f t="shared" ref="BH678:BH692" si="17">IF(N678="sníž. přenesená",J678,0)</f>
        <v>0</v>
      </c>
      <c r="BI678" s="204">
        <f t="shared" ref="BI678:BI692" si="18">IF(N678="nulová",J678,0)</f>
        <v>0</v>
      </c>
      <c r="BJ678" s="19" t="s">
        <v>23</v>
      </c>
      <c r="BK678" s="204">
        <f t="shared" ref="BK678:BK692" si="19">ROUND(I678*H678,2)</f>
        <v>0</v>
      </c>
      <c r="BL678" s="19" t="s">
        <v>258</v>
      </c>
      <c r="BM678" s="19" t="s">
        <v>887</v>
      </c>
    </row>
    <row r="679" spans="2:65" s="1" customFormat="1" ht="20.399999999999999" customHeight="1">
      <c r="B679" s="36"/>
      <c r="C679" s="260" t="s">
        <v>888</v>
      </c>
      <c r="D679" s="260" t="s">
        <v>267</v>
      </c>
      <c r="E679" s="261" t="s">
        <v>889</v>
      </c>
      <c r="F679" s="262" t="s">
        <v>890</v>
      </c>
      <c r="G679" s="263" t="s">
        <v>201</v>
      </c>
      <c r="H679" s="264">
        <v>1</v>
      </c>
      <c r="I679" s="265"/>
      <c r="J679" s="266">
        <f t="shared" si="10"/>
        <v>0</v>
      </c>
      <c r="K679" s="262" t="s">
        <v>22</v>
      </c>
      <c r="L679" s="267"/>
      <c r="M679" s="268" t="s">
        <v>22</v>
      </c>
      <c r="N679" s="269" t="s">
        <v>46</v>
      </c>
      <c r="O679" s="37"/>
      <c r="P679" s="202">
        <f t="shared" si="11"/>
        <v>0</v>
      </c>
      <c r="Q679" s="202">
        <v>1.35E-2</v>
      </c>
      <c r="R679" s="202">
        <f t="shared" si="12"/>
        <v>1.35E-2</v>
      </c>
      <c r="S679" s="202">
        <v>0</v>
      </c>
      <c r="T679" s="203">
        <f t="shared" si="13"/>
        <v>0</v>
      </c>
      <c r="AR679" s="19" t="s">
        <v>512</v>
      </c>
      <c r="AT679" s="19" t="s">
        <v>267</v>
      </c>
      <c r="AU679" s="19" t="s">
        <v>83</v>
      </c>
      <c r="AY679" s="19" t="s">
        <v>195</v>
      </c>
      <c r="BE679" s="204">
        <f t="shared" si="14"/>
        <v>0</v>
      </c>
      <c r="BF679" s="204">
        <f t="shared" si="15"/>
        <v>0</v>
      </c>
      <c r="BG679" s="204">
        <f t="shared" si="16"/>
        <v>0</v>
      </c>
      <c r="BH679" s="204">
        <f t="shared" si="17"/>
        <v>0</v>
      </c>
      <c r="BI679" s="204">
        <f t="shared" si="18"/>
        <v>0</v>
      </c>
      <c r="BJ679" s="19" t="s">
        <v>23</v>
      </c>
      <c r="BK679" s="204">
        <f t="shared" si="19"/>
        <v>0</v>
      </c>
      <c r="BL679" s="19" t="s">
        <v>258</v>
      </c>
      <c r="BM679" s="19" t="s">
        <v>891</v>
      </c>
    </row>
    <row r="680" spans="2:65" s="1" customFormat="1" ht="20.399999999999999" customHeight="1">
      <c r="B680" s="36"/>
      <c r="C680" s="260" t="s">
        <v>892</v>
      </c>
      <c r="D680" s="260" t="s">
        <v>267</v>
      </c>
      <c r="E680" s="261" t="s">
        <v>893</v>
      </c>
      <c r="F680" s="262" t="s">
        <v>894</v>
      </c>
      <c r="G680" s="263" t="s">
        <v>201</v>
      </c>
      <c r="H680" s="264">
        <v>1</v>
      </c>
      <c r="I680" s="265"/>
      <c r="J680" s="266">
        <f t="shared" si="10"/>
        <v>0</v>
      </c>
      <c r="K680" s="262" t="s">
        <v>22</v>
      </c>
      <c r="L680" s="267"/>
      <c r="M680" s="268" t="s">
        <v>22</v>
      </c>
      <c r="N680" s="269" t="s">
        <v>46</v>
      </c>
      <c r="O680" s="37"/>
      <c r="P680" s="202">
        <f t="shared" si="11"/>
        <v>0</v>
      </c>
      <c r="Q680" s="202">
        <v>1.6E-2</v>
      </c>
      <c r="R680" s="202">
        <f t="shared" si="12"/>
        <v>1.6E-2</v>
      </c>
      <c r="S680" s="202">
        <v>0</v>
      </c>
      <c r="T680" s="203">
        <f t="shared" si="13"/>
        <v>0</v>
      </c>
      <c r="AR680" s="19" t="s">
        <v>512</v>
      </c>
      <c r="AT680" s="19" t="s">
        <v>267</v>
      </c>
      <c r="AU680" s="19" t="s">
        <v>83</v>
      </c>
      <c r="AY680" s="19" t="s">
        <v>195</v>
      </c>
      <c r="BE680" s="204">
        <f t="shared" si="14"/>
        <v>0</v>
      </c>
      <c r="BF680" s="204">
        <f t="shared" si="15"/>
        <v>0</v>
      </c>
      <c r="BG680" s="204">
        <f t="shared" si="16"/>
        <v>0</v>
      </c>
      <c r="BH680" s="204">
        <f t="shared" si="17"/>
        <v>0</v>
      </c>
      <c r="BI680" s="204">
        <f t="shared" si="18"/>
        <v>0</v>
      </c>
      <c r="BJ680" s="19" t="s">
        <v>23</v>
      </c>
      <c r="BK680" s="204">
        <f t="shared" si="19"/>
        <v>0</v>
      </c>
      <c r="BL680" s="19" t="s">
        <v>258</v>
      </c>
      <c r="BM680" s="19" t="s">
        <v>895</v>
      </c>
    </row>
    <row r="681" spans="2:65" s="1" customFormat="1" ht="20.399999999999999" customHeight="1">
      <c r="B681" s="36"/>
      <c r="C681" s="260" t="s">
        <v>896</v>
      </c>
      <c r="D681" s="260" t="s">
        <v>267</v>
      </c>
      <c r="E681" s="261" t="s">
        <v>897</v>
      </c>
      <c r="F681" s="262" t="s">
        <v>898</v>
      </c>
      <c r="G681" s="263" t="s">
        <v>201</v>
      </c>
      <c r="H681" s="264">
        <v>1</v>
      </c>
      <c r="I681" s="265"/>
      <c r="J681" s="266">
        <f t="shared" si="10"/>
        <v>0</v>
      </c>
      <c r="K681" s="262" t="s">
        <v>22</v>
      </c>
      <c r="L681" s="267"/>
      <c r="M681" s="268" t="s">
        <v>22</v>
      </c>
      <c r="N681" s="269" t="s">
        <v>46</v>
      </c>
      <c r="O681" s="37"/>
      <c r="P681" s="202">
        <f t="shared" si="11"/>
        <v>0</v>
      </c>
      <c r="Q681" s="202">
        <v>1.35E-2</v>
      </c>
      <c r="R681" s="202">
        <f t="shared" si="12"/>
        <v>1.35E-2</v>
      </c>
      <c r="S681" s="202">
        <v>0</v>
      </c>
      <c r="T681" s="203">
        <f t="shared" si="13"/>
        <v>0</v>
      </c>
      <c r="AR681" s="19" t="s">
        <v>512</v>
      </c>
      <c r="AT681" s="19" t="s">
        <v>267</v>
      </c>
      <c r="AU681" s="19" t="s">
        <v>83</v>
      </c>
      <c r="AY681" s="19" t="s">
        <v>195</v>
      </c>
      <c r="BE681" s="204">
        <f t="shared" si="14"/>
        <v>0</v>
      </c>
      <c r="BF681" s="204">
        <f t="shared" si="15"/>
        <v>0</v>
      </c>
      <c r="BG681" s="204">
        <f t="shared" si="16"/>
        <v>0</v>
      </c>
      <c r="BH681" s="204">
        <f t="shared" si="17"/>
        <v>0</v>
      </c>
      <c r="BI681" s="204">
        <f t="shared" si="18"/>
        <v>0</v>
      </c>
      <c r="BJ681" s="19" t="s">
        <v>23</v>
      </c>
      <c r="BK681" s="204">
        <f t="shared" si="19"/>
        <v>0</v>
      </c>
      <c r="BL681" s="19" t="s">
        <v>258</v>
      </c>
      <c r="BM681" s="19" t="s">
        <v>899</v>
      </c>
    </row>
    <row r="682" spans="2:65" s="1" customFormat="1" ht="28.8" customHeight="1">
      <c r="B682" s="36"/>
      <c r="C682" s="193" t="s">
        <v>900</v>
      </c>
      <c r="D682" s="193" t="s">
        <v>198</v>
      </c>
      <c r="E682" s="194" t="s">
        <v>901</v>
      </c>
      <c r="F682" s="195" t="s">
        <v>902</v>
      </c>
      <c r="G682" s="196" t="s">
        <v>201</v>
      </c>
      <c r="H682" s="197">
        <v>1</v>
      </c>
      <c r="I682" s="198"/>
      <c r="J682" s="199">
        <f t="shared" si="10"/>
        <v>0</v>
      </c>
      <c r="K682" s="195" t="s">
        <v>22</v>
      </c>
      <c r="L682" s="56"/>
      <c r="M682" s="200" t="s">
        <v>22</v>
      </c>
      <c r="N682" s="201" t="s">
        <v>46</v>
      </c>
      <c r="O682" s="37"/>
      <c r="P682" s="202">
        <f t="shared" si="11"/>
        <v>0</v>
      </c>
      <c r="Q682" s="202">
        <v>0</v>
      </c>
      <c r="R682" s="202">
        <f t="shared" si="12"/>
        <v>0</v>
      </c>
      <c r="S682" s="202">
        <v>0</v>
      </c>
      <c r="T682" s="203">
        <f t="shared" si="13"/>
        <v>0</v>
      </c>
      <c r="AR682" s="19" t="s">
        <v>258</v>
      </c>
      <c r="AT682" s="19" t="s">
        <v>198</v>
      </c>
      <c r="AU682" s="19" t="s">
        <v>83</v>
      </c>
      <c r="AY682" s="19" t="s">
        <v>195</v>
      </c>
      <c r="BE682" s="204">
        <f t="shared" si="14"/>
        <v>0</v>
      </c>
      <c r="BF682" s="204">
        <f t="shared" si="15"/>
        <v>0</v>
      </c>
      <c r="BG682" s="204">
        <f t="shared" si="16"/>
        <v>0</v>
      </c>
      <c r="BH682" s="204">
        <f t="shared" si="17"/>
        <v>0</v>
      </c>
      <c r="BI682" s="204">
        <f t="shared" si="18"/>
        <v>0</v>
      </c>
      <c r="BJ682" s="19" t="s">
        <v>23</v>
      </c>
      <c r="BK682" s="204">
        <f t="shared" si="19"/>
        <v>0</v>
      </c>
      <c r="BL682" s="19" t="s">
        <v>258</v>
      </c>
      <c r="BM682" s="19" t="s">
        <v>903</v>
      </c>
    </row>
    <row r="683" spans="2:65" s="1" customFormat="1" ht="28.8" customHeight="1">
      <c r="B683" s="36"/>
      <c r="C683" s="193" t="s">
        <v>904</v>
      </c>
      <c r="D683" s="193" t="s">
        <v>198</v>
      </c>
      <c r="E683" s="194" t="s">
        <v>905</v>
      </c>
      <c r="F683" s="195" t="s">
        <v>906</v>
      </c>
      <c r="G683" s="196" t="s">
        <v>201</v>
      </c>
      <c r="H683" s="197">
        <v>5</v>
      </c>
      <c r="I683" s="198"/>
      <c r="J683" s="199">
        <f t="shared" si="10"/>
        <v>0</v>
      </c>
      <c r="K683" s="195" t="s">
        <v>22</v>
      </c>
      <c r="L683" s="56"/>
      <c r="M683" s="200" t="s">
        <v>22</v>
      </c>
      <c r="N683" s="201" t="s">
        <v>46</v>
      </c>
      <c r="O683" s="37"/>
      <c r="P683" s="202">
        <f t="shared" si="11"/>
        <v>0</v>
      </c>
      <c r="Q683" s="202">
        <v>0</v>
      </c>
      <c r="R683" s="202">
        <f t="shared" si="12"/>
        <v>0</v>
      </c>
      <c r="S683" s="202">
        <v>0</v>
      </c>
      <c r="T683" s="203">
        <f t="shared" si="13"/>
        <v>0</v>
      </c>
      <c r="AR683" s="19" t="s">
        <v>258</v>
      </c>
      <c r="AT683" s="19" t="s">
        <v>198</v>
      </c>
      <c r="AU683" s="19" t="s">
        <v>83</v>
      </c>
      <c r="AY683" s="19" t="s">
        <v>195</v>
      </c>
      <c r="BE683" s="204">
        <f t="shared" si="14"/>
        <v>0</v>
      </c>
      <c r="BF683" s="204">
        <f t="shared" si="15"/>
        <v>0</v>
      </c>
      <c r="BG683" s="204">
        <f t="shared" si="16"/>
        <v>0</v>
      </c>
      <c r="BH683" s="204">
        <f t="shared" si="17"/>
        <v>0</v>
      </c>
      <c r="BI683" s="204">
        <f t="shared" si="18"/>
        <v>0</v>
      </c>
      <c r="BJ683" s="19" t="s">
        <v>23</v>
      </c>
      <c r="BK683" s="204">
        <f t="shared" si="19"/>
        <v>0</v>
      </c>
      <c r="BL683" s="19" t="s">
        <v>258</v>
      </c>
      <c r="BM683" s="19" t="s">
        <v>907</v>
      </c>
    </row>
    <row r="684" spans="2:65" s="1" customFormat="1" ht="28.8" customHeight="1">
      <c r="B684" s="36"/>
      <c r="C684" s="193" t="s">
        <v>908</v>
      </c>
      <c r="D684" s="193" t="s">
        <v>198</v>
      </c>
      <c r="E684" s="194" t="s">
        <v>909</v>
      </c>
      <c r="F684" s="195" t="s">
        <v>910</v>
      </c>
      <c r="G684" s="196" t="s">
        <v>201</v>
      </c>
      <c r="H684" s="197">
        <v>2</v>
      </c>
      <c r="I684" s="198"/>
      <c r="J684" s="199">
        <f t="shared" si="10"/>
        <v>0</v>
      </c>
      <c r="K684" s="195" t="s">
        <v>22</v>
      </c>
      <c r="L684" s="56"/>
      <c r="M684" s="200" t="s">
        <v>22</v>
      </c>
      <c r="N684" s="201" t="s">
        <v>46</v>
      </c>
      <c r="O684" s="37"/>
      <c r="P684" s="202">
        <f t="shared" si="11"/>
        <v>0</v>
      </c>
      <c r="Q684" s="202">
        <v>0</v>
      </c>
      <c r="R684" s="202">
        <f t="shared" si="12"/>
        <v>0</v>
      </c>
      <c r="S684" s="202">
        <v>0</v>
      </c>
      <c r="T684" s="203">
        <f t="shared" si="13"/>
        <v>0</v>
      </c>
      <c r="AR684" s="19" t="s">
        <v>258</v>
      </c>
      <c r="AT684" s="19" t="s">
        <v>198</v>
      </c>
      <c r="AU684" s="19" t="s">
        <v>83</v>
      </c>
      <c r="AY684" s="19" t="s">
        <v>195</v>
      </c>
      <c r="BE684" s="204">
        <f t="shared" si="14"/>
        <v>0</v>
      </c>
      <c r="BF684" s="204">
        <f t="shared" si="15"/>
        <v>0</v>
      </c>
      <c r="BG684" s="204">
        <f t="shared" si="16"/>
        <v>0</v>
      </c>
      <c r="BH684" s="204">
        <f t="shared" si="17"/>
        <v>0</v>
      </c>
      <c r="BI684" s="204">
        <f t="shared" si="18"/>
        <v>0</v>
      </c>
      <c r="BJ684" s="19" t="s">
        <v>23</v>
      </c>
      <c r="BK684" s="204">
        <f t="shared" si="19"/>
        <v>0</v>
      </c>
      <c r="BL684" s="19" t="s">
        <v>258</v>
      </c>
      <c r="BM684" s="19" t="s">
        <v>911</v>
      </c>
    </row>
    <row r="685" spans="2:65" s="1" customFormat="1" ht="28.8" customHeight="1">
      <c r="B685" s="36"/>
      <c r="C685" s="193" t="s">
        <v>912</v>
      </c>
      <c r="D685" s="193" t="s">
        <v>198</v>
      </c>
      <c r="E685" s="194" t="s">
        <v>913</v>
      </c>
      <c r="F685" s="195" t="s">
        <v>914</v>
      </c>
      <c r="G685" s="196" t="s">
        <v>201</v>
      </c>
      <c r="H685" s="197">
        <v>3</v>
      </c>
      <c r="I685" s="198"/>
      <c r="J685" s="199">
        <f t="shared" si="10"/>
        <v>0</v>
      </c>
      <c r="K685" s="195" t="s">
        <v>22</v>
      </c>
      <c r="L685" s="56"/>
      <c r="M685" s="200" t="s">
        <v>22</v>
      </c>
      <c r="N685" s="201" t="s">
        <v>46</v>
      </c>
      <c r="O685" s="37"/>
      <c r="P685" s="202">
        <f t="shared" si="11"/>
        <v>0</v>
      </c>
      <c r="Q685" s="202">
        <v>0</v>
      </c>
      <c r="R685" s="202">
        <f t="shared" si="12"/>
        <v>0</v>
      </c>
      <c r="S685" s="202">
        <v>0</v>
      </c>
      <c r="T685" s="203">
        <f t="shared" si="13"/>
        <v>0</v>
      </c>
      <c r="AR685" s="19" t="s">
        <v>258</v>
      </c>
      <c r="AT685" s="19" t="s">
        <v>198</v>
      </c>
      <c r="AU685" s="19" t="s">
        <v>83</v>
      </c>
      <c r="AY685" s="19" t="s">
        <v>195</v>
      </c>
      <c r="BE685" s="204">
        <f t="shared" si="14"/>
        <v>0</v>
      </c>
      <c r="BF685" s="204">
        <f t="shared" si="15"/>
        <v>0</v>
      </c>
      <c r="BG685" s="204">
        <f t="shared" si="16"/>
        <v>0</v>
      </c>
      <c r="BH685" s="204">
        <f t="shared" si="17"/>
        <v>0</v>
      </c>
      <c r="BI685" s="204">
        <f t="shared" si="18"/>
        <v>0</v>
      </c>
      <c r="BJ685" s="19" t="s">
        <v>23</v>
      </c>
      <c r="BK685" s="204">
        <f t="shared" si="19"/>
        <v>0</v>
      </c>
      <c r="BL685" s="19" t="s">
        <v>258</v>
      </c>
      <c r="BM685" s="19" t="s">
        <v>915</v>
      </c>
    </row>
    <row r="686" spans="2:65" s="1" customFormat="1" ht="28.8" customHeight="1">
      <c r="B686" s="36"/>
      <c r="C686" s="193" t="s">
        <v>916</v>
      </c>
      <c r="D686" s="193" t="s">
        <v>198</v>
      </c>
      <c r="E686" s="194" t="s">
        <v>917</v>
      </c>
      <c r="F686" s="195" t="s">
        <v>918</v>
      </c>
      <c r="G686" s="196" t="s">
        <v>201</v>
      </c>
      <c r="H686" s="197">
        <v>1</v>
      </c>
      <c r="I686" s="198"/>
      <c r="J686" s="199">
        <f t="shared" si="10"/>
        <v>0</v>
      </c>
      <c r="K686" s="195" t="s">
        <v>22</v>
      </c>
      <c r="L686" s="56"/>
      <c r="M686" s="200" t="s">
        <v>22</v>
      </c>
      <c r="N686" s="201" t="s">
        <v>46</v>
      </c>
      <c r="O686" s="37"/>
      <c r="P686" s="202">
        <f t="shared" si="11"/>
        <v>0</v>
      </c>
      <c r="Q686" s="202">
        <v>0</v>
      </c>
      <c r="R686" s="202">
        <f t="shared" si="12"/>
        <v>0</v>
      </c>
      <c r="S686" s="202">
        <v>0</v>
      </c>
      <c r="T686" s="203">
        <f t="shared" si="13"/>
        <v>0</v>
      </c>
      <c r="AR686" s="19" t="s">
        <v>258</v>
      </c>
      <c r="AT686" s="19" t="s">
        <v>198</v>
      </c>
      <c r="AU686" s="19" t="s">
        <v>83</v>
      </c>
      <c r="AY686" s="19" t="s">
        <v>195</v>
      </c>
      <c r="BE686" s="204">
        <f t="shared" si="14"/>
        <v>0</v>
      </c>
      <c r="BF686" s="204">
        <f t="shared" si="15"/>
        <v>0</v>
      </c>
      <c r="BG686" s="204">
        <f t="shared" si="16"/>
        <v>0</v>
      </c>
      <c r="BH686" s="204">
        <f t="shared" si="17"/>
        <v>0</v>
      </c>
      <c r="BI686" s="204">
        <f t="shared" si="18"/>
        <v>0</v>
      </c>
      <c r="BJ686" s="19" t="s">
        <v>23</v>
      </c>
      <c r="BK686" s="204">
        <f t="shared" si="19"/>
        <v>0</v>
      </c>
      <c r="BL686" s="19" t="s">
        <v>258</v>
      </c>
      <c r="BM686" s="19" t="s">
        <v>919</v>
      </c>
    </row>
    <row r="687" spans="2:65" s="1" customFormat="1" ht="20.399999999999999" customHeight="1">
      <c r="B687" s="36"/>
      <c r="C687" s="193" t="s">
        <v>29</v>
      </c>
      <c r="D687" s="193" t="s">
        <v>198</v>
      </c>
      <c r="E687" s="194" t="s">
        <v>920</v>
      </c>
      <c r="F687" s="195" t="s">
        <v>921</v>
      </c>
      <c r="G687" s="196" t="s">
        <v>201</v>
      </c>
      <c r="H687" s="197">
        <v>40</v>
      </c>
      <c r="I687" s="198"/>
      <c r="J687" s="199">
        <f t="shared" si="10"/>
        <v>0</v>
      </c>
      <c r="K687" s="195" t="s">
        <v>22</v>
      </c>
      <c r="L687" s="56"/>
      <c r="M687" s="200" t="s">
        <v>22</v>
      </c>
      <c r="N687" s="201" t="s">
        <v>46</v>
      </c>
      <c r="O687" s="37"/>
      <c r="P687" s="202">
        <f t="shared" si="11"/>
        <v>0</v>
      </c>
      <c r="Q687" s="202">
        <v>0</v>
      </c>
      <c r="R687" s="202">
        <f t="shared" si="12"/>
        <v>0</v>
      </c>
      <c r="S687" s="202">
        <v>0</v>
      </c>
      <c r="T687" s="203">
        <f t="shared" si="13"/>
        <v>0</v>
      </c>
      <c r="AR687" s="19" t="s">
        <v>258</v>
      </c>
      <c r="AT687" s="19" t="s">
        <v>198</v>
      </c>
      <c r="AU687" s="19" t="s">
        <v>83</v>
      </c>
      <c r="AY687" s="19" t="s">
        <v>195</v>
      </c>
      <c r="BE687" s="204">
        <f t="shared" si="14"/>
        <v>0</v>
      </c>
      <c r="BF687" s="204">
        <f t="shared" si="15"/>
        <v>0</v>
      </c>
      <c r="BG687" s="204">
        <f t="shared" si="16"/>
        <v>0</v>
      </c>
      <c r="BH687" s="204">
        <f t="shared" si="17"/>
        <v>0</v>
      </c>
      <c r="BI687" s="204">
        <f t="shared" si="18"/>
        <v>0</v>
      </c>
      <c r="BJ687" s="19" t="s">
        <v>23</v>
      </c>
      <c r="BK687" s="204">
        <f t="shared" si="19"/>
        <v>0</v>
      </c>
      <c r="BL687" s="19" t="s">
        <v>258</v>
      </c>
      <c r="BM687" s="19" t="s">
        <v>922</v>
      </c>
    </row>
    <row r="688" spans="2:65" s="1" customFormat="1" ht="20.399999999999999" customHeight="1">
      <c r="B688" s="36"/>
      <c r="C688" s="193" t="s">
        <v>923</v>
      </c>
      <c r="D688" s="193" t="s">
        <v>198</v>
      </c>
      <c r="E688" s="194" t="s">
        <v>924</v>
      </c>
      <c r="F688" s="195" t="s">
        <v>925</v>
      </c>
      <c r="G688" s="196" t="s">
        <v>201</v>
      </c>
      <c r="H688" s="197">
        <v>28</v>
      </c>
      <c r="I688" s="198"/>
      <c r="J688" s="199">
        <f t="shared" si="10"/>
        <v>0</v>
      </c>
      <c r="K688" s="195" t="s">
        <v>22</v>
      </c>
      <c r="L688" s="56"/>
      <c r="M688" s="200" t="s">
        <v>22</v>
      </c>
      <c r="N688" s="201" t="s">
        <v>46</v>
      </c>
      <c r="O688" s="37"/>
      <c r="P688" s="202">
        <f t="shared" si="11"/>
        <v>0</v>
      </c>
      <c r="Q688" s="202">
        <v>0</v>
      </c>
      <c r="R688" s="202">
        <f t="shared" si="12"/>
        <v>0</v>
      </c>
      <c r="S688" s="202">
        <v>0</v>
      </c>
      <c r="T688" s="203">
        <f t="shared" si="13"/>
        <v>0</v>
      </c>
      <c r="AR688" s="19" t="s">
        <v>258</v>
      </c>
      <c r="AT688" s="19" t="s">
        <v>198</v>
      </c>
      <c r="AU688" s="19" t="s">
        <v>83</v>
      </c>
      <c r="AY688" s="19" t="s">
        <v>195</v>
      </c>
      <c r="BE688" s="204">
        <f t="shared" si="14"/>
        <v>0</v>
      </c>
      <c r="BF688" s="204">
        <f t="shared" si="15"/>
        <v>0</v>
      </c>
      <c r="BG688" s="204">
        <f t="shared" si="16"/>
        <v>0</v>
      </c>
      <c r="BH688" s="204">
        <f t="shared" si="17"/>
        <v>0</v>
      </c>
      <c r="BI688" s="204">
        <f t="shared" si="18"/>
        <v>0</v>
      </c>
      <c r="BJ688" s="19" t="s">
        <v>23</v>
      </c>
      <c r="BK688" s="204">
        <f t="shared" si="19"/>
        <v>0</v>
      </c>
      <c r="BL688" s="19" t="s">
        <v>258</v>
      </c>
      <c r="BM688" s="19" t="s">
        <v>926</v>
      </c>
    </row>
    <row r="689" spans="2:65" s="1" customFormat="1" ht="20.399999999999999" customHeight="1">
      <c r="B689" s="36"/>
      <c r="C689" s="193" t="s">
        <v>927</v>
      </c>
      <c r="D689" s="193" t="s">
        <v>198</v>
      </c>
      <c r="E689" s="194" t="s">
        <v>928</v>
      </c>
      <c r="F689" s="195" t="s">
        <v>929</v>
      </c>
      <c r="G689" s="196" t="s">
        <v>206</v>
      </c>
      <c r="H689" s="197">
        <v>20.399999999999999</v>
      </c>
      <c r="I689" s="198"/>
      <c r="J689" s="199">
        <f t="shared" si="10"/>
        <v>0</v>
      </c>
      <c r="K689" s="195" t="s">
        <v>22</v>
      </c>
      <c r="L689" s="56"/>
      <c r="M689" s="200" t="s">
        <v>22</v>
      </c>
      <c r="N689" s="201" t="s">
        <v>46</v>
      </c>
      <c r="O689" s="37"/>
      <c r="P689" s="202">
        <f t="shared" si="11"/>
        <v>0</v>
      </c>
      <c r="Q689" s="202">
        <v>0</v>
      </c>
      <c r="R689" s="202">
        <f t="shared" si="12"/>
        <v>0</v>
      </c>
      <c r="S689" s="202">
        <v>0</v>
      </c>
      <c r="T689" s="203">
        <f t="shared" si="13"/>
        <v>0</v>
      </c>
      <c r="AR689" s="19" t="s">
        <v>258</v>
      </c>
      <c r="AT689" s="19" t="s">
        <v>198</v>
      </c>
      <c r="AU689" s="19" t="s">
        <v>83</v>
      </c>
      <c r="AY689" s="19" t="s">
        <v>195</v>
      </c>
      <c r="BE689" s="204">
        <f t="shared" si="14"/>
        <v>0</v>
      </c>
      <c r="BF689" s="204">
        <f t="shared" si="15"/>
        <v>0</v>
      </c>
      <c r="BG689" s="204">
        <f t="shared" si="16"/>
        <v>0</v>
      </c>
      <c r="BH689" s="204">
        <f t="shared" si="17"/>
        <v>0</v>
      </c>
      <c r="BI689" s="204">
        <f t="shared" si="18"/>
        <v>0</v>
      </c>
      <c r="BJ689" s="19" t="s">
        <v>23</v>
      </c>
      <c r="BK689" s="204">
        <f t="shared" si="19"/>
        <v>0</v>
      </c>
      <c r="BL689" s="19" t="s">
        <v>258</v>
      </c>
      <c r="BM689" s="19" t="s">
        <v>930</v>
      </c>
    </row>
    <row r="690" spans="2:65" s="1" customFormat="1" ht="20.399999999999999" customHeight="1">
      <c r="B690" s="36"/>
      <c r="C690" s="193" t="s">
        <v>931</v>
      </c>
      <c r="D690" s="193" t="s">
        <v>198</v>
      </c>
      <c r="E690" s="194" t="s">
        <v>932</v>
      </c>
      <c r="F690" s="195" t="s">
        <v>933</v>
      </c>
      <c r="G690" s="196" t="s">
        <v>201</v>
      </c>
      <c r="H690" s="197">
        <v>3</v>
      </c>
      <c r="I690" s="198"/>
      <c r="J690" s="199">
        <f t="shared" si="10"/>
        <v>0</v>
      </c>
      <c r="K690" s="195" t="s">
        <v>22</v>
      </c>
      <c r="L690" s="56"/>
      <c r="M690" s="200" t="s">
        <v>22</v>
      </c>
      <c r="N690" s="201" t="s">
        <v>46</v>
      </c>
      <c r="O690" s="37"/>
      <c r="P690" s="202">
        <f t="shared" si="11"/>
        <v>0</v>
      </c>
      <c r="Q690" s="202">
        <v>0</v>
      </c>
      <c r="R690" s="202">
        <f t="shared" si="12"/>
        <v>0</v>
      </c>
      <c r="S690" s="202">
        <v>0</v>
      </c>
      <c r="T690" s="203">
        <f t="shared" si="13"/>
        <v>0</v>
      </c>
      <c r="AR690" s="19" t="s">
        <v>258</v>
      </c>
      <c r="AT690" s="19" t="s">
        <v>198</v>
      </c>
      <c r="AU690" s="19" t="s">
        <v>83</v>
      </c>
      <c r="AY690" s="19" t="s">
        <v>195</v>
      </c>
      <c r="BE690" s="204">
        <f t="shared" si="14"/>
        <v>0</v>
      </c>
      <c r="BF690" s="204">
        <f t="shared" si="15"/>
        <v>0</v>
      </c>
      <c r="BG690" s="204">
        <f t="shared" si="16"/>
        <v>0</v>
      </c>
      <c r="BH690" s="204">
        <f t="shared" si="17"/>
        <v>0</v>
      </c>
      <c r="BI690" s="204">
        <f t="shared" si="18"/>
        <v>0</v>
      </c>
      <c r="BJ690" s="19" t="s">
        <v>23</v>
      </c>
      <c r="BK690" s="204">
        <f t="shared" si="19"/>
        <v>0</v>
      </c>
      <c r="BL690" s="19" t="s">
        <v>258</v>
      </c>
      <c r="BM690" s="19" t="s">
        <v>934</v>
      </c>
    </row>
    <row r="691" spans="2:65" s="1" customFormat="1" ht="20.399999999999999" customHeight="1">
      <c r="B691" s="36"/>
      <c r="C691" s="193" t="s">
        <v>935</v>
      </c>
      <c r="D691" s="193" t="s">
        <v>198</v>
      </c>
      <c r="E691" s="194" t="s">
        <v>936</v>
      </c>
      <c r="F691" s="195" t="s">
        <v>937</v>
      </c>
      <c r="G691" s="196" t="s">
        <v>201</v>
      </c>
      <c r="H691" s="197">
        <v>1</v>
      </c>
      <c r="I691" s="198"/>
      <c r="J691" s="199">
        <f t="shared" si="10"/>
        <v>0</v>
      </c>
      <c r="K691" s="195" t="s">
        <v>22</v>
      </c>
      <c r="L691" s="56"/>
      <c r="M691" s="200" t="s">
        <v>22</v>
      </c>
      <c r="N691" s="201" t="s">
        <v>46</v>
      </c>
      <c r="O691" s="37"/>
      <c r="P691" s="202">
        <f t="shared" si="11"/>
        <v>0</v>
      </c>
      <c r="Q691" s="202">
        <v>0</v>
      </c>
      <c r="R691" s="202">
        <f t="shared" si="12"/>
        <v>0</v>
      </c>
      <c r="S691" s="202">
        <v>0</v>
      </c>
      <c r="T691" s="203">
        <f t="shared" si="13"/>
        <v>0</v>
      </c>
      <c r="AR691" s="19" t="s">
        <v>258</v>
      </c>
      <c r="AT691" s="19" t="s">
        <v>198</v>
      </c>
      <c r="AU691" s="19" t="s">
        <v>83</v>
      </c>
      <c r="AY691" s="19" t="s">
        <v>195</v>
      </c>
      <c r="BE691" s="204">
        <f t="shared" si="14"/>
        <v>0</v>
      </c>
      <c r="BF691" s="204">
        <f t="shared" si="15"/>
        <v>0</v>
      </c>
      <c r="BG691" s="204">
        <f t="shared" si="16"/>
        <v>0</v>
      </c>
      <c r="BH691" s="204">
        <f t="shared" si="17"/>
        <v>0</v>
      </c>
      <c r="BI691" s="204">
        <f t="shared" si="18"/>
        <v>0</v>
      </c>
      <c r="BJ691" s="19" t="s">
        <v>23</v>
      </c>
      <c r="BK691" s="204">
        <f t="shared" si="19"/>
        <v>0</v>
      </c>
      <c r="BL691" s="19" t="s">
        <v>258</v>
      </c>
      <c r="BM691" s="19" t="s">
        <v>938</v>
      </c>
    </row>
    <row r="692" spans="2:65" s="1" customFormat="1" ht="20.399999999999999" customHeight="1">
      <c r="B692" s="36"/>
      <c r="C692" s="193" t="s">
        <v>939</v>
      </c>
      <c r="D692" s="193" t="s">
        <v>198</v>
      </c>
      <c r="E692" s="194" t="s">
        <v>940</v>
      </c>
      <c r="F692" s="195" t="s">
        <v>941</v>
      </c>
      <c r="G692" s="196" t="s">
        <v>201</v>
      </c>
      <c r="H692" s="197">
        <v>1</v>
      </c>
      <c r="I692" s="198"/>
      <c r="J692" s="199">
        <f t="shared" si="10"/>
        <v>0</v>
      </c>
      <c r="K692" s="195" t="s">
        <v>22</v>
      </c>
      <c r="L692" s="56"/>
      <c r="M692" s="200" t="s">
        <v>22</v>
      </c>
      <c r="N692" s="201" t="s">
        <v>46</v>
      </c>
      <c r="O692" s="37"/>
      <c r="P692" s="202">
        <f t="shared" si="11"/>
        <v>0</v>
      </c>
      <c r="Q692" s="202">
        <v>0</v>
      </c>
      <c r="R692" s="202">
        <f t="shared" si="12"/>
        <v>0</v>
      </c>
      <c r="S692" s="202">
        <v>0</v>
      </c>
      <c r="T692" s="203">
        <f t="shared" si="13"/>
        <v>0</v>
      </c>
      <c r="AR692" s="19" t="s">
        <v>258</v>
      </c>
      <c r="AT692" s="19" t="s">
        <v>198</v>
      </c>
      <c r="AU692" s="19" t="s">
        <v>83</v>
      </c>
      <c r="AY692" s="19" t="s">
        <v>195</v>
      </c>
      <c r="BE692" s="204">
        <f t="shared" si="14"/>
        <v>0</v>
      </c>
      <c r="BF692" s="204">
        <f t="shared" si="15"/>
        <v>0</v>
      </c>
      <c r="BG692" s="204">
        <f t="shared" si="16"/>
        <v>0</v>
      </c>
      <c r="BH692" s="204">
        <f t="shared" si="17"/>
        <v>0</v>
      </c>
      <c r="BI692" s="204">
        <f t="shared" si="18"/>
        <v>0</v>
      </c>
      <c r="BJ692" s="19" t="s">
        <v>23</v>
      </c>
      <c r="BK692" s="204">
        <f t="shared" si="19"/>
        <v>0</v>
      </c>
      <c r="BL692" s="19" t="s">
        <v>258</v>
      </c>
      <c r="BM692" s="19" t="s">
        <v>942</v>
      </c>
    </row>
    <row r="693" spans="2:65" s="11" customFormat="1" ht="29.85" customHeight="1">
      <c r="B693" s="176"/>
      <c r="C693" s="177"/>
      <c r="D693" s="190" t="s">
        <v>74</v>
      </c>
      <c r="E693" s="191" t="s">
        <v>943</v>
      </c>
      <c r="F693" s="191" t="s">
        <v>944</v>
      </c>
      <c r="G693" s="177"/>
      <c r="H693" s="177"/>
      <c r="I693" s="180"/>
      <c r="J693" s="192">
        <f>BK693</f>
        <v>0</v>
      </c>
      <c r="K693" s="177"/>
      <c r="L693" s="182"/>
      <c r="M693" s="183"/>
      <c r="N693" s="184"/>
      <c r="O693" s="184"/>
      <c r="P693" s="185">
        <f>SUM(P694:P705)</f>
        <v>0</v>
      </c>
      <c r="Q693" s="184"/>
      <c r="R693" s="185">
        <f>SUM(R694:R705)</f>
        <v>0.38337999999999994</v>
      </c>
      <c r="S693" s="184"/>
      <c r="T693" s="186">
        <f>SUM(T694:T705)</f>
        <v>0</v>
      </c>
      <c r="AR693" s="187" t="s">
        <v>83</v>
      </c>
      <c r="AT693" s="188" t="s">
        <v>74</v>
      </c>
      <c r="AU693" s="188" t="s">
        <v>23</v>
      </c>
      <c r="AY693" s="187" t="s">
        <v>195</v>
      </c>
      <c r="BK693" s="189">
        <f>SUM(BK694:BK705)</f>
        <v>0</v>
      </c>
    </row>
    <row r="694" spans="2:65" s="1" customFormat="1" ht="28.8" customHeight="1">
      <c r="B694" s="36"/>
      <c r="C694" s="193" t="s">
        <v>945</v>
      </c>
      <c r="D694" s="193" t="s">
        <v>198</v>
      </c>
      <c r="E694" s="194" t="s">
        <v>946</v>
      </c>
      <c r="F694" s="195" t="s">
        <v>947</v>
      </c>
      <c r="G694" s="196" t="s">
        <v>222</v>
      </c>
      <c r="H694" s="197">
        <v>15.6</v>
      </c>
      <c r="I694" s="198"/>
      <c r="J694" s="199">
        <f>ROUND(I694*H694,2)</f>
        <v>0</v>
      </c>
      <c r="K694" s="195" t="s">
        <v>22</v>
      </c>
      <c r="L694" s="56"/>
      <c r="M694" s="200" t="s">
        <v>22</v>
      </c>
      <c r="N694" s="201" t="s">
        <v>46</v>
      </c>
      <c r="O694" s="37"/>
      <c r="P694" s="202">
        <f>O694*H694</f>
        <v>0</v>
      </c>
      <c r="Q694" s="202">
        <v>0</v>
      </c>
      <c r="R694" s="202">
        <f>Q694*H694</f>
        <v>0</v>
      </c>
      <c r="S694" s="202">
        <v>0</v>
      </c>
      <c r="T694" s="203">
        <f>S694*H694</f>
        <v>0</v>
      </c>
      <c r="AR694" s="19" t="s">
        <v>258</v>
      </c>
      <c r="AT694" s="19" t="s">
        <v>198</v>
      </c>
      <c r="AU694" s="19" t="s">
        <v>83</v>
      </c>
      <c r="AY694" s="19" t="s">
        <v>195</v>
      </c>
      <c r="BE694" s="204">
        <f>IF(N694="základní",J694,0)</f>
        <v>0</v>
      </c>
      <c r="BF694" s="204">
        <f>IF(N694="snížená",J694,0)</f>
        <v>0</v>
      </c>
      <c r="BG694" s="204">
        <f>IF(N694="zákl. přenesená",J694,0)</f>
        <v>0</v>
      </c>
      <c r="BH694" s="204">
        <f>IF(N694="sníž. přenesená",J694,0)</f>
        <v>0</v>
      </c>
      <c r="BI694" s="204">
        <f>IF(N694="nulová",J694,0)</f>
        <v>0</v>
      </c>
      <c r="BJ694" s="19" t="s">
        <v>23</v>
      </c>
      <c r="BK694" s="204">
        <f>ROUND(I694*H694,2)</f>
        <v>0</v>
      </c>
      <c r="BL694" s="19" t="s">
        <v>258</v>
      </c>
      <c r="BM694" s="19" t="s">
        <v>948</v>
      </c>
    </row>
    <row r="695" spans="2:65" s="12" customFormat="1">
      <c r="B695" s="207"/>
      <c r="C695" s="208"/>
      <c r="D695" s="205" t="s">
        <v>210</v>
      </c>
      <c r="E695" s="209" t="s">
        <v>22</v>
      </c>
      <c r="F695" s="210" t="s">
        <v>458</v>
      </c>
      <c r="G695" s="208"/>
      <c r="H695" s="211" t="s">
        <v>22</v>
      </c>
      <c r="I695" s="212"/>
      <c r="J695" s="208"/>
      <c r="K695" s="208"/>
      <c r="L695" s="213"/>
      <c r="M695" s="214"/>
      <c r="N695" s="215"/>
      <c r="O695" s="215"/>
      <c r="P695" s="215"/>
      <c r="Q695" s="215"/>
      <c r="R695" s="215"/>
      <c r="S695" s="215"/>
      <c r="T695" s="216"/>
      <c r="AT695" s="217" t="s">
        <v>210</v>
      </c>
      <c r="AU695" s="217" t="s">
        <v>83</v>
      </c>
      <c r="AV695" s="12" t="s">
        <v>23</v>
      </c>
      <c r="AW695" s="12" t="s">
        <v>38</v>
      </c>
      <c r="AX695" s="12" t="s">
        <v>75</v>
      </c>
      <c r="AY695" s="217" t="s">
        <v>195</v>
      </c>
    </row>
    <row r="696" spans="2:65" s="13" customFormat="1">
      <c r="B696" s="218"/>
      <c r="C696" s="219"/>
      <c r="D696" s="205" t="s">
        <v>210</v>
      </c>
      <c r="E696" s="220" t="s">
        <v>22</v>
      </c>
      <c r="F696" s="221" t="s">
        <v>949</v>
      </c>
      <c r="G696" s="219"/>
      <c r="H696" s="222">
        <v>15.6</v>
      </c>
      <c r="I696" s="223"/>
      <c r="J696" s="219"/>
      <c r="K696" s="219"/>
      <c r="L696" s="224"/>
      <c r="M696" s="225"/>
      <c r="N696" s="226"/>
      <c r="O696" s="226"/>
      <c r="P696" s="226"/>
      <c r="Q696" s="226"/>
      <c r="R696" s="226"/>
      <c r="S696" s="226"/>
      <c r="T696" s="227"/>
      <c r="AT696" s="228" t="s">
        <v>210</v>
      </c>
      <c r="AU696" s="228" t="s">
        <v>83</v>
      </c>
      <c r="AV696" s="13" t="s">
        <v>83</v>
      </c>
      <c r="AW696" s="13" t="s">
        <v>38</v>
      </c>
      <c r="AX696" s="13" t="s">
        <v>75</v>
      </c>
      <c r="AY696" s="228" t="s">
        <v>195</v>
      </c>
    </row>
    <row r="697" spans="2:65" s="14" customFormat="1">
      <c r="B697" s="229"/>
      <c r="C697" s="230"/>
      <c r="D697" s="205" t="s">
        <v>210</v>
      </c>
      <c r="E697" s="231" t="s">
        <v>22</v>
      </c>
      <c r="F697" s="232" t="s">
        <v>215</v>
      </c>
      <c r="G697" s="230"/>
      <c r="H697" s="233">
        <v>15.6</v>
      </c>
      <c r="I697" s="234"/>
      <c r="J697" s="230"/>
      <c r="K697" s="230"/>
      <c r="L697" s="235"/>
      <c r="M697" s="236"/>
      <c r="N697" s="237"/>
      <c r="O697" s="237"/>
      <c r="P697" s="237"/>
      <c r="Q697" s="237"/>
      <c r="R697" s="237"/>
      <c r="S697" s="237"/>
      <c r="T697" s="238"/>
      <c r="AT697" s="239" t="s">
        <v>210</v>
      </c>
      <c r="AU697" s="239" t="s">
        <v>83</v>
      </c>
      <c r="AV697" s="14" t="s">
        <v>216</v>
      </c>
      <c r="AW697" s="14" t="s">
        <v>38</v>
      </c>
      <c r="AX697" s="14" t="s">
        <v>75</v>
      </c>
      <c r="AY697" s="239" t="s">
        <v>195</v>
      </c>
    </row>
    <row r="698" spans="2:65" s="15" customFormat="1">
      <c r="B698" s="240"/>
      <c r="C698" s="241"/>
      <c r="D698" s="251" t="s">
        <v>210</v>
      </c>
      <c r="E698" s="252" t="s">
        <v>22</v>
      </c>
      <c r="F698" s="253" t="s">
        <v>217</v>
      </c>
      <c r="G698" s="241"/>
      <c r="H698" s="254">
        <v>15.6</v>
      </c>
      <c r="I698" s="245"/>
      <c r="J698" s="241"/>
      <c r="K698" s="241"/>
      <c r="L698" s="246"/>
      <c r="M698" s="247"/>
      <c r="N698" s="248"/>
      <c r="O698" s="248"/>
      <c r="P698" s="248"/>
      <c r="Q698" s="248"/>
      <c r="R698" s="248"/>
      <c r="S698" s="248"/>
      <c r="T698" s="249"/>
      <c r="AT698" s="250" t="s">
        <v>210</v>
      </c>
      <c r="AU698" s="250" t="s">
        <v>83</v>
      </c>
      <c r="AV698" s="15" t="s">
        <v>202</v>
      </c>
      <c r="AW698" s="15" t="s">
        <v>38</v>
      </c>
      <c r="AX698" s="15" t="s">
        <v>23</v>
      </c>
      <c r="AY698" s="250" t="s">
        <v>195</v>
      </c>
    </row>
    <row r="699" spans="2:65" s="1" customFormat="1" ht="20.399999999999999" customHeight="1">
      <c r="B699" s="36"/>
      <c r="C699" s="193" t="s">
        <v>950</v>
      </c>
      <c r="D699" s="193" t="s">
        <v>198</v>
      </c>
      <c r="E699" s="194" t="s">
        <v>951</v>
      </c>
      <c r="F699" s="195" t="s">
        <v>952</v>
      </c>
      <c r="G699" s="196" t="s">
        <v>201</v>
      </c>
      <c r="H699" s="197">
        <v>1</v>
      </c>
      <c r="I699" s="198"/>
      <c r="J699" s="199">
        <f t="shared" ref="J699:J705" si="20">ROUND(I699*H699,2)</f>
        <v>0</v>
      </c>
      <c r="K699" s="195" t="s">
        <v>22</v>
      </c>
      <c r="L699" s="56"/>
      <c r="M699" s="200" t="s">
        <v>22</v>
      </c>
      <c r="N699" s="201" t="s">
        <v>46</v>
      </c>
      <c r="O699" s="37"/>
      <c r="P699" s="202">
        <f t="shared" ref="P699:P705" si="21">O699*H699</f>
        <v>0</v>
      </c>
      <c r="Q699" s="202">
        <v>1E-4</v>
      </c>
      <c r="R699" s="202">
        <f t="shared" ref="R699:R705" si="22">Q699*H699</f>
        <v>1E-4</v>
      </c>
      <c r="S699" s="202">
        <v>0</v>
      </c>
      <c r="T699" s="203">
        <f t="shared" ref="T699:T705" si="23">S699*H699</f>
        <v>0</v>
      </c>
      <c r="AR699" s="19" t="s">
        <v>258</v>
      </c>
      <c r="AT699" s="19" t="s">
        <v>198</v>
      </c>
      <c r="AU699" s="19" t="s">
        <v>83</v>
      </c>
      <c r="AY699" s="19" t="s">
        <v>195</v>
      </c>
      <c r="BE699" s="204">
        <f t="shared" ref="BE699:BE705" si="24">IF(N699="základní",J699,0)</f>
        <v>0</v>
      </c>
      <c r="BF699" s="204">
        <f t="shared" ref="BF699:BF705" si="25">IF(N699="snížená",J699,0)</f>
        <v>0</v>
      </c>
      <c r="BG699" s="204">
        <f t="shared" ref="BG699:BG705" si="26">IF(N699="zákl. přenesená",J699,0)</f>
        <v>0</v>
      </c>
      <c r="BH699" s="204">
        <f t="shared" ref="BH699:BH705" si="27">IF(N699="sníž. přenesená",J699,0)</f>
        <v>0</v>
      </c>
      <c r="BI699" s="204">
        <f t="shared" ref="BI699:BI705" si="28">IF(N699="nulová",J699,0)</f>
        <v>0</v>
      </c>
      <c r="BJ699" s="19" t="s">
        <v>23</v>
      </c>
      <c r="BK699" s="204">
        <f t="shared" ref="BK699:BK705" si="29">ROUND(I699*H699,2)</f>
        <v>0</v>
      </c>
      <c r="BL699" s="19" t="s">
        <v>258</v>
      </c>
      <c r="BM699" s="19" t="s">
        <v>953</v>
      </c>
    </row>
    <row r="700" spans="2:65" s="1" customFormat="1" ht="20.399999999999999" customHeight="1">
      <c r="B700" s="36"/>
      <c r="C700" s="193" t="s">
        <v>954</v>
      </c>
      <c r="D700" s="193" t="s">
        <v>198</v>
      </c>
      <c r="E700" s="194" t="s">
        <v>955</v>
      </c>
      <c r="F700" s="195" t="s">
        <v>956</v>
      </c>
      <c r="G700" s="196" t="s">
        <v>201</v>
      </c>
      <c r="H700" s="197">
        <v>1</v>
      </c>
      <c r="I700" s="198"/>
      <c r="J700" s="199">
        <f t="shared" si="20"/>
        <v>0</v>
      </c>
      <c r="K700" s="195" t="s">
        <v>22</v>
      </c>
      <c r="L700" s="56"/>
      <c r="M700" s="200" t="s">
        <v>22</v>
      </c>
      <c r="N700" s="201" t="s">
        <v>46</v>
      </c>
      <c r="O700" s="37"/>
      <c r="P700" s="202">
        <f t="shared" si="21"/>
        <v>0</v>
      </c>
      <c r="Q700" s="202">
        <v>0</v>
      </c>
      <c r="R700" s="202">
        <f t="shared" si="22"/>
        <v>0</v>
      </c>
      <c r="S700" s="202">
        <v>0</v>
      </c>
      <c r="T700" s="203">
        <f t="shared" si="23"/>
        <v>0</v>
      </c>
      <c r="AR700" s="19" t="s">
        <v>258</v>
      </c>
      <c r="AT700" s="19" t="s">
        <v>198</v>
      </c>
      <c r="AU700" s="19" t="s">
        <v>83</v>
      </c>
      <c r="AY700" s="19" t="s">
        <v>195</v>
      </c>
      <c r="BE700" s="204">
        <f t="shared" si="24"/>
        <v>0</v>
      </c>
      <c r="BF700" s="204">
        <f t="shared" si="25"/>
        <v>0</v>
      </c>
      <c r="BG700" s="204">
        <f t="shared" si="26"/>
        <v>0</v>
      </c>
      <c r="BH700" s="204">
        <f t="shared" si="27"/>
        <v>0</v>
      </c>
      <c r="BI700" s="204">
        <f t="shared" si="28"/>
        <v>0</v>
      </c>
      <c r="BJ700" s="19" t="s">
        <v>23</v>
      </c>
      <c r="BK700" s="204">
        <f t="shared" si="29"/>
        <v>0</v>
      </c>
      <c r="BL700" s="19" t="s">
        <v>258</v>
      </c>
      <c r="BM700" s="19" t="s">
        <v>957</v>
      </c>
    </row>
    <row r="701" spans="2:65" s="1" customFormat="1" ht="20.399999999999999" customHeight="1">
      <c r="B701" s="36"/>
      <c r="C701" s="193" t="s">
        <v>958</v>
      </c>
      <c r="D701" s="193" t="s">
        <v>198</v>
      </c>
      <c r="E701" s="194" t="s">
        <v>959</v>
      </c>
      <c r="F701" s="195" t="s">
        <v>960</v>
      </c>
      <c r="G701" s="196" t="s">
        <v>201</v>
      </c>
      <c r="H701" s="197">
        <v>20</v>
      </c>
      <c r="I701" s="198"/>
      <c r="J701" s="199">
        <f t="shared" si="20"/>
        <v>0</v>
      </c>
      <c r="K701" s="195" t="s">
        <v>22</v>
      </c>
      <c r="L701" s="56"/>
      <c r="M701" s="200" t="s">
        <v>22</v>
      </c>
      <c r="N701" s="201" t="s">
        <v>46</v>
      </c>
      <c r="O701" s="37"/>
      <c r="P701" s="202">
        <f t="shared" si="21"/>
        <v>0</v>
      </c>
      <c r="Q701" s="202">
        <v>1.6539999999999999E-2</v>
      </c>
      <c r="R701" s="202">
        <f t="shared" si="22"/>
        <v>0.33079999999999998</v>
      </c>
      <c r="S701" s="202">
        <v>0</v>
      </c>
      <c r="T701" s="203">
        <f t="shared" si="23"/>
        <v>0</v>
      </c>
      <c r="AR701" s="19" t="s">
        <v>258</v>
      </c>
      <c r="AT701" s="19" t="s">
        <v>198</v>
      </c>
      <c r="AU701" s="19" t="s">
        <v>83</v>
      </c>
      <c r="AY701" s="19" t="s">
        <v>195</v>
      </c>
      <c r="BE701" s="204">
        <f t="shared" si="24"/>
        <v>0</v>
      </c>
      <c r="BF701" s="204">
        <f t="shared" si="25"/>
        <v>0</v>
      </c>
      <c r="BG701" s="204">
        <f t="shared" si="26"/>
        <v>0</v>
      </c>
      <c r="BH701" s="204">
        <f t="shared" si="27"/>
        <v>0</v>
      </c>
      <c r="BI701" s="204">
        <f t="shared" si="28"/>
        <v>0</v>
      </c>
      <c r="BJ701" s="19" t="s">
        <v>23</v>
      </c>
      <c r="BK701" s="204">
        <f t="shared" si="29"/>
        <v>0</v>
      </c>
      <c r="BL701" s="19" t="s">
        <v>258</v>
      </c>
      <c r="BM701" s="19" t="s">
        <v>961</v>
      </c>
    </row>
    <row r="702" spans="2:65" s="1" customFormat="1" ht="20.399999999999999" customHeight="1">
      <c r="B702" s="36"/>
      <c r="C702" s="193" t="s">
        <v>962</v>
      </c>
      <c r="D702" s="193" t="s">
        <v>198</v>
      </c>
      <c r="E702" s="194" t="s">
        <v>963</v>
      </c>
      <c r="F702" s="195" t="s">
        <v>964</v>
      </c>
      <c r="G702" s="196" t="s">
        <v>201</v>
      </c>
      <c r="H702" s="197">
        <v>4</v>
      </c>
      <c r="I702" s="198"/>
      <c r="J702" s="199">
        <f t="shared" si="20"/>
        <v>0</v>
      </c>
      <c r="K702" s="195" t="s">
        <v>22</v>
      </c>
      <c r="L702" s="56"/>
      <c r="M702" s="200" t="s">
        <v>22</v>
      </c>
      <c r="N702" s="201" t="s">
        <v>46</v>
      </c>
      <c r="O702" s="37"/>
      <c r="P702" s="202">
        <f t="shared" si="21"/>
        <v>0</v>
      </c>
      <c r="Q702" s="202">
        <v>1.312E-2</v>
      </c>
      <c r="R702" s="202">
        <f t="shared" si="22"/>
        <v>5.2479999999999999E-2</v>
      </c>
      <c r="S702" s="202">
        <v>0</v>
      </c>
      <c r="T702" s="203">
        <f t="shared" si="23"/>
        <v>0</v>
      </c>
      <c r="AR702" s="19" t="s">
        <v>258</v>
      </c>
      <c r="AT702" s="19" t="s">
        <v>198</v>
      </c>
      <c r="AU702" s="19" t="s">
        <v>83</v>
      </c>
      <c r="AY702" s="19" t="s">
        <v>195</v>
      </c>
      <c r="BE702" s="204">
        <f t="shared" si="24"/>
        <v>0</v>
      </c>
      <c r="BF702" s="204">
        <f t="shared" si="25"/>
        <v>0</v>
      </c>
      <c r="BG702" s="204">
        <f t="shared" si="26"/>
        <v>0</v>
      </c>
      <c r="BH702" s="204">
        <f t="shared" si="27"/>
        <v>0</v>
      </c>
      <c r="BI702" s="204">
        <f t="shared" si="28"/>
        <v>0</v>
      </c>
      <c r="BJ702" s="19" t="s">
        <v>23</v>
      </c>
      <c r="BK702" s="204">
        <f t="shared" si="29"/>
        <v>0</v>
      </c>
      <c r="BL702" s="19" t="s">
        <v>258</v>
      </c>
      <c r="BM702" s="19" t="s">
        <v>965</v>
      </c>
    </row>
    <row r="703" spans="2:65" s="1" customFormat="1" ht="20.399999999999999" customHeight="1">
      <c r="B703" s="36"/>
      <c r="C703" s="193" t="s">
        <v>966</v>
      </c>
      <c r="D703" s="193" t="s">
        <v>198</v>
      </c>
      <c r="E703" s="194" t="s">
        <v>967</v>
      </c>
      <c r="F703" s="195" t="s">
        <v>968</v>
      </c>
      <c r="G703" s="196" t="s">
        <v>201</v>
      </c>
      <c r="H703" s="197">
        <v>1</v>
      </c>
      <c r="I703" s="198"/>
      <c r="J703" s="199">
        <f t="shared" si="20"/>
        <v>0</v>
      </c>
      <c r="K703" s="195" t="s">
        <v>22</v>
      </c>
      <c r="L703" s="56"/>
      <c r="M703" s="200" t="s">
        <v>22</v>
      </c>
      <c r="N703" s="201" t="s">
        <v>46</v>
      </c>
      <c r="O703" s="37"/>
      <c r="P703" s="202">
        <f t="shared" si="21"/>
        <v>0</v>
      </c>
      <c r="Q703" s="202">
        <v>0</v>
      </c>
      <c r="R703" s="202">
        <f t="shared" si="22"/>
        <v>0</v>
      </c>
      <c r="S703" s="202">
        <v>0</v>
      </c>
      <c r="T703" s="203">
        <f t="shared" si="23"/>
        <v>0</v>
      </c>
      <c r="AR703" s="19" t="s">
        <v>258</v>
      </c>
      <c r="AT703" s="19" t="s">
        <v>198</v>
      </c>
      <c r="AU703" s="19" t="s">
        <v>83</v>
      </c>
      <c r="AY703" s="19" t="s">
        <v>195</v>
      </c>
      <c r="BE703" s="204">
        <f t="shared" si="24"/>
        <v>0</v>
      </c>
      <c r="BF703" s="204">
        <f t="shared" si="25"/>
        <v>0</v>
      </c>
      <c r="BG703" s="204">
        <f t="shared" si="26"/>
        <v>0</v>
      </c>
      <c r="BH703" s="204">
        <f t="shared" si="27"/>
        <v>0</v>
      </c>
      <c r="BI703" s="204">
        <f t="shared" si="28"/>
        <v>0</v>
      </c>
      <c r="BJ703" s="19" t="s">
        <v>23</v>
      </c>
      <c r="BK703" s="204">
        <f t="shared" si="29"/>
        <v>0</v>
      </c>
      <c r="BL703" s="19" t="s">
        <v>258</v>
      </c>
      <c r="BM703" s="19" t="s">
        <v>969</v>
      </c>
    </row>
    <row r="704" spans="2:65" s="1" customFormat="1" ht="20.399999999999999" customHeight="1">
      <c r="B704" s="36"/>
      <c r="C704" s="193" t="s">
        <v>970</v>
      </c>
      <c r="D704" s="193" t="s">
        <v>198</v>
      </c>
      <c r="E704" s="194" t="s">
        <v>971</v>
      </c>
      <c r="F704" s="195" t="s">
        <v>972</v>
      </c>
      <c r="G704" s="196" t="s">
        <v>201</v>
      </c>
      <c r="H704" s="197">
        <v>1</v>
      </c>
      <c r="I704" s="198"/>
      <c r="J704" s="199">
        <f t="shared" si="20"/>
        <v>0</v>
      </c>
      <c r="K704" s="195" t="s">
        <v>22</v>
      </c>
      <c r="L704" s="56"/>
      <c r="M704" s="200" t="s">
        <v>22</v>
      </c>
      <c r="N704" s="201" t="s">
        <v>46</v>
      </c>
      <c r="O704" s="37"/>
      <c r="P704" s="202">
        <f t="shared" si="21"/>
        <v>0</v>
      </c>
      <c r="Q704" s="202">
        <v>0</v>
      </c>
      <c r="R704" s="202">
        <f t="shared" si="22"/>
        <v>0</v>
      </c>
      <c r="S704" s="202">
        <v>0</v>
      </c>
      <c r="T704" s="203">
        <f t="shared" si="23"/>
        <v>0</v>
      </c>
      <c r="AR704" s="19" t="s">
        <v>258</v>
      </c>
      <c r="AT704" s="19" t="s">
        <v>198</v>
      </c>
      <c r="AU704" s="19" t="s">
        <v>83</v>
      </c>
      <c r="AY704" s="19" t="s">
        <v>195</v>
      </c>
      <c r="BE704" s="204">
        <f t="shared" si="24"/>
        <v>0</v>
      </c>
      <c r="BF704" s="204">
        <f t="shared" si="25"/>
        <v>0</v>
      </c>
      <c r="BG704" s="204">
        <f t="shared" si="26"/>
        <v>0</v>
      </c>
      <c r="BH704" s="204">
        <f t="shared" si="27"/>
        <v>0</v>
      </c>
      <c r="BI704" s="204">
        <f t="shared" si="28"/>
        <v>0</v>
      </c>
      <c r="BJ704" s="19" t="s">
        <v>23</v>
      </c>
      <c r="BK704" s="204">
        <f t="shared" si="29"/>
        <v>0</v>
      </c>
      <c r="BL704" s="19" t="s">
        <v>258</v>
      </c>
      <c r="BM704" s="19" t="s">
        <v>973</v>
      </c>
    </row>
    <row r="705" spans="2:65" s="1" customFormat="1" ht="20.399999999999999" customHeight="1">
      <c r="B705" s="36"/>
      <c r="C705" s="193" t="s">
        <v>974</v>
      </c>
      <c r="D705" s="193" t="s">
        <v>198</v>
      </c>
      <c r="E705" s="194" t="s">
        <v>975</v>
      </c>
      <c r="F705" s="195" t="s">
        <v>976</v>
      </c>
      <c r="G705" s="196" t="s">
        <v>201</v>
      </c>
      <c r="H705" s="197">
        <v>1</v>
      </c>
      <c r="I705" s="198"/>
      <c r="J705" s="199">
        <f t="shared" si="20"/>
        <v>0</v>
      </c>
      <c r="K705" s="195" t="s">
        <v>22</v>
      </c>
      <c r="L705" s="56"/>
      <c r="M705" s="200" t="s">
        <v>22</v>
      </c>
      <c r="N705" s="201" t="s">
        <v>46</v>
      </c>
      <c r="O705" s="37"/>
      <c r="P705" s="202">
        <f t="shared" si="21"/>
        <v>0</v>
      </c>
      <c r="Q705" s="202">
        <v>0</v>
      </c>
      <c r="R705" s="202">
        <f t="shared" si="22"/>
        <v>0</v>
      </c>
      <c r="S705" s="202">
        <v>0</v>
      </c>
      <c r="T705" s="203">
        <f t="shared" si="23"/>
        <v>0</v>
      </c>
      <c r="AR705" s="19" t="s">
        <v>258</v>
      </c>
      <c r="AT705" s="19" t="s">
        <v>198</v>
      </c>
      <c r="AU705" s="19" t="s">
        <v>83</v>
      </c>
      <c r="AY705" s="19" t="s">
        <v>195</v>
      </c>
      <c r="BE705" s="204">
        <f t="shared" si="24"/>
        <v>0</v>
      </c>
      <c r="BF705" s="204">
        <f t="shared" si="25"/>
        <v>0</v>
      </c>
      <c r="BG705" s="204">
        <f t="shared" si="26"/>
        <v>0</v>
      </c>
      <c r="BH705" s="204">
        <f t="shared" si="27"/>
        <v>0</v>
      </c>
      <c r="BI705" s="204">
        <f t="shared" si="28"/>
        <v>0</v>
      </c>
      <c r="BJ705" s="19" t="s">
        <v>23</v>
      </c>
      <c r="BK705" s="204">
        <f t="shared" si="29"/>
        <v>0</v>
      </c>
      <c r="BL705" s="19" t="s">
        <v>258</v>
      </c>
      <c r="BM705" s="19" t="s">
        <v>977</v>
      </c>
    </row>
    <row r="706" spans="2:65" s="11" customFormat="1" ht="29.85" customHeight="1">
      <c r="B706" s="176"/>
      <c r="C706" s="177"/>
      <c r="D706" s="190" t="s">
        <v>74</v>
      </c>
      <c r="E706" s="191" t="s">
        <v>978</v>
      </c>
      <c r="F706" s="191" t="s">
        <v>979</v>
      </c>
      <c r="G706" s="177"/>
      <c r="H706" s="177"/>
      <c r="I706" s="180"/>
      <c r="J706" s="192">
        <f>BK706</f>
        <v>0</v>
      </c>
      <c r="K706" s="177"/>
      <c r="L706" s="182"/>
      <c r="M706" s="183"/>
      <c r="N706" s="184"/>
      <c r="O706" s="184"/>
      <c r="P706" s="185">
        <f>SUM(P707:P765)</f>
        <v>0</v>
      </c>
      <c r="Q706" s="184"/>
      <c r="R706" s="185">
        <f>SUM(R707:R765)</f>
        <v>4.2101179000000002</v>
      </c>
      <c r="S706" s="184"/>
      <c r="T706" s="186">
        <f>SUM(T707:T765)</f>
        <v>3.4446910000000002</v>
      </c>
      <c r="AR706" s="187" t="s">
        <v>83</v>
      </c>
      <c r="AT706" s="188" t="s">
        <v>74</v>
      </c>
      <c r="AU706" s="188" t="s">
        <v>23</v>
      </c>
      <c r="AY706" s="187" t="s">
        <v>195</v>
      </c>
      <c r="BK706" s="189">
        <f>SUM(BK707:BK765)</f>
        <v>0</v>
      </c>
    </row>
    <row r="707" spans="2:65" s="1" customFormat="1" ht="28.8" customHeight="1">
      <c r="B707" s="36"/>
      <c r="C707" s="193" t="s">
        <v>980</v>
      </c>
      <c r="D707" s="193" t="s">
        <v>198</v>
      </c>
      <c r="E707" s="194" t="s">
        <v>981</v>
      </c>
      <c r="F707" s="195" t="s">
        <v>982</v>
      </c>
      <c r="G707" s="196" t="s">
        <v>206</v>
      </c>
      <c r="H707" s="197">
        <v>89.7</v>
      </c>
      <c r="I707" s="198"/>
      <c r="J707" s="199">
        <f>ROUND(I707*H707,2)</f>
        <v>0</v>
      </c>
      <c r="K707" s="195" t="s">
        <v>22</v>
      </c>
      <c r="L707" s="56"/>
      <c r="M707" s="200" t="s">
        <v>22</v>
      </c>
      <c r="N707" s="201" t="s">
        <v>46</v>
      </c>
      <c r="O707" s="37"/>
      <c r="P707" s="202">
        <f>O707*H707</f>
        <v>0</v>
      </c>
      <c r="Q707" s="202">
        <v>4.6000000000000001E-4</v>
      </c>
      <c r="R707" s="202">
        <f>Q707*H707</f>
        <v>4.1262E-2</v>
      </c>
      <c r="S707" s="202">
        <v>0</v>
      </c>
      <c r="T707" s="203">
        <f>S707*H707</f>
        <v>0</v>
      </c>
      <c r="AR707" s="19" t="s">
        <v>258</v>
      </c>
      <c r="AT707" s="19" t="s">
        <v>198</v>
      </c>
      <c r="AU707" s="19" t="s">
        <v>83</v>
      </c>
      <c r="AY707" s="19" t="s">
        <v>195</v>
      </c>
      <c r="BE707" s="204">
        <f>IF(N707="základní",J707,0)</f>
        <v>0</v>
      </c>
      <c r="BF707" s="204">
        <f>IF(N707="snížená",J707,0)</f>
        <v>0</v>
      </c>
      <c r="BG707" s="204">
        <f>IF(N707="zákl. přenesená",J707,0)</f>
        <v>0</v>
      </c>
      <c r="BH707" s="204">
        <f>IF(N707="sníž. přenesená",J707,0)</f>
        <v>0</v>
      </c>
      <c r="BI707" s="204">
        <f>IF(N707="nulová",J707,0)</f>
        <v>0</v>
      </c>
      <c r="BJ707" s="19" t="s">
        <v>23</v>
      </c>
      <c r="BK707" s="204">
        <f>ROUND(I707*H707,2)</f>
        <v>0</v>
      </c>
      <c r="BL707" s="19" t="s">
        <v>258</v>
      </c>
      <c r="BM707" s="19" t="s">
        <v>983</v>
      </c>
    </row>
    <row r="708" spans="2:65" s="12" customFormat="1">
      <c r="B708" s="207"/>
      <c r="C708" s="208"/>
      <c r="D708" s="205" t="s">
        <v>210</v>
      </c>
      <c r="E708" s="209" t="s">
        <v>22</v>
      </c>
      <c r="F708" s="210" t="s">
        <v>383</v>
      </c>
      <c r="G708" s="208"/>
      <c r="H708" s="211" t="s">
        <v>22</v>
      </c>
      <c r="I708" s="212"/>
      <c r="J708" s="208"/>
      <c r="K708" s="208"/>
      <c r="L708" s="213"/>
      <c r="M708" s="214"/>
      <c r="N708" s="215"/>
      <c r="O708" s="215"/>
      <c r="P708" s="215"/>
      <c r="Q708" s="215"/>
      <c r="R708" s="215"/>
      <c r="S708" s="215"/>
      <c r="T708" s="216"/>
      <c r="AT708" s="217" t="s">
        <v>210</v>
      </c>
      <c r="AU708" s="217" t="s">
        <v>83</v>
      </c>
      <c r="AV708" s="12" t="s">
        <v>23</v>
      </c>
      <c r="AW708" s="12" t="s">
        <v>38</v>
      </c>
      <c r="AX708" s="12" t="s">
        <v>75</v>
      </c>
      <c r="AY708" s="217" t="s">
        <v>195</v>
      </c>
    </row>
    <row r="709" spans="2:65" s="13" customFormat="1">
      <c r="B709" s="218"/>
      <c r="C709" s="219"/>
      <c r="D709" s="205" t="s">
        <v>210</v>
      </c>
      <c r="E709" s="220" t="s">
        <v>22</v>
      </c>
      <c r="F709" s="221" t="s">
        <v>984</v>
      </c>
      <c r="G709" s="219"/>
      <c r="H709" s="222">
        <v>15.8</v>
      </c>
      <c r="I709" s="223"/>
      <c r="J709" s="219"/>
      <c r="K709" s="219"/>
      <c r="L709" s="224"/>
      <c r="M709" s="225"/>
      <c r="N709" s="226"/>
      <c r="O709" s="226"/>
      <c r="P709" s="226"/>
      <c r="Q709" s="226"/>
      <c r="R709" s="226"/>
      <c r="S709" s="226"/>
      <c r="T709" s="227"/>
      <c r="AT709" s="228" t="s">
        <v>210</v>
      </c>
      <c r="AU709" s="228" t="s">
        <v>83</v>
      </c>
      <c r="AV709" s="13" t="s">
        <v>83</v>
      </c>
      <c r="AW709" s="13" t="s">
        <v>38</v>
      </c>
      <c r="AX709" s="13" t="s">
        <v>75</v>
      </c>
      <c r="AY709" s="228" t="s">
        <v>195</v>
      </c>
    </row>
    <row r="710" spans="2:65" s="13" customFormat="1">
      <c r="B710" s="218"/>
      <c r="C710" s="219"/>
      <c r="D710" s="205" t="s">
        <v>210</v>
      </c>
      <c r="E710" s="220" t="s">
        <v>22</v>
      </c>
      <c r="F710" s="221" t="s">
        <v>985</v>
      </c>
      <c r="G710" s="219"/>
      <c r="H710" s="222">
        <v>65.3</v>
      </c>
      <c r="I710" s="223"/>
      <c r="J710" s="219"/>
      <c r="K710" s="219"/>
      <c r="L710" s="224"/>
      <c r="M710" s="225"/>
      <c r="N710" s="226"/>
      <c r="O710" s="226"/>
      <c r="P710" s="226"/>
      <c r="Q710" s="226"/>
      <c r="R710" s="226"/>
      <c r="S710" s="226"/>
      <c r="T710" s="227"/>
      <c r="AT710" s="228" t="s">
        <v>210</v>
      </c>
      <c r="AU710" s="228" t="s">
        <v>83</v>
      </c>
      <c r="AV710" s="13" t="s">
        <v>83</v>
      </c>
      <c r="AW710" s="13" t="s">
        <v>38</v>
      </c>
      <c r="AX710" s="13" t="s">
        <v>75</v>
      </c>
      <c r="AY710" s="228" t="s">
        <v>195</v>
      </c>
    </row>
    <row r="711" spans="2:65" s="13" customFormat="1">
      <c r="B711" s="218"/>
      <c r="C711" s="219"/>
      <c r="D711" s="205" t="s">
        <v>210</v>
      </c>
      <c r="E711" s="220" t="s">
        <v>22</v>
      </c>
      <c r="F711" s="221" t="s">
        <v>986</v>
      </c>
      <c r="G711" s="219"/>
      <c r="H711" s="222">
        <v>8.6</v>
      </c>
      <c r="I711" s="223"/>
      <c r="J711" s="219"/>
      <c r="K711" s="219"/>
      <c r="L711" s="224"/>
      <c r="M711" s="225"/>
      <c r="N711" s="226"/>
      <c r="O711" s="226"/>
      <c r="P711" s="226"/>
      <c r="Q711" s="226"/>
      <c r="R711" s="226"/>
      <c r="S711" s="226"/>
      <c r="T711" s="227"/>
      <c r="AT711" s="228" t="s">
        <v>210</v>
      </c>
      <c r="AU711" s="228" t="s">
        <v>83</v>
      </c>
      <c r="AV711" s="13" t="s">
        <v>83</v>
      </c>
      <c r="AW711" s="13" t="s">
        <v>38</v>
      </c>
      <c r="AX711" s="13" t="s">
        <v>75</v>
      </c>
      <c r="AY711" s="228" t="s">
        <v>195</v>
      </c>
    </row>
    <row r="712" spans="2:65" s="14" customFormat="1">
      <c r="B712" s="229"/>
      <c r="C712" s="230"/>
      <c r="D712" s="205" t="s">
        <v>210</v>
      </c>
      <c r="E712" s="231" t="s">
        <v>22</v>
      </c>
      <c r="F712" s="232" t="s">
        <v>215</v>
      </c>
      <c r="G712" s="230"/>
      <c r="H712" s="233">
        <v>89.7</v>
      </c>
      <c r="I712" s="234"/>
      <c r="J712" s="230"/>
      <c r="K712" s="230"/>
      <c r="L712" s="235"/>
      <c r="M712" s="236"/>
      <c r="N712" s="237"/>
      <c r="O712" s="237"/>
      <c r="P712" s="237"/>
      <c r="Q712" s="237"/>
      <c r="R712" s="237"/>
      <c r="S712" s="237"/>
      <c r="T712" s="238"/>
      <c r="AT712" s="239" t="s">
        <v>210</v>
      </c>
      <c r="AU712" s="239" t="s">
        <v>83</v>
      </c>
      <c r="AV712" s="14" t="s">
        <v>216</v>
      </c>
      <c r="AW712" s="14" t="s">
        <v>38</v>
      </c>
      <c r="AX712" s="14" t="s">
        <v>75</v>
      </c>
      <c r="AY712" s="239" t="s">
        <v>195</v>
      </c>
    </row>
    <row r="713" spans="2:65" s="15" customFormat="1">
      <c r="B713" s="240"/>
      <c r="C713" s="241"/>
      <c r="D713" s="251" t="s">
        <v>210</v>
      </c>
      <c r="E713" s="252" t="s">
        <v>22</v>
      </c>
      <c r="F713" s="253" t="s">
        <v>217</v>
      </c>
      <c r="G713" s="241"/>
      <c r="H713" s="254">
        <v>89.7</v>
      </c>
      <c r="I713" s="245"/>
      <c r="J713" s="241"/>
      <c r="K713" s="241"/>
      <c r="L713" s="246"/>
      <c r="M713" s="247"/>
      <c r="N713" s="248"/>
      <c r="O713" s="248"/>
      <c r="P713" s="248"/>
      <c r="Q713" s="248"/>
      <c r="R713" s="248"/>
      <c r="S713" s="248"/>
      <c r="T713" s="249"/>
      <c r="AT713" s="250" t="s">
        <v>210</v>
      </c>
      <c r="AU713" s="250" t="s">
        <v>83</v>
      </c>
      <c r="AV713" s="15" t="s">
        <v>202</v>
      </c>
      <c r="AW713" s="15" t="s">
        <v>38</v>
      </c>
      <c r="AX713" s="15" t="s">
        <v>23</v>
      </c>
      <c r="AY713" s="250" t="s">
        <v>195</v>
      </c>
    </row>
    <row r="714" spans="2:65" s="1" customFormat="1" ht="20.399999999999999" customHeight="1">
      <c r="B714" s="36"/>
      <c r="C714" s="260" t="s">
        <v>987</v>
      </c>
      <c r="D714" s="260" t="s">
        <v>267</v>
      </c>
      <c r="E714" s="261" t="s">
        <v>988</v>
      </c>
      <c r="F714" s="262" t="s">
        <v>989</v>
      </c>
      <c r="G714" s="263" t="s">
        <v>201</v>
      </c>
      <c r="H714" s="264">
        <v>328.9</v>
      </c>
      <c r="I714" s="265"/>
      <c r="J714" s="266">
        <f>ROUND(I714*H714,2)</f>
        <v>0</v>
      </c>
      <c r="K714" s="262" t="s">
        <v>22</v>
      </c>
      <c r="L714" s="267"/>
      <c r="M714" s="268" t="s">
        <v>22</v>
      </c>
      <c r="N714" s="269" t="s">
        <v>46</v>
      </c>
      <c r="O714" s="37"/>
      <c r="P714" s="202">
        <f>O714*H714</f>
        <v>0</v>
      </c>
      <c r="Q714" s="202">
        <v>3.6000000000000002E-4</v>
      </c>
      <c r="R714" s="202">
        <f>Q714*H714</f>
        <v>0.118404</v>
      </c>
      <c r="S714" s="202">
        <v>0</v>
      </c>
      <c r="T714" s="203">
        <f>S714*H714</f>
        <v>0</v>
      </c>
      <c r="AR714" s="19" t="s">
        <v>512</v>
      </c>
      <c r="AT714" s="19" t="s">
        <v>267</v>
      </c>
      <c r="AU714" s="19" t="s">
        <v>83</v>
      </c>
      <c r="AY714" s="19" t="s">
        <v>195</v>
      </c>
      <c r="BE714" s="204">
        <f>IF(N714="základní",J714,0)</f>
        <v>0</v>
      </c>
      <c r="BF714" s="204">
        <f>IF(N714="snížená",J714,0)</f>
        <v>0</v>
      </c>
      <c r="BG714" s="204">
        <f>IF(N714="zákl. přenesená",J714,0)</f>
        <v>0</v>
      </c>
      <c r="BH714" s="204">
        <f>IF(N714="sníž. přenesená",J714,0)</f>
        <v>0</v>
      </c>
      <c r="BI714" s="204">
        <f>IF(N714="nulová",J714,0)</f>
        <v>0</v>
      </c>
      <c r="BJ714" s="19" t="s">
        <v>23</v>
      </c>
      <c r="BK714" s="204">
        <f>ROUND(I714*H714,2)</f>
        <v>0</v>
      </c>
      <c r="BL714" s="19" t="s">
        <v>258</v>
      </c>
      <c r="BM714" s="19" t="s">
        <v>990</v>
      </c>
    </row>
    <row r="715" spans="2:65" s="13" customFormat="1">
      <c r="B715" s="218"/>
      <c r="C715" s="219"/>
      <c r="D715" s="251" t="s">
        <v>210</v>
      </c>
      <c r="E715" s="219"/>
      <c r="F715" s="270" t="s">
        <v>991</v>
      </c>
      <c r="G715" s="219"/>
      <c r="H715" s="271">
        <v>328.9</v>
      </c>
      <c r="I715" s="223"/>
      <c r="J715" s="219"/>
      <c r="K715" s="219"/>
      <c r="L715" s="224"/>
      <c r="M715" s="225"/>
      <c r="N715" s="226"/>
      <c r="O715" s="226"/>
      <c r="P715" s="226"/>
      <c r="Q715" s="226"/>
      <c r="R715" s="226"/>
      <c r="S715" s="226"/>
      <c r="T715" s="227"/>
      <c r="AT715" s="228" t="s">
        <v>210</v>
      </c>
      <c r="AU715" s="228" t="s">
        <v>83</v>
      </c>
      <c r="AV715" s="13" t="s">
        <v>83</v>
      </c>
      <c r="AW715" s="13" t="s">
        <v>4</v>
      </c>
      <c r="AX715" s="13" t="s">
        <v>23</v>
      </c>
      <c r="AY715" s="228" t="s">
        <v>195</v>
      </c>
    </row>
    <row r="716" spans="2:65" s="1" customFormat="1" ht="20.399999999999999" customHeight="1">
      <c r="B716" s="36"/>
      <c r="C716" s="193" t="s">
        <v>992</v>
      </c>
      <c r="D716" s="193" t="s">
        <v>198</v>
      </c>
      <c r="E716" s="194" t="s">
        <v>993</v>
      </c>
      <c r="F716" s="195" t="s">
        <v>994</v>
      </c>
      <c r="G716" s="196" t="s">
        <v>222</v>
      </c>
      <c r="H716" s="197">
        <v>126.55</v>
      </c>
      <c r="I716" s="198"/>
      <c r="J716" s="199">
        <f>ROUND(I716*H716,2)</f>
        <v>0</v>
      </c>
      <c r="K716" s="195" t="s">
        <v>223</v>
      </c>
      <c r="L716" s="56"/>
      <c r="M716" s="200" t="s">
        <v>22</v>
      </c>
      <c r="N716" s="201" t="s">
        <v>46</v>
      </c>
      <c r="O716" s="37"/>
      <c r="P716" s="202">
        <f>O716*H716</f>
        <v>0</v>
      </c>
      <c r="Q716" s="202">
        <v>0</v>
      </c>
      <c r="R716" s="202">
        <f>Q716*H716</f>
        <v>0</v>
      </c>
      <c r="S716" s="202">
        <v>2.7220000000000001E-2</v>
      </c>
      <c r="T716" s="203">
        <f>S716*H716</f>
        <v>3.4446910000000002</v>
      </c>
      <c r="AR716" s="19" t="s">
        <v>258</v>
      </c>
      <c r="AT716" s="19" t="s">
        <v>198</v>
      </c>
      <c r="AU716" s="19" t="s">
        <v>83</v>
      </c>
      <c r="AY716" s="19" t="s">
        <v>195</v>
      </c>
      <c r="BE716" s="204">
        <f>IF(N716="základní",J716,0)</f>
        <v>0</v>
      </c>
      <c r="BF716" s="204">
        <f>IF(N716="snížená",J716,0)</f>
        <v>0</v>
      </c>
      <c r="BG716" s="204">
        <f>IF(N716="zákl. přenesená",J716,0)</f>
        <v>0</v>
      </c>
      <c r="BH716" s="204">
        <f>IF(N716="sníž. přenesená",J716,0)</f>
        <v>0</v>
      </c>
      <c r="BI716" s="204">
        <f>IF(N716="nulová",J716,0)</f>
        <v>0</v>
      </c>
      <c r="BJ716" s="19" t="s">
        <v>23</v>
      </c>
      <c r="BK716" s="204">
        <f>ROUND(I716*H716,2)</f>
        <v>0</v>
      </c>
      <c r="BL716" s="19" t="s">
        <v>258</v>
      </c>
      <c r="BM716" s="19" t="s">
        <v>995</v>
      </c>
    </row>
    <row r="717" spans="2:65" s="12" customFormat="1">
      <c r="B717" s="207"/>
      <c r="C717" s="208"/>
      <c r="D717" s="205" t="s">
        <v>210</v>
      </c>
      <c r="E717" s="209" t="s">
        <v>22</v>
      </c>
      <c r="F717" s="210" t="s">
        <v>621</v>
      </c>
      <c r="G717" s="208"/>
      <c r="H717" s="211" t="s">
        <v>22</v>
      </c>
      <c r="I717" s="212"/>
      <c r="J717" s="208"/>
      <c r="K717" s="208"/>
      <c r="L717" s="213"/>
      <c r="M717" s="214"/>
      <c r="N717" s="215"/>
      <c r="O717" s="215"/>
      <c r="P717" s="215"/>
      <c r="Q717" s="215"/>
      <c r="R717" s="215"/>
      <c r="S717" s="215"/>
      <c r="T717" s="216"/>
      <c r="AT717" s="217" t="s">
        <v>210</v>
      </c>
      <c r="AU717" s="217" t="s">
        <v>83</v>
      </c>
      <c r="AV717" s="12" t="s">
        <v>23</v>
      </c>
      <c r="AW717" s="12" t="s">
        <v>38</v>
      </c>
      <c r="AX717" s="12" t="s">
        <v>75</v>
      </c>
      <c r="AY717" s="217" t="s">
        <v>195</v>
      </c>
    </row>
    <row r="718" spans="2:65" s="13" customFormat="1">
      <c r="B718" s="218"/>
      <c r="C718" s="219"/>
      <c r="D718" s="205" t="s">
        <v>210</v>
      </c>
      <c r="E718" s="220" t="s">
        <v>22</v>
      </c>
      <c r="F718" s="221" t="s">
        <v>996</v>
      </c>
      <c r="G718" s="219"/>
      <c r="H718" s="222">
        <v>49.6</v>
      </c>
      <c r="I718" s="223"/>
      <c r="J718" s="219"/>
      <c r="K718" s="219"/>
      <c r="L718" s="224"/>
      <c r="M718" s="225"/>
      <c r="N718" s="226"/>
      <c r="O718" s="226"/>
      <c r="P718" s="226"/>
      <c r="Q718" s="226"/>
      <c r="R718" s="226"/>
      <c r="S718" s="226"/>
      <c r="T718" s="227"/>
      <c r="AT718" s="228" t="s">
        <v>210</v>
      </c>
      <c r="AU718" s="228" t="s">
        <v>83</v>
      </c>
      <c r="AV718" s="13" t="s">
        <v>83</v>
      </c>
      <c r="AW718" s="13" t="s">
        <v>38</v>
      </c>
      <c r="AX718" s="13" t="s">
        <v>75</v>
      </c>
      <c r="AY718" s="228" t="s">
        <v>195</v>
      </c>
    </row>
    <row r="719" spans="2:65" s="13" customFormat="1">
      <c r="B719" s="218"/>
      <c r="C719" s="219"/>
      <c r="D719" s="205" t="s">
        <v>210</v>
      </c>
      <c r="E719" s="220" t="s">
        <v>22</v>
      </c>
      <c r="F719" s="221" t="s">
        <v>997</v>
      </c>
      <c r="G719" s="219"/>
      <c r="H719" s="222">
        <v>15.01</v>
      </c>
      <c r="I719" s="223"/>
      <c r="J719" s="219"/>
      <c r="K719" s="219"/>
      <c r="L719" s="224"/>
      <c r="M719" s="225"/>
      <c r="N719" s="226"/>
      <c r="O719" s="226"/>
      <c r="P719" s="226"/>
      <c r="Q719" s="226"/>
      <c r="R719" s="226"/>
      <c r="S719" s="226"/>
      <c r="T719" s="227"/>
      <c r="AT719" s="228" t="s">
        <v>210</v>
      </c>
      <c r="AU719" s="228" t="s">
        <v>83</v>
      </c>
      <c r="AV719" s="13" t="s">
        <v>83</v>
      </c>
      <c r="AW719" s="13" t="s">
        <v>38</v>
      </c>
      <c r="AX719" s="13" t="s">
        <v>75</v>
      </c>
      <c r="AY719" s="228" t="s">
        <v>195</v>
      </c>
    </row>
    <row r="720" spans="2:65" s="13" customFormat="1">
      <c r="B720" s="218"/>
      <c r="C720" s="219"/>
      <c r="D720" s="205" t="s">
        <v>210</v>
      </c>
      <c r="E720" s="220" t="s">
        <v>22</v>
      </c>
      <c r="F720" s="221" t="s">
        <v>998</v>
      </c>
      <c r="G720" s="219"/>
      <c r="H720" s="222">
        <v>6.5</v>
      </c>
      <c r="I720" s="223"/>
      <c r="J720" s="219"/>
      <c r="K720" s="219"/>
      <c r="L720" s="224"/>
      <c r="M720" s="225"/>
      <c r="N720" s="226"/>
      <c r="O720" s="226"/>
      <c r="P720" s="226"/>
      <c r="Q720" s="226"/>
      <c r="R720" s="226"/>
      <c r="S720" s="226"/>
      <c r="T720" s="227"/>
      <c r="AT720" s="228" t="s">
        <v>210</v>
      </c>
      <c r="AU720" s="228" t="s">
        <v>83</v>
      </c>
      <c r="AV720" s="13" t="s">
        <v>83</v>
      </c>
      <c r="AW720" s="13" t="s">
        <v>38</v>
      </c>
      <c r="AX720" s="13" t="s">
        <v>75</v>
      </c>
      <c r="AY720" s="228" t="s">
        <v>195</v>
      </c>
    </row>
    <row r="721" spans="2:65" s="13" customFormat="1">
      <c r="B721" s="218"/>
      <c r="C721" s="219"/>
      <c r="D721" s="205" t="s">
        <v>210</v>
      </c>
      <c r="E721" s="220" t="s">
        <v>22</v>
      </c>
      <c r="F721" s="221" t="s">
        <v>999</v>
      </c>
      <c r="G721" s="219"/>
      <c r="H721" s="222">
        <v>10.73</v>
      </c>
      <c r="I721" s="223"/>
      <c r="J721" s="219"/>
      <c r="K721" s="219"/>
      <c r="L721" s="224"/>
      <c r="M721" s="225"/>
      <c r="N721" s="226"/>
      <c r="O721" s="226"/>
      <c r="P721" s="226"/>
      <c r="Q721" s="226"/>
      <c r="R721" s="226"/>
      <c r="S721" s="226"/>
      <c r="T721" s="227"/>
      <c r="AT721" s="228" t="s">
        <v>210</v>
      </c>
      <c r="AU721" s="228" t="s">
        <v>83</v>
      </c>
      <c r="AV721" s="13" t="s">
        <v>83</v>
      </c>
      <c r="AW721" s="13" t="s">
        <v>38</v>
      </c>
      <c r="AX721" s="13" t="s">
        <v>75</v>
      </c>
      <c r="AY721" s="228" t="s">
        <v>195</v>
      </c>
    </row>
    <row r="722" spans="2:65" s="13" customFormat="1">
      <c r="B722" s="218"/>
      <c r="C722" s="219"/>
      <c r="D722" s="205" t="s">
        <v>210</v>
      </c>
      <c r="E722" s="220" t="s">
        <v>22</v>
      </c>
      <c r="F722" s="221" t="s">
        <v>1000</v>
      </c>
      <c r="G722" s="219"/>
      <c r="H722" s="222">
        <v>13.95</v>
      </c>
      <c r="I722" s="223"/>
      <c r="J722" s="219"/>
      <c r="K722" s="219"/>
      <c r="L722" s="224"/>
      <c r="M722" s="225"/>
      <c r="N722" s="226"/>
      <c r="O722" s="226"/>
      <c r="P722" s="226"/>
      <c r="Q722" s="226"/>
      <c r="R722" s="226"/>
      <c r="S722" s="226"/>
      <c r="T722" s="227"/>
      <c r="AT722" s="228" t="s">
        <v>210</v>
      </c>
      <c r="AU722" s="228" t="s">
        <v>83</v>
      </c>
      <c r="AV722" s="13" t="s">
        <v>83</v>
      </c>
      <c r="AW722" s="13" t="s">
        <v>38</v>
      </c>
      <c r="AX722" s="13" t="s">
        <v>75</v>
      </c>
      <c r="AY722" s="228" t="s">
        <v>195</v>
      </c>
    </row>
    <row r="723" spans="2:65" s="13" customFormat="1">
      <c r="B723" s="218"/>
      <c r="C723" s="219"/>
      <c r="D723" s="205" t="s">
        <v>210</v>
      </c>
      <c r="E723" s="220" t="s">
        <v>22</v>
      </c>
      <c r="F723" s="221" t="s">
        <v>1001</v>
      </c>
      <c r="G723" s="219"/>
      <c r="H723" s="222">
        <v>5.84</v>
      </c>
      <c r="I723" s="223"/>
      <c r="J723" s="219"/>
      <c r="K723" s="219"/>
      <c r="L723" s="224"/>
      <c r="M723" s="225"/>
      <c r="N723" s="226"/>
      <c r="O723" s="226"/>
      <c r="P723" s="226"/>
      <c r="Q723" s="226"/>
      <c r="R723" s="226"/>
      <c r="S723" s="226"/>
      <c r="T723" s="227"/>
      <c r="AT723" s="228" t="s">
        <v>210</v>
      </c>
      <c r="AU723" s="228" t="s">
        <v>83</v>
      </c>
      <c r="AV723" s="13" t="s">
        <v>83</v>
      </c>
      <c r="AW723" s="13" t="s">
        <v>38</v>
      </c>
      <c r="AX723" s="13" t="s">
        <v>75</v>
      </c>
      <c r="AY723" s="228" t="s">
        <v>195</v>
      </c>
    </row>
    <row r="724" spans="2:65" s="13" customFormat="1">
      <c r="B724" s="218"/>
      <c r="C724" s="219"/>
      <c r="D724" s="205" t="s">
        <v>210</v>
      </c>
      <c r="E724" s="220" t="s">
        <v>22</v>
      </c>
      <c r="F724" s="221" t="s">
        <v>1002</v>
      </c>
      <c r="G724" s="219"/>
      <c r="H724" s="222">
        <v>15.28</v>
      </c>
      <c r="I724" s="223"/>
      <c r="J724" s="219"/>
      <c r="K724" s="219"/>
      <c r="L724" s="224"/>
      <c r="M724" s="225"/>
      <c r="N724" s="226"/>
      <c r="O724" s="226"/>
      <c r="P724" s="226"/>
      <c r="Q724" s="226"/>
      <c r="R724" s="226"/>
      <c r="S724" s="226"/>
      <c r="T724" s="227"/>
      <c r="AT724" s="228" t="s">
        <v>210</v>
      </c>
      <c r="AU724" s="228" t="s">
        <v>83</v>
      </c>
      <c r="AV724" s="13" t="s">
        <v>83</v>
      </c>
      <c r="AW724" s="13" t="s">
        <v>38</v>
      </c>
      <c r="AX724" s="13" t="s">
        <v>75</v>
      </c>
      <c r="AY724" s="228" t="s">
        <v>195</v>
      </c>
    </row>
    <row r="725" spans="2:65" s="13" customFormat="1">
      <c r="B725" s="218"/>
      <c r="C725" s="219"/>
      <c r="D725" s="205" t="s">
        <v>210</v>
      </c>
      <c r="E725" s="220" t="s">
        <v>22</v>
      </c>
      <c r="F725" s="221" t="s">
        <v>1003</v>
      </c>
      <c r="G725" s="219"/>
      <c r="H725" s="222">
        <v>9.64</v>
      </c>
      <c r="I725" s="223"/>
      <c r="J725" s="219"/>
      <c r="K725" s="219"/>
      <c r="L725" s="224"/>
      <c r="M725" s="225"/>
      <c r="N725" s="226"/>
      <c r="O725" s="226"/>
      <c r="P725" s="226"/>
      <c r="Q725" s="226"/>
      <c r="R725" s="226"/>
      <c r="S725" s="226"/>
      <c r="T725" s="227"/>
      <c r="AT725" s="228" t="s">
        <v>210</v>
      </c>
      <c r="AU725" s="228" t="s">
        <v>83</v>
      </c>
      <c r="AV725" s="13" t="s">
        <v>83</v>
      </c>
      <c r="AW725" s="13" t="s">
        <v>38</v>
      </c>
      <c r="AX725" s="13" t="s">
        <v>75</v>
      </c>
      <c r="AY725" s="228" t="s">
        <v>195</v>
      </c>
    </row>
    <row r="726" spans="2:65" s="14" customFormat="1">
      <c r="B726" s="229"/>
      <c r="C726" s="230"/>
      <c r="D726" s="205" t="s">
        <v>210</v>
      </c>
      <c r="E726" s="231" t="s">
        <v>22</v>
      </c>
      <c r="F726" s="232" t="s">
        <v>215</v>
      </c>
      <c r="G726" s="230"/>
      <c r="H726" s="233">
        <v>126.55</v>
      </c>
      <c r="I726" s="234"/>
      <c r="J726" s="230"/>
      <c r="K726" s="230"/>
      <c r="L726" s="235"/>
      <c r="M726" s="236"/>
      <c r="N726" s="237"/>
      <c r="O726" s="237"/>
      <c r="P726" s="237"/>
      <c r="Q726" s="237"/>
      <c r="R726" s="237"/>
      <c r="S726" s="237"/>
      <c r="T726" s="238"/>
      <c r="AT726" s="239" t="s">
        <v>210</v>
      </c>
      <c r="AU726" s="239" t="s">
        <v>83</v>
      </c>
      <c r="AV726" s="14" t="s">
        <v>216</v>
      </c>
      <c r="AW726" s="14" t="s">
        <v>38</v>
      </c>
      <c r="AX726" s="14" t="s">
        <v>75</v>
      </c>
      <c r="AY726" s="239" t="s">
        <v>195</v>
      </c>
    </row>
    <row r="727" spans="2:65" s="15" customFormat="1">
      <c r="B727" s="240"/>
      <c r="C727" s="241"/>
      <c r="D727" s="251" t="s">
        <v>210</v>
      </c>
      <c r="E727" s="252" t="s">
        <v>22</v>
      </c>
      <c r="F727" s="253" t="s">
        <v>217</v>
      </c>
      <c r="G727" s="241"/>
      <c r="H727" s="254">
        <v>126.55</v>
      </c>
      <c r="I727" s="245"/>
      <c r="J727" s="241"/>
      <c r="K727" s="241"/>
      <c r="L727" s="246"/>
      <c r="M727" s="247"/>
      <c r="N727" s="248"/>
      <c r="O727" s="248"/>
      <c r="P727" s="248"/>
      <c r="Q727" s="248"/>
      <c r="R727" s="248"/>
      <c r="S727" s="248"/>
      <c r="T727" s="249"/>
      <c r="AT727" s="250" t="s">
        <v>210</v>
      </c>
      <c r="AU727" s="250" t="s">
        <v>83</v>
      </c>
      <c r="AV727" s="15" t="s">
        <v>202</v>
      </c>
      <c r="AW727" s="15" t="s">
        <v>38</v>
      </c>
      <c r="AX727" s="15" t="s">
        <v>23</v>
      </c>
      <c r="AY727" s="250" t="s">
        <v>195</v>
      </c>
    </row>
    <row r="728" spans="2:65" s="1" customFormat="1" ht="28.8" customHeight="1">
      <c r="B728" s="36"/>
      <c r="C728" s="193" t="s">
        <v>1004</v>
      </c>
      <c r="D728" s="193" t="s">
        <v>198</v>
      </c>
      <c r="E728" s="194" t="s">
        <v>1005</v>
      </c>
      <c r="F728" s="195" t="s">
        <v>1006</v>
      </c>
      <c r="G728" s="196" t="s">
        <v>222</v>
      </c>
      <c r="H728" s="197">
        <v>42.34</v>
      </c>
      <c r="I728" s="198"/>
      <c r="J728" s="199">
        <f>ROUND(I728*H728,2)</f>
        <v>0</v>
      </c>
      <c r="K728" s="195" t="s">
        <v>223</v>
      </c>
      <c r="L728" s="56"/>
      <c r="M728" s="200" t="s">
        <v>22</v>
      </c>
      <c r="N728" s="201" t="s">
        <v>46</v>
      </c>
      <c r="O728" s="37"/>
      <c r="P728" s="202">
        <f>O728*H728</f>
        <v>0</v>
      </c>
      <c r="Q728" s="202">
        <v>4.3699999999999998E-3</v>
      </c>
      <c r="R728" s="202">
        <f>Q728*H728</f>
        <v>0.18502580000000002</v>
      </c>
      <c r="S728" s="202">
        <v>0</v>
      </c>
      <c r="T728" s="203">
        <f>S728*H728</f>
        <v>0</v>
      </c>
      <c r="AR728" s="19" t="s">
        <v>258</v>
      </c>
      <c r="AT728" s="19" t="s">
        <v>198</v>
      </c>
      <c r="AU728" s="19" t="s">
        <v>83</v>
      </c>
      <c r="AY728" s="19" t="s">
        <v>195</v>
      </c>
      <c r="BE728" s="204">
        <f>IF(N728="základní",J728,0)</f>
        <v>0</v>
      </c>
      <c r="BF728" s="204">
        <f>IF(N728="snížená",J728,0)</f>
        <v>0</v>
      </c>
      <c r="BG728" s="204">
        <f>IF(N728="zákl. přenesená",J728,0)</f>
        <v>0</v>
      </c>
      <c r="BH728" s="204">
        <f>IF(N728="sníž. přenesená",J728,0)</f>
        <v>0</v>
      </c>
      <c r="BI728" s="204">
        <f>IF(N728="nulová",J728,0)</f>
        <v>0</v>
      </c>
      <c r="BJ728" s="19" t="s">
        <v>23</v>
      </c>
      <c r="BK728" s="204">
        <f>ROUND(I728*H728,2)</f>
        <v>0</v>
      </c>
      <c r="BL728" s="19" t="s">
        <v>258</v>
      </c>
      <c r="BM728" s="19" t="s">
        <v>1007</v>
      </c>
    </row>
    <row r="729" spans="2:65" s="12" customFormat="1">
      <c r="B729" s="207"/>
      <c r="C729" s="208"/>
      <c r="D729" s="205" t="s">
        <v>210</v>
      </c>
      <c r="E729" s="209" t="s">
        <v>22</v>
      </c>
      <c r="F729" s="210" t="s">
        <v>383</v>
      </c>
      <c r="G729" s="208"/>
      <c r="H729" s="211" t="s">
        <v>22</v>
      </c>
      <c r="I729" s="212"/>
      <c r="J729" s="208"/>
      <c r="K729" s="208"/>
      <c r="L729" s="213"/>
      <c r="M729" s="214"/>
      <c r="N729" s="215"/>
      <c r="O729" s="215"/>
      <c r="P729" s="215"/>
      <c r="Q729" s="215"/>
      <c r="R729" s="215"/>
      <c r="S729" s="215"/>
      <c r="T729" s="216"/>
      <c r="AT729" s="217" t="s">
        <v>210</v>
      </c>
      <c r="AU729" s="217" t="s">
        <v>83</v>
      </c>
      <c r="AV729" s="12" t="s">
        <v>23</v>
      </c>
      <c r="AW729" s="12" t="s">
        <v>38</v>
      </c>
      <c r="AX729" s="12" t="s">
        <v>75</v>
      </c>
      <c r="AY729" s="217" t="s">
        <v>195</v>
      </c>
    </row>
    <row r="730" spans="2:65" s="13" customFormat="1">
      <c r="B730" s="218"/>
      <c r="C730" s="219"/>
      <c r="D730" s="205" t="s">
        <v>210</v>
      </c>
      <c r="E730" s="220" t="s">
        <v>22</v>
      </c>
      <c r="F730" s="221" t="s">
        <v>559</v>
      </c>
      <c r="G730" s="219"/>
      <c r="H730" s="222">
        <v>13.2</v>
      </c>
      <c r="I730" s="223"/>
      <c r="J730" s="219"/>
      <c r="K730" s="219"/>
      <c r="L730" s="224"/>
      <c r="M730" s="225"/>
      <c r="N730" s="226"/>
      <c r="O730" s="226"/>
      <c r="P730" s="226"/>
      <c r="Q730" s="226"/>
      <c r="R730" s="226"/>
      <c r="S730" s="226"/>
      <c r="T730" s="227"/>
      <c r="AT730" s="228" t="s">
        <v>210</v>
      </c>
      <c r="AU730" s="228" t="s">
        <v>83</v>
      </c>
      <c r="AV730" s="13" t="s">
        <v>83</v>
      </c>
      <c r="AW730" s="13" t="s">
        <v>38</v>
      </c>
      <c r="AX730" s="13" t="s">
        <v>75</v>
      </c>
      <c r="AY730" s="228" t="s">
        <v>195</v>
      </c>
    </row>
    <row r="731" spans="2:65" s="13" customFormat="1">
      <c r="B731" s="218"/>
      <c r="C731" s="219"/>
      <c r="D731" s="205" t="s">
        <v>210</v>
      </c>
      <c r="E731" s="220" t="s">
        <v>22</v>
      </c>
      <c r="F731" s="221" t="s">
        <v>612</v>
      </c>
      <c r="G731" s="219"/>
      <c r="H731" s="222">
        <v>7.94</v>
      </c>
      <c r="I731" s="223"/>
      <c r="J731" s="219"/>
      <c r="K731" s="219"/>
      <c r="L731" s="224"/>
      <c r="M731" s="225"/>
      <c r="N731" s="226"/>
      <c r="O731" s="226"/>
      <c r="P731" s="226"/>
      <c r="Q731" s="226"/>
      <c r="R731" s="226"/>
      <c r="S731" s="226"/>
      <c r="T731" s="227"/>
      <c r="AT731" s="228" t="s">
        <v>210</v>
      </c>
      <c r="AU731" s="228" t="s">
        <v>83</v>
      </c>
      <c r="AV731" s="13" t="s">
        <v>83</v>
      </c>
      <c r="AW731" s="13" t="s">
        <v>38</v>
      </c>
      <c r="AX731" s="13" t="s">
        <v>75</v>
      </c>
      <c r="AY731" s="228" t="s">
        <v>195</v>
      </c>
    </row>
    <row r="732" spans="2:65" s="13" customFormat="1">
      <c r="B732" s="218"/>
      <c r="C732" s="219"/>
      <c r="D732" s="205" t="s">
        <v>210</v>
      </c>
      <c r="E732" s="220" t="s">
        <v>22</v>
      </c>
      <c r="F732" s="221" t="s">
        <v>613</v>
      </c>
      <c r="G732" s="219"/>
      <c r="H732" s="222">
        <v>8</v>
      </c>
      <c r="I732" s="223"/>
      <c r="J732" s="219"/>
      <c r="K732" s="219"/>
      <c r="L732" s="224"/>
      <c r="M732" s="225"/>
      <c r="N732" s="226"/>
      <c r="O732" s="226"/>
      <c r="P732" s="226"/>
      <c r="Q732" s="226"/>
      <c r="R732" s="226"/>
      <c r="S732" s="226"/>
      <c r="T732" s="227"/>
      <c r="AT732" s="228" t="s">
        <v>210</v>
      </c>
      <c r="AU732" s="228" t="s">
        <v>83</v>
      </c>
      <c r="AV732" s="13" t="s">
        <v>83</v>
      </c>
      <c r="AW732" s="13" t="s">
        <v>38</v>
      </c>
      <c r="AX732" s="13" t="s">
        <v>75</v>
      </c>
      <c r="AY732" s="228" t="s">
        <v>195</v>
      </c>
    </row>
    <row r="733" spans="2:65" s="13" customFormat="1">
      <c r="B733" s="218"/>
      <c r="C733" s="219"/>
      <c r="D733" s="205" t="s">
        <v>210</v>
      </c>
      <c r="E733" s="220" t="s">
        <v>22</v>
      </c>
      <c r="F733" s="221" t="s">
        <v>560</v>
      </c>
      <c r="G733" s="219"/>
      <c r="H733" s="222">
        <v>13.2</v>
      </c>
      <c r="I733" s="223"/>
      <c r="J733" s="219"/>
      <c r="K733" s="219"/>
      <c r="L733" s="224"/>
      <c r="M733" s="225"/>
      <c r="N733" s="226"/>
      <c r="O733" s="226"/>
      <c r="P733" s="226"/>
      <c r="Q733" s="226"/>
      <c r="R733" s="226"/>
      <c r="S733" s="226"/>
      <c r="T733" s="227"/>
      <c r="AT733" s="228" t="s">
        <v>210</v>
      </c>
      <c r="AU733" s="228" t="s">
        <v>83</v>
      </c>
      <c r="AV733" s="13" t="s">
        <v>83</v>
      </c>
      <c r="AW733" s="13" t="s">
        <v>38</v>
      </c>
      <c r="AX733" s="13" t="s">
        <v>75</v>
      </c>
      <c r="AY733" s="228" t="s">
        <v>195</v>
      </c>
    </row>
    <row r="734" spans="2:65" s="14" customFormat="1">
      <c r="B734" s="229"/>
      <c r="C734" s="230"/>
      <c r="D734" s="205" t="s">
        <v>210</v>
      </c>
      <c r="E734" s="231" t="s">
        <v>22</v>
      </c>
      <c r="F734" s="232" t="s">
        <v>215</v>
      </c>
      <c r="G734" s="230"/>
      <c r="H734" s="233">
        <v>42.34</v>
      </c>
      <c r="I734" s="234"/>
      <c r="J734" s="230"/>
      <c r="K734" s="230"/>
      <c r="L734" s="235"/>
      <c r="M734" s="236"/>
      <c r="N734" s="237"/>
      <c r="O734" s="237"/>
      <c r="P734" s="237"/>
      <c r="Q734" s="237"/>
      <c r="R734" s="237"/>
      <c r="S734" s="237"/>
      <c r="T734" s="238"/>
      <c r="AT734" s="239" t="s">
        <v>210</v>
      </c>
      <c r="AU734" s="239" t="s">
        <v>83</v>
      </c>
      <c r="AV734" s="14" t="s">
        <v>216</v>
      </c>
      <c r="AW734" s="14" t="s">
        <v>38</v>
      </c>
      <c r="AX734" s="14" t="s">
        <v>75</v>
      </c>
      <c r="AY734" s="239" t="s">
        <v>195</v>
      </c>
    </row>
    <row r="735" spans="2:65" s="15" customFormat="1">
      <c r="B735" s="240"/>
      <c r="C735" s="241"/>
      <c r="D735" s="251" t="s">
        <v>210</v>
      </c>
      <c r="E735" s="252" t="s">
        <v>22</v>
      </c>
      <c r="F735" s="253" t="s">
        <v>217</v>
      </c>
      <c r="G735" s="241"/>
      <c r="H735" s="254">
        <v>42.34</v>
      </c>
      <c r="I735" s="245"/>
      <c r="J735" s="241"/>
      <c r="K735" s="241"/>
      <c r="L735" s="246"/>
      <c r="M735" s="247"/>
      <c r="N735" s="248"/>
      <c r="O735" s="248"/>
      <c r="P735" s="248"/>
      <c r="Q735" s="248"/>
      <c r="R735" s="248"/>
      <c r="S735" s="248"/>
      <c r="T735" s="249"/>
      <c r="AT735" s="250" t="s">
        <v>210</v>
      </c>
      <c r="AU735" s="250" t="s">
        <v>83</v>
      </c>
      <c r="AV735" s="15" t="s">
        <v>202</v>
      </c>
      <c r="AW735" s="15" t="s">
        <v>38</v>
      </c>
      <c r="AX735" s="15" t="s">
        <v>23</v>
      </c>
      <c r="AY735" s="250" t="s">
        <v>195</v>
      </c>
    </row>
    <row r="736" spans="2:65" s="1" customFormat="1" ht="20.399999999999999" customHeight="1">
      <c r="B736" s="36"/>
      <c r="C736" s="260" t="s">
        <v>1008</v>
      </c>
      <c r="D736" s="260" t="s">
        <v>267</v>
      </c>
      <c r="E736" s="261" t="s">
        <v>1009</v>
      </c>
      <c r="F736" s="262" t="s">
        <v>1010</v>
      </c>
      <c r="G736" s="263" t="s">
        <v>222</v>
      </c>
      <c r="H736" s="264">
        <v>46.573999999999998</v>
      </c>
      <c r="I736" s="265"/>
      <c r="J736" s="266">
        <f>ROUND(I736*H736,2)</f>
        <v>0</v>
      </c>
      <c r="K736" s="262" t="s">
        <v>22</v>
      </c>
      <c r="L736" s="267"/>
      <c r="M736" s="268" t="s">
        <v>22</v>
      </c>
      <c r="N736" s="269" t="s">
        <v>46</v>
      </c>
      <c r="O736" s="37"/>
      <c r="P736" s="202">
        <f>O736*H736</f>
        <v>0</v>
      </c>
      <c r="Q736" s="202">
        <v>1.515E-2</v>
      </c>
      <c r="R736" s="202">
        <f>Q736*H736</f>
        <v>0.70559609999999995</v>
      </c>
      <c r="S736" s="202">
        <v>0</v>
      </c>
      <c r="T736" s="203">
        <f>S736*H736</f>
        <v>0</v>
      </c>
      <c r="AR736" s="19" t="s">
        <v>512</v>
      </c>
      <c r="AT736" s="19" t="s">
        <v>267</v>
      </c>
      <c r="AU736" s="19" t="s">
        <v>83</v>
      </c>
      <c r="AY736" s="19" t="s">
        <v>195</v>
      </c>
      <c r="BE736" s="204">
        <f>IF(N736="základní",J736,0)</f>
        <v>0</v>
      </c>
      <c r="BF736" s="204">
        <f>IF(N736="snížená",J736,0)</f>
        <v>0</v>
      </c>
      <c r="BG736" s="204">
        <f>IF(N736="zákl. přenesená",J736,0)</f>
        <v>0</v>
      </c>
      <c r="BH736" s="204">
        <f>IF(N736="sníž. přenesená",J736,0)</f>
        <v>0</v>
      </c>
      <c r="BI736" s="204">
        <f>IF(N736="nulová",J736,0)</f>
        <v>0</v>
      </c>
      <c r="BJ736" s="19" t="s">
        <v>23</v>
      </c>
      <c r="BK736" s="204">
        <f>ROUND(I736*H736,2)</f>
        <v>0</v>
      </c>
      <c r="BL736" s="19" t="s">
        <v>258</v>
      </c>
      <c r="BM736" s="19" t="s">
        <v>1011</v>
      </c>
    </row>
    <row r="737" spans="2:65" s="13" customFormat="1">
      <c r="B737" s="218"/>
      <c r="C737" s="219"/>
      <c r="D737" s="251" t="s">
        <v>210</v>
      </c>
      <c r="E737" s="219"/>
      <c r="F737" s="270" t="s">
        <v>1012</v>
      </c>
      <c r="G737" s="219"/>
      <c r="H737" s="271">
        <v>46.573999999999998</v>
      </c>
      <c r="I737" s="223"/>
      <c r="J737" s="219"/>
      <c r="K737" s="219"/>
      <c r="L737" s="224"/>
      <c r="M737" s="225"/>
      <c r="N737" s="226"/>
      <c r="O737" s="226"/>
      <c r="P737" s="226"/>
      <c r="Q737" s="226"/>
      <c r="R737" s="226"/>
      <c r="S737" s="226"/>
      <c r="T737" s="227"/>
      <c r="AT737" s="228" t="s">
        <v>210</v>
      </c>
      <c r="AU737" s="228" t="s">
        <v>83</v>
      </c>
      <c r="AV737" s="13" t="s">
        <v>83</v>
      </c>
      <c r="AW737" s="13" t="s">
        <v>4</v>
      </c>
      <c r="AX737" s="13" t="s">
        <v>23</v>
      </c>
      <c r="AY737" s="228" t="s">
        <v>195</v>
      </c>
    </row>
    <row r="738" spans="2:65" s="1" customFormat="1" ht="40.200000000000003" customHeight="1">
      <c r="B738" s="36"/>
      <c r="C738" s="193" t="s">
        <v>1013</v>
      </c>
      <c r="D738" s="193" t="s">
        <v>198</v>
      </c>
      <c r="E738" s="194" t="s">
        <v>1014</v>
      </c>
      <c r="F738" s="195" t="s">
        <v>1015</v>
      </c>
      <c r="G738" s="196" t="s">
        <v>222</v>
      </c>
      <c r="H738" s="197">
        <v>82.71</v>
      </c>
      <c r="I738" s="198"/>
      <c r="J738" s="199">
        <f>ROUND(I738*H738,2)</f>
        <v>0</v>
      </c>
      <c r="K738" s="195" t="s">
        <v>223</v>
      </c>
      <c r="L738" s="56"/>
      <c r="M738" s="200" t="s">
        <v>22</v>
      </c>
      <c r="N738" s="201" t="s">
        <v>46</v>
      </c>
      <c r="O738" s="37"/>
      <c r="P738" s="202">
        <f>O738*H738</f>
        <v>0</v>
      </c>
      <c r="Q738" s="202">
        <v>8.9999999999999993E-3</v>
      </c>
      <c r="R738" s="202">
        <f>Q738*H738</f>
        <v>0.74438999999999989</v>
      </c>
      <c r="S738" s="202">
        <v>0</v>
      </c>
      <c r="T738" s="203">
        <f>S738*H738</f>
        <v>0</v>
      </c>
      <c r="AR738" s="19" t="s">
        <v>258</v>
      </c>
      <c r="AT738" s="19" t="s">
        <v>198</v>
      </c>
      <c r="AU738" s="19" t="s">
        <v>83</v>
      </c>
      <c r="AY738" s="19" t="s">
        <v>195</v>
      </c>
      <c r="BE738" s="204">
        <f>IF(N738="základní",J738,0)</f>
        <v>0</v>
      </c>
      <c r="BF738" s="204">
        <f>IF(N738="snížená",J738,0)</f>
        <v>0</v>
      </c>
      <c r="BG738" s="204">
        <f>IF(N738="zákl. přenesená",J738,0)</f>
        <v>0</v>
      </c>
      <c r="BH738" s="204">
        <f>IF(N738="sníž. přenesená",J738,0)</f>
        <v>0</v>
      </c>
      <c r="BI738" s="204">
        <f>IF(N738="nulová",J738,0)</f>
        <v>0</v>
      </c>
      <c r="BJ738" s="19" t="s">
        <v>23</v>
      </c>
      <c r="BK738" s="204">
        <f>ROUND(I738*H738,2)</f>
        <v>0</v>
      </c>
      <c r="BL738" s="19" t="s">
        <v>258</v>
      </c>
      <c r="BM738" s="19" t="s">
        <v>1016</v>
      </c>
    </row>
    <row r="739" spans="2:65" s="12" customFormat="1">
      <c r="B739" s="207"/>
      <c r="C739" s="208"/>
      <c r="D739" s="205" t="s">
        <v>210</v>
      </c>
      <c r="E739" s="209" t="s">
        <v>22</v>
      </c>
      <c r="F739" s="210" t="s">
        <v>383</v>
      </c>
      <c r="G739" s="208"/>
      <c r="H739" s="211" t="s">
        <v>22</v>
      </c>
      <c r="I739" s="212"/>
      <c r="J739" s="208"/>
      <c r="K739" s="208"/>
      <c r="L739" s="213"/>
      <c r="M739" s="214"/>
      <c r="N739" s="215"/>
      <c r="O739" s="215"/>
      <c r="P739" s="215"/>
      <c r="Q739" s="215"/>
      <c r="R739" s="215"/>
      <c r="S739" s="215"/>
      <c r="T739" s="216"/>
      <c r="AT739" s="217" t="s">
        <v>210</v>
      </c>
      <c r="AU739" s="217" t="s">
        <v>83</v>
      </c>
      <c r="AV739" s="12" t="s">
        <v>23</v>
      </c>
      <c r="AW739" s="12" t="s">
        <v>38</v>
      </c>
      <c r="AX739" s="12" t="s">
        <v>75</v>
      </c>
      <c r="AY739" s="217" t="s">
        <v>195</v>
      </c>
    </row>
    <row r="740" spans="2:65" s="13" customFormat="1">
      <c r="B740" s="218"/>
      <c r="C740" s="219"/>
      <c r="D740" s="205" t="s">
        <v>210</v>
      </c>
      <c r="E740" s="220" t="s">
        <v>22</v>
      </c>
      <c r="F740" s="221" t="s">
        <v>607</v>
      </c>
      <c r="G740" s="219"/>
      <c r="H740" s="222">
        <v>14.11</v>
      </c>
      <c r="I740" s="223"/>
      <c r="J740" s="219"/>
      <c r="K740" s="219"/>
      <c r="L740" s="224"/>
      <c r="M740" s="225"/>
      <c r="N740" s="226"/>
      <c r="O740" s="226"/>
      <c r="P740" s="226"/>
      <c r="Q740" s="226"/>
      <c r="R740" s="226"/>
      <c r="S740" s="226"/>
      <c r="T740" s="227"/>
      <c r="AT740" s="228" t="s">
        <v>210</v>
      </c>
      <c r="AU740" s="228" t="s">
        <v>83</v>
      </c>
      <c r="AV740" s="13" t="s">
        <v>83</v>
      </c>
      <c r="AW740" s="13" t="s">
        <v>38</v>
      </c>
      <c r="AX740" s="13" t="s">
        <v>75</v>
      </c>
      <c r="AY740" s="228" t="s">
        <v>195</v>
      </c>
    </row>
    <row r="741" spans="2:65" s="13" customFormat="1">
      <c r="B741" s="218"/>
      <c r="C741" s="219"/>
      <c r="D741" s="205" t="s">
        <v>210</v>
      </c>
      <c r="E741" s="220" t="s">
        <v>22</v>
      </c>
      <c r="F741" s="221" t="s">
        <v>422</v>
      </c>
      <c r="G741" s="219"/>
      <c r="H741" s="222">
        <v>64.400000000000006</v>
      </c>
      <c r="I741" s="223"/>
      <c r="J741" s="219"/>
      <c r="K741" s="219"/>
      <c r="L741" s="224"/>
      <c r="M741" s="225"/>
      <c r="N741" s="226"/>
      <c r="O741" s="226"/>
      <c r="P741" s="226"/>
      <c r="Q741" s="226"/>
      <c r="R741" s="226"/>
      <c r="S741" s="226"/>
      <c r="T741" s="227"/>
      <c r="AT741" s="228" t="s">
        <v>210</v>
      </c>
      <c r="AU741" s="228" t="s">
        <v>83</v>
      </c>
      <c r="AV741" s="13" t="s">
        <v>83</v>
      </c>
      <c r="AW741" s="13" t="s">
        <v>38</v>
      </c>
      <c r="AX741" s="13" t="s">
        <v>75</v>
      </c>
      <c r="AY741" s="228" t="s">
        <v>195</v>
      </c>
    </row>
    <row r="742" spans="2:65" s="13" customFormat="1">
      <c r="B742" s="218"/>
      <c r="C742" s="219"/>
      <c r="D742" s="205" t="s">
        <v>210</v>
      </c>
      <c r="E742" s="220" t="s">
        <v>22</v>
      </c>
      <c r="F742" s="221" t="s">
        <v>609</v>
      </c>
      <c r="G742" s="219"/>
      <c r="H742" s="222">
        <v>4.2</v>
      </c>
      <c r="I742" s="223"/>
      <c r="J742" s="219"/>
      <c r="K742" s="219"/>
      <c r="L742" s="224"/>
      <c r="M742" s="225"/>
      <c r="N742" s="226"/>
      <c r="O742" s="226"/>
      <c r="P742" s="226"/>
      <c r="Q742" s="226"/>
      <c r="R742" s="226"/>
      <c r="S742" s="226"/>
      <c r="T742" s="227"/>
      <c r="AT742" s="228" t="s">
        <v>210</v>
      </c>
      <c r="AU742" s="228" t="s">
        <v>83</v>
      </c>
      <c r="AV742" s="13" t="s">
        <v>83</v>
      </c>
      <c r="AW742" s="13" t="s">
        <v>38</v>
      </c>
      <c r="AX742" s="13" t="s">
        <v>75</v>
      </c>
      <c r="AY742" s="228" t="s">
        <v>195</v>
      </c>
    </row>
    <row r="743" spans="2:65" s="14" customFormat="1">
      <c r="B743" s="229"/>
      <c r="C743" s="230"/>
      <c r="D743" s="205" t="s">
        <v>210</v>
      </c>
      <c r="E743" s="231" t="s">
        <v>22</v>
      </c>
      <c r="F743" s="232" t="s">
        <v>215</v>
      </c>
      <c r="G743" s="230"/>
      <c r="H743" s="233">
        <v>82.71</v>
      </c>
      <c r="I743" s="234"/>
      <c r="J743" s="230"/>
      <c r="K743" s="230"/>
      <c r="L743" s="235"/>
      <c r="M743" s="236"/>
      <c r="N743" s="237"/>
      <c r="O743" s="237"/>
      <c r="P743" s="237"/>
      <c r="Q743" s="237"/>
      <c r="R743" s="237"/>
      <c r="S743" s="237"/>
      <c r="T743" s="238"/>
      <c r="AT743" s="239" t="s">
        <v>210</v>
      </c>
      <c r="AU743" s="239" t="s">
        <v>83</v>
      </c>
      <c r="AV743" s="14" t="s">
        <v>216</v>
      </c>
      <c r="AW743" s="14" t="s">
        <v>38</v>
      </c>
      <c r="AX743" s="14" t="s">
        <v>75</v>
      </c>
      <c r="AY743" s="239" t="s">
        <v>195</v>
      </c>
    </row>
    <row r="744" spans="2:65" s="15" customFormat="1">
      <c r="B744" s="240"/>
      <c r="C744" s="241"/>
      <c r="D744" s="251" t="s">
        <v>210</v>
      </c>
      <c r="E744" s="252" t="s">
        <v>22</v>
      </c>
      <c r="F744" s="253" t="s">
        <v>217</v>
      </c>
      <c r="G744" s="241"/>
      <c r="H744" s="254">
        <v>82.71</v>
      </c>
      <c r="I744" s="245"/>
      <c r="J744" s="241"/>
      <c r="K744" s="241"/>
      <c r="L744" s="246"/>
      <c r="M744" s="247"/>
      <c r="N744" s="248"/>
      <c r="O744" s="248"/>
      <c r="P744" s="248"/>
      <c r="Q744" s="248"/>
      <c r="R744" s="248"/>
      <c r="S744" s="248"/>
      <c r="T744" s="249"/>
      <c r="AT744" s="250" t="s">
        <v>210</v>
      </c>
      <c r="AU744" s="250" t="s">
        <v>83</v>
      </c>
      <c r="AV744" s="15" t="s">
        <v>202</v>
      </c>
      <c r="AW744" s="15" t="s">
        <v>38</v>
      </c>
      <c r="AX744" s="15" t="s">
        <v>23</v>
      </c>
      <c r="AY744" s="250" t="s">
        <v>195</v>
      </c>
    </row>
    <row r="745" spans="2:65" s="1" customFormat="1" ht="20.399999999999999" customHeight="1">
      <c r="B745" s="36"/>
      <c r="C745" s="260" t="s">
        <v>1017</v>
      </c>
      <c r="D745" s="260" t="s">
        <v>267</v>
      </c>
      <c r="E745" s="261" t="s">
        <v>1018</v>
      </c>
      <c r="F745" s="262" t="s">
        <v>1019</v>
      </c>
      <c r="G745" s="263" t="s">
        <v>222</v>
      </c>
      <c r="H745" s="264">
        <v>95.117000000000004</v>
      </c>
      <c r="I745" s="265"/>
      <c r="J745" s="266">
        <f>ROUND(I745*H745,2)</f>
        <v>0</v>
      </c>
      <c r="K745" s="262" t="s">
        <v>22</v>
      </c>
      <c r="L745" s="267"/>
      <c r="M745" s="268" t="s">
        <v>22</v>
      </c>
      <c r="N745" s="269" t="s">
        <v>46</v>
      </c>
      <c r="O745" s="37"/>
      <c r="P745" s="202">
        <f>O745*H745</f>
        <v>0</v>
      </c>
      <c r="Q745" s="202">
        <v>2.5000000000000001E-2</v>
      </c>
      <c r="R745" s="202">
        <f>Q745*H745</f>
        <v>2.3779250000000003</v>
      </c>
      <c r="S745" s="202">
        <v>0</v>
      </c>
      <c r="T745" s="203">
        <f>S745*H745</f>
        <v>0</v>
      </c>
      <c r="AR745" s="19" t="s">
        <v>512</v>
      </c>
      <c r="AT745" s="19" t="s">
        <v>267</v>
      </c>
      <c r="AU745" s="19" t="s">
        <v>83</v>
      </c>
      <c r="AY745" s="19" t="s">
        <v>195</v>
      </c>
      <c r="BE745" s="204">
        <f>IF(N745="základní",J745,0)</f>
        <v>0</v>
      </c>
      <c r="BF745" s="204">
        <f>IF(N745="snížená",J745,0)</f>
        <v>0</v>
      </c>
      <c r="BG745" s="204">
        <f>IF(N745="zákl. přenesená",J745,0)</f>
        <v>0</v>
      </c>
      <c r="BH745" s="204">
        <f>IF(N745="sníž. přenesená",J745,0)</f>
        <v>0</v>
      </c>
      <c r="BI745" s="204">
        <f>IF(N745="nulová",J745,0)</f>
        <v>0</v>
      </c>
      <c r="BJ745" s="19" t="s">
        <v>23</v>
      </c>
      <c r="BK745" s="204">
        <f>ROUND(I745*H745,2)</f>
        <v>0</v>
      </c>
      <c r="BL745" s="19" t="s">
        <v>258</v>
      </c>
      <c r="BM745" s="19" t="s">
        <v>1020</v>
      </c>
    </row>
    <row r="746" spans="2:65" s="13" customFormat="1">
      <c r="B746" s="218"/>
      <c r="C746" s="219"/>
      <c r="D746" s="251" t="s">
        <v>210</v>
      </c>
      <c r="E746" s="219"/>
      <c r="F746" s="270" t="s">
        <v>1021</v>
      </c>
      <c r="G746" s="219"/>
      <c r="H746" s="271">
        <v>95.117000000000004</v>
      </c>
      <c r="I746" s="223"/>
      <c r="J746" s="219"/>
      <c r="K746" s="219"/>
      <c r="L746" s="224"/>
      <c r="M746" s="225"/>
      <c r="N746" s="226"/>
      <c r="O746" s="226"/>
      <c r="P746" s="226"/>
      <c r="Q746" s="226"/>
      <c r="R746" s="226"/>
      <c r="S746" s="226"/>
      <c r="T746" s="227"/>
      <c r="AT746" s="228" t="s">
        <v>210</v>
      </c>
      <c r="AU746" s="228" t="s">
        <v>83</v>
      </c>
      <c r="AV746" s="13" t="s">
        <v>83</v>
      </c>
      <c r="AW746" s="13" t="s">
        <v>4</v>
      </c>
      <c r="AX746" s="13" t="s">
        <v>23</v>
      </c>
      <c r="AY746" s="228" t="s">
        <v>195</v>
      </c>
    </row>
    <row r="747" spans="2:65" s="1" customFormat="1" ht="28.8" customHeight="1">
      <c r="B747" s="36"/>
      <c r="C747" s="193" t="s">
        <v>1022</v>
      </c>
      <c r="D747" s="193" t="s">
        <v>198</v>
      </c>
      <c r="E747" s="194" t="s">
        <v>1023</v>
      </c>
      <c r="F747" s="195" t="s">
        <v>1024</v>
      </c>
      <c r="G747" s="196" t="s">
        <v>222</v>
      </c>
      <c r="H747" s="197">
        <v>4.2</v>
      </c>
      <c r="I747" s="198"/>
      <c r="J747" s="199">
        <f>ROUND(I747*H747,2)</f>
        <v>0</v>
      </c>
      <c r="K747" s="195" t="s">
        <v>223</v>
      </c>
      <c r="L747" s="56"/>
      <c r="M747" s="200" t="s">
        <v>22</v>
      </c>
      <c r="N747" s="201" t="s">
        <v>46</v>
      </c>
      <c r="O747" s="37"/>
      <c r="P747" s="202">
        <f>O747*H747</f>
        <v>0</v>
      </c>
      <c r="Q747" s="202">
        <v>0</v>
      </c>
      <c r="R747" s="202">
        <f>Q747*H747</f>
        <v>0</v>
      </c>
      <c r="S747" s="202">
        <v>0</v>
      </c>
      <c r="T747" s="203">
        <f>S747*H747</f>
        <v>0</v>
      </c>
      <c r="AR747" s="19" t="s">
        <v>258</v>
      </c>
      <c r="AT747" s="19" t="s">
        <v>198</v>
      </c>
      <c r="AU747" s="19" t="s">
        <v>83</v>
      </c>
      <c r="AY747" s="19" t="s">
        <v>195</v>
      </c>
      <c r="BE747" s="204">
        <f>IF(N747="základní",J747,0)</f>
        <v>0</v>
      </c>
      <c r="BF747" s="204">
        <f>IF(N747="snížená",J747,0)</f>
        <v>0</v>
      </c>
      <c r="BG747" s="204">
        <f>IF(N747="zákl. přenesená",J747,0)</f>
        <v>0</v>
      </c>
      <c r="BH747" s="204">
        <f>IF(N747="sníž. přenesená",J747,0)</f>
        <v>0</v>
      </c>
      <c r="BI747" s="204">
        <f>IF(N747="nulová",J747,0)</f>
        <v>0</v>
      </c>
      <c r="BJ747" s="19" t="s">
        <v>23</v>
      </c>
      <c r="BK747" s="204">
        <f>ROUND(I747*H747,2)</f>
        <v>0</v>
      </c>
      <c r="BL747" s="19" t="s">
        <v>258</v>
      </c>
      <c r="BM747" s="19" t="s">
        <v>1025</v>
      </c>
    </row>
    <row r="748" spans="2:65" s="12" customFormat="1">
      <c r="B748" s="207"/>
      <c r="C748" s="208"/>
      <c r="D748" s="205" t="s">
        <v>210</v>
      </c>
      <c r="E748" s="209" t="s">
        <v>22</v>
      </c>
      <c r="F748" s="210" t="s">
        <v>383</v>
      </c>
      <c r="G748" s="208"/>
      <c r="H748" s="211" t="s">
        <v>22</v>
      </c>
      <c r="I748" s="212"/>
      <c r="J748" s="208"/>
      <c r="K748" s="208"/>
      <c r="L748" s="213"/>
      <c r="M748" s="214"/>
      <c r="N748" s="215"/>
      <c r="O748" s="215"/>
      <c r="P748" s="215"/>
      <c r="Q748" s="215"/>
      <c r="R748" s="215"/>
      <c r="S748" s="215"/>
      <c r="T748" s="216"/>
      <c r="AT748" s="217" t="s">
        <v>210</v>
      </c>
      <c r="AU748" s="217" t="s">
        <v>83</v>
      </c>
      <c r="AV748" s="12" t="s">
        <v>23</v>
      </c>
      <c r="AW748" s="12" t="s">
        <v>38</v>
      </c>
      <c r="AX748" s="12" t="s">
        <v>75</v>
      </c>
      <c r="AY748" s="217" t="s">
        <v>195</v>
      </c>
    </row>
    <row r="749" spans="2:65" s="13" customFormat="1">
      <c r="B749" s="218"/>
      <c r="C749" s="219"/>
      <c r="D749" s="205" t="s">
        <v>210</v>
      </c>
      <c r="E749" s="220" t="s">
        <v>22</v>
      </c>
      <c r="F749" s="221" t="s">
        <v>609</v>
      </c>
      <c r="G749" s="219"/>
      <c r="H749" s="222">
        <v>4.2</v>
      </c>
      <c r="I749" s="223"/>
      <c r="J749" s="219"/>
      <c r="K749" s="219"/>
      <c r="L749" s="224"/>
      <c r="M749" s="225"/>
      <c r="N749" s="226"/>
      <c r="O749" s="226"/>
      <c r="P749" s="226"/>
      <c r="Q749" s="226"/>
      <c r="R749" s="226"/>
      <c r="S749" s="226"/>
      <c r="T749" s="227"/>
      <c r="AT749" s="228" t="s">
        <v>210</v>
      </c>
      <c r="AU749" s="228" t="s">
        <v>83</v>
      </c>
      <c r="AV749" s="13" t="s">
        <v>83</v>
      </c>
      <c r="AW749" s="13" t="s">
        <v>38</v>
      </c>
      <c r="AX749" s="13" t="s">
        <v>75</v>
      </c>
      <c r="AY749" s="228" t="s">
        <v>195</v>
      </c>
    </row>
    <row r="750" spans="2:65" s="14" customFormat="1">
      <c r="B750" s="229"/>
      <c r="C750" s="230"/>
      <c r="D750" s="205" t="s">
        <v>210</v>
      </c>
      <c r="E750" s="231" t="s">
        <v>22</v>
      </c>
      <c r="F750" s="232" t="s">
        <v>215</v>
      </c>
      <c r="G750" s="230"/>
      <c r="H750" s="233">
        <v>4.2</v>
      </c>
      <c r="I750" s="234"/>
      <c r="J750" s="230"/>
      <c r="K750" s="230"/>
      <c r="L750" s="235"/>
      <c r="M750" s="236"/>
      <c r="N750" s="237"/>
      <c r="O750" s="237"/>
      <c r="P750" s="237"/>
      <c r="Q750" s="237"/>
      <c r="R750" s="237"/>
      <c r="S750" s="237"/>
      <c r="T750" s="238"/>
      <c r="AT750" s="239" t="s">
        <v>210</v>
      </c>
      <c r="AU750" s="239" t="s">
        <v>83</v>
      </c>
      <c r="AV750" s="14" t="s">
        <v>216</v>
      </c>
      <c r="AW750" s="14" t="s">
        <v>38</v>
      </c>
      <c r="AX750" s="14" t="s">
        <v>75</v>
      </c>
      <c r="AY750" s="239" t="s">
        <v>195</v>
      </c>
    </row>
    <row r="751" spans="2:65" s="15" customFormat="1">
      <c r="B751" s="240"/>
      <c r="C751" s="241"/>
      <c r="D751" s="251" t="s">
        <v>210</v>
      </c>
      <c r="E751" s="252" t="s">
        <v>22</v>
      </c>
      <c r="F751" s="253" t="s">
        <v>217</v>
      </c>
      <c r="G751" s="241"/>
      <c r="H751" s="254">
        <v>4.2</v>
      </c>
      <c r="I751" s="245"/>
      <c r="J751" s="241"/>
      <c r="K751" s="241"/>
      <c r="L751" s="246"/>
      <c r="M751" s="247"/>
      <c r="N751" s="248"/>
      <c r="O751" s="248"/>
      <c r="P751" s="248"/>
      <c r="Q751" s="248"/>
      <c r="R751" s="248"/>
      <c r="S751" s="248"/>
      <c r="T751" s="249"/>
      <c r="AT751" s="250" t="s">
        <v>210</v>
      </c>
      <c r="AU751" s="250" t="s">
        <v>83</v>
      </c>
      <c r="AV751" s="15" t="s">
        <v>202</v>
      </c>
      <c r="AW751" s="15" t="s">
        <v>38</v>
      </c>
      <c r="AX751" s="15" t="s">
        <v>23</v>
      </c>
      <c r="AY751" s="250" t="s">
        <v>195</v>
      </c>
    </row>
    <row r="752" spans="2:65" s="1" customFormat="1" ht="20.399999999999999" customHeight="1">
      <c r="B752" s="36"/>
      <c r="C752" s="193" t="s">
        <v>1026</v>
      </c>
      <c r="D752" s="193" t="s">
        <v>198</v>
      </c>
      <c r="E752" s="194" t="s">
        <v>1027</v>
      </c>
      <c r="F752" s="195" t="s">
        <v>1028</v>
      </c>
      <c r="G752" s="196" t="s">
        <v>222</v>
      </c>
      <c r="H752" s="197">
        <v>125.05</v>
      </c>
      <c r="I752" s="198"/>
      <c r="J752" s="199">
        <f>ROUND(I752*H752,2)</f>
        <v>0</v>
      </c>
      <c r="K752" s="195" t="s">
        <v>223</v>
      </c>
      <c r="L752" s="56"/>
      <c r="M752" s="200" t="s">
        <v>22</v>
      </c>
      <c r="N752" s="201" t="s">
        <v>46</v>
      </c>
      <c r="O752" s="37"/>
      <c r="P752" s="202">
        <f>O752*H752</f>
        <v>0</v>
      </c>
      <c r="Q752" s="202">
        <v>2.9999999999999997E-4</v>
      </c>
      <c r="R752" s="202">
        <f>Q752*H752</f>
        <v>3.7514999999999993E-2</v>
      </c>
      <c r="S752" s="202">
        <v>0</v>
      </c>
      <c r="T752" s="203">
        <f>S752*H752</f>
        <v>0</v>
      </c>
      <c r="AR752" s="19" t="s">
        <v>258</v>
      </c>
      <c r="AT752" s="19" t="s">
        <v>198</v>
      </c>
      <c r="AU752" s="19" t="s">
        <v>83</v>
      </c>
      <c r="AY752" s="19" t="s">
        <v>195</v>
      </c>
      <c r="BE752" s="204">
        <f>IF(N752="základní",J752,0)</f>
        <v>0</v>
      </c>
      <c r="BF752" s="204">
        <f>IF(N752="snížená",J752,0)</f>
        <v>0</v>
      </c>
      <c r="BG752" s="204">
        <f>IF(N752="zákl. přenesená",J752,0)</f>
        <v>0</v>
      </c>
      <c r="BH752" s="204">
        <f>IF(N752="sníž. přenesená",J752,0)</f>
        <v>0</v>
      </c>
      <c r="BI752" s="204">
        <f>IF(N752="nulová",J752,0)</f>
        <v>0</v>
      </c>
      <c r="BJ752" s="19" t="s">
        <v>23</v>
      </c>
      <c r="BK752" s="204">
        <f>ROUND(I752*H752,2)</f>
        <v>0</v>
      </c>
      <c r="BL752" s="19" t="s">
        <v>258</v>
      </c>
      <c r="BM752" s="19" t="s">
        <v>1029</v>
      </c>
    </row>
    <row r="753" spans="2:65" s="1" customFormat="1" ht="48">
      <c r="B753" s="36"/>
      <c r="C753" s="58"/>
      <c r="D753" s="205" t="s">
        <v>225</v>
      </c>
      <c r="E753" s="58"/>
      <c r="F753" s="206" t="s">
        <v>1030</v>
      </c>
      <c r="G753" s="58"/>
      <c r="H753" s="58"/>
      <c r="I753" s="163"/>
      <c r="J753" s="58"/>
      <c r="K753" s="58"/>
      <c r="L753" s="56"/>
      <c r="M753" s="73"/>
      <c r="N753" s="37"/>
      <c r="O753" s="37"/>
      <c r="P753" s="37"/>
      <c r="Q753" s="37"/>
      <c r="R753" s="37"/>
      <c r="S753" s="37"/>
      <c r="T753" s="74"/>
      <c r="AT753" s="19" t="s">
        <v>225</v>
      </c>
      <c r="AU753" s="19" t="s">
        <v>83</v>
      </c>
    </row>
    <row r="754" spans="2:65" s="12" customFormat="1">
      <c r="B754" s="207"/>
      <c r="C754" s="208"/>
      <c r="D754" s="205" t="s">
        <v>210</v>
      </c>
      <c r="E754" s="209" t="s">
        <v>22</v>
      </c>
      <c r="F754" s="210" t="s">
        <v>383</v>
      </c>
      <c r="G754" s="208"/>
      <c r="H754" s="211" t="s">
        <v>22</v>
      </c>
      <c r="I754" s="212"/>
      <c r="J754" s="208"/>
      <c r="K754" s="208"/>
      <c r="L754" s="213"/>
      <c r="M754" s="214"/>
      <c r="N754" s="215"/>
      <c r="O754" s="215"/>
      <c r="P754" s="215"/>
      <c r="Q754" s="215"/>
      <c r="R754" s="215"/>
      <c r="S754" s="215"/>
      <c r="T754" s="216"/>
      <c r="AT754" s="217" t="s">
        <v>210</v>
      </c>
      <c r="AU754" s="217" t="s">
        <v>83</v>
      </c>
      <c r="AV754" s="12" t="s">
        <v>23</v>
      </c>
      <c r="AW754" s="12" t="s">
        <v>38</v>
      </c>
      <c r="AX754" s="12" t="s">
        <v>75</v>
      </c>
      <c r="AY754" s="217" t="s">
        <v>195</v>
      </c>
    </row>
    <row r="755" spans="2:65" s="13" customFormat="1">
      <c r="B755" s="218"/>
      <c r="C755" s="219"/>
      <c r="D755" s="205" t="s">
        <v>210</v>
      </c>
      <c r="E755" s="220" t="s">
        <v>22</v>
      </c>
      <c r="F755" s="221" t="s">
        <v>607</v>
      </c>
      <c r="G755" s="219"/>
      <c r="H755" s="222">
        <v>14.11</v>
      </c>
      <c r="I755" s="223"/>
      <c r="J755" s="219"/>
      <c r="K755" s="219"/>
      <c r="L755" s="224"/>
      <c r="M755" s="225"/>
      <c r="N755" s="226"/>
      <c r="O755" s="226"/>
      <c r="P755" s="226"/>
      <c r="Q755" s="226"/>
      <c r="R755" s="226"/>
      <c r="S755" s="226"/>
      <c r="T755" s="227"/>
      <c r="AT755" s="228" t="s">
        <v>210</v>
      </c>
      <c r="AU755" s="228" t="s">
        <v>83</v>
      </c>
      <c r="AV755" s="13" t="s">
        <v>83</v>
      </c>
      <c r="AW755" s="13" t="s">
        <v>38</v>
      </c>
      <c r="AX755" s="13" t="s">
        <v>75</v>
      </c>
      <c r="AY755" s="228" t="s">
        <v>195</v>
      </c>
    </row>
    <row r="756" spans="2:65" s="13" customFormat="1">
      <c r="B756" s="218"/>
      <c r="C756" s="219"/>
      <c r="D756" s="205" t="s">
        <v>210</v>
      </c>
      <c r="E756" s="220" t="s">
        <v>22</v>
      </c>
      <c r="F756" s="221" t="s">
        <v>422</v>
      </c>
      <c r="G756" s="219"/>
      <c r="H756" s="222">
        <v>64.400000000000006</v>
      </c>
      <c r="I756" s="223"/>
      <c r="J756" s="219"/>
      <c r="K756" s="219"/>
      <c r="L756" s="224"/>
      <c r="M756" s="225"/>
      <c r="N756" s="226"/>
      <c r="O756" s="226"/>
      <c r="P756" s="226"/>
      <c r="Q756" s="226"/>
      <c r="R756" s="226"/>
      <c r="S756" s="226"/>
      <c r="T756" s="227"/>
      <c r="AT756" s="228" t="s">
        <v>210</v>
      </c>
      <c r="AU756" s="228" t="s">
        <v>83</v>
      </c>
      <c r="AV756" s="13" t="s">
        <v>83</v>
      </c>
      <c r="AW756" s="13" t="s">
        <v>38</v>
      </c>
      <c r="AX756" s="13" t="s">
        <v>75</v>
      </c>
      <c r="AY756" s="228" t="s">
        <v>195</v>
      </c>
    </row>
    <row r="757" spans="2:65" s="13" customFormat="1">
      <c r="B757" s="218"/>
      <c r="C757" s="219"/>
      <c r="D757" s="205" t="s">
        <v>210</v>
      </c>
      <c r="E757" s="220" t="s">
        <v>22</v>
      </c>
      <c r="F757" s="221" t="s">
        <v>609</v>
      </c>
      <c r="G757" s="219"/>
      <c r="H757" s="222">
        <v>4.2</v>
      </c>
      <c r="I757" s="223"/>
      <c r="J757" s="219"/>
      <c r="K757" s="219"/>
      <c r="L757" s="224"/>
      <c r="M757" s="225"/>
      <c r="N757" s="226"/>
      <c r="O757" s="226"/>
      <c r="P757" s="226"/>
      <c r="Q757" s="226"/>
      <c r="R757" s="226"/>
      <c r="S757" s="226"/>
      <c r="T757" s="227"/>
      <c r="AT757" s="228" t="s">
        <v>210</v>
      </c>
      <c r="AU757" s="228" t="s">
        <v>83</v>
      </c>
      <c r="AV757" s="13" t="s">
        <v>83</v>
      </c>
      <c r="AW757" s="13" t="s">
        <v>38</v>
      </c>
      <c r="AX757" s="13" t="s">
        <v>75</v>
      </c>
      <c r="AY757" s="228" t="s">
        <v>195</v>
      </c>
    </row>
    <row r="758" spans="2:65" s="13" customFormat="1">
      <c r="B758" s="218"/>
      <c r="C758" s="219"/>
      <c r="D758" s="205" t="s">
        <v>210</v>
      </c>
      <c r="E758" s="220" t="s">
        <v>22</v>
      </c>
      <c r="F758" s="221" t="s">
        <v>559</v>
      </c>
      <c r="G758" s="219"/>
      <c r="H758" s="222">
        <v>13.2</v>
      </c>
      <c r="I758" s="223"/>
      <c r="J758" s="219"/>
      <c r="K758" s="219"/>
      <c r="L758" s="224"/>
      <c r="M758" s="225"/>
      <c r="N758" s="226"/>
      <c r="O758" s="226"/>
      <c r="P758" s="226"/>
      <c r="Q758" s="226"/>
      <c r="R758" s="226"/>
      <c r="S758" s="226"/>
      <c r="T758" s="227"/>
      <c r="AT758" s="228" t="s">
        <v>210</v>
      </c>
      <c r="AU758" s="228" t="s">
        <v>83</v>
      </c>
      <c r="AV758" s="13" t="s">
        <v>83</v>
      </c>
      <c r="AW758" s="13" t="s">
        <v>38</v>
      </c>
      <c r="AX758" s="13" t="s">
        <v>75</v>
      </c>
      <c r="AY758" s="228" t="s">
        <v>195</v>
      </c>
    </row>
    <row r="759" spans="2:65" s="13" customFormat="1">
      <c r="B759" s="218"/>
      <c r="C759" s="219"/>
      <c r="D759" s="205" t="s">
        <v>210</v>
      </c>
      <c r="E759" s="220" t="s">
        <v>22</v>
      </c>
      <c r="F759" s="221" t="s">
        <v>612</v>
      </c>
      <c r="G759" s="219"/>
      <c r="H759" s="222">
        <v>7.94</v>
      </c>
      <c r="I759" s="223"/>
      <c r="J759" s="219"/>
      <c r="K759" s="219"/>
      <c r="L759" s="224"/>
      <c r="M759" s="225"/>
      <c r="N759" s="226"/>
      <c r="O759" s="226"/>
      <c r="P759" s="226"/>
      <c r="Q759" s="226"/>
      <c r="R759" s="226"/>
      <c r="S759" s="226"/>
      <c r="T759" s="227"/>
      <c r="AT759" s="228" t="s">
        <v>210</v>
      </c>
      <c r="AU759" s="228" t="s">
        <v>83</v>
      </c>
      <c r="AV759" s="13" t="s">
        <v>83</v>
      </c>
      <c r="AW759" s="13" t="s">
        <v>38</v>
      </c>
      <c r="AX759" s="13" t="s">
        <v>75</v>
      </c>
      <c r="AY759" s="228" t="s">
        <v>195</v>
      </c>
    </row>
    <row r="760" spans="2:65" s="13" customFormat="1">
      <c r="B760" s="218"/>
      <c r="C760" s="219"/>
      <c r="D760" s="205" t="s">
        <v>210</v>
      </c>
      <c r="E760" s="220" t="s">
        <v>22</v>
      </c>
      <c r="F760" s="221" t="s">
        <v>613</v>
      </c>
      <c r="G760" s="219"/>
      <c r="H760" s="222">
        <v>8</v>
      </c>
      <c r="I760" s="223"/>
      <c r="J760" s="219"/>
      <c r="K760" s="219"/>
      <c r="L760" s="224"/>
      <c r="M760" s="225"/>
      <c r="N760" s="226"/>
      <c r="O760" s="226"/>
      <c r="P760" s="226"/>
      <c r="Q760" s="226"/>
      <c r="R760" s="226"/>
      <c r="S760" s="226"/>
      <c r="T760" s="227"/>
      <c r="AT760" s="228" t="s">
        <v>210</v>
      </c>
      <c r="AU760" s="228" t="s">
        <v>83</v>
      </c>
      <c r="AV760" s="13" t="s">
        <v>83</v>
      </c>
      <c r="AW760" s="13" t="s">
        <v>38</v>
      </c>
      <c r="AX760" s="13" t="s">
        <v>75</v>
      </c>
      <c r="AY760" s="228" t="s">
        <v>195</v>
      </c>
    </row>
    <row r="761" spans="2:65" s="13" customFormat="1">
      <c r="B761" s="218"/>
      <c r="C761" s="219"/>
      <c r="D761" s="205" t="s">
        <v>210</v>
      </c>
      <c r="E761" s="220" t="s">
        <v>22</v>
      </c>
      <c r="F761" s="221" t="s">
        <v>560</v>
      </c>
      <c r="G761" s="219"/>
      <c r="H761" s="222">
        <v>13.2</v>
      </c>
      <c r="I761" s="223"/>
      <c r="J761" s="219"/>
      <c r="K761" s="219"/>
      <c r="L761" s="224"/>
      <c r="M761" s="225"/>
      <c r="N761" s="226"/>
      <c r="O761" s="226"/>
      <c r="P761" s="226"/>
      <c r="Q761" s="226"/>
      <c r="R761" s="226"/>
      <c r="S761" s="226"/>
      <c r="T761" s="227"/>
      <c r="AT761" s="228" t="s">
        <v>210</v>
      </c>
      <c r="AU761" s="228" t="s">
        <v>83</v>
      </c>
      <c r="AV761" s="13" t="s">
        <v>83</v>
      </c>
      <c r="AW761" s="13" t="s">
        <v>38</v>
      </c>
      <c r="AX761" s="13" t="s">
        <v>75</v>
      </c>
      <c r="AY761" s="228" t="s">
        <v>195</v>
      </c>
    </row>
    <row r="762" spans="2:65" s="14" customFormat="1">
      <c r="B762" s="229"/>
      <c r="C762" s="230"/>
      <c r="D762" s="205" t="s">
        <v>210</v>
      </c>
      <c r="E762" s="231" t="s">
        <v>22</v>
      </c>
      <c r="F762" s="232" t="s">
        <v>215</v>
      </c>
      <c r="G762" s="230"/>
      <c r="H762" s="233">
        <v>125.05</v>
      </c>
      <c r="I762" s="234"/>
      <c r="J762" s="230"/>
      <c r="K762" s="230"/>
      <c r="L762" s="235"/>
      <c r="M762" s="236"/>
      <c r="N762" s="237"/>
      <c r="O762" s="237"/>
      <c r="P762" s="237"/>
      <c r="Q762" s="237"/>
      <c r="R762" s="237"/>
      <c r="S762" s="237"/>
      <c r="T762" s="238"/>
      <c r="AT762" s="239" t="s">
        <v>210</v>
      </c>
      <c r="AU762" s="239" t="s">
        <v>83</v>
      </c>
      <c r="AV762" s="14" t="s">
        <v>216</v>
      </c>
      <c r="AW762" s="14" t="s">
        <v>38</v>
      </c>
      <c r="AX762" s="14" t="s">
        <v>75</v>
      </c>
      <c r="AY762" s="239" t="s">
        <v>195</v>
      </c>
    </row>
    <row r="763" spans="2:65" s="15" customFormat="1">
      <c r="B763" s="240"/>
      <c r="C763" s="241"/>
      <c r="D763" s="251" t="s">
        <v>210</v>
      </c>
      <c r="E763" s="252" t="s">
        <v>22</v>
      </c>
      <c r="F763" s="253" t="s">
        <v>217</v>
      </c>
      <c r="G763" s="241"/>
      <c r="H763" s="254">
        <v>125.05</v>
      </c>
      <c r="I763" s="245"/>
      <c r="J763" s="241"/>
      <c r="K763" s="241"/>
      <c r="L763" s="246"/>
      <c r="M763" s="247"/>
      <c r="N763" s="248"/>
      <c r="O763" s="248"/>
      <c r="P763" s="248"/>
      <c r="Q763" s="248"/>
      <c r="R763" s="248"/>
      <c r="S763" s="248"/>
      <c r="T763" s="249"/>
      <c r="AT763" s="250" t="s">
        <v>210</v>
      </c>
      <c r="AU763" s="250" t="s">
        <v>83</v>
      </c>
      <c r="AV763" s="15" t="s">
        <v>202</v>
      </c>
      <c r="AW763" s="15" t="s">
        <v>38</v>
      </c>
      <c r="AX763" s="15" t="s">
        <v>23</v>
      </c>
      <c r="AY763" s="250" t="s">
        <v>195</v>
      </c>
    </row>
    <row r="764" spans="2:65" s="1" customFormat="1" ht="20.399999999999999" customHeight="1">
      <c r="B764" s="36"/>
      <c r="C764" s="193" t="s">
        <v>1031</v>
      </c>
      <c r="D764" s="193" t="s">
        <v>198</v>
      </c>
      <c r="E764" s="194" t="s">
        <v>1032</v>
      </c>
      <c r="F764" s="195" t="s">
        <v>1033</v>
      </c>
      <c r="G764" s="196" t="s">
        <v>242</v>
      </c>
      <c r="H764" s="197">
        <v>4.21</v>
      </c>
      <c r="I764" s="198"/>
      <c r="J764" s="199">
        <f>ROUND(I764*H764,2)</f>
        <v>0</v>
      </c>
      <c r="K764" s="195" t="s">
        <v>223</v>
      </c>
      <c r="L764" s="56"/>
      <c r="M764" s="200" t="s">
        <v>22</v>
      </c>
      <c r="N764" s="201" t="s">
        <v>46</v>
      </c>
      <c r="O764" s="37"/>
      <c r="P764" s="202">
        <f>O764*H764</f>
        <v>0</v>
      </c>
      <c r="Q764" s="202">
        <v>0</v>
      </c>
      <c r="R764" s="202">
        <f>Q764*H764</f>
        <v>0</v>
      </c>
      <c r="S764" s="202">
        <v>0</v>
      </c>
      <c r="T764" s="203">
        <f>S764*H764</f>
        <v>0</v>
      </c>
      <c r="AR764" s="19" t="s">
        <v>258</v>
      </c>
      <c r="AT764" s="19" t="s">
        <v>198</v>
      </c>
      <c r="AU764" s="19" t="s">
        <v>83</v>
      </c>
      <c r="AY764" s="19" t="s">
        <v>195</v>
      </c>
      <c r="BE764" s="204">
        <f>IF(N764="základní",J764,0)</f>
        <v>0</v>
      </c>
      <c r="BF764" s="204">
        <f>IF(N764="snížená",J764,0)</f>
        <v>0</v>
      </c>
      <c r="BG764" s="204">
        <f>IF(N764="zákl. přenesená",J764,0)</f>
        <v>0</v>
      </c>
      <c r="BH764" s="204">
        <f>IF(N764="sníž. přenesená",J764,0)</f>
        <v>0</v>
      </c>
      <c r="BI764" s="204">
        <f>IF(N764="nulová",J764,0)</f>
        <v>0</v>
      </c>
      <c r="BJ764" s="19" t="s">
        <v>23</v>
      </c>
      <c r="BK764" s="204">
        <f>ROUND(I764*H764,2)</f>
        <v>0</v>
      </c>
      <c r="BL764" s="19" t="s">
        <v>258</v>
      </c>
      <c r="BM764" s="19" t="s">
        <v>1034</v>
      </c>
    </row>
    <row r="765" spans="2:65" s="1" customFormat="1" ht="120">
      <c r="B765" s="36"/>
      <c r="C765" s="58"/>
      <c r="D765" s="205" t="s">
        <v>225</v>
      </c>
      <c r="E765" s="58"/>
      <c r="F765" s="206" t="s">
        <v>768</v>
      </c>
      <c r="G765" s="58"/>
      <c r="H765" s="58"/>
      <c r="I765" s="163"/>
      <c r="J765" s="58"/>
      <c r="K765" s="58"/>
      <c r="L765" s="56"/>
      <c r="M765" s="73"/>
      <c r="N765" s="37"/>
      <c r="O765" s="37"/>
      <c r="P765" s="37"/>
      <c r="Q765" s="37"/>
      <c r="R765" s="37"/>
      <c r="S765" s="37"/>
      <c r="T765" s="74"/>
      <c r="AT765" s="19" t="s">
        <v>225</v>
      </c>
      <c r="AU765" s="19" t="s">
        <v>83</v>
      </c>
    </row>
    <row r="766" spans="2:65" s="11" customFormat="1" ht="29.85" customHeight="1">
      <c r="B766" s="176"/>
      <c r="C766" s="177"/>
      <c r="D766" s="190" t="s">
        <v>74</v>
      </c>
      <c r="E766" s="191" t="s">
        <v>1035</v>
      </c>
      <c r="F766" s="191" t="s">
        <v>1036</v>
      </c>
      <c r="G766" s="177"/>
      <c r="H766" s="177"/>
      <c r="I766" s="180"/>
      <c r="J766" s="192">
        <f>BK766</f>
        <v>0</v>
      </c>
      <c r="K766" s="177"/>
      <c r="L766" s="182"/>
      <c r="M766" s="183"/>
      <c r="N766" s="184"/>
      <c r="O766" s="184"/>
      <c r="P766" s="185">
        <f>SUM(P767:P817)</f>
        <v>0</v>
      </c>
      <c r="Q766" s="184"/>
      <c r="R766" s="185">
        <f>SUM(R767:R817)</f>
        <v>0.22932152</v>
      </c>
      <c r="S766" s="184"/>
      <c r="T766" s="186">
        <f>SUM(T767:T817)</f>
        <v>0.17665</v>
      </c>
      <c r="AR766" s="187" t="s">
        <v>83</v>
      </c>
      <c r="AT766" s="188" t="s">
        <v>74</v>
      </c>
      <c r="AU766" s="188" t="s">
        <v>23</v>
      </c>
      <c r="AY766" s="187" t="s">
        <v>195</v>
      </c>
      <c r="BK766" s="189">
        <f>SUM(BK767:BK817)</f>
        <v>0</v>
      </c>
    </row>
    <row r="767" spans="2:65" s="1" customFormat="1" ht="20.399999999999999" customHeight="1">
      <c r="B767" s="36"/>
      <c r="C767" s="193" t="s">
        <v>1037</v>
      </c>
      <c r="D767" s="193" t="s">
        <v>198</v>
      </c>
      <c r="E767" s="194" t="s">
        <v>1038</v>
      </c>
      <c r="F767" s="195" t="s">
        <v>1039</v>
      </c>
      <c r="G767" s="196" t="s">
        <v>222</v>
      </c>
      <c r="H767" s="197">
        <v>80.22</v>
      </c>
      <c r="I767" s="198"/>
      <c r="J767" s="199">
        <f>ROUND(I767*H767,2)</f>
        <v>0</v>
      </c>
      <c r="K767" s="195" t="s">
        <v>223</v>
      </c>
      <c r="L767" s="56"/>
      <c r="M767" s="200" t="s">
        <v>22</v>
      </c>
      <c r="N767" s="201" t="s">
        <v>46</v>
      </c>
      <c r="O767" s="37"/>
      <c r="P767" s="202">
        <f>O767*H767</f>
        <v>0</v>
      </c>
      <c r="Q767" s="202">
        <v>0</v>
      </c>
      <c r="R767" s="202">
        <f>Q767*H767</f>
        <v>0</v>
      </c>
      <c r="S767" s="202">
        <v>0</v>
      </c>
      <c r="T767" s="203">
        <f>S767*H767</f>
        <v>0</v>
      </c>
      <c r="AR767" s="19" t="s">
        <v>258</v>
      </c>
      <c r="AT767" s="19" t="s">
        <v>198</v>
      </c>
      <c r="AU767" s="19" t="s">
        <v>83</v>
      </c>
      <c r="AY767" s="19" t="s">
        <v>195</v>
      </c>
      <c r="BE767" s="204">
        <f>IF(N767="základní",J767,0)</f>
        <v>0</v>
      </c>
      <c r="BF767" s="204">
        <f>IF(N767="snížená",J767,0)</f>
        <v>0</v>
      </c>
      <c r="BG767" s="204">
        <f>IF(N767="zákl. přenesená",J767,0)</f>
        <v>0</v>
      </c>
      <c r="BH767" s="204">
        <f>IF(N767="sníž. přenesená",J767,0)</f>
        <v>0</v>
      </c>
      <c r="BI767" s="204">
        <f>IF(N767="nulová",J767,0)</f>
        <v>0</v>
      </c>
      <c r="BJ767" s="19" t="s">
        <v>23</v>
      </c>
      <c r="BK767" s="204">
        <f>ROUND(I767*H767,2)</f>
        <v>0</v>
      </c>
      <c r="BL767" s="19" t="s">
        <v>258</v>
      </c>
      <c r="BM767" s="19" t="s">
        <v>1040</v>
      </c>
    </row>
    <row r="768" spans="2:65" s="1" customFormat="1" ht="60">
      <c r="B768" s="36"/>
      <c r="C768" s="58"/>
      <c r="D768" s="205" t="s">
        <v>225</v>
      </c>
      <c r="E768" s="58"/>
      <c r="F768" s="206" t="s">
        <v>1041</v>
      </c>
      <c r="G768" s="58"/>
      <c r="H768" s="58"/>
      <c r="I768" s="163"/>
      <c r="J768" s="58"/>
      <c r="K768" s="58"/>
      <c r="L768" s="56"/>
      <c r="M768" s="73"/>
      <c r="N768" s="37"/>
      <c r="O768" s="37"/>
      <c r="P768" s="37"/>
      <c r="Q768" s="37"/>
      <c r="R768" s="37"/>
      <c r="S768" s="37"/>
      <c r="T768" s="74"/>
      <c r="AT768" s="19" t="s">
        <v>225</v>
      </c>
      <c r="AU768" s="19" t="s">
        <v>83</v>
      </c>
    </row>
    <row r="769" spans="2:65" s="12" customFormat="1">
      <c r="B769" s="207"/>
      <c r="C769" s="208"/>
      <c r="D769" s="205" t="s">
        <v>210</v>
      </c>
      <c r="E769" s="209" t="s">
        <v>22</v>
      </c>
      <c r="F769" s="210" t="s">
        <v>383</v>
      </c>
      <c r="G769" s="208"/>
      <c r="H769" s="211" t="s">
        <v>22</v>
      </c>
      <c r="I769" s="212"/>
      <c r="J769" s="208"/>
      <c r="K769" s="208"/>
      <c r="L769" s="213"/>
      <c r="M769" s="214"/>
      <c r="N769" s="215"/>
      <c r="O769" s="215"/>
      <c r="P769" s="215"/>
      <c r="Q769" s="215"/>
      <c r="R769" s="215"/>
      <c r="S769" s="215"/>
      <c r="T769" s="216"/>
      <c r="AT769" s="217" t="s">
        <v>210</v>
      </c>
      <c r="AU769" s="217" t="s">
        <v>83</v>
      </c>
      <c r="AV769" s="12" t="s">
        <v>23</v>
      </c>
      <c r="AW769" s="12" t="s">
        <v>38</v>
      </c>
      <c r="AX769" s="12" t="s">
        <v>75</v>
      </c>
      <c r="AY769" s="217" t="s">
        <v>195</v>
      </c>
    </row>
    <row r="770" spans="2:65" s="13" customFormat="1">
      <c r="B770" s="218"/>
      <c r="C770" s="219"/>
      <c r="D770" s="205" t="s">
        <v>210</v>
      </c>
      <c r="E770" s="220" t="s">
        <v>22</v>
      </c>
      <c r="F770" s="221" t="s">
        <v>608</v>
      </c>
      <c r="G770" s="219"/>
      <c r="H770" s="222">
        <v>12.08</v>
      </c>
      <c r="I770" s="223"/>
      <c r="J770" s="219"/>
      <c r="K770" s="219"/>
      <c r="L770" s="224"/>
      <c r="M770" s="225"/>
      <c r="N770" s="226"/>
      <c r="O770" s="226"/>
      <c r="P770" s="226"/>
      <c r="Q770" s="226"/>
      <c r="R770" s="226"/>
      <c r="S770" s="226"/>
      <c r="T770" s="227"/>
      <c r="AT770" s="228" t="s">
        <v>210</v>
      </c>
      <c r="AU770" s="228" t="s">
        <v>83</v>
      </c>
      <c r="AV770" s="13" t="s">
        <v>83</v>
      </c>
      <c r="AW770" s="13" t="s">
        <v>38</v>
      </c>
      <c r="AX770" s="13" t="s">
        <v>75</v>
      </c>
      <c r="AY770" s="228" t="s">
        <v>195</v>
      </c>
    </row>
    <row r="771" spans="2:65" s="13" customFormat="1">
      <c r="B771" s="218"/>
      <c r="C771" s="219"/>
      <c r="D771" s="205" t="s">
        <v>210</v>
      </c>
      <c r="E771" s="220" t="s">
        <v>22</v>
      </c>
      <c r="F771" s="221" t="s">
        <v>610</v>
      </c>
      <c r="G771" s="219"/>
      <c r="H771" s="222">
        <v>8.9</v>
      </c>
      <c r="I771" s="223"/>
      <c r="J771" s="219"/>
      <c r="K771" s="219"/>
      <c r="L771" s="224"/>
      <c r="M771" s="225"/>
      <c r="N771" s="226"/>
      <c r="O771" s="226"/>
      <c r="P771" s="226"/>
      <c r="Q771" s="226"/>
      <c r="R771" s="226"/>
      <c r="S771" s="226"/>
      <c r="T771" s="227"/>
      <c r="AT771" s="228" t="s">
        <v>210</v>
      </c>
      <c r="AU771" s="228" t="s">
        <v>83</v>
      </c>
      <c r="AV771" s="13" t="s">
        <v>83</v>
      </c>
      <c r="AW771" s="13" t="s">
        <v>38</v>
      </c>
      <c r="AX771" s="13" t="s">
        <v>75</v>
      </c>
      <c r="AY771" s="228" t="s">
        <v>195</v>
      </c>
    </row>
    <row r="772" spans="2:65" s="13" customFormat="1">
      <c r="B772" s="218"/>
      <c r="C772" s="219"/>
      <c r="D772" s="205" t="s">
        <v>210</v>
      </c>
      <c r="E772" s="220" t="s">
        <v>22</v>
      </c>
      <c r="F772" s="221" t="s">
        <v>611</v>
      </c>
      <c r="G772" s="219"/>
      <c r="H772" s="222">
        <v>28.77</v>
      </c>
      <c r="I772" s="223"/>
      <c r="J772" s="219"/>
      <c r="K772" s="219"/>
      <c r="L772" s="224"/>
      <c r="M772" s="225"/>
      <c r="N772" s="226"/>
      <c r="O772" s="226"/>
      <c r="P772" s="226"/>
      <c r="Q772" s="226"/>
      <c r="R772" s="226"/>
      <c r="S772" s="226"/>
      <c r="T772" s="227"/>
      <c r="AT772" s="228" t="s">
        <v>210</v>
      </c>
      <c r="AU772" s="228" t="s">
        <v>83</v>
      </c>
      <c r="AV772" s="13" t="s">
        <v>83</v>
      </c>
      <c r="AW772" s="13" t="s">
        <v>38</v>
      </c>
      <c r="AX772" s="13" t="s">
        <v>75</v>
      </c>
      <c r="AY772" s="228" t="s">
        <v>195</v>
      </c>
    </row>
    <row r="773" spans="2:65" s="13" customFormat="1">
      <c r="B773" s="218"/>
      <c r="C773" s="219"/>
      <c r="D773" s="205" t="s">
        <v>210</v>
      </c>
      <c r="E773" s="220" t="s">
        <v>22</v>
      </c>
      <c r="F773" s="221" t="s">
        <v>614</v>
      </c>
      <c r="G773" s="219"/>
      <c r="H773" s="222">
        <v>30.47</v>
      </c>
      <c r="I773" s="223"/>
      <c r="J773" s="219"/>
      <c r="K773" s="219"/>
      <c r="L773" s="224"/>
      <c r="M773" s="225"/>
      <c r="N773" s="226"/>
      <c r="O773" s="226"/>
      <c r="P773" s="226"/>
      <c r="Q773" s="226"/>
      <c r="R773" s="226"/>
      <c r="S773" s="226"/>
      <c r="T773" s="227"/>
      <c r="AT773" s="228" t="s">
        <v>210</v>
      </c>
      <c r="AU773" s="228" t="s">
        <v>83</v>
      </c>
      <c r="AV773" s="13" t="s">
        <v>83</v>
      </c>
      <c r="AW773" s="13" t="s">
        <v>38</v>
      </c>
      <c r="AX773" s="13" t="s">
        <v>75</v>
      </c>
      <c r="AY773" s="228" t="s">
        <v>195</v>
      </c>
    </row>
    <row r="774" spans="2:65" s="14" customFormat="1">
      <c r="B774" s="229"/>
      <c r="C774" s="230"/>
      <c r="D774" s="205" t="s">
        <v>210</v>
      </c>
      <c r="E774" s="231" t="s">
        <v>22</v>
      </c>
      <c r="F774" s="232" t="s">
        <v>215</v>
      </c>
      <c r="G774" s="230"/>
      <c r="H774" s="233">
        <v>80.22</v>
      </c>
      <c r="I774" s="234"/>
      <c r="J774" s="230"/>
      <c r="K774" s="230"/>
      <c r="L774" s="235"/>
      <c r="M774" s="236"/>
      <c r="N774" s="237"/>
      <c r="O774" s="237"/>
      <c r="P774" s="237"/>
      <c r="Q774" s="237"/>
      <c r="R774" s="237"/>
      <c r="S774" s="237"/>
      <c r="T774" s="238"/>
      <c r="AT774" s="239" t="s">
        <v>210</v>
      </c>
      <c r="AU774" s="239" t="s">
        <v>83</v>
      </c>
      <c r="AV774" s="14" t="s">
        <v>216</v>
      </c>
      <c r="AW774" s="14" t="s">
        <v>38</v>
      </c>
      <c r="AX774" s="14" t="s">
        <v>75</v>
      </c>
      <c r="AY774" s="239" t="s">
        <v>195</v>
      </c>
    </row>
    <row r="775" spans="2:65" s="15" customFormat="1">
      <c r="B775" s="240"/>
      <c r="C775" s="241"/>
      <c r="D775" s="251" t="s">
        <v>210</v>
      </c>
      <c r="E775" s="252" t="s">
        <v>22</v>
      </c>
      <c r="F775" s="253" t="s">
        <v>217</v>
      </c>
      <c r="G775" s="241"/>
      <c r="H775" s="254">
        <v>80.22</v>
      </c>
      <c r="I775" s="245"/>
      <c r="J775" s="241"/>
      <c r="K775" s="241"/>
      <c r="L775" s="246"/>
      <c r="M775" s="247"/>
      <c r="N775" s="248"/>
      <c r="O775" s="248"/>
      <c r="P775" s="248"/>
      <c r="Q775" s="248"/>
      <c r="R775" s="248"/>
      <c r="S775" s="248"/>
      <c r="T775" s="249"/>
      <c r="AT775" s="250" t="s">
        <v>210</v>
      </c>
      <c r="AU775" s="250" t="s">
        <v>83</v>
      </c>
      <c r="AV775" s="15" t="s">
        <v>202</v>
      </c>
      <c r="AW775" s="15" t="s">
        <v>38</v>
      </c>
      <c r="AX775" s="15" t="s">
        <v>23</v>
      </c>
      <c r="AY775" s="250" t="s">
        <v>195</v>
      </c>
    </row>
    <row r="776" spans="2:65" s="1" customFormat="1" ht="20.399999999999999" customHeight="1">
      <c r="B776" s="36"/>
      <c r="C776" s="193" t="s">
        <v>1042</v>
      </c>
      <c r="D776" s="193" t="s">
        <v>198</v>
      </c>
      <c r="E776" s="194" t="s">
        <v>1043</v>
      </c>
      <c r="F776" s="195" t="s">
        <v>1044</v>
      </c>
      <c r="G776" s="196" t="s">
        <v>222</v>
      </c>
      <c r="H776" s="197">
        <v>80.22</v>
      </c>
      <c r="I776" s="198"/>
      <c r="J776" s="199">
        <f>ROUND(I776*H776,2)</f>
        <v>0</v>
      </c>
      <c r="K776" s="195" t="s">
        <v>223</v>
      </c>
      <c r="L776" s="56"/>
      <c r="M776" s="200" t="s">
        <v>22</v>
      </c>
      <c r="N776" s="201" t="s">
        <v>46</v>
      </c>
      <c r="O776" s="37"/>
      <c r="P776" s="202">
        <f>O776*H776</f>
        <v>0</v>
      </c>
      <c r="Q776" s="202">
        <v>5.0000000000000001E-4</v>
      </c>
      <c r="R776" s="202">
        <f>Q776*H776</f>
        <v>4.011E-2</v>
      </c>
      <c r="S776" s="202">
        <v>0</v>
      </c>
      <c r="T776" s="203">
        <f>S776*H776</f>
        <v>0</v>
      </c>
      <c r="AR776" s="19" t="s">
        <v>258</v>
      </c>
      <c r="AT776" s="19" t="s">
        <v>198</v>
      </c>
      <c r="AU776" s="19" t="s">
        <v>83</v>
      </c>
      <c r="AY776" s="19" t="s">
        <v>195</v>
      </c>
      <c r="BE776" s="204">
        <f>IF(N776="základní",J776,0)</f>
        <v>0</v>
      </c>
      <c r="BF776" s="204">
        <f>IF(N776="snížená",J776,0)</f>
        <v>0</v>
      </c>
      <c r="BG776" s="204">
        <f>IF(N776="zákl. přenesená",J776,0)</f>
        <v>0</v>
      </c>
      <c r="BH776" s="204">
        <f>IF(N776="sníž. přenesená",J776,0)</f>
        <v>0</v>
      </c>
      <c r="BI776" s="204">
        <f>IF(N776="nulová",J776,0)</f>
        <v>0</v>
      </c>
      <c r="BJ776" s="19" t="s">
        <v>23</v>
      </c>
      <c r="BK776" s="204">
        <f>ROUND(I776*H776,2)</f>
        <v>0</v>
      </c>
      <c r="BL776" s="19" t="s">
        <v>258</v>
      </c>
      <c r="BM776" s="19" t="s">
        <v>1045</v>
      </c>
    </row>
    <row r="777" spans="2:65" s="1" customFormat="1" ht="60">
      <c r="B777" s="36"/>
      <c r="C777" s="58"/>
      <c r="D777" s="205" t="s">
        <v>225</v>
      </c>
      <c r="E777" s="58"/>
      <c r="F777" s="206" t="s">
        <v>1041</v>
      </c>
      <c r="G777" s="58"/>
      <c r="H777" s="58"/>
      <c r="I777" s="163"/>
      <c r="J777" s="58"/>
      <c r="K777" s="58"/>
      <c r="L777" s="56"/>
      <c r="M777" s="73"/>
      <c r="N777" s="37"/>
      <c r="O777" s="37"/>
      <c r="P777" s="37"/>
      <c r="Q777" s="37"/>
      <c r="R777" s="37"/>
      <c r="S777" s="37"/>
      <c r="T777" s="74"/>
      <c r="AT777" s="19" t="s">
        <v>225</v>
      </c>
      <c r="AU777" s="19" t="s">
        <v>83</v>
      </c>
    </row>
    <row r="778" spans="2:65" s="12" customFormat="1">
      <c r="B778" s="207"/>
      <c r="C778" s="208"/>
      <c r="D778" s="205" t="s">
        <v>210</v>
      </c>
      <c r="E778" s="209" t="s">
        <v>22</v>
      </c>
      <c r="F778" s="210" t="s">
        <v>383</v>
      </c>
      <c r="G778" s="208"/>
      <c r="H778" s="211" t="s">
        <v>22</v>
      </c>
      <c r="I778" s="212"/>
      <c r="J778" s="208"/>
      <c r="K778" s="208"/>
      <c r="L778" s="213"/>
      <c r="M778" s="214"/>
      <c r="N778" s="215"/>
      <c r="O778" s="215"/>
      <c r="P778" s="215"/>
      <c r="Q778" s="215"/>
      <c r="R778" s="215"/>
      <c r="S778" s="215"/>
      <c r="T778" s="216"/>
      <c r="AT778" s="217" t="s">
        <v>210</v>
      </c>
      <c r="AU778" s="217" t="s">
        <v>83</v>
      </c>
      <c r="AV778" s="12" t="s">
        <v>23</v>
      </c>
      <c r="AW778" s="12" t="s">
        <v>38</v>
      </c>
      <c r="AX778" s="12" t="s">
        <v>75</v>
      </c>
      <c r="AY778" s="217" t="s">
        <v>195</v>
      </c>
    </row>
    <row r="779" spans="2:65" s="13" customFormat="1">
      <c r="B779" s="218"/>
      <c r="C779" s="219"/>
      <c r="D779" s="205" t="s">
        <v>210</v>
      </c>
      <c r="E779" s="220" t="s">
        <v>22</v>
      </c>
      <c r="F779" s="221" t="s">
        <v>608</v>
      </c>
      <c r="G779" s="219"/>
      <c r="H779" s="222">
        <v>12.08</v>
      </c>
      <c r="I779" s="223"/>
      <c r="J779" s="219"/>
      <c r="K779" s="219"/>
      <c r="L779" s="224"/>
      <c r="M779" s="225"/>
      <c r="N779" s="226"/>
      <c r="O779" s="226"/>
      <c r="P779" s="226"/>
      <c r="Q779" s="226"/>
      <c r="R779" s="226"/>
      <c r="S779" s="226"/>
      <c r="T779" s="227"/>
      <c r="AT779" s="228" t="s">
        <v>210</v>
      </c>
      <c r="AU779" s="228" t="s">
        <v>83</v>
      </c>
      <c r="AV779" s="13" t="s">
        <v>83</v>
      </c>
      <c r="AW779" s="13" t="s">
        <v>38</v>
      </c>
      <c r="AX779" s="13" t="s">
        <v>75</v>
      </c>
      <c r="AY779" s="228" t="s">
        <v>195</v>
      </c>
    </row>
    <row r="780" spans="2:65" s="13" customFormat="1">
      <c r="B780" s="218"/>
      <c r="C780" s="219"/>
      <c r="D780" s="205" t="s">
        <v>210</v>
      </c>
      <c r="E780" s="220" t="s">
        <v>22</v>
      </c>
      <c r="F780" s="221" t="s">
        <v>610</v>
      </c>
      <c r="G780" s="219"/>
      <c r="H780" s="222">
        <v>8.9</v>
      </c>
      <c r="I780" s="223"/>
      <c r="J780" s="219"/>
      <c r="K780" s="219"/>
      <c r="L780" s="224"/>
      <c r="M780" s="225"/>
      <c r="N780" s="226"/>
      <c r="O780" s="226"/>
      <c r="P780" s="226"/>
      <c r="Q780" s="226"/>
      <c r="R780" s="226"/>
      <c r="S780" s="226"/>
      <c r="T780" s="227"/>
      <c r="AT780" s="228" t="s">
        <v>210</v>
      </c>
      <c r="AU780" s="228" t="s">
        <v>83</v>
      </c>
      <c r="AV780" s="13" t="s">
        <v>83</v>
      </c>
      <c r="AW780" s="13" t="s">
        <v>38</v>
      </c>
      <c r="AX780" s="13" t="s">
        <v>75</v>
      </c>
      <c r="AY780" s="228" t="s">
        <v>195</v>
      </c>
    </row>
    <row r="781" spans="2:65" s="13" customFormat="1">
      <c r="B781" s="218"/>
      <c r="C781" s="219"/>
      <c r="D781" s="205" t="s">
        <v>210</v>
      </c>
      <c r="E781" s="220" t="s">
        <v>22</v>
      </c>
      <c r="F781" s="221" t="s">
        <v>611</v>
      </c>
      <c r="G781" s="219"/>
      <c r="H781" s="222">
        <v>28.77</v>
      </c>
      <c r="I781" s="223"/>
      <c r="J781" s="219"/>
      <c r="K781" s="219"/>
      <c r="L781" s="224"/>
      <c r="M781" s="225"/>
      <c r="N781" s="226"/>
      <c r="O781" s="226"/>
      <c r="P781" s="226"/>
      <c r="Q781" s="226"/>
      <c r="R781" s="226"/>
      <c r="S781" s="226"/>
      <c r="T781" s="227"/>
      <c r="AT781" s="228" t="s">
        <v>210</v>
      </c>
      <c r="AU781" s="228" t="s">
        <v>83</v>
      </c>
      <c r="AV781" s="13" t="s">
        <v>83</v>
      </c>
      <c r="AW781" s="13" t="s">
        <v>38</v>
      </c>
      <c r="AX781" s="13" t="s">
        <v>75</v>
      </c>
      <c r="AY781" s="228" t="s">
        <v>195</v>
      </c>
    </row>
    <row r="782" spans="2:65" s="13" customFormat="1">
      <c r="B782" s="218"/>
      <c r="C782" s="219"/>
      <c r="D782" s="205" t="s">
        <v>210</v>
      </c>
      <c r="E782" s="220" t="s">
        <v>22</v>
      </c>
      <c r="F782" s="221" t="s">
        <v>614</v>
      </c>
      <c r="G782" s="219"/>
      <c r="H782" s="222">
        <v>30.47</v>
      </c>
      <c r="I782" s="223"/>
      <c r="J782" s="219"/>
      <c r="K782" s="219"/>
      <c r="L782" s="224"/>
      <c r="M782" s="225"/>
      <c r="N782" s="226"/>
      <c r="O782" s="226"/>
      <c r="P782" s="226"/>
      <c r="Q782" s="226"/>
      <c r="R782" s="226"/>
      <c r="S782" s="226"/>
      <c r="T782" s="227"/>
      <c r="AT782" s="228" t="s">
        <v>210</v>
      </c>
      <c r="AU782" s="228" t="s">
        <v>83</v>
      </c>
      <c r="AV782" s="13" t="s">
        <v>83</v>
      </c>
      <c r="AW782" s="13" t="s">
        <v>38</v>
      </c>
      <c r="AX782" s="13" t="s">
        <v>75</v>
      </c>
      <c r="AY782" s="228" t="s">
        <v>195</v>
      </c>
    </row>
    <row r="783" spans="2:65" s="14" customFormat="1">
      <c r="B783" s="229"/>
      <c r="C783" s="230"/>
      <c r="D783" s="205" t="s">
        <v>210</v>
      </c>
      <c r="E783" s="231" t="s">
        <v>22</v>
      </c>
      <c r="F783" s="232" t="s">
        <v>215</v>
      </c>
      <c r="G783" s="230"/>
      <c r="H783" s="233">
        <v>80.22</v>
      </c>
      <c r="I783" s="234"/>
      <c r="J783" s="230"/>
      <c r="K783" s="230"/>
      <c r="L783" s="235"/>
      <c r="M783" s="236"/>
      <c r="N783" s="237"/>
      <c r="O783" s="237"/>
      <c r="P783" s="237"/>
      <c r="Q783" s="237"/>
      <c r="R783" s="237"/>
      <c r="S783" s="237"/>
      <c r="T783" s="238"/>
      <c r="AT783" s="239" t="s">
        <v>210</v>
      </c>
      <c r="AU783" s="239" t="s">
        <v>83</v>
      </c>
      <c r="AV783" s="14" t="s">
        <v>216</v>
      </c>
      <c r="AW783" s="14" t="s">
        <v>38</v>
      </c>
      <c r="AX783" s="14" t="s">
        <v>75</v>
      </c>
      <c r="AY783" s="239" t="s">
        <v>195</v>
      </c>
    </row>
    <row r="784" spans="2:65" s="15" customFormat="1">
      <c r="B784" s="240"/>
      <c r="C784" s="241"/>
      <c r="D784" s="251" t="s">
        <v>210</v>
      </c>
      <c r="E784" s="252" t="s">
        <v>22</v>
      </c>
      <c r="F784" s="253" t="s">
        <v>217</v>
      </c>
      <c r="G784" s="241"/>
      <c r="H784" s="254">
        <v>80.22</v>
      </c>
      <c r="I784" s="245"/>
      <c r="J784" s="241"/>
      <c r="K784" s="241"/>
      <c r="L784" s="246"/>
      <c r="M784" s="247"/>
      <c r="N784" s="248"/>
      <c r="O784" s="248"/>
      <c r="P784" s="248"/>
      <c r="Q784" s="248"/>
      <c r="R784" s="248"/>
      <c r="S784" s="248"/>
      <c r="T784" s="249"/>
      <c r="AT784" s="250" t="s">
        <v>210</v>
      </c>
      <c r="AU784" s="250" t="s">
        <v>83</v>
      </c>
      <c r="AV784" s="15" t="s">
        <v>202</v>
      </c>
      <c r="AW784" s="15" t="s">
        <v>38</v>
      </c>
      <c r="AX784" s="15" t="s">
        <v>23</v>
      </c>
      <c r="AY784" s="250" t="s">
        <v>195</v>
      </c>
    </row>
    <row r="785" spans="2:65" s="1" customFormat="1" ht="20.399999999999999" customHeight="1">
      <c r="B785" s="36"/>
      <c r="C785" s="193" t="s">
        <v>1046</v>
      </c>
      <c r="D785" s="193" t="s">
        <v>198</v>
      </c>
      <c r="E785" s="194" t="s">
        <v>1047</v>
      </c>
      <c r="F785" s="195" t="s">
        <v>1048</v>
      </c>
      <c r="G785" s="196" t="s">
        <v>222</v>
      </c>
      <c r="H785" s="197">
        <v>70.66</v>
      </c>
      <c r="I785" s="198"/>
      <c r="J785" s="199">
        <f>ROUND(I785*H785,2)</f>
        <v>0</v>
      </c>
      <c r="K785" s="195" t="s">
        <v>223</v>
      </c>
      <c r="L785" s="56"/>
      <c r="M785" s="200" t="s">
        <v>22</v>
      </c>
      <c r="N785" s="201" t="s">
        <v>46</v>
      </c>
      <c r="O785" s="37"/>
      <c r="P785" s="202">
        <f>O785*H785</f>
        <v>0</v>
      </c>
      <c r="Q785" s="202">
        <v>0</v>
      </c>
      <c r="R785" s="202">
        <f>Q785*H785</f>
        <v>0</v>
      </c>
      <c r="S785" s="202">
        <v>2.5000000000000001E-3</v>
      </c>
      <c r="T785" s="203">
        <f>S785*H785</f>
        <v>0.17665</v>
      </c>
      <c r="AR785" s="19" t="s">
        <v>258</v>
      </c>
      <c r="AT785" s="19" t="s">
        <v>198</v>
      </c>
      <c r="AU785" s="19" t="s">
        <v>83</v>
      </c>
      <c r="AY785" s="19" t="s">
        <v>195</v>
      </c>
      <c r="BE785" s="204">
        <f>IF(N785="základní",J785,0)</f>
        <v>0</v>
      </c>
      <c r="BF785" s="204">
        <f>IF(N785="snížená",J785,0)</f>
        <v>0</v>
      </c>
      <c r="BG785" s="204">
        <f>IF(N785="zákl. přenesená",J785,0)</f>
        <v>0</v>
      </c>
      <c r="BH785" s="204">
        <f>IF(N785="sníž. přenesená",J785,0)</f>
        <v>0</v>
      </c>
      <c r="BI785" s="204">
        <f>IF(N785="nulová",J785,0)</f>
        <v>0</v>
      </c>
      <c r="BJ785" s="19" t="s">
        <v>23</v>
      </c>
      <c r="BK785" s="204">
        <f>ROUND(I785*H785,2)</f>
        <v>0</v>
      </c>
      <c r="BL785" s="19" t="s">
        <v>258</v>
      </c>
      <c r="BM785" s="19" t="s">
        <v>1049</v>
      </c>
    </row>
    <row r="786" spans="2:65" s="12" customFormat="1">
      <c r="B786" s="207"/>
      <c r="C786" s="208"/>
      <c r="D786" s="205" t="s">
        <v>210</v>
      </c>
      <c r="E786" s="209" t="s">
        <v>22</v>
      </c>
      <c r="F786" s="210" t="s">
        <v>621</v>
      </c>
      <c r="G786" s="208"/>
      <c r="H786" s="211" t="s">
        <v>22</v>
      </c>
      <c r="I786" s="212"/>
      <c r="J786" s="208"/>
      <c r="K786" s="208"/>
      <c r="L786" s="213"/>
      <c r="M786" s="214"/>
      <c r="N786" s="215"/>
      <c r="O786" s="215"/>
      <c r="P786" s="215"/>
      <c r="Q786" s="215"/>
      <c r="R786" s="215"/>
      <c r="S786" s="215"/>
      <c r="T786" s="216"/>
      <c r="AT786" s="217" t="s">
        <v>210</v>
      </c>
      <c r="AU786" s="217" t="s">
        <v>83</v>
      </c>
      <c r="AV786" s="12" t="s">
        <v>23</v>
      </c>
      <c r="AW786" s="12" t="s">
        <v>38</v>
      </c>
      <c r="AX786" s="12" t="s">
        <v>75</v>
      </c>
      <c r="AY786" s="217" t="s">
        <v>195</v>
      </c>
    </row>
    <row r="787" spans="2:65" s="13" customFormat="1">
      <c r="B787" s="218"/>
      <c r="C787" s="219"/>
      <c r="D787" s="205" t="s">
        <v>210</v>
      </c>
      <c r="E787" s="220" t="s">
        <v>22</v>
      </c>
      <c r="F787" s="221" t="s">
        <v>1050</v>
      </c>
      <c r="G787" s="219"/>
      <c r="H787" s="222">
        <v>20.74</v>
      </c>
      <c r="I787" s="223"/>
      <c r="J787" s="219"/>
      <c r="K787" s="219"/>
      <c r="L787" s="224"/>
      <c r="M787" s="225"/>
      <c r="N787" s="226"/>
      <c r="O787" s="226"/>
      <c r="P787" s="226"/>
      <c r="Q787" s="226"/>
      <c r="R787" s="226"/>
      <c r="S787" s="226"/>
      <c r="T787" s="227"/>
      <c r="AT787" s="228" t="s">
        <v>210</v>
      </c>
      <c r="AU787" s="228" t="s">
        <v>83</v>
      </c>
      <c r="AV787" s="13" t="s">
        <v>83</v>
      </c>
      <c r="AW787" s="13" t="s">
        <v>38</v>
      </c>
      <c r="AX787" s="13" t="s">
        <v>75</v>
      </c>
      <c r="AY787" s="228" t="s">
        <v>195</v>
      </c>
    </row>
    <row r="788" spans="2:65" s="13" customFormat="1">
      <c r="B788" s="218"/>
      <c r="C788" s="219"/>
      <c r="D788" s="205" t="s">
        <v>210</v>
      </c>
      <c r="E788" s="220" t="s">
        <v>22</v>
      </c>
      <c r="F788" s="221" t="s">
        <v>1051</v>
      </c>
      <c r="G788" s="219"/>
      <c r="H788" s="222">
        <v>13.62</v>
      </c>
      <c r="I788" s="223"/>
      <c r="J788" s="219"/>
      <c r="K788" s="219"/>
      <c r="L788" s="224"/>
      <c r="M788" s="225"/>
      <c r="N788" s="226"/>
      <c r="O788" s="226"/>
      <c r="P788" s="226"/>
      <c r="Q788" s="226"/>
      <c r="R788" s="226"/>
      <c r="S788" s="226"/>
      <c r="T788" s="227"/>
      <c r="AT788" s="228" t="s">
        <v>210</v>
      </c>
      <c r="AU788" s="228" t="s">
        <v>83</v>
      </c>
      <c r="AV788" s="13" t="s">
        <v>83</v>
      </c>
      <c r="AW788" s="13" t="s">
        <v>38</v>
      </c>
      <c r="AX788" s="13" t="s">
        <v>75</v>
      </c>
      <c r="AY788" s="228" t="s">
        <v>195</v>
      </c>
    </row>
    <row r="789" spans="2:65" s="13" customFormat="1">
      <c r="B789" s="218"/>
      <c r="C789" s="219"/>
      <c r="D789" s="205" t="s">
        <v>210</v>
      </c>
      <c r="E789" s="220" t="s">
        <v>22</v>
      </c>
      <c r="F789" s="221" t="s">
        <v>1052</v>
      </c>
      <c r="G789" s="219"/>
      <c r="H789" s="222">
        <v>16.36</v>
      </c>
      <c r="I789" s="223"/>
      <c r="J789" s="219"/>
      <c r="K789" s="219"/>
      <c r="L789" s="224"/>
      <c r="M789" s="225"/>
      <c r="N789" s="226"/>
      <c r="O789" s="226"/>
      <c r="P789" s="226"/>
      <c r="Q789" s="226"/>
      <c r="R789" s="226"/>
      <c r="S789" s="226"/>
      <c r="T789" s="227"/>
      <c r="AT789" s="228" t="s">
        <v>210</v>
      </c>
      <c r="AU789" s="228" t="s">
        <v>83</v>
      </c>
      <c r="AV789" s="13" t="s">
        <v>83</v>
      </c>
      <c r="AW789" s="13" t="s">
        <v>38</v>
      </c>
      <c r="AX789" s="13" t="s">
        <v>75</v>
      </c>
      <c r="AY789" s="228" t="s">
        <v>195</v>
      </c>
    </row>
    <row r="790" spans="2:65" s="13" customFormat="1">
      <c r="B790" s="218"/>
      <c r="C790" s="219"/>
      <c r="D790" s="205" t="s">
        <v>210</v>
      </c>
      <c r="E790" s="220" t="s">
        <v>22</v>
      </c>
      <c r="F790" s="221" t="s">
        <v>1053</v>
      </c>
      <c r="G790" s="219"/>
      <c r="H790" s="222">
        <v>19.940000000000001</v>
      </c>
      <c r="I790" s="223"/>
      <c r="J790" s="219"/>
      <c r="K790" s="219"/>
      <c r="L790" s="224"/>
      <c r="M790" s="225"/>
      <c r="N790" s="226"/>
      <c r="O790" s="226"/>
      <c r="P790" s="226"/>
      <c r="Q790" s="226"/>
      <c r="R790" s="226"/>
      <c r="S790" s="226"/>
      <c r="T790" s="227"/>
      <c r="AT790" s="228" t="s">
        <v>210</v>
      </c>
      <c r="AU790" s="228" t="s">
        <v>83</v>
      </c>
      <c r="AV790" s="13" t="s">
        <v>83</v>
      </c>
      <c r="AW790" s="13" t="s">
        <v>38</v>
      </c>
      <c r="AX790" s="13" t="s">
        <v>75</v>
      </c>
      <c r="AY790" s="228" t="s">
        <v>195</v>
      </c>
    </row>
    <row r="791" spans="2:65" s="14" customFormat="1">
      <c r="B791" s="229"/>
      <c r="C791" s="230"/>
      <c r="D791" s="205" t="s">
        <v>210</v>
      </c>
      <c r="E791" s="231" t="s">
        <v>22</v>
      </c>
      <c r="F791" s="232" t="s">
        <v>215</v>
      </c>
      <c r="G791" s="230"/>
      <c r="H791" s="233">
        <v>70.66</v>
      </c>
      <c r="I791" s="234"/>
      <c r="J791" s="230"/>
      <c r="K791" s="230"/>
      <c r="L791" s="235"/>
      <c r="M791" s="236"/>
      <c r="N791" s="237"/>
      <c r="O791" s="237"/>
      <c r="P791" s="237"/>
      <c r="Q791" s="237"/>
      <c r="R791" s="237"/>
      <c r="S791" s="237"/>
      <c r="T791" s="238"/>
      <c r="AT791" s="239" t="s">
        <v>210</v>
      </c>
      <c r="AU791" s="239" t="s">
        <v>83</v>
      </c>
      <c r="AV791" s="14" t="s">
        <v>216</v>
      </c>
      <c r="AW791" s="14" t="s">
        <v>38</v>
      </c>
      <c r="AX791" s="14" t="s">
        <v>75</v>
      </c>
      <c r="AY791" s="239" t="s">
        <v>195</v>
      </c>
    </row>
    <row r="792" spans="2:65" s="15" customFormat="1">
      <c r="B792" s="240"/>
      <c r="C792" s="241"/>
      <c r="D792" s="251" t="s">
        <v>210</v>
      </c>
      <c r="E792" s="252" t="s">
        <v>22</v>
      </c>
      <c r="F792" s="253" t="s">
        <v>217</v>
      </c>
      <c r="G792" s="241"/>
      <c r="H792" s="254">
        <v>70.66</v>
      </c>
      <c r="I792" s="245"/>
      <c r="J792" s="241"/>
      <c r="K792" s="241"/>
      <c r="L792" s="246"/>
      <c r="M792" s="247"/>
      <c r="N792" s="248"/>
      <c r="O792" s="248"/>
      <c r="P792" s="248"/>
      <c r="Q792" s="248"/>
      <c r="R792" s="248"/>
      <c r="S792" s="248"/>
      <c r="T792" s="249"/>
      <c r="AT792" s="250" t="s">
        <v>210</v>
      </c>
      <c r="AU792" s="250" t="s">
        <v>83</v>
      </c>
      <c r="AV792" s="15" t="s">
        <v>202</v>
      </c>
      <c r="AW792" s="15" t="s">
        <v>38</v>
      </c>
      <c r="AX792" s="15" t="s">
        <v>23</v>
      </c>
      <c r="AY792" s="250" t="s">
        <v>195</v>
      </c>
    </row>
    <row r="793" spans="2:65" s="1" customFormat="1" ht="28.8" customHeight="1">
      <c r="B793" s="36"/>
      <c r="C793" s="193" t="s">
        <v>1054</v>
      </c>
      <c r="D793" s="193" t="s">
        <v>198</v>
      </c>
      <c r="E793" s="194" t="s">
        <v>1055</v>
      </c>
      <c r="F793" s="195" t="s">
        <v>1056</v>
      </c>
      <c r="G793" s="196" t="s">
        <v>222</v>
      </c>
      <c r="H793" s="197">
        <v>76.12</v>
      </c>
      <c r="I793" s="198"/>
      <c r="J793" s="199">
        <f>ROUND(I793*H793,2)</f>
        <v>0</v>
      </c>
      <c r="K793" s="195" t="s">
        <v>223</v>
      </c>
      <c r="L793" s="56"/>
      <c r="M793" s="200" t="s">
        <v>22</v>
      </c>
      <c r="N793" s="201" t="s">
        <v>46</v>
      </c>
      <c r="O793" s="37"/>
      <c r="P793" s="202">
        <f>O793*H793</f>
        <v>0</v>
      </c>
      <c r="Q793" s="202">
        <v>2.9999999999999997E-4</v>
      </c>
      <c r="R793" s="202">
        <f>Q793*H793</f>
        <v>2.2835999999999999E-2</v>
      </c>
      <c r="S793" s="202">
        <v>0</v>
      </c>
      <c r="T793" s="203">
        <f>S793*H793</f>
        <v>0</v>
      </c>
      <c r="AR793" s="19" t="s">
        <v>258</v>
      </c>
      <c r="AT793" s="19" t="s">
        <v>198</v>
      </c>
      <c r="AU793" s="19" t="s">
        <v>83</v>
      </c>
      <c r="AY793" s="19" t="s">
        <v>195</v>
      </c>
      <c r="BE793" s="204">
        <f>IF(N793="základní",J793,0)</f>
        <v>0</v>
      </c>
      <c r="BF793" s="204">
        <f>IF(N793="snížená",J793,0)</f>
        <v>0</v>
      </c>
      <c r="BG793" s="204">
        <f>IF(N793="zákl. přenesená",J793,0)</f>
        <v>0</v>
      </c>
      <c r="BH793" s="204">
        <f>IF(N793="sníž. přenesená",J793,0)</f>
        <v>0</v>
      </c>
      <c r="BI793" s="204">
        <f>IF(N793="nulová",J793,0)</f>
        <v>0</v>
      </c>
      <c r="BJ793" s="19" t="s">
        <v>23</v>
      </c>
      <c r="BK793" s="204">
        <f>ROUND(I793*H793,2)</f>
        <v>0</v>
      </c>
      <c r="BL793" s="19" t="s">
        <v>258</v>
      </c>
      <c r="BM793" s="19" t="s">
        <v>1057</v>
      </c>
    </row>
    <row r="794" spans="2:65" s="12" customFormat="1">
      <c r="B794" s="207"/>
      <c r="C794" s="208"/>
      <c r="D794" s="205" t="s">
        <v>210</v>
      </c>
      <c r="E794" s="209" t="s">
        <v>22</v>
      </c>
      <c r="F794" s="210" t="s">
        <v>383</v>
      </c>
      <c r="G794" s="208"/>
      <c r="H794" s="211" t="s">
        <v>22</v>
      </c>
      <c r="I794" s="212"/>
      <c r="J794" s="208"/>
      <c r="K794" s="208"/>
      <c r="L794" s="213"/>
      <c r="M794" s="214"/>
      <c r="N794" s="215"/>
      <c r="O794" s="215"/>
      <c r="P794" s="215"/>
      <c r="Q794" s="215"/>
      <c r="R794" s="215"/>
      <c r="S794" s="215"/>
      <c r="T794" s="216"/>
      <c r="AT794" s="217" t="s">
        <v>210</v>
      </c>
      <c r="AU794" s="217" t="s">
        <v>83</v>
      </c>
      <c r="AV794" s="12" t="s">
        <v>23</v>
      </c>
      <c r="AW794" s="12" t="s">
        <v>38</v>
      </c>
      <c r="AX794" s="12" t="s">
        <v>75</v>
      </c>
      <c r="AY794" s="217" t="s">
        <v>195</v>
      </c>
    </row>
    <row r="795" spans="2:65" s="13" customFormat="1">
      <c r="B795" s="218"/>
      <c r="C795" s="219"/>
      <c r="D795" s="205" t="s">
        <v>210</v>
      </c>
      <c r="E795" s="220" t="s">
        <v>22</v>
      </c>
      <c r="F795" s="221" t="s">
        <v>608</v>
      </c>
      <c r="G795" s="219"/>
      <c r="H795" s="222">
        <v>12.08</v>
      </c>
      <c r="I795" s="223"/>
      <c r="J795" s="219"/>
      <c r="K795" s="219"/>
      <c r="L795" s="224"/>
      <c r="M795" s="225"/>
      <c r="N795" s="226"/>
      <c r="O795" s="226"/>
      <c r="P795" s="226"/>
      <c r="Q795" s="226"/>
      <c r="R795" s="226"/>
      <c r="S795" s="226"/>
      <c r="T795" s="227"/>
      <c r="AT795" s="228" t="s">
        <v>210</v>
      </c>
      <c r="AU795" s="228" t="s">
        <v>83</v>
      </c>
      <c r="AV795" s="13" t="s">
        <v>83</v>
      </c>
      <c r="AW795" s="13" t="s">
        <v>38</v>
      </c>
      <c r="AX795" s="13" t="s">
        <v>75</v>
      </c>
      <c r="AY795" s="228" t="s">
        <v>195</v>
      </c>
    </row>
    <row r="796" spans="2:65" s="13" customFormat="1">
      <c r="B796" s="218"/>
      <c r="C796" s="219"/>
      <c r="D796" s="205" t="s">
        <v>210</v>
      </c>
      <c r="E796" s="220" t="s">
        <v>22</v>
      </c>
      <c r="F796" s="221" t="s">
        <v>1058</v>
      </c>
      <c r="G796" s="219"/>
      <c r="H796" s="222">
        <v>4.8</v>
      </c>
      <c r="I796" s="223"/>
      <c r="J796" s="219"/>
      <c r="K796" s="219"/>
      <c r="L796" s="224"/>
      <c r="M796" s="225"/>
      <c r="N796" s="226"/>
      <c r="O796" s="226"/>
      <c r="P796" s="226"/>
      <c r="Q796" s="226"/>
      <c r="R796" s="226"/>
      <c r="S796" s="226"/>
      <c r="T796" s="227"/>
      <c r="AT796" s="228" t="s">
        <v>210</v>
      </c>
      <c r="AU796" s="228" t="s">
        <v>83</v>
      </c>
      <c r="AV796" s="13" t="s">
        <v>83</v>
      </c>
      <c r="AW796" s="13" t="s">
        <v>38</v>
      </c>
      <c r="AX796" s="13" t="s">
        <v>75</v>
      </c>
      <c r="AY796" s="228" t="s">
        <v>195</v>
      </c>
    </row>
    <row r="797" spans="2:65" s="14" customFormat="1">
      <c r="B797" s="229"/>
      <c r="C797" s="230"/>
      <c r="D797" s="205" t="s">
        <v>210</v>
      </c>
      <c r="E797" s="231" t="s">
        <v>22</v>
      </c>
      <c r="F797" s="232" t="s">
        <v>215</v>
      </c>
      <c r="G797" s="230"/>
      <c r="H797" s="233">
        <v>16.88</v>
      </c>
      <c r="I797" s="234"/>
      <c r="J797" s="230"/>
      <c r="K797" s="230"/>
      <c r="L797" s="235"/>
      <c r="M797" s="236"/>
      <c r="N797" s="237"/>
      <c r="O797" s="237"/>
      <c r="P797" s="237"/>
      <c r="Q797" s="237"/>
      <c r="R797" s="237"/>
      <c r="S797" s="237"/>
      <c r="T797" s="238"/>
      <c r="AT797" s="239" t="s">
        <v>210</v>
      </c>
      <c r="AU797" s="239" t="s">
        <v>83</v>
      </c>
      <c r="AV797" s="14" t="s">
        <v>216</v>
      </c>
      <c r="AW797" s="14" t="s">
        <v>38</v>
      </c>
      <c r="AX797" s="14" t="s">
        <v>75</v>
      </c>
      <c r="AY797" s="239" t="s">
        <v>195</v>
      </c>
    </row>
    <row r="798" spans="2:65" s="13" customFormat="1">
      <c r="B798" s="218"/>
      <c r="C798" s="219"/>
      <c r="D798" s="205" t="s">
        <v>210</v>
      </c>
      <c r="E798" s="220" t="s">
        <v>22</v>
      </c>
      <c r="F798" s="221" t="s">
        <v>611</v>
      </c>
      <c r="G798" s="219"/>
      <c r="H798" s="222">
        <v>28.77</v>
      </c>
      <c r="I798" s="223"/>
      <c r="J798" s="219"/>
      <c r="K798" s="219"/>
      <c r="L798" s="224"/>
      <c r="M798" s="225"/>
      <c r="N798" s="226"/>
      <c r="O798" s="226"/>
      <c r="P798" s="226"/>
      <c r="Q798" s="226"/>
      <c r="R798" s="226"/>
      <c r="S798" s="226"/>
      <c r="T798" s="227"/>
      <c r="AT798" s="228" t="s">
        <v>210</v>
      </c>
      <c r="AU798" s="228" t="s">
        <v>83</v>
      </c>
      <c r="AV798" s="13" t="s">
        <v>83</v>
      </c>
      <c r="AW798" s="13" t="s">
        <v>38</v>
      </c>
      <c r="AX798" s="13" t="s">
        <v>75</v>
      </c>
      <c r="AY798" s="228" t="s">
        <v>195</v>
      </c>
    </row>
    <row r="799" spans="2:65" s="13" customFormat="1">
      <c r="B799" s="218"/>
      <c r="C799" s="219"/>
      <c r="D799" s="205" t="s">
        <v>210</v>
      </c>
      <c r="E799" s="220" t="s">
        <v>22</v>
      </c>
      <c r="F799" s="221" t="s">
        <v>614</v>
      </c>
      <c r="G799" s="219"/>
      <c r="H799" s="222">
        <v>30.47</v>
      </c>
      <c r="I799" s="223"/>
      <c r="J799" s="219"/>
      <c r="K799" s="219"/>
      <c r="L799" s="224"/>
      <c r="M799" s="225"/>
      <c r="N799" s="226"/>
      <c r="O799" s="226"/>
      <c r="P799" s="226"/>
      <c r="Q799" s="226"/>
      <c r="R799" s="226"/>
      <c r="S799" s="226"/>
      <c r="T799" s="227"/>
      <c r="AT799" s="228" t="s">
        <v>210</v>
      </c>
      <c r="AU799" s="228" t="s">
        <v>83</v>
      </c>
      <c r="AV799" s="13" t="s">
        <v>83</v>
      </c>
      <c r="AW799" s="13" t="s">
        <v>38</v>
      </c>
      <c r="AX799" s="13" t="s">
        <v>75</v>
      </c>
      <c r="AY799" s="228" t="s">
        <v>195</v>
      </c>
    </row>
    <row r="800" spans="2:65" s="14" customFormat="1">
      <c r="B800" s="229"/>
      <c r="C800" s="230"/>
      <c r="D800" s="205" t="s">
        <v>210</v>
      </c>
      <c r="E800" s="231" t="s">
        <v>22</v>
      </c>
      <c r="F800" s="232" t="s">
        <v>215</v>
      </c>
      <c r="G800" s="230"/>
      <c r="H800" s="233">
        <v>59.24</v>
      </c>
      <c r="I800" s="234"/>
      <c r="J800" s="230"/>
      <c r="K800" s="230"/>
      <c r="L800" s="235"/>
      <c r="M800" s="236"/>
      <c r="N800" s="237"/>
      <c r="O800" s="237"/>
      <c r="P800" s="237"/>
      <c r="Q800" s="237"/>
      <c r="R800" s="237"/>
      <c r="S800" s="237"/>
      <c r="T800" s="238"/>
      <c r="AT800" s="239" t="s">
        <v>210</v>
      </c>
      <c r="AU800" s="239" t="s">
        <v>83</v>
      </c>
      <c r="AV800" s="14" t="s">
        <v>216</v>
      </c>
      <c r="AW800" s="14" t="s">
        <v>38</v>
      </c>
      <c r="AX800" s="14" t="s">
        <v>75</v>
      </c>
      <c r="AY800" s="239" t="s">
        <v>195</v>
      </c>
    </row>
    <row r="801" spans="2:65" s="15" customFormat="1">
      <c r="B801" s="240"/>
      <c r="C801" s="241"/>
      <c r="D801" s="251" t="s">
        <v>210</v>
      </c>
      <c r="E801" s="252" t="s">
        <v>22</v>
      </c>
      <c r="F801" s="253" t="s">
        <v>217</v>
      </c>
      <c r="G801" s="241"/>
      <c r="H801" s="254">
        <v>76.12</v>
      </c>
      <c r="I801" s="245"/>
      <c r="J801" s="241"/>
      <c r="K801" s="241"/>
      <c r="L801" s="246"/>
      <c r="M801" s="247"/>
      <c r="N801" s="248"/>
      <c r="O801" s="248"/>
      <c r="P801" s="248"/>
      <c r="Q801" s="248"/>
      <c r="R801" s="248"/>
      <c r="S801" s="248"/>
      <c r="T801" s="249"/>
      <c r="AT801" s="250" t="s">
        <v>210</v>
      </c>
      <c r="AU801" s="250" t="s">
        <v>83</v>
      </c>
      <c r="AV801" s="15" t="s">
        <v>202</v>
      </c>
      <c r="AW801" s="15" t="s">
        <v>38</v>
      </c>
      <c r="AX801" s="15" t="s">
        <v>23</v>
      </c>
      <c r="AY801" s="250" t="s">
        <v>195</v>
      </c>
    </row>
    <row r="802" spans="2:65" s="1" customFormat="1" ht="28.8" customHeight="1">
      <c r="B802" s="36"/>
      <c r="C802" s="260" t="s">
        <v>1059</v>
      </c>
      <c r="D802" s="260" t="s">
        <v>267</v>
      </c>
      <c r="E802" s="261" t="s">
        <v>1060</v>
      </c>
      <c r="F802" s="262" t="s">
        <v>1061</v>
      </c>
      <c r="G802" s="263" t="s">
        <v>222</v>
      </c>
      <c r="H802" s="264">
        <v>65.164000000000001</v>
      </c>
      <c r="I802" s="265"/>
      <c r="J802" s="266">
        <f>ROUND(I802*H802,2)</f>
        <v>0</v>
      </c>
      <c r="K802" s="262" t="s">
        <v>22</v>
      </c>
      <c r="L802" s="267"/>
      <c r="M802" s="268" t="s">
        <v>22</v>
      </c>
      <c r="N802" s="269" t="s">
        <v>46</v>
      </c>
      <c r="O802" s="37"/>
      <c r="P802" s="202">
        <f>O802*H802</f>
        <v>0</v>
      </c>
      <c r="Q802" s="202">
        <v>1.8E-3</v>
      </c>
      <c r="R802" s="202">
        <f>Q802*H802</f>
        <v>0.1172952</v>
      </c>
      <c r="S802" s="202">
        <v>0</v>
      </c>
      <c r="T802" s="203">
        <f>S802*H802</f>
        <v>0</v>
      </c>
      <c r="AR802" s="19" t="s">
        <v>512</v>
      </c>
      <c r="AT802" s="19" t="s">
        <v>267</v>
      </c>
      <c r="AU802" s="19" t="s">
        <v>83</v>
      </c>
      <c r="AY802" s="19" t="s">
        <v>195</v>
      </c>
      <c r="BE802" s="204">
        <f>IF(N802="základní",J802,0)</f>
        <v>0</v>
      </c>
      <c r="BF802" s="204">
        <f>IF(N802="snížená",J802,0)</f>
        <v>0</v>
      </c>
      <c r="BG802" s="204">
        <f>IF(N802="zákl. přenesená",J802,0)</f>
        <v>0</v>
      </c>
      <c r="BH802" s="204">
        <f>IF(N802="sníž. přenesená",J802,0)</f>
        <v>0</v>
      </c>
      <c r="BI802" s="204">
        <f>IF(N802="nulová",J802,0)</f>
        <v>0</v>
      </c>
      <c r="BJ802" s="19" t="s">
        <v>23</v>
      </c>
      <c r="BK802" s="204">
        <f>ROUND(I802*H802,2)</f>
        <v>0</v>
      </c>
      <c r="BL802" s="19" t="s">
        <v>258</v>
      </c>
      <c r="BM802" s="19" t="s">
        <v>1062</v>
      </c>
    </row>
    <row r="803" spans="2:65" s="13" customFormat="1">
      <c r="B803" s="218"/>
      <c r="C803" s="219"/>
      <c r="D803" s="251" t="s">
        <v>210</v>
      </c>
      <c r="E803" s="219"/>
      <c r="F803" s="270" t="s">
        <v>1063</v>
      </c>
      <c r="G803" s="219"/>
      <c r="H803" s="271">
        <v>65.164000000000001</v>
      </c>
      <c r="I803" s="223"/>
      <c r="J803" s="219"/>
      <c r="K803" s="219"/>
      <c r="L803" s="224"/>
      <c r="M803" s="225"/>
      <c r="N803" s="226"/>
      <c r="O803" s="226"/>
      <c r="P803" s="226"/>
      <c r="Q803" s="226"/>
      <c r="R803" s="226"/>
      <c r="S803" s="226"/>
      <c r="T803" s="227"/>
      <c r="AT803" s="228" t="s">
        <v>210</v>
      </c>
      <c r="AU803" s="228" t="s">
        <v>83</v>
      </c>
      <c r="AV803" s="13" t="s">
        <v>83</v>
      </c>
      <c r="AW803" s="13" t="s">
        <v>4</v>
      </c>
      <c r="AX803" s="13" t="s">
        <v>23</v>
      </c>
      <c r="AY803" s="228" t="s">
        <v>195</v>
      </c>
    </row>
    <row r="804" spans="2:65" s="1" customFormat="1" ht="20.399999999999999" customHeight="1">
      <c r="B804" s="36"/>
      <c r="C804" s="260" t="s">
        <v>1064</v>
      </c>
      <c r="D804" s="260" t="s">
        <v>267</v>
      </c>
      <c r="E804" s="261" t="s">
        <v>1065</v>
      </c>
      <c r="F804" s="262" t="s">
        <v>1066</v>
      </c>
      <c r="G804" s="263" t="s">
        <v>222</v>
      </c>
      <c r="H804" s="264">
        <v>18.568000000000001</v>
      </c>
      <c r="I804" s="265"/>
      <c r="J804" s="266">
        <f>ROUND(I804*H804,2)</f>
        <v>0</v>
      </c>
      <c r="K804" s="262" t="s">
        <v>22</v>
      </c>
      <c r="L804" s="267"/>
      <c r="M804" s="268" t="s">
        <v>22</v>
      </c>
      <c r="N804" s="269" t="s">
        <v>46</v>
      </c>
      <c r="O804" s="37"/>
      <c r="P804" s="202">
        <f>O804*H804</f>
        <v>0</v>
      </c>
      <c r="Q804" s="202">
        <v>1.8E-3</v>
      </c>
      <c r="R804" s="202">
        <f>Q804*H804</f>
        <v>3.3422400000000005E-2</v>
      </c>
      <c r="S804" s="202">
        <v>0</v>
      </c>
      <c r="T804" s="203">
        <f>S804*H804</f>
        <v>0</v>
      </c>
      <c r="AR804" s="19" t="s">
        <v>512</v>
      </c>
      <c r="AT804" s="19" t="s">
        <v>267</v>
      </c>
      <c r="AU804" s="19" t="s">
        <v>83</v>
      </c>
      <c r="AY804" s="19" t="s">
        <v>195</v>
      </c>
      <c r="BE804" s="204">
        <f>IF(N804="základní",J804,0)</f>
        <v>0</v>
      </c>
      <c r="BF804" s="204">
        <f>IF(N804="snížená",J804,0)</f>
        <v>0</v>
      </c>
      <c r="BG804" s="204">
        <f>IF(N804="zákl. přenesená",J804,0)</f>
        <v>0</v>
      </c>
      <c r="BH804" s="204">
        <f>IF(N804="sníž. přenesená",J804,0)</f>
        <v>0</v>
      </c>
      <c r="BI804" s="204">
        <f>IF(N804="nulová",J804,0)</f>
        <v>0</v>
      </c>
      <c r="BJ804" s="19" t="s">
        <v>23</v>
      </c>
      <c r="BK804" s="204">
        <f>ROUND(I804*H804,2)</f>
        <v>0</v>
      </c>
      <c r="BL804" s="19" t="s">
        <v>258</v>
      </c>
      <c r="BM804" s="19" t="s">
        <v>1067</v>
      </c>
    </row>
    <row r="805" spans="2:65" s="13" customFormat="1">
      <c r="B805" s="218"/>
      <c r="C805" s="219"/>
      <c r="D805" s="251" t="s">
        <v>210</v>
      </c>
      <c r="E805" s="219"/>
      <c r="F805" s="270" t="s">
        <v>1068</v>
      </c>
      <c r="G805" s="219"/>
      <c r="H805" s="271">
        <v>18.568000000000001</v>
      </c>
      <c r="I805" s="223"/>
      <c r="J805" s="219"/>
      <c r="K805" s="219"/>
      <c r="L805" s="224"/>
      <c r="M805" s="225"/>
      <c r="N805" s="226"/>
      <c r="O805" s="226"/>
      <c r="P805" s="226"/>
      <c r="Q805" s="226"/>
      <c r="R805" s="226"/>
      <c r="S805" s="226"/>
      <c r="T805" s="227"/>
      <c r="AT805" s="228" t="s">
        <v>210</v>
      </c>
      <c r="AU805" s="228" t="s">
        <v>83</v>
      </c>
      <c r="AV805" s="13" t="s">
        <v>83</v>
      </c>
      <c r="AW805" s="13" t="s">
        <v>4</v>
      </c>
      <c r="AX805" s="13" t="s">
        <v>23</v>
      </c>
      <c r="AY805" s="228" t="s">
        <v>195</v>
      </c>
    </row>
    <row r="806" spans="2:65" s="1" customFormat="1" ht="20.399999999999999" customHeight="1">
      <c r="B806" s="36"/>
      <c r="C806" s="193" t="s">
        <v>1069</v>
      </c>
      <c r="D806" s="193" t="s">
        <v>198</v>
      </c>
      <c r="E806" s="194" t="s">
        <v>1070</v>
      </c>
      <c r="F806" s="195" t="s">
        <v>1071</v>
      </c>
      <c r="G806" s="196" t="s">
        <v>206</v>
      </c>
      <c r="H806" s="197">
        <v>66.8</v>
      </c>
      <c r="I806" s="198"/>
      <c r="J806" s="199">
        <f>ROUND(I806*H806,2)</f>
        <v>0</v>
      </c>
      <c r="K806" s="195" t="s">
        <v>223</v>
      </c>
      <c r="L806" s="56"/>
      <c r="M806" s="200" t="s">
        <v>22</v>
      </c>
      <c r="N806" s="201" t="s">
        <v>46</v>
      </c>
      <c r="O806" s="37"/>
      <c r="P806" s="202">
        <f>O806*H806</f>
        <v>0</v>
      </c>
      <c r="Q806" s="202">
        <v>1.0000000000000001E-5</v>
      </c>
      <c r="R806" s="202">
        <f>Q806*H806</f>
        <v>6.6799999999999997E-4</v>
      </c>
      <c r="S806" s="202">
        <v>0</v>
      </c>
      <c r="T806" s="203">
        <f>S806*H806</f>
        <v>0</v>
      </c>
      <c r="AR806" s="19" t="s">
        <v>258</v>
      </c>
      <c r="AT806" s="19" t="s">
        <v>198</v>
      </c>
      <c r="AU806" s="19" t="s">
        <v>83</v>
      </c>
      <c r="AY806" s="19" t="s">
        <v>195</v>
      </c>
      <c r="BE806" s="204">
        <f>IF(N806="základní",J806,0)</f>
        <v>0</v>
      </c>
      <c r="BF806" s="204">
        <f>IF(N806="snížená",J806,0)</f>
        <v>0</v>
      </c>
      <c r="BG806" s="204">
        <f>IF(N806="zákl. přenesená",J806,0)</f>
        <v>0</v>
      </c>
      <c r="BH806" s="204">
        <f>IF(N806="sníž. přenesená",J806,0)</f>
        <v>0</v>
      </c>
      <c r="BI806" s="204">
        <f>IF(N806="nulová",J806,0)</f>
        <v>0</v>
      </c>
      <c r="BJ806" s="19" t="s">
        <v>23</v>
      </c>
      <c r="BK806" s="204">
        <f>ROUND(I806*H806,2)</f>
        <v>0</v>
      </c>
      <c r="BL806" s="19" t="s">
        <v>258</v>
      </c>
      <c r="BM806" s="19" t="s">
        <v>1072</v>
      </c>
    </row>
    <row r="807" spans="2:65" s="12" customFormat="1">
      <c r="B807" s="207"/>
      <c r="C807" s="208"/>
      <c r="D807" s="205" t="s">
        <v>210</v>
      </c>
      <c r="E807" s="209" t="s">
        <v>22</v>
      </c>
      <c r="F807" s="210" t="s">
        <v>383</v>
      </c>
      <c r="G807" s="208"/>
      <c r="H807" s="211" t="s">
        <v>22</v>
      </c>
      <c r="I807" s="212"/>
      <c r="J807" s="208"/>
      <c r="K807" s="208"/>
      <c r="L807" s="213"/>
      <c r="M807" s="214"/>
      <c r="N807" s="215"/>
      <c r="O807" s="215"/>
      <c r="P807" s="215"/>
      <c r="Q807" s="215"/>
      <c r="R807" s="215"/>
      <c r="S807" s="215"/>
      <c r="T807" s="216"/>
      <c r="AT807" s="217" t="s">
        <v>210</v>
      </c>
      <c r="AU807" s="217" t="s">
        <v>83</v>
      </c>
      <c r="AV807" s="12" t="s">
        <v>23</v>
      </c>
      <c r="AW807" s="12" t="s">
        <v>38</v>
      </c>
      <c r="AX807" s="12" t="s">
        <v>75</v>
      </c>
      <c r="AY807" s="217" t="s">
        <v>195</v>
      </c>
    </row>
    <row r="808" spans="2:65" s="13" customFormat="1">
      <c r="B808" s="218"/>
      <c r="C808" s="219"/>
      <c r="D808" s="205" t="s">
        <v>210</v>
      </c>
      <c r="E808" s="220" t="s">
        <v>22</v>
      </c>
      <c r="F808" s="221" t="s">
        <v>1073</v>
      </c>
      <c r="G808" s="219"/>
      <c r="H808" s="222">
        <v>14.5</v>
      </c>
      <c r="I808" s="223"/>
      <c r="J808" s="219"/>
      <c r="K808" s="219"/>
      <c r="L808" s="224"/>
      <c r="M808" s="225"/>
      <c r="N808" s="226"/>
      <c r="O808" s="226"/>
      <c r="P808" s="226"/>
      <c r="Q808" s="226"/>
      <c r="R808" s="226"/>
      <c r="S808" s="226"/>
      <c r="T808" s="227"/>
      <c r="AT808" s="228" t="s">
        <v>210</v>
      </c>
      <c r="AU808" s="228" t="s">
        <v>83</v>
      </c>
      <c r="AV808" s="13" t="s">
        <v>83</v>
      </c>
      <c r="AW808" s="13" t="s">
        <v>38</v>
      </c>
      <c r="AX808" s="13" t="s">
        <v>75</v>
      </c>
      <c r="AY808" s="228" t="s">
        <v>195</v>
      </c>
    </row>
    <row r="809" spans="2:65" s="13" customFormat="1">
      <c r="B809" s="218"/>
      <c r="C809" s="219"/>
      <c r="D809" s="205" t="s">
        <v>210</v>
      </c>
      <c r="E809" s="220" t="s">
        <v>22</v>
      </c>
      <c r="F809" s="221" t="s">
        <v>610</v>
      </c>
      <c r="G809" s="219"/>
      <c r="H809" s="222">
        <v>8.9</v>
      </c>
      <c r="I809" s="223"/>
      <c r="J809" s="219"/>
      <c r="K809" s="219"/>
      <c r="L809" s="224"/>
      <c r="M809" s="225"/>
      <c r="N809" s="226"/>
      <c r="O809" s="226"/>
      <c r="P809" s="226"/>
      <c r="Q809" s="226"/>
      <c r="R809" s="226"/>
      <c r="S809" s="226"/>
      <c r="T809" s="227"/>
      <c r="AT809" s="228" t="s">
        <v>210</v>
      </c>
      <c r="AU809" s="228" t="s">
        <v>83</v>
      </c>
      <c r="AV809" s="13" t="s">
        <v>83</v>
      </c>
      <c r="AW809" s="13" t="s">
        <v>38</v>
      </c>
      <c r="AX809" s="13" t="s">
        <v>75</v>
      </c>
      <c r="AY809" s="228" t="s">
        <v>195</v>
      </c>
    </row>
    <row r="810" spans="2:65" s="13" customFormat="1">
      <c r="B810" s="218"/>
      <c r="C810" s="219"/>
      <c r="D810" s="205" t="s">
        <v>210</v>
      </c>
      <c r="E810" s="220" t="s">
        <v>22</v>
      </c>
      <c r="F810" s="221" t="s">
        <v>1074</v>
      </c>
      <c r="G810" s="219"/>
      <c r="H810" s="222">
        <v>21.3</v>
      </c>
      <c r="I810" s="223"/>
      <c r="J810" s="219"/>
      <c r="K810" s="219"/>
      <c r="L810" s="224"/>
      <c r="M810" s="225"/>
      <c r="N810" s="226"/>
      <c r="O810" s="226"/>
      <c r="P810" s="226"/>
      <c r="Q810" s="226"/>
      <c r="R810" s="226"/>
      <c r="S810" s="226"/>
      <c r="T810" s="227"/>
      <c r="AT810" s="228" t="s">
        <v>210</v>
      </c>
      <c r="AU810" s="228" t="s">
        <v>83</v>
      </c>
      <c r="AV810" s="13" t="s">
        <v>83</v>
      </c>
      <c r="AW810" s="13" t="s">
        <v>38</v>
      </c>
      <c r="AX810" s="13" t="s">
        <v>75</v>
      </c>
      <c r="AY810" s="228" t="s">
        <v>195</v>
      </c>
    </row>
    <row r="811" spans="2:65" s="13" customFormat="1">
      <c r="B811" s="218"/>
      <c r="C811" s="219"/>
      <c r="D811" s="205" t="s">
        <v>210</v>
      </c>
      <c r="E811" s="220" t="s">
        <v>22</v>
      </c>
      <c r="F811" s="221" t="s">
        <v>1075</v>
      </c>
      <c r="G811" s="219"/>
      <c r="H811" s="222">
        <v>22.1</v>
      </c>
      <c r="I811" s="223"/>
      <c r="J811" s="219"/>
      <c r="K811" s="219"/>
      <c r="L811" s="224"/>
      <c r="M811" s="225"/>
      <c r="N811" s="226"/>
      <c r="O811" s="226"/>
      <c r="P811" s="226"/>
      <c r="Q811" s="226"/>
      <c r="R811" s="226"/>
      <c r="S811" s="226"/>
      <c r="T811" s="227"/>
      <c r="AT811" s="228" t="s">
        <v>210</v>
      </c>
      <c r="AU811" s="228" t="s">
        <v>83</v>
      </c>
      <c r="AV811" s="13" t="s">
        <v>83</v>
      </c>
      <c r="AW811" s="13" t="s">
        <v>38</v>
      </c>
      <c r="AX811" s="13" t="s">
        <v>75</v>
      </c>
      <c r="AY811" s="228" t="s">
        <v>195</v>
      </c>
    </row>
    <row r="812" spans="2:65" s="14" customFormat="1">
      <c r="B812" s="229"/>
      <c r="C812" s="230"/>
      <c r="D812" s="205" t="s">
        <v>210</v>
      </c>
      <c r="E812" s="231" t="s">
        <v>22</v>
      </c>
      <c r="F812" s="232" t="s">
        <v>215</v>
      </c>
      <c r="G812" s="230"/>
      <c r="H812" s="233">
        <v>66.8</v>
      </c>
      <c r="I812" s="234"/>
      <c r="J812" s="230"/>
      <c r="K812" s="230"/>
      <c r="L812" s="235"/>
      <c r="M812" s="236"/>
      <c r="N812" s="237"/>
      <c r="O812" s="237"/>
      <c r="P812" s="237"/>
      <c r="Q812" s="237"/>
      <c r="R812" s="237"/>
      <c r="S812" s="237"/>
      <c r="T812" s="238"/>
      <c r="AT812" s="239" t="s">
        <v>210</v>
      </c>
      <c r="AU812" s="239" t="s">
        <v>83</v>
      </c>
      <c r="AV812" s="14" t="s">
        <v>216</v>
      </c>
      <c r="AW812" s="14" t="s">
        <v>38</v>
      </c>
      <c r="AX812" s="14" t="s">
        <v>75</v>
      </c>
      <c r="AY812" s="239" t="s">
        <v>195</v>
      </c>
    </row>
    <row r="813" spans="2:65" s="15" customFormat="1">
      <c r="B813" s="240"/>
      <c r="C813" s="241"/>
      <c r="D813" s="251" t="s">
        <v>210</v>
      </c>
      <c r="E813" s="252" t="s">
        <v>22</v>
      </c>
      <c r="F813" s="253" t="s">
        <v>217</v>
      </c>
      <c r="G813" s="241"/>
      <c r="H813" s="254">
        <v>66.8</v>
      </c>
      <c r="I813" s="245"/>
      <c r="J813" s="241"/>
      <c r="K813" s="241"/>
      <c r="L813" s="246"/>
      <c r="M813" s="247"/>
      <c r="N813" s="248"/>
      <c r="O813" s="248"/>
      <c r="P813" s="248"/>
      <c r="Q813" s="248"/>
      <c r="R813" s="248"/>
      <c r="S813" s="248"/>
      <c r="T813" s="249"/>
      <c r="AT813" s="250" t="s">
        <v>210</v>
      </c>
      <c r="AU813" s="250" t="s">
        <v>83</v>
      </c>
      <c r="AV813" s="15" t="s">
        <v>202</v>
      </c>
      <c r="AW813" s="15" t="s">
        <v>38</v>
      </c>
      <c r="AX813" s="15" t="s">
        <v>23</v>
      </c>
      <c r="AY813" s="250" t="s">
        <v>195</v>
      </c>
    </row>
    <row r="814" spans="2:65" s="1" customFormat="1" ht="20.399999999999999" customHeight="1">
      <c r="B814" s="36"/>
      <c r="C814" s="260" t="s">
        <v>1076</v>
      </c>
      <c r="D814" s="260" t="s">
        <v>267</v>
      </c>
      <c r="E814" s="261" t="s">
        <v>1077</v>
      </c>
      <c r="F814" s="262" t="s">
        <v>1078</v>
      </c>
      <c r="G814" s="263" t="s">
        <v>206</v>
      </c>
      <c r="H814" s="264">
        <v>68.135999999999996</v>
      </c>
      <c r="I814" s="265"/>
      <c r="J814" s="266">
        <f>ROUND(I814*H814,2)</f>
        <v>0</v>
      </c>
      <c r="K814" s="262" t="s">
        <v>22</v>
      </c>
      <c r="L814" s="267"/>
      <c r="M814" s="268" t="s">
        <v>22</v>
      </c>
      <c r="N814" s="269" t="s">
        <v>46</v>
      </c>
      <c r="O814" s="37"/>
      <c r="P814" s="202">
        <f>O814*H814</f>
        <v>0</v>
      </c>
      <c r="Q814" s="202">
        <v>2.2000000000000001E-4</v>
      </c>
      <c r="R814" s="202">
        <f>Q814*H814</f>
        <v>1.498992E-2</v>
      </c>
      <c r="S814" s="202">
        <v>0</v>
      </c>
      <c r="T814" s="203">
        <f>S814*H814</f>
        <v>0</v>
      </c>
      <c r="AR814" s="19" t="s">
        <v>512</v>
      </c>
      <c r="AT814" s="19" t="s">
        <v>267</v>
      </c>
      <c r="AU814" s="19" t="s">
        <v>83</v>
      </c>
      <c r="AY814" s="19" t="s">
        <v>195</v>
      </c>
      <c r="BE814" s="204">
        <f>IF(N814="základní",J814,0)</f>
        <v>0</v>
      </c>
      <c r="BF814" s="204">
        <f>IF(N814="snížená",J814,0)</f>
        <v>0</v>
      </c>
      <c r="BG814" s="204">
        <f>IF(N814="zákl. přenesená",J814,0)</f>
        <v>0</v>
      </c>
      <c r="BH814" s="204">
        <f>IF(N814="sníž. přenesená",J814,0)</f>
        <v>0</v>
      </c>
      <c r="BI814" s="204">
        <f>IF(N814="nulová",J814,0)</f>
        <v>0</v>
      </c>
      <c r="BJ814" s="19" t="s">
        <v>23</v>
      </c>
      <c r="BK814" s="204">
        <f>ROUND(I814*H814,2)</f>
        <v>0</v>
      </c>
      <c r="BL814" s="19" t="s">
        <v>258</v>
      </c>
      <c r="BM814" s="19" t="s">
        <v>1079</v>
      </c>
    </row>
    <row r="815" spans="2:65" s="13" customFormat="1">
      <c r="B815" s="218"/>
      <c r="C815" s="219"/>
      <c r="D815" s="251" t="s">
        <v>210</v>
      </c>
      <c r="E815" s="219"/>
      <c r="F815" s="270" t="s">
        <v>1080</v>
      </c>
      <c r="G815" s="219"/>
      <c r="H815" s="271">
        <v>68.135999999999996</v>
      </c>
      <c r="I815" s="223"/>
      <c r="J815" s="219"/>
      <c r="K815" s="219"/>
      <c r="L815" s="224"/>
      <c r="M815" s="225"/>
      <c r="N815" s="226"/>
      <c r="O815" s="226"/>
      <c r="P815" s="226"/>
      <c r="Q815" s="226"/>
      <c r="R815" s="226"/>
      <c r="S815" s="226"/>
      <c r="T815" s="227"/>
      <c r="AT815" s="228" t="s">
        <v>210</v>
      </c>
      <c r="AU815" s="228" t="s">
        <v>83</v>
      </c>
      <c r="AV815" s="13" t="s">
        <v>83</v>
      </c>
      <c r="AW815" s="13" t="s">
        <v>4</v>
      </c>
      <c r="AX815" s="13" t="s">
        <v>23</v>
      </c>
      <c r="AY815" s="228" t="s">
        <v>195</v>
      </c>
    </row>
    <row r="816" spans="2:65" s="1" customFormat="1" ht="20.399999999999999" customHeight="1">
      <c r="B816" s="36"/>
      <c r="C816" s="193" t="s">
        <v>1081</v>
      </c>
      <c r="D816" s="193" t="s">
        <v>198</v>
      </c>
      <c r="E816" s="194" t="s">
        <v>1082</v>
      </c>
      <c r="F816" s="195" t="s">
        <v>1083</v>
      </c>
      <c r="G816" s="196" t="s">
        <v>242</v>
      </c>
      <c r="H816" s="197">
        <v>0.22900000000000001</v>
      </c>
      <c r="I816" s="198"/>
      <c r="J816" s="199">
        <f>ROUND(I816*H816,2)</f>
        <v>0</v>
      </c>
      <c r="K816" s="195" t="s">
        <v>223</v>
      </c>
      <c r="L816" s="56"/>
      <c r="M816" s="200" t="s">
        <v>22</v>
      </c>
      <c r="N816" s="201" t="s">
        <v>46</v>
      </c>
      <c r="O816" s="37"/>
      <c r="P816" s="202">
        <f>O816*H816</f>
        <v>0</v>
      </c>
      <c r="Q816" s="202">
        <v>0</v>
      </c>
      <c r="R816" s="202">
        <f>Q816*H816</f>
        <v>0</v>
      </c>
      <c r="S816" s="202">
        <v>0</v>
      </c>
      <c r="T816" s="203">
        <f>S816*H816</f>
        <v>0</v>
      </c>
      <c r="AR816" s="19" t="s">
        <v>258</v>
      </c>
      <c r="AT816" s="19" t="s">
        <v>198</v>
      </c>
      <c r="AU816" s="19" t="s">
        <v>83</v>
      </c>
      <c r="AY816" s="19" t="s">
        <v>195</v>
      </c>
      <c r="BE816" s="204">
        <f>IF(N816="základní",J816,0)</f>
        <v>0</v>
      </c>
      <c r="BF816" s="204">
        <f>IF(N816="snížená",J816,0)</f>
        <v>0</v>
      </c>
      <c r="BG816" s="204">
        <f>IF(N816="zákl. přenesená",J816,0)</f>
        <v>0</v>
      </c>
      <c r="BH816" s="204">
        <f>IF(N816="sníž. přenesená",J816,0)</f>
        <v>0</v>
      </c>
      <c r="BI816" s="204">
        <f>IF(N816="nulová",J816,0)</f>
        <v>0</v>
      </c>
      <c r="BJ816" s="19" t="s">
        <v>23</v>
      </c>
      <c r="BK816" s="204">
        <f>ROUND(I816*H816,2)</f>
        <v>0</v>
      </c>
      <c r="BL816" s="19" t="s">
        <v>258</v>
      </c>
      <c r="BM816" s="19" t="s">
        <v>1084</v>
      </c>
    </row>
    <row r="817" spans="2:65" s="1" customFormat="1" ht="120">
      <c r="B817" s="36"/>
      <c r="C817" s="58"/>
      <c r="D817" s="205" t="s">
        <v>225</v>
      </c>
      <c r="E817" s="58"/>
      <c r="F817" s="206" t="s">
        <v>1085</v>
      </c>
      <c r="G817" s="58"/>
      <c r="H817" s="58"/>
      <c r="I817" s="163"/>
      <c r="J817" s="58"/>
      <c r="K817" s="58"/>
      <c r="L817" s="56"/>
      <c r="M817" s="73"/>
      <c r="N817" s="37"/>
      <c r="O817" s="37"/>
      <c r="P817" s="37"/>
      <c r="Q817" s="37"/>
      <c r="R817" s="37"/>
      <c r="S817" s="37"/>
      <c r="T817" s="74"/>
      <c r="AT817" s="19" t="s">
        <v>225</v>
      </c>
      <c r="AU817" s="19" t="s">
        <v>83</v>
      </c>
    </row>
    <row r="818" spans="2:65" s="11" customFormat="1" ht="29.85" customHeight="1">
      <c r="B818" s="176"/>
      <c r="C818" s="177"/>
      <c r="D818" s="190" t="s">
        <v>74</v>
      </c>
      <c r="E818" s="191" t="s">
        <v>1086</v>
      </c>
      <c r="F818" s="191" t="s">
        <v>1087</v>
      </c>
      <c r="G818" s="177"/>
      <c r="H818" s="177"/>
      <c r="I818" s="180"/>
      <c r="J818" s="192">
        <f>BK818</f>
        <v>0</v>
      </c>
      <c r="K818" s="177"/>
      <c r="L818" s="182"/>
      <c r="M818" s="183"/>
      <c r="N818" s="184"/>
      <c r="O818" s="184"/>
      <c r="P818" s="185">
        <f>SUM(P819:P867)</f>
        <v>0</v>
      </c>
      <c r="Q818" s="184"/>
      <c r="R818" s="185">
        <f>SUM(R819:R867)</f>
        <v>0.68159013000000002</v>
      </c>
      <c r="S818" s="184"/>
      <c r="T818" s="186">
        <f>SUM(T819:T867)</f>
        <v>2.2208800000000002</v>
      </c>
      <c r="AR818" s="187" t="s">
        <v>83</v>
      </c>
      <c r="AT818" s="188" t="s">
        <v>74</v>
      </c>
      <c r="AU818" s="188" t="s">
        <v>23</v>
      </c>
      <c r="AY818" s="187" t="s">
        <v>195</v>
      </c>
      <c r="BK818" s="189">
        <f>SUM(BK819:BK867)</f>
        <v>0</v>
      </c>
    </row>
    <row r="819" spans="2:65" s="1" customFormat="1" ht="20.399999999999999" customHeight="1">
      <c r="B819" s="36"/>
      <c r="C819" s="193" t="s">
        <v>1088</v>
      </c>
      <c r="D819" s="193" t="s">
        <v>198</v>
      </c>
      <c r="E819" s="194" t="s">
        <v>1089</v>
      </c>
      <c r="F819" s="195" t="s">
        <v>1090</v>
      </c>
      <c r="G819" s="196" t="s">
        <v>222</v>
      </c>
      <c r="H819" s="197">
        <v>81.650000000000006</v>
      </c>
      <c r="I819" s="198"/>
      <c r="J819" s="199">
        <f>ROUND(I819*H819,2)</f>
        <v>0</v>
      </c>
      <c r="K819" s="195" t="s">
        <v>223</v>
      </c>
      <c r="L819" s="56"/>
      <c r="M819" s="200" t="s">
        <v>22</v>
      </c>
      <c r="N819" s="201" t="s">
        <v>46</v>
      </c>
      <c r="O819" s="37"/>
      <c r="P819" s="202">
        <f>O819*H819</f>
        <v>0</v>
      </c>
      <c r="Q819" s="202">
        <v>0</v>
      </c>
      <c r="R819" s="202">
        <f>Q819*H819</f>
        <v>0</v>
      </c>
      <c r="S819" s="202">
        <v>2.7199999999999998E-2</v>
      </c>
      <c r="T819" s="203">
        <f>S819*H819</f>
        <v>2.2208800000000002</v>
      </c>
      <c r="AR819" s="19" t="s">
        <v>258</v>
      </c>
      <c r="AT819" s="19" t="s">
        <v>198</v>
      </c>
      <c r="AU819" s="19" t="s">
        <v>83</v>
      </c>
      <c r="AY819" s="19" t="s">
        <v>195</v>
      </c>
      <c r="BE819" s="204">
        <f>IF(N819="základní",J819,0)</f>
        <v>0</v>
      </c>
      <c r="BF819" s="204">
        <f>IF(N819="snížená",J819,0)</f>
        <v>0</v>
      </c>
      <c r="BG819" s="204">
        <f>IF(N819="zákl. přenesená",J819,0)</f>
        <v>0</v>
      </c>
      <c r="BH819" s="204">
        <f>IF(N819="sníž. přenesená",J819,0)</f>
        <v>0</v>
      </c>
      <c r="BI819" s="204">
        <f>IF(N819="nulová",J819,0)</f>
        <v>0</v>
      </c>
      <c r="BJ819" s="19" t="s">
        <v>23</v>
      </c>
      <c r="BK819" s="204">
        <f>ROUND(I819*H819,2)</f>
        <v>0</v>
      </c>
      <c r="BL819" s="19" t="s">
        <v>258</v>
      </c>
      <c r="BM819" s="19" t="s">
        <v>1091</v>
      </c>
    </row>
    <row r="820" spans="2:65" s="12" customFormat="1">
      <c r="B820" s="207"/>
      <c r="C820" s="208"/>
      <c r="D820" s="205" t="s">
        <v>210</v>
      </c>
      <c r="E820" s="209" t="s">
        <v>22</v>
      </c>
      <c r="F820" s="210" t="s">
        <v>621</v>
      </c>
      <c r="G820" s="208"/>
      <c r="H820" s="211" t="s">
        <v>22</v>
      </c>
      <c r="I820" s="212"/>
      <c r="J820" s="208"/>
      <c r="K820" s="208"/>
      <c r="L820" s="213"/>
      <c r="M820" s="214"/>
      <c r="N820" s="215"/>
      <c r="O820" s="215"/>
      <c r="P820" s="215"/>
      <c r="Q820" s="215"/>
      <c r="R820" s="215"/>
      <c r="S820" s="215"/>
      <c r="T820" s="216"/>
      <c r="AT820" s="217" t="s">
        <v>210</v>
      </c>
      <c r="AU820" s="217" t="s">
        <v>83</v>
      </c>
      <c r="AV820" s="12" t="s">
        <v>23</v>
      </c>
      <c r="AW820" s="12" t="s">
        <v>38</v>
      </c>
      <c r="AX820" s="12" t="s">
        <v>75</v>
      </c>
      <c r="AY820" s="217" t="s">
        <v>195</v>
      </c>
    </row>
    <row r="821" spans="2:65" s="13" customFormat="1">
      <c r="B821" s="218"/>
      <c r="C821" s="219"/>
      <c r="D821" s="205" t="s">
        <v>210</v>
      </c>
      <c r="E821" s="220" t="s">
        <v>22</v>
      </c>
      <c r="F821" s="221" t="s">
        <v>1092</v>
      </c>
      <c r="G821" s="219"/>
      <c r="H821" s="222">
        <v>19</v>
      </c>
      <c r="I821" s="223"/>
      <c r="J821" s="219"/>
      <c r="K821" s="219"/>
      <c r="L821" s="224"/>
      <c r="M821" s="225"/>
      <c r="N821" s="226"/>
      <c r="O821" s="226"/>
      <c r="P821" s="226"/>
      <c r="Q821" s="226"/>
      <c r="R821" s="226"/>
      <c r="S821" s="226"/>
      <c r="T821" s="227"/>
      <c r="AT821" s="228" t="s">
        <v>210</v>
      </c>
      <c r="AU821" s="228" t="s">
        <v>83</v>
      </c>
      <c r="AV821" s="13" t="s">
        <v>83</v>
      </c>
      <c r="AW821" s="13" t="s">
        <v>38</v>
      </c>
      <c r="AX821" s="13" t="s">
        <v>75</v>
      </c>
      <c r="AY821" s="228" t="s">
        <v>195</v>
      </c>
    </row>
    <row r="822" spans="2:65" s="13" customFormat="1">
      <c r="B822" s="218"/>
      <c r="C822" s="219"/>
      <c r="D822" s="205" t="s">
        <v>210</v>
      </c>
      <c r="E822" s="220" t="s">
        <v>22</v>
      </c>
      <c r="F822" s="221" t="s">
        <v>1093</v>
      </c>
      <c r="G822" s="219"/>
      <c r="H822" s="222">
        <v>24.5</v>
      </c>
      <c r="I822" s="223"/>
      <c r="J822" s="219"/>
      <c r="K822" s="219"/>
      <c r="L822" s="224"/>
      <c r="M822" s="225"/>
      <c r="N822" s="226"/>
      <c r="O822" s="226"/>
      <c r="P822" s="226"/>
      <c r="Q822" s="226"/>
      <c r="R822" s="226"/>
      <c r="S822" s="226"/>
      <c r="T822" s="227"/>
      <c r="AT822" s="228" t="s">
        <v>210</v>
      </c>
      <c r="AU822" s="228" t="s">
        <v>83</v>
      </c>
      <c r="AV822" s="13" t="s">
        <v>83</v>
      </c>
      <c r="AW822" s="13" t="s">
        <v>38</v>
      </c>
      <c r="AX822" s="13" t="s">
        <v>75</v>
      </c>
      <c r="AY822" s="228" t="s">
        <v>195</v>
      </c>
    </row>
    <row r="823" spans="2:65" s="13" customFormat="1">
      <c r="B823" s="218"/>
      <c r="C823" s="219"/>
      <c r="D823" s="205" t="s">
        <v>210</v>
      </c>
      <c r="E823" s="220" t="s">
        <v>22</v>
      </c>
      <c r="F823" s="221" t="s">
        <v>1094</v>
      </c>
      <c r="G823" s="219"/>
      <c r="H823" s="222">
        <v>15.3</v>
      </c>
      <c r="I823" s="223"/>
      <c r="J823" s="219"/>
      <c r="K823" s="219"/>
      <c r="L823" s="224"/>
      <c r="M823" s="225"/>
      <c r="N823" s="226"/>
      <c r="O823" s="226"/>
      <c r="P823" s="226"/>
      <c r="Q823" s="226"/>
      <c r="R823" s="226"/>
      <c r="S823" s="226"/>
      <c r="T823" s="227"/>
      <c r="AT823" s="228" t="s">
        <v>210</v>
      </c>
      <c r="AU823" s="228" t="s">
        <v>83</v>
      </c>
      <c r="AV823" s="13" t="s">
        <v>83</v>
      </c>
      <c r="AW823" s="13" t="s">
        <v>38</v>
      </c>
      <c r="AX823" s="13" t="s">
        <v>75</v>
      </c>
      <c r="AY823" s="228" t="s">
        <v>195</v>
      </c>
    </row>
    <row r="824" spans="2:65" s="13" customFormat="1">
      <c r="B824" s="218"/>
      <c r="C824" s="219"/>
      <c r="D824" s="205" t="s">
        <v>210</v>
      </c>
      <c r="E824" s="220" t="s">
        <v>22</v>
      </c>
      <c r="F824" s="221" t="s">
        <v>1095</v>
      </c>
      <c r="G824" s="219"/>
      <c r="H824" s="222">
        <v>22.85</v>
      </c>
      <c r="I824" s="223"/>
      <c r="J824" s="219"/>
      <c r="K824" s="219"/>
      <c r="L824" s="224"/>
      <c r="M824" s="225"/>
      <c r="N824" s="226"/>
      <c r="O824" s="226"/>
      <c r="P824" s="226"/>
      <c r="Q824" s="226"/>
      <c r="R824" s="226"/>
      <c r="S824" s="226"/>
      <c r="T824" s="227"/>
      <c r="AT824" s="228" t="s">
        <v>210</v>
      </c>
      <c r="AU824" s="228" t="s">
        <v>83</v>
      </c>
      <c r="AV824" s="13" t="s">
        <v>83</v>
      </c>
      <c r="AW824" s="13" t="s">
        <v>38</v>
      </c>
      <c r="AX824" s="13" t="s">
        <v>75</v>
      </c>
      <c r="AY824" s="228" t="s">
        <v>195</v>
      </c>
    </row>
    <row r="825" spans="2:65" s="14" customFormat="1">
      <c r="B825" s="229"/>
      <c r="C825" s="230"/>
      <c r="D825" s="205" t="s">
        <v>210</v>
      </c>
      <c r="E825" s="231" t="s">
        <v>22</v>
      </c>
      <c r="F825" s="232" t="s">
        <v>215</v>
      </c>
      <c r="G825" s="230"/>
      <c r="H825" s="233">
        <v>81.650000000000006</v>
      </c>
      <c r="I825" s="234"/>
      <c r="J825" s="230"/>
      <c r="K825" s="230"/>
      <c r="L825" s="235"/>
      <c r="M825" s="236"/>
      <c r="N825" s="237"/>
      <c r="O825" s="237"/>
      <c r="P825" s="237"/>
      <c r="Q825" s="237"/>
      <c r="R825" s="237"/>
      <c r="S825" s="237"/>
      <c r="T825" s="238"/>
      <c r="AT825" s="239" t="s">
        <v>210</v>
      </c>
      <c r="AU825" s="239" t="s">
        <v>83</v>
      </c>
      <c r="AV825" s="14" t="s">
        <v>216</v>
      </c>
      <c r="AW825" s="14" t="s">
        <v>38</v>
      </c>
      <c r="AX825" s="14" t="s">
        <v>75</v>
      </c>
      <c r="AY825" s="239" t="s">
        <v>195</v>
      </c>
    </row>
    <row r="826" spans="2:65" s="15" customFormat="1">
      <c r="B826" s="240"/>
      <c r="C826" s="241"/>
      <c r="D826" s="251" t="s">
        <v>210</v>
      </c>
      <c r="E826" s="252" t="s">
        <v>22</v>
      </c>
      <c r="F826" s="253" t="s">
        <v>217</v>
      </c>
      <c r="G826" s="241"/>
      <c r="H826" s="254">
        <v>81.650000000000006</v>
      </c>
      <c r="I826" s="245"/>
      <c r="J826" s="241"/>
      <c r="K826" s="241"/>
      <c r="L826" s="246"/>
      <c r="M826" s="247"/>
      <c r="N826" s="248"/>
      <c r="O826" s="248"/>
      <c r="P826" s="248"/>
      <c r="Q826" s="248"/>
      <c r="R826" s="248"/>
      <c r="S826" s="248"/>
      <c r="T826" s="249"/>
      <c r="AT826" s="250" t="s">
        <v>210</v>
      </c>
      <c r="AU826" s="250" t="s">
        <v>83</v>
      </c>
      <c r="AV826" s="15" t="s">
        <v>202</v>
      </c>
      <c r="AW826" s="15" t="s">
        <v>38</v>
      </c>
      <c r="AX826" s="15" t="s">
        <v>23</v>
      </c>
      <c r="AY826" s="250" t="s">
        <v>195</v>
      </c>
    </row>
    <row r="827" spans="2:65" s="1" customFormat="1" ht="28.8" customHeight="1">
      <c r="B827" s="36"/>
      <c r="C827" s="193" t="s">
        <v>1096</v>
      </c>
      <c r="D827" s="193" t="s">
        <v>198</v>
      </c>
      <c r="E827" s="194" t="s">
        <v>1097</v>
      </c>
      <c r="F827" s="195" t="s">
        <v>1098</v>
      </c>
      <c r="G827" s="196" t="s">
        <v>222</v>
      </c>
      <c r="H827" s="197">
        <v>104.89</v>
      </c>
      <c r="I827" s="198"/>
      <c r="J827" s="199">
        <f>ROUND(I827*H827,2)</f>
        <v>0</v>
      </c>
      <c r="K827" s="195" t="s">
        <v>22</v>
      </c>
      <c r="L827" s="56"/>
      <c r="M827" s="200" t="s">
        <v>22</v>
      </c>
      <c r="N827" s="201" t="s">
        <v>46</v>
      </c>
      <c r="O827" s="37"/>
      <c r="P827" s="202">
        <f>O827*H827</f>
        <v>0</v>
      </c>
      <c r="Q827" s="202">
        <v>2.9499999999999999E-3</v>
      </c>
      <c r="R827" s="202">
        <f>Q827*H827</f>
        <v>0.30942550000000002</v>
      </c>
      <c r="S827" s="202">
        <v>0</v>
      </c>
      <c r="T827" s="203">
        <f>S827*H827</f>
        <v>0</v>
      </c>
      <c r="AR827" s="19" t="s">
        <v>258</v>
      </c>
      <c r="AT827" s="19" t="s">
        <v>198</v>
      </c>
      <c r="AU827" s="19" t="s">
        <v>83</v>
      </c>
      <c r="AY827" s="19" t="s">
        <v>195</v>
      </c>
      <c r="BE827" s="204">
        <f>IF(N827="základní",J827,0)</f>
        <v>0</v>
      </c>
      <c r="BF827" s="204">
        <f>IF(N827="snížená",J827,0)</f>
        <v>0</v>
      </c>
      <c r="BG827" s="204">
        <f>IF(N827="zákl. přenesená",J827,0)</f>
        <v>0</v>
      </c>
      <c r="BH827" s="204">
        <f>IF(N827="sníž. přenesená",J827,0)</f>
        <v>0</v>
      </c>
      <c r="BI827" s="204">
        <f>IF(N827="nulová",J827,0)</f>
        <v>0</v>
      </c>
      <c r="BJ827" s="19" t="s">
        <v>23</v>
      </c>
      <c r="BK827" s="204">
        <f>ROUND(I827*H827,2)</f>
        <v>0</v>
      </c>
      <c r="BL827" s="19" t="s">
        <v>258</v>
      </c>
      <c r="BM827" s="19" t="s">
        <v>1099</v>
      </c>
    </row>
    <row r="828" spans="2:65" s="12" customFormat="1">
      <c r="B828" s="207"/>
      <c r="C828" s="208"/>
      <c r="D828" s="205" t="s">
        <v>210</v>
      </c>
      <c r="E828" s="209" t="s">
        <v>22</v>
      </c>
      <c r="F828" s="210" t="s">
        <v>1100</v>
      </c>
      <c r="G828" s="208"/>
      <c r="H828" s="211" t="s">
        <v>22</v>
      </c>
      <c r="I828" s="212"/>
      <c r="J828" s="208"/>
      <c r="K828" s="208"/>
      <c r="L828" s="213"/>
      <c r="M828" s="214"/>
      <c r="N828" s="215"/>
      <c r="O828" s="215"/>
      <c r="P828" s="215"/>
      <c r="Q828" s="215"/>
      <c r="R828" s="215"/>
      <c r="S828" s="215"/>
      <c r="T828" s="216"/>
      <c r="AT828" s="217" t="s">
        <v>210</v>
      </c>
      <c r="AU828" s="217" t="s">
        <v>83</v>
      </c>
      <c r="AV828" s="12" t="s">
        <v>23</v>
      </c>
      <c r="AW828" s="12" t="s">
        <v>38</v>
      </c>
      <c r="AX828" s="12" t="s">
        <v>75</v>
      </c>
      <c r="AY828" s="217" t="s">
        <v>195</v>
      </c>
    </row>
    <row r="829" spans="2:65" s="13" customFormat="1">
      <c r="B829" s="218"/>
      <c r="C829" s="219"/>
      <c r="D829" s="205" t="s">
        <v>210</v>
      </c>
      <c r="E829" s="220" t="s">
        <v>22</v>
      </c>
      <c r="F829" s="221" t="s">
        <v>1101</v>
      </c>
      <c r="G829" s="219"/>
      <c r="H829" s="222">
        <v>29.3</v>
      </c>
      <c r="I829" s="223"/>
      <c r="J829" s="219"/>
      <c r="K829" s="219"/>
      <c r="L829" s="224"/>
      <c r="M829" s="225"/>
      <c r="N829" s="226"/>
      <c r="O829" s="226"/>
      <c r="P829" s="226"/>
      <c r="Q829" s="226"/>
      <c r="R829" s="226"/>
      <c r="S829" s="226"/>
      <c r="T829" s="227"/>
      <c r="AT829" s="228" t="s">
        <v>210</v>
      </c>
      <c r="AU829" s="228" t="s">
        <v>83</v>
      </c>
      <c r="AV829" s="13" t="s">
        <v>83</v>
      </c>
      <c r="AW829" s="13" t="s">
        <v>38</v>
      </c>
      <c r="AX829" s="13" t="s">
        <v>75</v>
      </c>
      <c r="AY829" s="228" t="s">
        <v>195</v>
      </c>
    </row>
    <row r="830" spans="2:65" s="13" customFormat="1">
      <c r="B830" s="218"/>
      <c r="C830" s="219"/>
      <c r="D830" s="205" t="s">
        <v>210</v>
      </c>
      <c r="E830" s="220" t="s">
        <v>22</v>
      </c>
      <c r="F830" s="221" t="s">
        <v>1102</v>
      </c>
      <c r="G830" s="219"/>
      <c r="H830" s="222">
        <v>21.48</v>
      </c>
      <c r="I830" s="223"/>
      <c r="J830" s="219"/>
      <c r="K830" s="219"/>
      <c r="L830" s="224"/>
      <c r="M830" s="225"/>
      <c r="N830" s="226"/>
      <c r="O830" s="226"/>
      <c r="P830" s="226"/>
      <c r="Q830" s="226"/>
      <c r="R830" s="226"/>
      <c r="S830" s="226"/>
      <c r="T830" s="227"/>
      <c r="AT830" s="228" t="s">
        <v>210</v>
      </c>
      <c r="AU830" s="228" t="s">
        <v>83</v>
      </c>
      <c r="AV830" s="13" t="s">
        <v>83</v>
      </c>
      <c r="AW830" s="13" t="s">
        <v>38</v>
      </c>
      <c r="AX830" s="13" t="s">
        <v>75</v>
      </c>
      <c r="AY830" s="228" t="s">
        <v>195</v>
      </c>
    </row>
    <row r="831" spans="2:65" s="13" customFormat="1">
      <c r="B831" s="218"/>
      <c r="C831" s="219"/>
      <c r="D831" s="205" t="s">
        <v>210</v>
      </c>
      <c r="E831" s="220" t="s">
        <v>22</v>
      </c>
      <c r="F831" s="221" t="s">
        <v>1103</v>
      </c>
      <c r="G831" s="219"/>
      <c r="H831" s="222">
        <v>24.81</v>
      </c>
      <c r="I831" s="223"/>
      <c r="J831" s="219"/>
      <c r="K831" s="219"/>
      <c r="L831" s="224"/>
      <c r="M831" s="225"/>
      <c r="N831" s="226"/>
      <c r="O831" s="226"/>
      <c r="P831" s="226"/>
      <c r="Q831" s="226"/>
      <c r="R831" s="226"/>
      <c r="S831" s="226"/>
      <c r="T831" s="227"/>
      <c r="AT831" s="228" t="s">
        <v>210</v>
      </c>
      <c r="AU831" s="228" t="s">
        <v>83</v>
      </c>
      <c r="AV831" s="13" t="s">
        <v>83</v>
      </c>
      <c r="AW831" s="13" t="s">
        <v>38</v>
      </c>
      <c r="AX831" s="13" t="s">
        <v>75</v>
      </c>
      <c r="AY831" s="228" t="s">
        <v>195</v>
      </c>
    </row>
    <row r="832" spans="2:65" s="13" customFormat="1">
      <c r="B832" s="218"/>
      <c r="C832" s="219"/>
      <c r="D832" s="205" t="s">
        <v>210</v>
      </c>
      <c r="E832" s="220" t="s">
        <v>22</v>
      </c>
      <c r="F832" s="221" t="s">
        <v>1104</v>
      </c>
      <c r="G832" s="219"/>
      <c r="H832" s="222">
        <v>29.3</v>
      </c>
      <c r="I832" s="223"/>
      <c r="J832" s="219"/>
      <c r="K832" s="219"/>
      <c r="L832" s="224"/>
      <c r="M832" s="225"/>
      <c r="N832" s="226"/>
      <c r="O832" s="226"/>
      <c r="P832" s="226"/>
      <c r="Q832" s="226"/>
      <c r="R832" s="226"/>
      <c r="S832" s="226"/>
      <c r="T832" s="227"/>
      <c r="AT832" s="228" t="s">
        <v>210</v>
      </c>
      <c r="AU832" s="228" t="s">
        <v>83</v>
      </c>
      <c r="AV832" s="13" t="s">
        <v>83</v>
      </c>
      <c r="AW832" s="13" t="s">
        <v>38</v>
      </c>
      <c r="AX832" s="13" t="s">
        <v>75</v>
      </c>
      <c r="AY832" s="228" t="s">
        <v>195</v>
      </c>
    </row>
    <row r="833" spans="2:65" s="14" customFormat="1">
      <c r="B833" s="229"/>
      <c r="C833" s="230"/>
      <c r="D833" s="205" t="s">
        <v>210</v>
      </c>
      <c r="E833" s="231" t="s">
        <v>22</v>
      </c>
      <c r="F833" s="232" t="s">
        <v>215</v>
      </c>
      <c r="G833" s="230"/>
      <c r="H833" s="233">
        <v>104.89</v>
      </c>
      <c r="I833" s="234"/>
      <c r="J833" s="230"/>
      <c r="K833" s="230"/>
      <c r="L833" s="235"/>
      <c r="M833" s="236"/>
      <c r="N833" s="237"/>
      <c r="O833" s="237"/>
      <c r="P833" s="237"/>
      <c r="Q833" s="237"/>
      <c r="R833" s="237"/>
      <c r="S833" s="237"/>
      <c r="T833" s="238"/>
      <c r="AT833" s="239" t="s">
        <v>210</v>
      </c>
      <c r="AU833" s="239" t="s">
        <v>83</v>
      </c>
      <c r="AV833" s="14" t="s">
        <v>216</v>
      </c>
      <c r="AW833" s="14" t="s">
        <v>38</v>
      </c>
      <c r="AX833" s="14" t="s">
        <v>75</v>
      </c>
      <c r="AY833" s="239" t="s">
        <v>195</v>
      </c>
    </row>
    <row r="834" spans="2:65" s="15" customFormat="1">
      <c r="B834" s="240"/>
      <c r="C834" s="241"/>
      <c r="D834" s="251" t="s">
        <v>210</v>
      </c>
      <c r="E834" s="252" t="s">
        <v>22</v>
      </c>
      <c r="F834" s="253" t="s">
        <v>217</v>
      </c>
      <c r="G834" s="241"/>
      <c r="H834" s="254">
        <v>104.89</v>
      </c>
      <c r="I834" s="245"/>
      <c r="J834" s="241"/>
      <c r="K834" s="241"/>
      <c r="L834" s="246"/>
      <c r="M834" s="247"/>
      <c r="N834" s="248"/>
      <c r="O834" s="248"/>
      <c r="P834" s="248"/>
      <c r="Q834" s="248"/>
      <c r="R834" s="248"/>
      <c r="S834" s="248"/>
      <c r="T834" s="249"/>
      <c r="AT834" s="250" t="s">
        <v>210</v>
      </c>
      <c r="AU834" s="250" t="s">
        <v>83</v>
      </c>
      <c r="AV834" s="15" t="s">
        <v>202</v>
      </c>
      <c r="AW834" s="15" t="s">
        <v>38</v>
      </c>
      <c r="AX834" s="15" t="s">
        <v>23</v>
      </c>
      <c r="AY834" s="250" t="s">
        <v>195</v>
      </c>
    </row>
    <row r="835" spans="2:65" s="1" customFormat="1" ht="20.399999999999999" customHeight="1">
      <c r="B835" s="36"/>
      <c r="C835" s="260" t="s">
        <v>1105</v>
      </c>
      <c r="D835" s="260" t="s">
        <v>267</v>
      </c>
      <c r="E835" s="261" t="s">
        <v>1106</v>
      </c>
      <c r="F835" s="262" t="s">
        <v>1107</v>
      </c>
      <c r="G835" s="263" t="s">
        <v>201</v>
      </c>
      <c r="H835" s="264">
        <v>115.379</v>
      </c>
      <c r="I835" s="265"/>
      <c r="J835" s="266">
        <f>ROUND(I835*H835,2)</f>
        <v>0</v>
      </c>
      <c r="K835" s="262" t="s">
        <v>22</v>
      </c>
      <c r="L835" s="267"/>
      <c r="M835" s="268" t="s">
        <v>22</v>
      </c>
      <c r="N835" s="269" t="s">
        <v>46</v>
      </c>
      <c r="O835" s="37"/>
      <c r="P835" s="202">
        <f>O835*H835</f>
        <v>0</v>
      </c>
      <c r="Q835" s="202">
        <v>1.17E-3</v>
      </c>
      <c r="R835" s="202">
        <f>Q835*H835</f>
        <v>0.13499343</v>
      </c>
      <c r="S835" s="202">
        <v>0</v>
      </c>
      <c r="T835" s="203">
        <f>S835*H835</f>
        <v>0</v>
      </c>
      <c r="AR835" s="19" t="s">
        <v>512</v>
      </c>
      <c r="AT835" s="19" t="s">
        <v>267</v>
      </c>
      <c r="AU835" s="19" t="s">
        <v>83</v>
      </c>
      <c r="AY835" s="19" t="s">
        <v>195</v>
      </c>
      <c r="BE835" s="204">
        <f>IF(N835="základní",J835,0)</f>
        <v>0</v>
      </c>
      <c r="BF835" s="204">
        <f>IF(N835="snížená",J835,0)</f>
        <v>0</v>
      </c>
      <c r="BG835" s="204">
        <f>IF(N835="zákl. přenesená",J835,0)</f>
        <v>0</v>
      </c>
      <c r="BH835" s="204">
        <f>IF(N835="sníž. přenesená",J835,0)</f>
        <v>0</v>
      </c>
      <c r="BI835" s="204">
        <f>IF(N835="nulová",J835,0)</f>
        <v>0</v>
      </c>
      <c r="BJ835" s="19" t="s">
        <v>23</v>
      </c>
      <c r="BK835" s="204">
        <f>ROUND(I835*H835,2)</f>
        <v>0</v>
      </c>
      <c r="BL835" s="19" t="s">
        <v>258</v>
      </c>
      <c r="BM835" s="19" t="s">
        <v>1108</v>
      </c>
    </row>
    <row r="836" spans="2:65" s="13" customFormat="1">
      <c r="B836" s="218"/>
      <c r="C836" s="219"/>
      <c r="D836" s="251" t="s">
        <v>210</v>
      </c>
      <c r="E836" s="219"/>
      <c r="F836" s="270" t="s">
        <v>1109</v>
      </c>
      <c r="G836" s="219"/>
      <c r="H836" s="271">
        <v>115.379</v>
      </c>
      <c r="I836" s="223"/>
      <c r="J836" s="219"/>
      <c r="K836" s="219"/>
      <c r="L836" s="224"/>
      <c r="M836" s="225"/>
      <c r="N836" s="226"/>
      <c r="O836" s="226"/>
      <c r="P836" s="226"/>
      <c r="Q836" s="226"/>
      <c r="R836" s="226"/>
      <c r="S836" s="226"/>
      <c r="T836" s="227"/>
      <c r="AT836" s="228" t="s">
        <v>210</v>
      </c>
      <c r="AU836" s="228" t="s">
        <v>83</v>
      </c>
      <c r="AV836" s="13" t="s">
        <v>83</v>
      </c>
      <c r="AW836" s="13" t="s">
        <v>4</v>
      </c>
      <c r="AX836" s="13" t="s">
        <v>23</v>
      </c>
      <c r="AY836" s="228" t="s">
        <v>195</v>
      </c>
    </row>
    <row r="837" spans="2:65" s="1" customFormat="1" ht="28.8" customHeight="1">
      <c r="B837" s="36"/>
      <c r="C837" s="193" t="s">
        <v>1110</v>
      </c>
      <c r="D837" s="193" t="s">
        <v>198</v>
      </c>
      <c r="E837" s="194" t="s">
        <v>1111</v>
      </c>
      <c r="F837" s="195" t="s">
        <v>1112</v>
      </c>
      <c r="G837" s="196" t="s">
        <v>222</v>
      </c>
      <c r="H837" s="197">
        <v>12.8</v>
      </c>
      <c r="I837" s="198"/>
      <c r="J837" s="199">
        <f>ROUND(I837*H837,2)</f>
        <v>0</v>
      </c>
      <c r="K837" s="195" t="s">
        <v>22</v>
      </c>
      <c r="L837" s="56"/>
      <c r="M837" s="200" t="s">
        <v>22</v>
      </c>
      <c r="N837" s="201" t="s">
        <v>46</v>
      </c>
      <c r="O837" s="37"/>
      <c r="P837" s="202">
        <f>O837*H837</f>
        <v>0</v>
      </c>
      <c r="Q837" s="202">
        <v>2.9499999999999999E-3</v>
      </c>
      <c r="R837" s="202">
        <f>Q837*H837</f>
        <v>3.7760000000000002E-2</v>
      </c>
      <c r="S837" s="202">
        <v>0</v>
      </c>
      <c r="T837" s="203">
        <f>S837*H837</f>
        <v>0</v>
      </c>
      <c r="AR837" s="19" t="s">
        <v>258</v>
      </c>
      <c r="AT837" s="19" t="s">
        <v>198</v>
      </c>
      <c r="AU837" s="19" t="s">
        <v>83</v>
      </c>
      <c r="AY837" s="19" t="s">
        <v>195</v>
      </c>
      <c r="BE837" s="204">
        <f>IF(N837="základní",J837,0)</f>
        <v>0</v>
      </c>
      <c r="BF837" s="204">
        <f>IF(N837="snížená",J837,0)</f>
        <v>0</v>
      </c>
      <c r="BG837" s="204">
        <f>IF(N837="zákl. přenesená",J837,0)</f>
        <v>0</v>
      </c>
      <c r="BH837" s="204">
        <f>IF(N837="sníž. přenesená",J837,0)</f>
        <v>0</v>
      </c>
      <c r="BI837" s="204">
        <f>IF(N837="nulová",J837,0)</f>
        <v>0</v>
      </c>
      <c r="BJ837" s="19" t="s">
        <v>23</v>
      </c>
      <c r="BK837" s="204">
        <f>ROUND(I837*H837,2)</f>
        <v>0</v>
      </c>
      <c r="BL837" s="19" t="s">
        <v>258</v>
      </c>
      <c r="BM837" s="19" t="s">
        <v>1113</v>
      </c>
    </row>
    <row r="838" spans="2:65" s="12" customFormat="1">
      <c r="B838" s="207"/>
      <c r="C838" s="208"/>
      <c r="D838" s="205" t="s">
        <v>210</v>
      </c>
      <c r="E838" s="209" t="s">
        <v>22</v>
      </c>
      <c r="F838" s="210" t="s">
        <v>1100</v>
      </c>
      <c r="G838" s="208"/>
      <c r="H838" s="211" t="s">
        <v>22</v>
      </c>
      <c r="I838" s="212"/>
      <c r="J838" s="208"/>
      <c r="K838" s="208"/>
      <c r="L838" s="213"/>
      <c r="M838" s="214"/>
      <c r="N838" s="215"/>
      <c r="O838" s="215"/>
      <c r="P838" s="215"/>
      <c r="Q838" s="215"/>
      <c r="R838" s="215"/>
      <c r="S838" s="215"/>
      <c r="T838" s="216"/>
      <c r="AT838" s="217" t="s">
        <v>210</v>
      </c>
      <c r="AU838" s="217" t="s">
        <v>83</v>
      </c>
      <c r="AV838" s="12" t="s">
        <v>23</v>
      </c>
      <c r="AW838" s="12" t="s">
        <v>38</v>
      </c>
      <c r="AX838" s="12" t="s">
        <v>75</v>
      </c>
      <c r="AY838" s="217" t="s">
        <v>195</v>
      </c>
    </row>
    <row r="839" spans="2:65" s="13" customFormat="1">
      <c r="B839" s="218"/>
      <c r="C839" s="219"/>
      <c r="D839" s="205" t="s">
        <v>210</v>
      </c>
      <c r="E839" s="220" t="s">
        <v>22</v>
      </c>
      <c r="F839" s="221" t="s">
        <v>1114</v>
      </c>
      <c r="G839" s="219"/>
      <c r="H839" s="222">
        <v>1.5</v>
      </c>
      <c r="I839" s="223"/>
      <c r="J839" s="219"/>
      <c r="K839" s="219"/>
      <c r="L839" s="224"/>
      <c r="M839" s="225"/>
      <c r="N839" s="226"/>
      <c r="O839" s="226"/>
      <c r="P839" s="226"/>
      <c r="Q839" s="226"/>
      <c r="R839" s="226"/>
      <c r="S839" s="226"/>
      <c r="T839" s="227"/>
      <c r="AT839" s="228" t="s">
        <v>210</v>
      </c>
      <c r="AU839" s="228" t="s">
        <v>83</v>
      </c>
      <c r="AV839" s="13" t="s">
        <v>83</v>
      </c>
      <c r="AW839" s="13" t="s">
        <v>38</v>
      </c>
      <c r="AX839" s="13" t="s">
        <v>75</v>
      </c>
      <c r="AY839" s="228" t="s">
        <v>195</v>
      </c>
    </row>
    <row r="840" spans="2:65" s="13" customFormat="1">
      <c r="B840" s="218"/>
      <c r="C840" s="219"/>
      <c r="D840" s="205" t="s">
        <v>210</v>
      </c>
      <c r="E840" s="220" t="s">
        <v>22</v>
      </c>
      <c r="F840" s="221" t="s">
        <v>1115</v>
      </c>
      <c r="G840" s="219"/>
      <c r="H840" s="222">
        <v>6</v>
      </c>
      <c r="I840" s="223"/>
      <c r="J840" s="219"/>
      <c r="K840" s="219"/>
      <c r="L840" s="224"/>
      <c r="M840" s="225"/>
      <c r="N840" s="226"/>
      <c r="O840" s="226"/>
      <c r="P840" s="226"/>
      <c r="Q840" s="226"/>
      <c r="R840" s="226"/>
      <c r="S840" s="226"/>
      <c r="T840" s="227"/>
      <c r="AT840" s="228" t="s">
        <v>210</v>
      </c>
      <c r="AU840" s="228" t="s">
        <v>83</v>
      </c>
      <c r="AV840" s="13" t="s">
        <v>83</v>
      </c>
      <c r="AW840" s="13" t="s">
        <v>38</v>
      </c>
      <c r="AX840" s="13" t="s">
        <v>75</v>
      </c>
      <c r="AY840" s="228" t="s">
        <v>195</v>
      </c>
    </row>
    <row r="841" spans="2:65" s="13" customFormat="1">
      <c r="B841" s="218"/>
      <c r="C841" s="219"/>
      <c r="D841" s="205" t="s">
        <v>210</v>
      </c>
      <c r="E841" s="220" t="s">
        <v>22</v>
      </c>
      <c r="F841" s="221" t="s">
        <v>1116</v>
      </c>
      <c r="G841" s="219"/>
      <c r="H841" s="222">
        <v>3.8</v>
      </c>
      <c r="I841" s="223"/>
      <c r="J841" s="219"/>
      <c r="K841" s="219"/>
      <c r="L841" s="224"/>
      <c r="M841" s="225"/>
      <c r="N841" s="226"/>
      <c r="O841" s="226"/>
      <c r="P841" s="226"/>
      <c r="Q841" s="226"/>
      <c r="R841" s="226"/>
      <c r="S841" s="226"/>
      <c r="T841" s="227"/>
      <c r="AT841" s="228" t="s">
        <v>210</v>
      </c>
      <c r="AU841" s="228" t="s">
        <v>83</v>
      </c>
      <c r="AV841" s="13" t="s">
        <v>83</v>
      </c>
      <c r="AW841" s="13" t="s">
        <v>38</v>
      </c>
      <c r="AX841" s="13" t="s">
        <v>75</v>
      </c>
      <c r="AY841" s="228" t="s">
        <v>195</v>
      </c>
    </row>
    <row r="842" spans="2:65" s="13" customFormat="1">
      <c r="B842" s="218"/>
      <c r="C842" s="219"/>
      <c r="D842" s="205" t="s">
        <v>210</v>
      </c>
      <c r="E842" s="220" t="s">
        <v>22</v>
      </c>
      <c r="F842" s="221" t="s">
        <v>1117</v>
      </c>
      <c r="G842" s="219"/>
      <c r="H842" s="222">
        <v>1.5</v>
      </c>
      <c r="I842" s="223"/>
      <c r="J842" s="219"/>
      <c r="K842" s="219"/>
      <c r="L842" s="224"/>
      <c r="M842" s="225"/>
      <c r="N842" s="226"/>
      <c r="O842" s="226"/>
      <c r="P842" s="226"/>
      <c r="Q842" s="226"/>
      <c r="R842" s="226"/>
      <c r="S842" s="226"/>
      <c r="T842" s="227"/>
      <c r="AT842" s="228" t="s">
        <v>210</v>
      </c>
      <c r="AU842" s="228" t="s">
        <v>83</v>
      </c>
      <c r="AV842" s="13" t="s">
        <v>83</v>
      </c>
      <c r="AW842" s="13" t="s">
        <v>38</v>
      </c>
      <c r="AX842" s="13" t="s">
        <v>75</v>
      </c>
      <c r="AY842" s="228" t="s">
        <v>195</v>
      </c>
    </row>
    <row r="843" spans="2:65" s="14" customFormat="1">
      <c r="B843" s="229"/>
      <c r="C843" s="230"/>
      <c r="D843" s="205" t="s">
        <v>210</v>
      </c>
      <c r="E843" s="231" t="s">
        <v>22</v>
      </c>
      <c r="F843" s="232" t="s">
        <v>215</v>
      </c>
      <c r="G843" s="230"/>
      <c r="H843" s="233">
        <v>12.8</v>
      </c>
      <c r="I843" s="234"/>
      <c r="J843" s="230"/>
      <c r="K843" s="230"/>
      <c r="L843" s="235"/>
      <c r="M843" s="236"/>
      <c r="N843" s="237"/>
      <c r="O843" s="237"/>
      <c r="P843" s="237"/>
      <c r="Q843" s="237"/>
      <c r="R843" s="237"/>
      <c r="S843" s="237"/>
      <c r="T843" s="238"/>
      <c r="AT843" s="239" t="s">
        <v>210</v>
      </c>
      <c r="AU843" s="239" t="s">
        <v>83</v>
      </c>
      <c r="AV843" s="14" t="s">
        <v>216</v>
      </c>
      <c r="AW843" s="14" t="s">
        <v>38</v>
      </c>
      <c r="AX843" s="14" t="s">
        <v>75</v>
      </c>
      <c r="AY843" s="239" t="s">
        <v>195</v>
      </c>
    </row>
    <row r="844" spans="2:65" s="15" customFormat="1">
      <c r="B844" s="240"/>
      <c r="C844" s="241"/>
      <c r="D844" s="251" t="s">
        <v>210</v>
      </c>
      <c r="E844" s="252" t="s">
        <v>22</v>
      </c>
      <c r="F844" s="253" t="s">
        <v>217</v>
      </c>
      <c r="G844" s="241"/>
      <c r="H844" s="254">
        <v>12.8</v>
      </c>
      <c r="I844" s="245"/>
      <c r="J844" s="241"/>
      <c r="K844" s="241"/>
      <c r="L844" s="246"/>
      <c r="M844" s="247"/>
      <c r="N844" s="248"/>
      <c r="O844" s="248"/>
      <c r="P844" s="248"/>
      <c r="Q844" s="248"/>
      <c r="R844" s="248"/>
      <c r="S844" s="248"/>
      <c r="T844" s="249"/>
      <c r="AT844" s="250" t="s">
        <v>210</v>
      </c>
      <c r="AU844" s="250" t="s">
        <v>83</v>
      </c>
      <c r="AV844" s="15" t="s">
        <v>202</v>
      </c>
      <c r="AW844" s="15" t="s">
        <v>38</v>
      </c>
      <c r="AX844" s="15" t="s">
        <v>23</v>
      </c>
      <c r="AY844" s="250" t="s">
        <v>195</v>
      </c>
    </row>
    <row r="845" spans="2:65" s="1" customFormat="1" ht="20.399999999999999" customHeight="1">
      <c r="B845" s="36"/>
      <c r="C845" s="260" t="s">
        <v>1118</v>
      </c>
      <c r="D845" s="260" t="s">
        <v>267</v>
      </c>
      <c r="E845" s="261" t="s">
        <v>1119</v>
      </c>
      <c r="F845" s="262" t="s">
        <v>1120</v>
      </c>
      <c r="G845" s="263" t="s">
        <v>201</v>
      </c>
      <c r="H845" s="264">
        <v>14.08</v>
      </c>
      <c r="I845" s="265"/>
      <c r="J845" s="266">
        <f>ROUND(I845*H845,2)</f>
        <v>0</v>
      </c>
      <c r="K845" s="262" t="s">
        <v>22</v>
      </c>
      <c r="L845" s="267"/>
      <c r="M845" s="268" t="s">
        <v>22</v>
      </c>
      <c r="N845" s="269" t="s">
        <v>46</v>
      </c>
      <c r="O845" s="37"/>
      <c r="P845" s="202">
        <f>O845*H845</f>
        <v>0</v>
      </c>
      <c r="Q845" s="202">
        <v>1.17E-3</v>
      </c>
      <c r="R845" s="202">
        <f>Q845*H845</f>
        <v>1.6473600000000001E-2</v>
      </c>
      <c r="S845" s="202">
        <v>0</v>
      </c>
      <c r="T845" s="203">
        <f>S845*H845</f>
        <v>0</v>
      </c>
      <c r="AR845" s="19" t="s">
        <v>512</v>
      </c>
      <c r="AT845" s="19" t="s">
        <v>267</v>
      </c>
      <c r="AU845" s="19" t="s">
        <v>83</v>
      </c>
      <c r="AY845" s="19" t="s">
        <v>195</v>
      </c>
      <c r="BE845" s="204">
        <f>IF(N845="základní",J845,0)</f>
        <v>0</v>
      </c>
      <c r="BF845" s="204">
        <f>IF(N845="snížená",J845,0)</f>
        <v>0</v>
      </c>
      <c r="BG845" s="204">
        <f>IF(N845="zákl. přenesená",J845,0)</f>
        <v>0</v>
      </c>
      <c r="BH845" s="204">
        <f>IF(N845="sníž. přenesená",J845,0)</f>
        <v>0</v>
      </c>
      <c r="BI845" s="204">
        <f>IF(N845="nulová",J845,0)</f>
        <v>0</v>
      </c>
      <c r="BJ845" s="19" t="s">
        <v>23</v>
      </c>
      <c r="BK845" s="204">
        <f>ROUND(I845*H845,2)</f>
        <v>0</v>
      </c>
      <c r="BL845" s="19" t="s">
        <v>258</v>
      </c>
      <c r="BM845" s="19" t="s">
        <v>1121</v>
      </c>
    </row>
    <row r="846" spans="2:65" s="13" customFormat="1">
      <c r="B846" s="218"/>
      <c r="C846" s="219"/>
      <c r="D846" s="251" t="s">
        <v>210</v>
      </c>
      <c r="E846" s="219"/>
      <c r="F846" s="270" t="s">
        <v>1122</v>
      </c>
      <c r="G846" s="219"/>
      <c r="H846" s="271">
        <v>14.08</v>
      </c>
      <c r="I846" s="223"/>
      <c r="J846" s="219"/>
      <c r="K846" s="219"/>
      <c r="L846" s="224"/>
      <c r="M846" s="225"/>
      <c r="N846" s="226"/>
      <c r="O846" s="226"/>
      <c r="P846" s="226"/>
      <c r="Q846" s="226"/>
      <c r="R846" s="226"/>
      <c r="S846" s="226"/>
      <c r="T846" s="227"/>
      <c r="AT846" s="228" t="s">
        <v>210</v>
      </c>
      <c r="AU846" s="228" t="s">
        <v>83</v>
      </c>
      <c r="AV846" s="13" t="s">
        <v>83</v>
      </c>
      <c r="AW846" s="13" t="s">
        <v>4</v>
      </c>
      <c r="AX846" s="13" t="s">
        <v>23</v>
      </c>
      <c r="AY846" s="228" t="s">
        <v>195</v>
      </c>
    </row>
    <row r="847" spans="2:65" s="1" customFormat="1" ht="28.8" customHeight="1">
      <c r="B847" s="36"/>
      <c r="C847" s="193" t="s">
        <v>1123</v>
      </c>
      <c r="D847" s="193" t="s">
        <v>198</v>
      </c>
      <c r="E847" s="194" t="s">
        <v>1124</v>
      </c>
      <c r="F847" s="195" t="s">
        <v>1125</v>
      </c>
      <c r="G847" s="196" t="s">
        <v>222</v>
      </c>
      <c r="H847" s="197">
        <v>10.53</v>
      </c>
      <c r="I847" s="198"/>
      <c r="J847" s="199">
        <f>ROUND(I847*H847,2)</f>
        <v>0</v>
      </c>
      <c r="K847" s="195" t="s">
        <v>223</v>
      </c>
      <c r="L847" s="56"/>
      <c r="M847" s="200" t="s">
        <v>22</v>
      </c>
      <c r="N847" s="201" t="s">
        <v>46</v>
      </c>
      <c r="O847" s="37"/>
      <c r="P847" s="202">
        <f>O847*H847</f>
        <v>0</v>
      </c>
      <c r="Q847" s="202">
        <v>5.1999999999999995E-4</v>
      </c>
      <c r="R847" s="202">
        <f>Q847*H847</f>
        <v>5.4755999999999989E-3</v>
      </c>
      <c r="S847" s="202">
        <v>0</v>
      </c>
      <c r="T847" s="203">
        <f>S847*H847</f>
        <v>0</v>
      </c>
      <c r="AR847" s="19" t="s">
        <v>258</v>
      </c>
      <c r="AT847" s="19" t="s">
        <v>198</v>
      </c>
      <c r="AU847" s="19" t="s">
        <v>83</v>
      </c>
      <c r="AY847" s="19" t="s">
        <v>195</v>
      </c>
      <c r="BE847" s="204">
        <f>IF(N847="základní",J847,0)</f>
        <v>0</v>
      </c>
      <c r="BF847" s="204">
        <f>IF(N847="snížená",J847,0)</f>
        <v>0</v>
      </c>
      <c r="BG847" s="204">
        <f>IF(N847="zákl. přenesená",J847,0)</f>
        <v>0</v>
      </c>
      <c r="BH847" s="204">
        <f>IF(N847="sníž. přenesená",J847,0)</f>
        <v>0</v>
      </c>
      <c r="BI847" s="204">
        <f>IF(N847="nulová",J847,0)</f>
        <v>0</v>
      </c>
      <c r="BJ847" s="19" t="s">
        <v>23</v>
      </c>
      <c r="BK847" s="204">
        <f>ROUND(I847*H847,2)</f>
        <v>0</v>
      </c>
      <c r="BL847" s="19" t="s">
        <v>258</v>
      </c>
      <c r="BM847" s="19" t="s">
        <v>1126</v>
      </c>
    </row>
    <row r="848" spans="2:65" s="12" customFormat="1">
      <c r="B848" s="207"/>
      <c r="C848" s="208"/>
      <c r="D848" s="205" t="s">
        <v>210</v>
      </c>
      <c r="E848" s="209" t="s">
        <v>22</v>
      </c>
      <c r="F848" s="210" t="s">
        <v>1100</v>
      </c>
      <c r="G848" s="208"/>
      <c r="H848" s="211" t="s">
        <v>22</v>
      </c>
      <c r="I848" s="212"/>
      <c r="J848" s="208"/>
      <c r="K848" s="208"/>
      <c r="L848" s="213"/>
      <c r="M848" s="214"/>
      <c r="N848" s="215"/>
      <c r="O848" s="215"/>
      <c r="P848" s="215"/>
      <c r="Q848" s="215"/>
      <c r="R848" s="215"/>
      <c r="S848" s="215"/>
      <c r="T848" s="216"/>
      <c r="AT848" s="217" t="s">
        <v>210</v>
      </c>
      <c r="AU848" s="217" t="s">
        <v>83</v>
      </c>
      <c r="AV848" s="12" t="s">
        <v>23</v>
      </c>
      <c r="AW848" s="12" t="s">
        <v>38</v>
      </c>
      <c r="AX848" s="12" t="s">
        <v>75</v>
      </c>
      <c r="AY848" s="217" t="s">
        <v>195</v>
      </c>
    </row>
    <row r="849" spans="2:65" s="13" customFormat="1">
      <c r="B849" s="218"/>
      <c r="C849" s="219"/>
      <c r="D849" s="205" t="s">
        <v>210</v>
      </c>
      <c r="E849" s="220" t="s">
        <v>22</v>
      </c>
      <c r="F849" s="221" t="s">
        <v>1127</v>
      </c>
      <c r="G849" s="219"/>
      <c r="H849" s="222">
        <v>3.6</v>
      </c>
      <c r="I849" s="223"/>
      <c r="J849" s="219"/>
      <c r="K849" s="219"/>
      <c r="L849" s="224"/>
      <c r="M849" s="225"/>
      <c r="N849" s="226"/>
      <c r="O849" s="226"/>
      <c r="P849" s="226"/>
      <c r="Q849" s="226"/>
      <c r="R849" s="226"/>
      <c r="S849" s="226"/>
      <c r="T849" s="227"/>
      <c r="AT849" s="228" t="s">
        <v>210</v>
      </c>
      <c r="AU849" s="228" t="s">
        <v>83</v>
      </c>
      <c r="AV849" s="13" t="s">
        <v>83</v>
      </c>
      <c r="AW849" s="13" t="s">
        <v>38</v>
      </c>
      <c r="AX849" s="13" t="s">
        <v>75</v>
      </c>
      <c r="AY849" s="228" t="s">
        <v>195</v>
      </c>
    </row>
    <row r="850" spans="2:65" s="13" customFormat="1">
      <c r="B850" s="218"/>
      <c r="C850" s="219"/>
      <c r="D850" s="205" t="s">
        <v>210</v>
      </c>
      <c r="E850" s="220" t="s">
        <v>22</v>
      </c>
      <c r="F850" s="221" t="s">
        <v>1128</v>
      </c>
      <c r="G850" s="219"/>
      <c r="H850" s="222">
        <v>1.8</v>
      </c>
      <c r="I850" s="223"/>
      <c r="J850" s="219"/>
      <c r="K850" s="219"/>
      <c r="L850" s="224"/>
      <c r="M850" s="225"/>
      <c r="N850" s="226"/>
      <c r="O850" s="226"/>
      <c r="P850" s="226"/>
      <c r="Q850" s="226"/>
      <c r="R850" s="226"/>
      <c r="S850" s="226"/>
      <c r="T850" s="227"/>
      <c r="AT850" s="228" t="s">
        <v>210</v>
      </c>
      <c r="AU850" s="228" t="s">
        <v>83</v>
      </c>
      <c r="AV850" s="13" t="s">
        <v>83</v>
      </c>
      <c r="AW850" s="13" t="s">
        <v>38</v>
      </c>
      <c r="AX850" s="13" t="s">
        <v>75</v>
      </c>
      <c r="AY850" s="228" t="s">
        <v>195</v>
      </c>
    </row>
    <row r="851" spans="2:65" s="13" customFormat="1">
      <c r="B851" s="218"/>
      <c r="C851" s="219"/>
      <c r="D851" s="205" t="s">
        <v>210</v>
      </c>
      <c r="E851" s="220" t="s">
        <v>22</v>
      </c>
      <c r="F851" s="221" t="s">
        <v>1129</v>
      </c>
      <c r="G851" s="219"/>
      <c r="H851" s="222">
        <v>1.53</v>
      </c>
      <c r="I851" s="223"/>
      <c r="J851" s="219"/>
      <c r="K851" s="219"/>
      <c r="L851" s="224"/>
      <c r="M851" s="225"/>
      <c r="N851" s="226"/>
      <c r="O851" s="226"/>
      <c r="P851" s="226"/>
      <c r="Q851" s="226"/>
      <c r="R851" s="226"/>
      <c r="S851" s="226"/>
      <c r="T851" s="227"/>
      <c r="AT851" s="228" t="s">
        <v>210</v>
      </c>
      <c r="AU851" s="228" t="s">
        <v>83</v>
      </c>
      <c r="AV851" s="13" t="s">
        <v>83</v>
      </c>
      <c r="AW851" s="13" t="s">
        <v>38</v>
      </c>
      <c r="AX851" s="13" t="s">
        <v>75</v>
      </c>
      <c r="AY851" s="228" t="s">
        <v>195</v>
      </c>
    </row>
    <row r="852" spans="2:65" s="13" customFormat="1">
      <c r="B852" s="218"/>
      <c r="C852" s="219"/>
      <c r="D852" s="205" t="s">
        <v>210</v>
      </c>
      <c r="E852" s="220" t="s">
        <v>22</v>
      </c>
      <c r="F852" s="221" t="s">
        <v>1130</v>
      </c>
      <c r="G852" s="219"/>
      <c r="H852" s="222">
        <v>3.6</v>
      </c>
      <c r="I852" s="223"/>
      <c r="J852" s="219"/>
      <c r="K852" s="219"/>
      <c r="L852" s="224"/>
      <c r="M852" s="225"/>
      <c r="N852" s="226"/>
      <c r="O852" s="226"/>
      <c r="P852" s="226"/>
      <c r="Q852" s="226"/>
      <c r="R852" s="226"/>
      <c r="S852" s="226"/>
      <c r="T852" s="227"/>
      <c r="AT852" s="228" t="s">
        <v>210</v>
      </c>
      <c r="AU852" s="228" t="s">
        <v>83</v>
      </c>
      <c r="AV852" s="13" t="s">
        <v>83</v>
      </c>
      <c r="AW852" s="13" t="s">
        <v>38</v>
      </c>
      <c r="AX852" s="13" t="s">
        <v>75</v>
      </c>
      <c r="AY852" s="228" t="s">
        <v>195</v>
      </c>
    </row>
    <row r="853" spans="2:65" s="14" customFormat="1">
      <c r="B853" s="229"/>
      <c r="C853" s="230"/>
      <c r="D853" s="205" t="s">
        <v>210</v>
      </c>
      <c r="E853" s="231" t="s">
        <v>22</v>
      </c>
      <c r="F853" s="232" t="s">
        <v>215</v>
      </c>
      <c r="G853" s="230"/>
      <c r="H853" s="233">
        <v>10.53</v>
      </c>
      <c r="I853" s="234"/>
      <c r="J853" s="230"/>
      <c r="K853" s="230"/>
      <c r="L853" s="235"/>
      <c r="M853" s="236"/>
      <c r="N853" s="237"/>
      <c r="O853" s="237"/>
      <c r="P853" s="237"/>
      <c r="Q853" s="237"/>
      <c r="R853" s="237"/>
      <c r="S853" s="237"/>
      <c r="T853" s="238"/>
      <c r="AT853" s="239" t="s">
        <v>210</v>
      </c>
      <c r="AU853" s="239" t="s">
        <v>83</v>
      </c>
      <c r="AV853" s="14" t="s">
        <v>216</v>
      </c>
      <c r="AW853" s="14" t="s">
        <v>38</v>
      </c>
      <c r="AX853" s="14" t="s">
        <v>75</v>
      </c>
      <c r="AY853" s="239" t="s">
        <v>195</v>
      </c>
    </row>
    <row r="854" spans="2:65" s="15" customFormat="1">
      <c r="B854" s="240"/>
      <c r="C854" s="241"/>
      <c r="D854" s="251" t="s">
        <v>210</v>
      </c>
      <c r="E854" s="252" t="s">
        <v>22</v>
      </c>
      <c r="F854" s="253" t="s">
        <v>217</v>
      </c>
      <c r="G854" s="241"/>
      <c r="H854" s="254">
        <v>10.53</v>
      </c>
      <c r="I854" s="245"/>
      <c r="J854" s="241"/>
      <c r="K854" s="241"/>
      <c r="L854" s="246"/>
      <c r="M854" s="247"/>
      <c r="N854" s="248"/>
      <c r="O854" s="248"/>
      <c r="P854" s="248"/>
      <c r="Q854" s="248"/>
      <c r="R854" s="248"/>
      <c r="S854" s="248"/>
      <c r="T854" s="249"/>
      <c r="AT854" s="250" t="s">
        <v>210</v>
      </c>
      <c r="AU854" s="250" t="s">
        <v>83</v>
      </c>
      <c r="AV854" s="15" t="s">
        <v>202</v>
      </c>
      <c r="AW854" s="15" t="s">
        <v>38</v>
      </c>
      <c r="AX854" s="15" t="s">
        <v>23</v>
      </c>
      <c r="AY854" s="250" t="s">
        <v>195</v>
      </c>
    </row>
    <row r="855" spans="2:65" s="1" customFormat="1" ht="20.399999999999999" customHeight="1">
      <c r="B855" s="36"/>
      <c r="C855" s="260" t="s">
        <v>1131</v>
      </c>
      <c r="D855" s="260" t="s">
        <v>267</v>
      </c>
      <c r="E855" s="261" t="s">
        <v>1132</v>
      </c>
      <c r="F855" s="262" t="s">
        <v>1133</v>
      </c>
      <c r="G855" s="263" t="s">
        <v>222</v>
      </c>
      <c r="H855" s="264">
        <v>11.583</v>
      </c>
      <c r="I855" s="265"/>
      <c r="J855" s="266">
        <f>ROUND(I855*H855,2)</f>
        <v>0</v>
      </c>
      <c r="K855" s="262" t="s">
        <v>223</v>
      </c>
      <c r="L855" s="267"/>
      <c r="M855" s="268" t="s">
        <v>22</v>
      </c>
      <c r="N855" s="269" t="s">
        <v>46</v>
      </c>
      <c r="O855" s="37"/>
      <c r="P855" s="202">
        <f>O855*H855</f>
        <v>0</v>
      </c>
      <c r="Q855" s="202">
        <v>1.2E-2</v>
      </c>
      <c r="R855" s="202">
        <f>Q855*H855</f>
        <v>0.13899600000000001</v>
      </c>
      <c r="S855" s="202">
        <v>0</v>
      </c>
      <c r="T855" s="203">
        <f>S855*H855</f>
        <v>0</v>
      </c>
      <c r="AR855" s="19" t="s">
        <v>512</v>
      </c>
      <c r="AT855" s="19" t="s">
        <v>267</v>
      </c>
      <c r="AU855" s="19" t="s">
        <v>83</v>
      </c>
      <c r="AY855" s="19" t="s">
        <v>195</v>
      </c>
      <c r="BE855" s="204">
        <f>IF(N855="základní",J855,0)</f>
        <v>0</v>
      </c>
      <c r="BF855" s="204">
        <f>IF(N855="snížená",J855,0)</f>
        <v>0</v>
      </c>
      <c r="BG855" s="204">
        <f>IF(N855="zákl. přenesená",J855,0)</f>
        <v>0</v>
      </c>
      <c r="BH855" s="204">
        <f>IF(N855="sníž. přenesená",J855,0)</f>
        <v>0</v>
      </c>
      <c r="BI855" s="204">
        <f>IF(N855="nulová",J855,0)</f>
        <v>0</v>
      </c>
      <c r="BJ855" s="19" t="s">
        <v>23</v>
      </c>
      <c r="BK855" s="204">
        <f>ROUND(I855*H855,2)</f>
        <v>0</v>
      </c>
      <c r="BL855" s="19" t="s">
        <v>258</v>
      </c>
      <c r="BM855" s="19" t="s">
        <v>1134</v>
      </c>
    </row>
    <row r="856" spans="2:65" s="13" customFormat="1">
      <c r="B856" s="218"/>
      <c r="C856" s="219"/>
      <c r="D856" s="251" t="s">
        <v>210</v>
      </c>
      <c r="E856" s="219"/>
      <c r="F856" s="270" t="s">
        <v>1135</v>
      </c>
      <c r="G856" s="219"/>
      <c r="H856" s="271">
        <v>11.583</v>
      </c>
      <c r="I856" s="223"/>
      <c r="J856" s="219"/>
      <c r="K856" s="219"/>
      <c r="L856" s="224"/>
      <c r="M856" s="225"/>
      <c r="N856" s="226"/>
      <c r="O856" s="226"/>
      <c r="P856" s="226"/>
      <c r="Q856" s="226"/>
      <c r="R856" s="226"/>
      <c r="S856" s="226"/>
      <c r="T856" s="227"/>
      <c r="AT856" s="228" t="s">
        <v>210</v>
      </c>
      <c r="AU856" s="228" t="s">
        <v>83</v>
      </c>
      <c r="AV856" s="13" t="s">
        <v>83</v>
      </c>
      <c r="AW856" s="13" t="s">
        <v>4</v>
      </c>
      <c r="AX856" s="13" t="s">
        <v>23</v>
      </c>
      <c r="AY856" s="228" t="s">
        <v>195</v>
      </c>
    </row>
    <row r="857" spans="2:65" s="1" customFormat="1" ht="20.399999999999999" customHeight="1">
      <c r="B857" s="36"/>
      <c r="C857" s="193" t="s">
        <v>1136</v>
      </c>
      <c r="D857" s="193" t="s">
        <v>198</v>
      </c>
      <c r="E857" s="194" t="s">
        <v>1137</v>
      </c>
      <c r="F857" s="195" t="s">
        <v>1138</v>
      </c>
      <c r="G857" s="196" t="s">
        <v>222</v>
      </c>
      <c r="H857" s="197">
        <v>128.22</v>
      </c>
      <c r="I857" s="198"/>
      <c r="J857" s="199">
        <f>ROUND(I857*H857,2)</f>
        <v>0</v>
      </c>
      <c r="K857" s="195" t="s">
        <v>223</v>
      </c>
      <c r="L857" s="56"/>
      <c r="M857" s="200" t="s">
        <v>22</v>
      </c>
      <c r="N857" s="201" t="s">
        <v>46</v>
      </c>
      <c r="O857" s="37"/>
      <c r="P857" s="202">
        <f>O857*H857</f>
        <v>0</v>
      </c>
      <c r="Q857" s="202">
        <v>2.9999999999999997E-4</v>
      </c>
      <c r="R857" s="202">
        <f>Q857*H857</f>
        <v>3.8465999999999993E-2</v>
      </c>
      <c r="S857" s="202">
        <v>0</v>
      </c>
      <c r="T857" s="203">
        <f>S857*H857</f>
        <v>0</v>
      </c>
      <c r="AR857" s="19" t="s">
        <v>258</v>
      </c>
      <c r="AT857" s="19" t="s">
        <v>198</v>
      </c>
      <c r="AU857" s="19" t="s">
        <v>83</v>
      </c>
      <c r="AY857" s="19" t="s">
        <v>195</v>
      </c>
      <c r="BE857" s="204">
        <f>IF(N857="základní",J857,0)</f>
        <v>0</v>
      </c>
      <c r="BF857" s="204">
        <f>IF(N857="snížená",J857,0)</f>
        <v>0</v>
      </c>
      <c r="BG857" s="204">
        <f>IF(N857="zákl. přenesená",J857,0)</f>
        <v>0</v>
      </c>
      <c r="BH857" s="204">
        <f>IF(N857="sníž. přenesená",J857,0)</f>
        <v>0</v>
      </c>
      <c r="BI857" s="204">
        <f>IF(N857="nulová",J857,0)</f>
        <v>0</v>
      </c>
      <c r="BJ857" s="19" t="s">
        <v>23</v>
      </c>
      <c r="BK857" s="204">
        <f>ROUND(I857*H857,2)</f>
        <v>0</v>
      </c>
      <c r="BL857" s="19" t="s">
        <v>258</v>
      </c>
      <c r="BM857" s="19" t="s">
        <v>1139</v>
      </c>
    </row>
    <row r="858" spans="2:65" s="1" customFormat="1" ht="48">
      <c r="B858" s="36"/>
      <c r="C858" s="58"/>
      <c r="D858" s="205" t="s">
        <v>225</v>
      </c>
      <c r="E858" s="58"/>
      <c r="F858" s="206" t="s">
        <v>1140</v>
      </c>
      <c r="G858" s="58"/>
      <c r="H858" s="58"/>
      <c r="I858" s="163"/>
      <c r="J858" s="58"/>
      <c r="K858" s="58"/>
      <c r="L858" s="56"/>
      <c r="M858" s="73"/>
      <c r="N858" s="37"/>
      <c r="O858" s="37"/>
      <c r="P858" s="37"/>
      <c r="Q858" s="37"/>
      <c r="R858" s="37"/>
      <c r="S858" s="37"/>
      <c r="T858" s="74"/>
      <c r="AT858" s="19" t="s">
        <v>225</v>
      </c>
      <c r="AU858" s="19" t="s">
        <v>83</v>
      </c>
    </row>
    <row r="859" spans="2:65" s="12" customFormat="1">
      <c r="B859" s="207"/>
      <c r="C859" s="208"/>
      <c r="D859" s="205" t="s">
        <v>210</v>
      </c>
      <c r="E859" s="209" t="s">
        <v>22</v>
      </c>
      <c r="F859" s="210" t="s">
        <v>1100</v>
      </c>
      <c r="G859" s="208"/>
      <c r="H859" s="211" t="s">
        <v>22</v>
      </c>
      <c r="I859" s="212"/>
      <c r="J859" s="208"/>
      <c r="K859" s="208"/>
      <c r="L859" s="213"/>
      <c r="M859" s="214"/>
      <c r="N859" s="215"/>
      <c r="O859" s="215"/>
      <c r="P859" s="215"/>
      <c r="Q859" s="215"/>
      <c r="R859" s="215"/>
      <c r="S859" s="215"/>
      <c r="T859" s="216"/>
      <c r="AT859" s="217" t="s">
        <v>210</v>
      </c>
      <c r="AU859" s="217" t="s">
        <v>83</v>
      </c>
      <c r="AV859" s="12" t="s">
        <v>23</v>
      </c>
      <c r="AW859" s="12" t="s">
        <v>38</v>
      </c>
      <c r="AX859" s="12" t="s">
        <v>75</v>
      </c>
      <c r="AY859" s="217" t="s">
        <v>195</v>
      </c>
    </row>
    <row r="860" spans="2:65" s="13" customFormat="1">
      <c r="B860" s="218"/>
      <c r="C860" s="219"/>
      <c r="D860" s="205" t="s">
        <v>210</v>
      </c>
      <c r="E860" s="220" t="s">
        <v>22</v>
      </c>
      <c r="F860" s="221" t="s">
        <v>1141</v>
      </c>
      <c r="G860" s="219"/>
      <c r="H860" s="222">
        <v>34.4</v>
      </c>
      <c r="I860" s="223"/>
      <c r="J860" s="219"/>
      <c r="K860" s="219"/>
      <c r="L860" s="224"/>
      <c r="M860" s="225"/>
      <c r="N860" s="226"/>
      <c r="O860" s="226"/>
      <c r="P860" s="226"/>
      <c r="Q860" s="226"/>
      <c r="R860" s="226"/>
      <c r="S860" s="226"/>
      <c r="T860" s="227"/>
      <c r="AT860" s="228" t="s">
        <v>210</v>
      </c>
      <c r="AU860" s="228" t="s">
        <v>83</v>
      </c>
      <c r="AV860" s="13" t="s">
        <v>83</v>
      </c>
      <c r="AW860" s="13" t="s">
        <v>38</v>
      </c>
      <c r="AX860" s="13" t="s">
        <v>75</v>
      </c>
      <c r="AY860" s="228" t="s">
        <v>195</v>
      </c>
    </row>
    <row r="861" spans="2:65" s="13" customFormat="1">
      <c r="B861" s="218"/>
      <c r="C861" s="219"/>
      <c r="D861" s="205" t="s">
        <v>210</v>
      </c>
      <c r="E861" s="220" t="s">
        <v>22</v>
      </c>
      <c r="F861" s="221" t="s">
        <v>1142</v>
      </c>
      <c r="G861" s="219"/>
      <c r="H861" s="222">
        <v>29.28</v>
      </c>
      <c r="I861" s="223"/>
      <c r="J861" s="219"/>
      <c r="K861" s="219"/>
      <c r="L861" s="224"/>
      <c r="M861" s="225"/>
      <c r="N861" s="226"/>
      <c r="O861" s="226"/>
      <c r="P861" s="226"/>
      <c r="Q861" s="226"/>
      <c r="R861" s="226"/>
      <c r="S861" s="226"/>
      <c r="T861" s="227"/>
      <c r="AT861" s="228" t="s">
        <v>210</v>
      </c>
      <c r="AU861" s="228" t="s">
        <v>83</v>
      </c>
      <c r="AV861" s="13" t="s">
        <v>83</v>
      </c>
      <c r="AW861" s="13" t="s">
        <v>38</v>
      </c>
      <c r="AX861" s="13" t="s">
        <v>75</v>
      </c>
      <c r="AY861" s="228" t="s">
        <v>195</v>
      </c>
    </row>
    <row r="862" spans="2:65" s="13" customFormat="1">
      <c r="B862" s="218"/>
      <c r="C862" s="219"/>
      <c r="D862" s="205" t="s">
        <v>210</v>
      </c>
      <c r="E862" s="220" t="s">
        <v>22</v>
      </c>
      <c r="F862" s="221" t="s">
        <v>1143</v>
      </c>
      <c r="G862" s="219"/>
      <c r="H862" s="222">
        <v>30.14</v>
      </c>
      <c r="I862" s="223"/>
      <c r="J862" s="219"/>
      <c r="K862" s="219"/>
      <c r="L862" s="224"/>
      <c r="M862" s="225"/>
      <c r="N862" s="226"/>
      <c r="O862" s="226"/>
      <c r="P862" s="226"/>
      <c r="Q862" s="226"/>
      <c r="R862" s="226"/>
      <c r="S862" s="226"/>
      <c r="T862" s="227"/>
      <c r="AT862" s="228" t="s">
        <v>210</v>
      </c>
      <c r="AU862" s="228" t="s">
        <v>83</v>
      </c>
      <c r="AV862" s="13" t="s">
        <v>83</v>
      </c>
      <c r="AW862" s="13" t="s">
        <v>38</v>
      </c>
      <c r="AX862" s="13" t="s">
        <v>75</v>
      </c>
      <c r="AY862" s="228" t="s">
        <v>195</v>
      </c>
    </row>
    <row r="863" spans="2:65" s="13" customFormat="1">
      <c r="B863" s="218"/>
      <c r="C863" s="219"/>
      <c r="D863" s="205" t="s">
        <v>210</v>
      </c>
      <c r="E863" s="220" t="s">
        <v>22</v>
      </c>
      <c r="F863" s="221" t="s">
        <v>1144</v>
      </c>
      <c r="G863" s="219"/>
      <c r="H863" s="222">
        <v>34.4</v>
      </c>
      <c r="I863" s="223"/>
      <c r="J863" s="219"/>
      <c r="K863" s="219"/>
      <c r="L863" s="224"/>
      <c r="M863" s="225"/>
      <c r="N863" s="226"/>
      <c r="O863" s="226"/>
      <c r="P863" s="226"/>
      <c r="Q863" s="226"/>
      <c r="R863" s="226"/>
      <c r="S863" s="226"/>
      <c r="T863" s="227"/>
      <c r="AT863" s="228" t="s">
        <v>210</v>
      </c>
      <c r="AU863" s="228" t="s">
        <v>83</v>
      </c>
      <c r="AV863" s="13" t="s">
        <v>83</v>
      </c>
      <c r="AW863" s="13" t="s">
        <v>38</v>
      </c>
      <c r="AX863" s="13" t="s">
        <v>75</v>
      </c>
      <c r="AY863" s="228" t="s">
        <v>195</v>
      </c>
    </row>
    <row r="864" spans="2:65" s="14" customFormat="1">
      <c r="B864" s="229"/>
      <c r="C864" s="230"/>
      <c r="D864" s="205" t="s">
        <v>210</v>
      </c>
      <c r="E864" s="231" t="s">
        <v>22</v>
      </c>
      <c r="F864" s="232" t="s">
        <v>215</v>
      </c>
      <c r="G864" s="230"/>
      <c r="H864" s="233">
        <v>128.22</v>
      </c>
      <c r="I864" s="234"/>
      <c r="J864" s="230"/>
      <c r="K864" s="230"/>
      <c r="L864" s="235"/>
      <c r="M864" s="236"/>
      <c r="N864" s="237"/>
      <c r="O864" s="237"/>
      <c r="P864" s="237"/>
      <c r="Q864" s="237"/>
      <c r="R864" s="237"/>
      <c r="S864" s="237"/>
      <c r="T864" s="238"/>
      <c r="AT864" s="239" t="s">
        <v>210</v>
      </c>
      <c r="AU864" s="239" t="s">
        <v>83</v>
      </c>
      <c r="AV864" s="14" t="s">
        <v>216</v>
      </c>
      <c r="AW864" s="14" t="s">
        <v>38</v>
      </c>
      <c r="AX864" s="14" t="s">
        <v>75</v>
      </c>
      <c r="AY864" s="239" t="s">
        <v>195</v>
      </c>
    </row>
    <row r="865" spans="2:65" s="15" customFormat="1">
      <c r="B865" s="240"/>
      <c r="C865" s="241"/>
      <c r="D865" s="251" t="s">
        <v>210</v>
      </c>
      <c r="E865" s="252" t="s">
        <v>22</v>
      </c>
      <c r="F865" s="253" t="s">
        <v>217</v>
      </c>
      <c r="G865" s="241"/>
      <c r="H865" s="254">
        <v>128.22</v>
      </c>
      <c r="I865" s="245"/>
      <c r="J865" s="241"/>
      <c r="K865" s="241"/>
      <c r="L865" s="246"/>
      <c r="M865" s="247"/>
      <c r="N865" s="248"/>
      <c r="O865" s="248"/>
      <c r="P865" s="248"/>
      <c r="Q865" s="248"/>
      <c r="R865" s="248"/>
      <c r="S865" s="248"/>
      <c r="T865" s="249"/>
      <c r="AT865" s="250" t="s">
        <v>210</v>
      </c>
      <c r="AU865" s="250" t="s">
        <v>83</v>
      </c>
      <c r="AV865" s="15" t="s">
        <v>202</v>
      </c>
      <c r="AW865" s="15" t="s">
        <v>38</v>
      </c>
      <c r="AX865" s="15" t="s">
        <v>23</v>
      </c>
      <c r="AY865" s="250" t="s">
        <v>195</v>
      </c>
    </row>
    <row r="866" spans="2:65" s="1" customFormat="1" ht="40.200000000000003" customHeight="1">
      <c r="B866" s="36"/>
      <c r="C866" s="193" t="s">
        <v>1145</v>
      </c>
      <c r="D866" s="193" t="s">
        <v>198</v>
      </c>
      <c r="E866" s="194" t="s">
        <v>1146</v>
      </c>
      <c r="F866" s="195" t="s">
        <v>1147</v>
      </c>
      <c r="G866" s="196" t="s">
        <v>242</v>
      </c>
      <c r="H866" s="197">
        <v>0.68200000000000005</v>
      </c>
      <c r="I866" s="198"/>
      <c r="J866" s="199">
        <f>ROUND(I866*H866,2)</f>
        <v>0</v>
      </c>
      <c r="K866" s="195" t="s">
        <v>223</v>
      </c>
      <c r="L866" s="56"/>
      <c r="M866" s="200" t="s">
        <v>22</v>
      </c>
      <c r="N866" s="201" t="s">
        <v>46</v>
      </c>
      <c r="O866" s="37"/>
      <c r="P866" s="202">
        <f>O866*H866</f>
        <v>0</v>
      </c>
      <c r="Q866" s="202">
        <v>0</v>
      </c>
      <c r="R866" s="202">
        <f>Q866*H866</f>
        <v>0</v>
      </c>
      <c r="S866" s="202">
        <v>0</v>
      </c>
      <c r="T866" s="203">
        <f>S866*H866</f>
        <v>0</v>
      </c>
      <c r="AR866" s="19" t="s">
        <v>258</v>
      </c>
      <c r="AT866" s="19" t="s">
        <v>198</v>
      </c>
      <c r="AU866" s="19" t="s">
        <v>83</v>
      </c>
      <c r="AY866" s="19" t="s">
        <v>195</v>
      </c>
      <c r="BE866" s="204">
        <f>IF(N866="základní",J866,0)</f>
        <v>0</v>
      </c>
      <c r="BF866" s="204">
        <f>IF(N866="snížená",J866,0)</f>
        <v>0</v>
      </c>
      <c r="BG866" s="204">
        <f>IF(N866="zákl. přenesená",J866,0)</f>
        <v>0</v>
      </c>
      <c r="BH866" s="204">
        <f>IF(N866="sníž. přenesená",J866,0)</f>
        <v>0</v>
      </c>
      <c r="BI866" s="204">
        <f>IF(N866="nulová",J866,0)</f>
        <v>0</v>
      </c>
      <c r="BJ866" s="19" t="s">
        <v>23</v>
      </c>
      <c r="BK866" s="204">
        <f>ROUND(I866*H866,2)</f>
        <v>0</v>
      </c>
      <c r="BL866" s="19" t="s">
        <v>258</v>
      </c>
      <c r="BM866" s="19" t="s">
        <v>1148</v>
      </c>
    </row>
    <row r="867" spans="2:65" s="1" customFormat="1" ht="120">
      <c r="B867" s="36"/>
      <c r="C867" s="58"/>
      <c r="D867" s="205" t="s">
        <v>225</v>
      </c>
      <c r="E867" s="58"/>
      <c r="F867" s="206" t="s">
        <v>768</v>
      </c>
      <c r="G867" s="58"/>
      <c r="H867" s="58"/>
      <c r="I867" s="163"/>
      <c r="J867" s="58"/>
      <c r="K867" s="58"/>
      <c r="L867" s="56"/>
      <c r="M867" s="73"/>
      <c r="N867" s="37"/>
      <c r="O867" s="37"/>
      <c r="P867" s="37"/>
      <c r="Q867" s="37"/>
      <c r="R867" s="37"/>
      <c r="S867" s="37"/>
      <c r="T867" s="74"/>
      <c r="AT867" s="19" t="s">
        <v>225</v>
      </c>
      <c r="AU867" s="19" t="s">
        <v>83</v>
      </c>
    </row>
    <row r="868" spans="2:65" s="11" customFormat="1" ht="29.85" customHeight="1">
      <c r="B868" s="176"/>
      <c r="C868" s="177"/>
      <c r="D868" s="190" t="s">
        <v>74</v>
      </c>
      <c r="E868" s="191" t="s">
        <v>1149</v>
      </c>
      <c r="F868" s="191" t="s">
        <v>1150</v>
      </c>
      <c r="G868" s="177"/>
      <c r="H868" s="177"/>
      <c r="I868" s="180"/>
      <c r="J868" s="192">
        <f>BK868</f>
        <v>0</v>
      </c>
      <c r="K868" s="177"/>
      <c r="L868" s="182"/>
      <c r="M868" s="183"/>
      <c r="N868" s="184"/>
      <c r="O868" s="184"/>
      <c r="P868" s="185">
        <f>SUM(P869:P983)</f>
        <v>0</v>
      </c>
      <c r="Q868" s="184"/>
      <c r="R868" s="185">
        <f>SUM(R869:R983)</f>
        <v>0.33181722000000002</v>
      </c>
      <c r="S868" s="184"/>
      <c r="T868" s="186">
        <f>SUM(T869:T983)</f>
        <v>9.4209899999999999E-2</v>
      </c>
      <c r="AR868" s="187" t="s">
        <v>83</v>
      </c>
      <c r="AT868" s="188" t="s">
        <v>74</v>
      </c>
      <c r="AU868" s="188" t="s">
        <v>23</v>
      </c>
      <c r="AY868" s="187" t="s">
        <v>195</v>
      </c>
      <c r="BK868" s="189">
        <f>SUM(BK869:BK983)</f>
        <v>0</v>
      </c>
    </row>
    <row r="869" spans="2:65" s="1" customFormat="1" ht="20.399999999999999" customHeight="1">
      <c r="B869" s="36"/>
      <c r="C869" s="193" t="s">
        <v>1151</v>
      </c>
      <c r="D869" s="193" t="s">
        <v>198</v>
      </c>
      <c r="E869" s="194" t="s">
        <v>1152</v>
      </c>
      <c r="F869" s="195" t="s">
        <v>1153</v>
      </c>
      <c r="G869" s="196" t="s">
        <v>222</v>
      </c>
      <c r="H869" s="197">
        <v>628.06600000000003</v>
      </c>
      <c r="I869" s="198"/>
      <c r="J869" s="199">
        <f>ROUND(I869*H869,2)</f>
        <v>0</v>
      </c>
      <c r="K869" s="195" t="s">
        <v>223</v>
      </c>
      <c r="L869" s="56"/>
      <c r="M869" s="200" t="s">
        <v>22</v>
      </c>
      <c r="N869" s="201" t="s">
        <v>46</v>
      </c>
      <c r="O869" s="37"/>
      <c r="P869" s="202">
        <f>O869*H869</f>
        <v>0</v>
      </c>
      <c r="Q869" s="202">
        <v>0</v>
      </c>
      <c r="R869" s="202">
        <f>Q869*H869</f>
        <v>0</v>
      </c>
      <c r="S869" s="202">
        <v>0</v>
      </c>
      <c r="T869" s="203">
        <f>S869*H869</f>
        <v>0</v>
      </c>
      <c r="AR869" s="19" t="s">
        <v>258</v>
      </c>
      <c r="AT869" s="19" t="s">
        <v>198</v>
      </c>
      <c r="AU869" s="19" t="s">
        <v>83</v>
      </c>
      <c r="AY869" s="19" t="s">
        <v>195</v>
      </c>
      <c r="BE869" s="204">
        <f>IF(N869="základní",J869,0)</f>
        <v>0</v>
      </c>
      <c r="BF869" s="204">
        <f>IF(N869="snížená",J869,0)</f>
        <v>0</v>
      </c>
      <c r="BG869" s="204">
        <f>IF(N869="zákl. přenesená",J869,0)</f>
        <v>0</v>
      </c>
      <c r="BH869" s="204">
        <f>IF(N869="sníž. přenesená",J869,0)</f>
        <v>0</v>
      </c>
      <c r="BI869" s="204">
        <f>IF(N869="nulová",J869,0)</f>
        <v>0</v>
      </c>
      <c r="BJ869" s="19" t="s">
        <v>23</v>
      </c>
      <c r="BK869" s="204">
        <f>ROUND(I869*H869,2)</f>
        <v>0</v>
      </c>
      <c r="BL869" s="19" t="s">
        <v>258</v>
      </c>
      <c r="BM869" s="19" t="s">
        <v>1154</v>
      </c>
    </row>
    <row r="870" spans="2:65" s="12" customFormat="1">
      <c r="B870" s="207"/>
      <c r="C870" s="208"/>
      <c r="D870" s="205" t="s">
        <v>210</v>
      </c>
      <c r="E870" s="209" t="s">
        <v>22</v>
      </c>
      <c r="F870" s="210" t="s">
        <v>383</v>
      </c>
      <c r="G870" s="208"/>
      <c r="H870" s="211" t="s">
        <v>22</v>
      </c>
      <c r="I870" s="212"/>
      <c r="J870" s="208"/>
      <c r="K870" s="208"/>
      <c r="L870" s="213"/>
      <c r="M870" s="214"/>
      <c r="N870" s="215"/>
      <c r="O870" s="215"/>
      <c r="P870" s="215"/>
      <c r="Q870" s="215"/>
      <c r="R870" s="215"/>
      <c r="S870" s="215"/>
      <c r="T870" s="216"/>
      <c r="AT870" s="217" t="s">
        <v>210</v>
      </c>
      <c r="AU870" s="217" t="s">
        <v>83</v>
      </c>
      <c r="AV870" s="12" t="s">
        <v>23</v>
      </c>
      <c r="AW870" s="12" t="s">
        <v>38</v>
      </c>
      <c r="AX870" s="12" t="s">
        <v>75</v>
      </c>
      <c r="AY870" s="217" t="s">
        <v>195</v>
      </c>
    </row>
    <row r="871" spans="2:65" s="13" customFormat="1">
      <c r="B871" s="218"/>
      <c r="C871" s="219"/>
      <c r="D871" s="205" t="s">
        <v>210</v>
      </c>
      <c r="E871" s="220" t="s">
        <v>22</v>
      </c>
      <c r="F871" s="221" t="s">
        <v>427</v>
      </c>
      <c r="G871" s="219"/>
      <c r="H871" s="222">
        <v>41.411999999999999</v>
      </c>
      <c r="I871" s="223"/>
      <c r="J871" s="219"/>
      <c r="K871" s="219"/>
      <c r="L871" s="224"/>
      <c r="M871" s="225"/>
      <c r="N871" s="226"/>
      <c r="O871" s="226"/>
      <c r="P871" s="226"/>
      <c r="Q871" s="226"/>
      <c r="R871" s="226"/>
      <c r="S871" s="226"/>
      <c r="T871" s="227"/>
      <c r="AT871" s="228" t="s">
        <v>210</v>
      </c>
      <c r="AU871" s="228" t="s">
        <v>83</v>
      </c>
      <c r="AV871" s="13" t="s">
        <v>83</v>
      </c>
      <c r="AW871" s="13" t="s">
        <v>38</v>
      </c>
      <c r="AX871" s="13" t="s">
        <v>75</v>
      </c>
      <c r="AY871" s="228" t="s">
        <v>195</v>
      </c>
    </row>
    <row r="872" spans="2:65" s="13" customFormat="1" ht="36">
      <c r="B872" s="218"/>
      <c r="C872" s="219"/>
      <c r="D872" s="205" t="s">
        <v>210</v>
      </c>
      <c r="E872" s="220" t="s">
        <v>22</v>
      </c>
      <c r="F872" s="221" t="s">
        <v>428</v>
      </c>
      <c r="G872" s="219"/>
      <c r="H872" s="222">
        <v>162.9</v>
      </c>
      <c r="I872" s="223"/>
      <c r="J872" s="219"/>
      <c r="K872" s="219"/>
      <c r="L872" s="224"/>
      <c r="M872" s="225"/>
      <c r="N872" s="226"/>
      <c r="O872" s="226"/>
      <c r="P872" s="226"/>
      <c r="Q872" s="226"/>
      <c r="R872" s="226"/>
      <c r="S872" s="226"/>
      <c r="T872" s="227"/>
      <c r="AT872" s="228" t="s">
        <v>210</v>
      </c>
      <c r="AU872" s="228" t="s">
        <v>83</v>
      </c>
      <c r="AV872" s="13" t="s">
        <v>83</v>
      </c>
      <c r="AW872" s="13" t="s">
        <v>38</v>
      </c>
      <c r="AX872" s="13" t="s">
        <v>75</v>
      </c>
      <c r="AY872" s="228" t="s">
        <v>195</v>
      </c>
    </row>
    <row r="873" spans="2:65" s="13" customFormat="1">
      <c r="B873" s="218"/>
      <c r="C873" s="219"/>
      <c r="D873" s="205" t="s">
        <v>210</v>
      </c>
      <c r="E873" s="220" t="s">
        <v>22</v>
      </c>
      <c r="F873" s="221" t="s">
        <v>1155</v>
      </c>
      <c r="G873" s="219"/>
      <c r="H873" s="222">
        <v>64.400000000000006</v>
      </c>
      <c r="I873" s="223"/>
      <c r="J873" s="219"/>
      <c r="K873" s="219"/>
      <c r="L873" s="224"/>
      <c r="M873" s="225"/>
      <c r="N873" s="226"/>
      <c r="O873" s="226"/>
      <c r="P873" s="226"/>
      <c r="Q873" s="226"/>
      <c r="R873" s="226"/>
      <c r="S873" s="226"/>
      <c r="T873" s="227"/>
      <c r="AT873" s="228" t="s">
        <v>210</v>
      </c>
      <c r="AU873" s="228" t="s">
        <v>83</v>
      </c>
      <c r="AV873" s="13" t="s">
        <v>83</v>
      </c>
      <c r="AW873" s="13" t="s">
        <v>38</v>
      </c>
      <c r="AX873" s="13" t="s">
        <v>75</v>
      </c>
      <c r="AY873" s="228" t="s">
        <v>195</v>
      </c>
    </row>
    <row r="874" spans="2:65" s="13" customFormat="1">
      <c r="B874" s="218"/>
      <c r="C874" s="219"/>
      <c r="D874" s="205" t="s">
        <v>210</v>
      </c>
      <c r="E874" s="220" t="s">
        <v>22</v>
      </c>
      <c r="F874" s="221" t="s">
        <v>429</v>
      </c>
      <c r="G874" s="219"/>
      <c r="H874" s="222">
        <v>43.792000000000002</v>
      </c>
      <c r="I874" s="223"/>
      <c r="J874" s="219"/>
      <c r="K874" s="219"/>
      <c r="L874" s="224"/>
      <c r="M874" s="225"/>
      <c r="N874" s="226"/>
      <c r="O874" s="226"/>
      <c r="P874" s="226"/>
      <c r="Q874" s="226"/>
      <c r="R874" s="226"/>
      <c r="S874" s="226"/>
      <c r="T874" s="227"/>
      <c r="AT874" s="228" t="s">
        <v>210</v>
      </c>
      <c r="AU874" s="228" t="s">
        <v>83</v>
      </c>
      <c r="AV874" s="13" t="s">
        <v>83</v>
      </c>
      <c r="AW874" s="13" t="s">
        <v>38</v>
      </c>
      <c r="AX874" s="13" t="s">
        <v>75</v>
      </c>
      <c r="AY874" s="228" t="s">
        <v>195</v>
      </c>
    </row>
    <row r="875" spans="2:65" s="13" customFormat="1">
      <c r="B875" s="218"/>
      <c r="C875" s="219"/>
      <c r="D875" s="205" t="s">
        <v>210</v>
      </c>
      <c r="E875" s="220" t="s">
        <v>22</v>
      </c>
      <c r="F875" s="221" t="s">
        <v>430</v>
      </c>
      <c r="G875" s="219"/>
      <c r="H875" s="222">
        <v>22.16</v>
      </c>
      <c r="I875" s="223"/>
      <c r="J875" s="219"/>
      <c r="K875" s="219"/>
      <c r="L875" s="224"/>
      <c r="M875" s="225"/>
      <c r="N875" s="226"/>
      <c r="O875" s="226"/>
      <c r="P875" s="226"/>
      <c r="Q875" s="226"/>
      <c r="R875" s="226"/>
      <c r="S875" s="226"/>
      <c r="T875" s="227"/>
      <c r="AT875" s="228" t="s">
        <v>210</v>
      </c>
      <c r="AU875" s="228" t="s">
        <v>83</v>
      </c>
      <c r="AV875" s="13" t="s">
        <v>83</v>
      </c>
      <c r="AW875" s="13" t="s">
        <v>38</v>
      </c>
      <c r="AX875" s="13" t="s">
        <v>75</v>
      </c>
      <c r="AY875" s="228" t="s">
        <v>195</v>
      </c>
    </row>
    <row r="876" spans="2:65" s="13" customFormat="1">
      <c r="B876" s="218"/>
      <c r="C876" s="219"/>
      <c r="D876" s="205" t="s">
        <v>210</v>
      </c>
      <c r="E876" s="220" t="s">
        <v>22</v>
      </c>
      <c r="F876" s="221" t="s">
        <v>431</v>
      </c>
      <c r="G876" s="219"/>
      <c r="H876" s="222">
        <v>21.488</v>
      </c>
      <c r="I876" s="223"/>
      <c r="J876" s="219"/>
      <c r="K876" s="219"/>
      <c r="L876" s="224"/>
      <c r="M876" s="225"/>
      <c r="N876" s="226"/>
      <c r="O876" s="226"/>
      <c r="P876" s="226"/>
      <c r="Q876" s="226"/>
      <c r="R876" s="226"/>
      <c r="S876" s="226"/>
      <c r="T876" s="227"/>
      <c r="AT876" s="228" t="s">
        <v>210</v>
      </c>
      <c r="AU876" s="228" t="s">
        <v>83</v>
      </c>
      <c r="AV876" s="13" t="s">
        <v>83</v>
      </c>
      <c r="AW876" s="13" t="s">
        <v>38</v>
      </c>
      <c r="AX876" s="13" t="s">
        <v>75</v>
      </c>
      <c r="AY876" s="228" t="s">
        <v>195</v>
      </c>
    </row>
    <row r="877" spans="2:65" s="13" customFormat="1">
      <c r="B877" s="218"/>
      <c r="C877" s="219"/>
      <c r="D877" s="205" t="s">
        <v>210</v>
      </c>
      <c r="E877" s="220" t="s">
        <v>22</v>
      </c>
      <c r="F877" s="221" t="s">
        <v>432</v>
      </c>
      <c r="G877" s="219"/>
      <c r="H877" s="222">
        <v>54.77</v>
      </c>
      <c r="I877" s="223"/>
      <c r="J877" s="219"/>
      <c r="K877" s="219"/>
      <c r="L877" s="224"/>
      <c r="M877" s="225"/>
      <c r="N877" s="226"/>
      <c r="O877" s="226"/>
      <c r="P877" s="226"/>
      <c r="Q877" s="226"/>
      <c r="R877" s="226"/>
      <c r="S877" s="226"/>
      <c r="T877" s="227"/>
      <c r="AT877" s="228" t="s">
        <v>210</v>
      </c>
      <c r="AU877" s="228" t="s">
        <v>83</v>
      </c>
      <c r="AV877" s="13" t="s">
        <v>83</v>
      </c>
      <c r="AW877" s="13" t="s">
        <v>38</v>
      </c>
      <c r="AX877" s="13" t="s">
        <v>75</v>
      </c>
      <c r="AY877" s="228" t="s">
        <v>195</v>
      </c>
    </row>
    <row r="878" spans="2:65" s="13" customFormat="1">
      <c r="B878" s="218"/>
      <c r="C878" s="219"/>
      <c r="D878" s="205" t="s">
        <v>210</v>
      </c>
      <c r="E878" s="220" t="s">
        <v>22</v>
      </c>
      <c r="F878" s="221" t="s">
        <v>433</v>
      </c>
      <c r="G878" s="219"/>
      <c r="H878" s="222">
        <v>41.7</v>
      </c>
      <c r="I878" s="223"/>
      <c r="J878" s="219"/>
      <c r="K878" s="219"/>
      <c r="L878" s="224"/>
      <c r="M878" s="225"/>
      <c r="N878" s="226"/>
      <c r="O878" s="226"/>
      <c r="P878" s="226"/>
      <c r="Q878" s="226"/>
      <c r="R878" s="226"/>
      <c r="S878" s="226"/>
      <c r="T878" s="227"/>
      <c r="AT878" s="228" t="s">
        <v>210</v>
      </c>
      <c r="AU878" s="228" t="s">
        <v>83</v>
      </c>
      <c r="AV878" s="13" t="s">
        <v>83</v>
      </c>
      <c r="AW878" s="13" t="s">
        <v>38</v>
      </c>
      <c r="AX878" s="13" t="s">
        <v>75</v>
      </c>
      <c r="AY878" s="228" t="s">
        <v>195</v>
      </c>
    </row>
    <row r="879" spans="2:65" s="13" customFormat="1">
      <c r="B879" s="218"/>
      <c r="C879" s="219"/>
      <c r="D879" s="205" t="s">
        <v>210</v>
      </c>
      <c r="E879" s="220" t="s">
        <v>22</v>
      </c>
      <c r="F879" s="221" t="s">
        <v>434</v>
      </c>
      <c r="G879" s="219"/>
      <c r="H879" s="222">
        <v>35.130000000000003</v>
      </c>
      <c r="I879" s="223"/>
      <c r="J879" s="219"/>
      <c r="K879" s="219"/>
      <c r="L879" s="224"/>
      <c r="M879" s="225"/>
      <c r="N879" s="226"/>
      <c r="O879" s="226"/>
      <c r="P879" s="226"/>
      <c r="Q879" s="226"/>
      <c r="R879" s="226"/>
      <c r="S879" s="226"/>
      <c r="T879" s="227"/>
      <c r="AT879" s="228" t="s">
        <v>210</v>
      </c>
      <c r="AU879" s="228" t="s">
        <v>83</v>
      </c>
      <c r="AV879" s="13" t="s">
        <v>83</v>
      </c>
      <c r="AW879" s="13" t="s">
        <v>38</v>
      </c>
      <c r="AX879" s="13" t="s">
        <v>75</v>
      </c>
      <c r="AY879" s="228" t="s">
        <v>195</v>
      </c>
    </row>
    <row r="880" spans="2:65" s="13" customFormat="1">
      <c r="B880" s="218"/>
      <c r="C880" s="219"/>
      <c r="D880" s="205" t="s">
        <v>210</v>
      </c>
      <c r="E880" s="220" t="s">
        <v>22</v>
      </c>
      <c r="F880" s="221" t="s">
        <v>435</v>
      </c>
      <c r="G880" s="219"/>
      <c r="H880" s="222">
        <v>36.14</v>
      </c>
      <c r="I880" s="223"/>
      <c r="J880" s="219"/>
      <c r="K880" s="219"/>
      <c r="L880" s="224"/>
      <c r="M880" s="225"/>
      <c r="N880" s="226"/>
      <c r="O880" s="226"/>
      <c r="P880" s="226"/>
      <c r="Q880" s="226"/>
      <c r="R880" s="226"/>
      <c r="S880" s="226"/>
      <c r="T880" s="227"/>
      <c r="AT880" s="228" t="s">
        <v>210</v>
      </c>
      <c r="AU880" s="228" t="s">
        <v>83</v>
      </c>
      <c r="AV880" s="13" t="s">
        <v>83</v>
      </c>
      <c r="AW880" s="13" t="s">
        <v>38</v>
      </c>
      <c r="AX880" s="13" t="s">
        <v>75</v>
      </c>
      <c r="AY880" s="228" t="s">
        <v>195</v>
      </c>
    </row>
    <row r="881" spans="2:65" s="13" customFormat="1">
      <c r="B881" s="218"/>
      <c r="C881" s="219"/>
      <c r="D881" s="205" t="s">
        <v>210</v>
      </c>
      <c r="E881" s="220" t="s">
        <v>22</v>
      </c>
      <c r="F881" s="221" t="s">
        <v>436</v>
      </c>
      <c r="G881" s="219"/>
      <c r="H881" s="222">
        <v>41.7</v>
      </c>
      <c r="I881" s="223"/>
      <c r="J881" s="219"/>
      <c r="K881" s="219"/>
      <c r="L881" s="224"/>
      <c r="M881" s="225"/>
      <c r="N881" s="226"/>
      <c r="O881" s="226"/>
      <c r="P881" s="226"/>
      <c r="Q881" s="226"/>
      <c r="R881" s="226"/>
      <c r="S881" s="226"/>
      <c r="T881" s="227"/>
      <c r="AT881" s="228" t="s">
        <v>210</v>
      </c>
      <c r="AU881" s="228" t="s">
        <v>83</v>
      </c>
      <c r="AV881" s="13" t="s">
        <v>83</v>
      </c>
      <c r="AW881" s="13" t="s">
        <v>38</v>
      </c>
      <c r="AX881" s="13" t="s">
        <v>75</v>
      </c>
      <c r="AY881" s="228" t="s">
        <v>195</v>
      </c>
    </row>
    <row r="882" spans="2:65" s="13" customFormat="1">
      <c r="B882" s="218"/>
      <c r="C882" s="219"/>
      <c r="D882" s="205" t="s">
        <v>210</v>
      </c>
      <c r="E882" s="220" t="s">
        <v>22</v>
      </c>
      <c r="F882" s="221" t="s">
        <v>437</v>
      </c>
      <c r="G882" s="219"/>
      <c r="H882" s="222">
        <v>62.473999999999997</v>
      </c>
      <c r="I882" s="223"/>
      <c r="J882" s="219"/>
      <c r="K882" s="219"/>
      <c r="L882" s="224"/>
      <c r="M882" s="225"/>
      <c r="N882" s="226"/>
      <c r="O882" s="226"/>
      <c r="P882" s="226"/>
      <c r="Q882" s="226"/>
      <c r="R882" s="226"/>
      <c r="S882" s="226"/>
      <c r="T882" s="227"/>
      <c r="AT882" s="228" t="s">
        <v>210</v>
      </c>
      <c r="AU882" s="228" t="s">
        <v>83</v>
      </c>
      <c r="AV882" s="13" t="s">
        <v>83</v>
      </c>
      <c r="AW882" s="13" t="s">
        <v>38</v>
      </c>
      <c r="AX882" s="13" t="s">
        <v>75</v>
      </c>
      <c r="AY882" s="228" t="s">
        <v>195</v>
      </c>
    </row>
    <row r="883" spans="2:65" s="14" customFormat="1">
      <c r="B883" s="229"/>
      <c r="C883" s="230"/>
      <c r="D883" s="205" t="s">
        <v>210</v>
      </c>
      <c r="E883" s="231" t="s">
        <v>22</v>
      </c>
      <c r="F883" s="232" t="s">
        <v>215</v>
      </c>
      <c r="G883" s="230"/>
      <c r="H883" s="233">
        <v>628.06600000000003</v>
      </c>
      <c r="I883" s="234"/>
      <c r="J883" s="230"/>
      <c r="K883" s="230"/>
      <c r="L883" s="235"/>
      <c r="M883" s="236"/>
      <c r="N883" s="237"/>
      <c r="O883" s="237"/>
      <c r="P883" s="237"/>
      <c r="Q883" s="237"/>
      <c r="R883" s="237"/>
      <c r="S883" s="237"/>
      <c r="T883" s="238"/>
      <c r="AT883" s="239" t="s">
        <v>210</v>
      </c>
      <c r="AU883" s="239" t="s">
        <v>83</v>
      </c>
      <c r="AV883" s="14" t="s">
        <v>216</v>
      </c>
      <c r="AW883" s="14" t="s">
        <v>38</v>
      </c>
      <c r="AX883" s="14" t="s">
        <v>75</v>
      </c>
      <c r="AY883" s="239" t="s">
        <v>195</v>
      </c>
    </row>
    <row r="884" spans="2:65" s="15" customFormat="1">
      <c r="B884" s="240"/>
      <c r="C884" s="241"/>
      <c r="D884" s="251" t="s">
        <v>210</v>
      </c>
      <c r="E884" s="252" t="s">
        <v>22</v>
      </c>
      <c r="F884" s="253" t="s">
        <v>217</v>
      </c>
      <c r="G884" s="241"/>
      <c r="H884" s="254">
        <v>628.06600000000003</v>
      </c>
      <c r="I884" s="245"/>
      <c r="J884" s="241"/>
      <c r="K884" s="241"/>
      <c r="L884" s="246"/>
      <c r="M884" s="247"/>
      <c r="N884" s="248"/>
      <c r="O884" s="248"/>
      <c r="P884" s="248"/>
      <c r="Q884" s="248"/>
      <c r="R884" s="248"/>
      <c r="S884" s="248"/>
      <c r="T884" s="249"/>
      <c r="AT884" s="250" t="s">
        <v>210</v>
      </c>
      <c r="AU884" s="250" t="s">
        <v>83</v>
      </c>
      <c r="AV884" s="15" t="s">
        <v>202</v>
      </c>
      <c r="AW884" s="15" t="s">
        <v>38</v>
      </c>
      <c r="AX884" s="15" t="s">
        <v>23</v>
      </c>
      <c r="AY884" s="250" t="s">
        <v>195</v>
      </c>
    </row>
    <row r="885" spans="2:65" s="1" customFormat="1" ht="20.399999999999999" customHeight="1">
      <c r="B885" s="36"/>
      <c r="C885" s="193" t="s">
        <v>1156</v>
      </c>
      <c r="D885" s="193" t="s">
        <v>198</v>
      </c>
      <c r="E885" s="194" t="s">
        <v>1157</v>
      </c>
      <c r="F885" s="195" t="s">
        <v>1158</v>
      </c>
      <c r="G885" s="196" t="s">
        <v>222</v>
      </c>
      <c r="H885" s="197">
        <v>628.06600000000003</v>
      </c>
      <c r="I885" s="198"/>
      <c r="J885" s="199">
        <f>ROUND(I885*H885,2)</f>
        <v>0</v>
      </c>
      <c r="K885" s="195" t="s">
        <v>223</v>
      </c>
      <c r="L885" s="56"/>
      <c r="M885" s="200" t="s">
        <v>22</v>
      </c>
      <c r="N885" s="201" t="s">
        <v>46</v>
      </c>
      <c r="O885" s="37"/>
      <c r="P885" s="202">
        <f>O885*H885</f>
        <v>0</v>
      </c>
      <c r="Q885" s="202">
        <v>0</v>
      </c>
      <c r="R885" s="202">
        <f>Q885*H885</f>
        <v>0</v>
      </c>
      <c r="S885" s="202">
        <v>1.4999999999999999E-4</v>
      </c>
      <c r="T885" s="203">
        <f>S885*H885</f>
        <v>9.4209899999999999E-2</v>
      </c>
      <c r="AR885" s="19" t="s">
        <v>258</v>
      </c>
      <c r="AT885" s="19" t="s">
        <v>198</v>
      </c>
      <c r="AU885" s="19" t="s">
        <v>83</v>
      </c>
      <c r="AY885" s="19" t="s">
        <v>195</v>
      </c>
      <c r="BE885" s="204">
        <f>IF(N885="základní",J885,0)</f>
        <v>0</v>
      </c>
      <c r="BF885" s="204">
        <f>IF(N885="snížená",J885,0)</f>
        <v>0</v>
      </c>
      <c r="BG885" s="204">
        <f>IF(N885="zákl. přenesená",J885,0)</f>
        <v>0</v>
      </c>
      <c r="BH885" s="204">
        <f>IF(N885="sníž. přenesená",J885,0)</f>
        <v>0</v>
      </c>
      <c r="BI885" s="204">
        <f>IF(N885="nulová",J885,0)</f>
        <v>0</v>
      </c>
      <c r="BJ885" s="19" t="s">
        <v>23</v>
      </c>
      <c r="BK885" s="204">
        <f>ROUND(I885*H885,2)</f>
        <v>0</v>
      </c>
      <c r="BL885" s="19" t="s">
        <v>258</v>
      </c>
      <c r="BM885" s="19" t="s">
        <v>1159</v>
      </c>
    </row>
    <row r="886" spans="2:65" s="12" customFormat="1">
      <c r="B886" s="207"/>
      <c r="C886" s="208"/>
      <c r="D886" s="205" t="s">
        <v>210</v>
      </c>
      <c r="E886" s="209" t="s">
        <v>22</v>
      </c>
      <c r="F886" s="210" t="s">
        <v>383</v>
      </c>
      <c r="G886" s="208"/>
      <c r="H886" s="211" t="s">
        <v>22</v>
      </c>
      <c r="I886" s="212"/>
      <c r="J886" s="208"/>
      <c r="K886" s="208"/>
      <c r="L886" s="213"/>
      <c r="M886" s="214"/>
      <c r="N886" s="215"/>
      <c r="O886" s="215"/>
      <c r="P886" s="215"/>
      <c r="Q886" s="215"/>
      <c r="R886" s="215"/>
      <c r="S886" s="215"/>
      <c r="T886" s="216"/>
      <c r="AT886" s="217" t="s">
        <v>210</v>
      </c>
      <c r="AU886" s="217" t="s">
        <v>83</v>
      </c>
      <c r="AV886" s="12" t="s">
        <v>23</v>
      </c>
      <c r="AW886" s="12" t="s">
        <v>38</v>
      </c>
      <c r="AX886" s="12" t="s">
        <v>75</v>
      </c>
      <c r="AY886" s="217" t="s">
        <v>195</v>
      </c>
    </row>
    <row r="887" spans="2:65" s="13" customFormat="1">
      <c r="B887" s="218"/>
      <c r="C887" s="219"/>
      <c r="D887" s="205" t="s">
        <v>210</v>
      </c>
      <c r="E887" s="220" t="s">
        <v>22</v>
      </c>
      <c r="F887" s="221" t="s">
        <v>427</v>
      </c>
      <c r="G887" s="219"/>
      <c r="H887" s="222">
        <v>41.411999999999999</v>
      </c>
      <c r="I887" s="223"/>
      <c r="J887" s="219"/>
      <c r="K887" s="219"/>
      <c r="L887" s="224"/>
      <c r="M887" s="225"/>
      <c r="N887" s="226"/>
      <c r="O887" s="226"/>
      <c r="P887" s="226"/>
      <c r="Q887" s="226"/>
      <c r="R887" s="226"/>
      <c r="S887" s="226"/>
      <c r="T887" s="227"/>
      <c r="AT887" s="228" t="s">
        <v>210</v>
      </c>
      <c r="AU887" s="228" t="s">
        <v>83</v>
      </c>
      <c r="AV887" s="13" t="s">
        <v>83</v>
      </c>
      <c r="AW887" s="13" t="s">
        <v>38</v>
      </c>
      <c r="AX887" s="13" t="s">
        <v>75</v>
      </c>
      <c r="AY887" s="228" t="s">
        <v>195</v>
      </c>
    </row>
    <row r="888" spans="2:65" s="13" customFormat="1" ht="36">
      <c r="B888" s="218"/>
      <c r="C888" s="219"/>
      <c r="D888" s="205" t="s">
        <v>210</v>
      </c>
      <c r="E888" s="220" t="s">
        <v>22</v>
      </c>
      <c r="F888" s="221" t="s">
        <v>428</v>
      </c>
      <c r="G888" s="219"/>
      <c r="H888" s="222">
        <v>162.9</v>
      </c>
      <c r="I888" s="223"/>
      <c r="J888" s="219"/>
      <c r="K888" s="219"/>
      <c r="L888" s="224"/>
      <c r="M888" s="225"/>
      <c r="N888" s="226"/>
      <c r="O888" s="226"/>
      <c r="P888" s="226"/>
      <c r="Q888" s="226"/>
      <c r="R888" s="226"/>
      <c r="S888" s="226"/>
      <c r="T888" s="227"/>
      <c r="AT888" s="228" t="s">
        <v>210</v>
      </c>
      <c r="AU888" s="228" t="s">
        <v>83</v>
      </c>
      <c r="AV888" s="13" t="s">
        <v>83</v>
      </c>
      <c r="AW888" s="13" t="s">
        <v>38</v>
      </c>
      <c r="AX888" s="13" t="s">
        <v>75</v>
      </c>
      <c r="AY888" s="228" t="s">
        <v>195</v>
      </c>
    </row>
    <row r="889" spans="2:65" s="13" customFormat="1">
      <c r="B889" s="218"/>
      <c r="C889" s="219"/>
      <c r="D889" s="205" t="s">
        <v>210</v>
      </c>
      <c r="E889" s="220" t="s">
        <v>22</v>
      </c>
      <c r="F889" s="221" t="s">
        <v>1155</v>
      </c>
      <c r="G889" s="219"/>
      <c r="H889" s="222">
        <v>64.400000000000006</v>
      </c>
      <c r="I889" s="223"/>
      <c r="J889" s="219"/>
      <c r="K889" s="219"/>
      <c r="L889" s="224"/>
      <c r="M889" s="225"/>
      <c r="N889" s="226"/>
      <c r="O889" s="226"/>
      <c r="P889" s="226"/>
      <c r="Q889" s="226"/>
      <c r="R889" s="226"/>
      <c r="S889" s="226"/>
      <c r="T889" s="227"/>
      <c r="AT889" s="228" t="s">
        <v>210</v>
      </c>
      <c r="AU889" s="228" t="s">
        <v>83</v>
      </c>
      <c r="AV889" s="13" t="s">
        <v>83</v>
      </c>
      <c r="AW889" s="13" t="s">
        <v>38</v>
      </c>
      <c r="AX889" s="13" t="s">
        <v>75</v>
      </c>
      <c r="AY889" s="228" t="s">
        <v>195</v>
      </c>
    </row>
    <row r="890" spans="2:65" s="13" customFormat="1">
      <c r="B890" s="218"/>
      <c r="C890" s="219"/>
      <c r="D890" s="205" t="s">
        <v>210</v>
      </c>
      <c r="E890" s="220" t="s">
        <v>22</v>
      </c>
      <c r="F890" s="221" t="s">
        <v>429</v>
      </c>
      <c r="G890" s="219"/>
      <c r="H890" s="222">
        <v>43.792000000000002</v>
      </c>
      <c r="I890" s="223"/>
      <c r="J890" s="219"/>
      <c r="K890" s="219"/>
      <c r="L890" s="224"/>
      <c r="M890" s="225"/>
      <c r="N890" s="226"/>
      <c r="O890" s="226"/>
      <c r="P890" s="226"/>
      <c r="Q890" s="226"/>
      <c r="R890" s="226"/>
      <c r="S890" s="226"/>
      <c r="T890" s="227"/>
      <c r="AT890" s="228" t="s">
        <v>210</v>
      </c>
      <c r="AU890" s="228" t="s">
        <v>83</v>
      </c>
      <c r="AV890" s="13" t="s">
        <v>83</v>
      </c>
      <c r="AW890" s="13" t="s">
        <v>38</v>
      </c>
      <c r="AX890" s="13" t="s">
        <v>75</v>
      </c>
      <c r="AY890" s="228" t="s">
        <v>195</v>
      </c>
    </row>
    <row r="891" spans="2:65" s="13" customFormat="1">
      <c r="B891" s="218"/>
      <c r="C891" s="219"/>
      <c r="D891" s="205" t="s">
        <v>210</v>
      </c>
      <c r="E891" s="220" t="s">
        <v>22</v>
      </c>
      <c r="F891" s="221" t="s">
        <v>430</v>
      </c>
      <c r="G891" s="219"/>
      <c r="H891" s="222">
        <v>22.16</v>
      </c>
      <c r="I891" s="223"/>
      <c r="J891" s="219"/>
      <c r="K891" s="219"/>
      <c r="L891" s="224"/>
      <c r="M891" s="225"/>
      <c r="N891" s="226"/>
      <c r="O891" s="226"/>
      <c r="P891" s="226"/>
      <c r="Q891" s="226"/>
      <c r="R891" s="226"/>
      <c r="S891" s="226"/>
      <c r="T891" s="227"/>
      <c r="AT891" s="228" t="s">
        <v>210</v>
      </c>
      <c r="AU891" s="228" t="s">
        <v>83</v>
      </c>
      <c r="AV891" s="13" t="s">
        <v>83</v>
      </c>
      <c r="AW891" s="13" t="s">
        <v>38</v>
      </c>
      <c r="AX891" s="13" t="s">
        <v>75</v>
      </c>
      <c r="AY891" s="228" t="s">
        <v>195</v>
      </c>
    </row>
    <row r="892" spans="2:65" s="13" customFormat="1">
      <c r="B892" s="218"/>
      <c r="C892" s="219"/>
      <c r="D892" s="205" t="s">
        <v>210</v>
      </c>
      <c r="E892" s="220" t="s">
        <v>22</v>
      </c>
      <c r="F892" s="221" t="s">
        <v>431</v>
      </c>
      <c r="G892" s="219"/>
      <c r="H892" s="222">
        <v>21.488</v>
      </c>
      <c r="I892" s="223"/>
      <c r="J892" s="219"/>
      <c r="K892" s="219"/>
      <c r="L892" s="224"/>
      <c r="M892" s="225"/>
      <c r="N892" s="226"/>
      <c r="O892" s="226"/>
      <c r="P892" s="226"/>
      <c r="Q892" s="226"/>
      <c r="R892" s="226"/>
      <c r="S892" s="226"/>
      <c r="T892" s="227"/>
      <c r="AT892" s="228" t="s">
        <v>210</v>
      </c>
      <c r="AU892" s="228" t="s">
        <v>83</v>
      </c>
      <c r="AV892" s="13" t="s">
        <v>83</v>
      </c>
      <c r="AW892" s="13" t="s">
        <v>38</v>
      </c>
      <c r="AX892" s="13" t="s">
        <v>75</v>
      </c>
      <c r="AY892" s="228" t="s">
        <v>195</v>
      </c>
    </row>
    <row r="893" spans="2:65" s="13" customFormat="1">
      <c r="B893" s="218"/>
      <c r="C893" s="219"/>
      <c r="D893" s="205" t="s">
        <v>210</v>
      </c>
      <c r="E893" s="220" t="s">
        <v>22</v>
      </c>
      <c r="F893" s="221" t="s">
        <v>432</v>
      </c>
      <c r="G893" s="219"/>
      <c r="H893" s="222">
        <v>54.77</v>
      </c>
      <c r="I893" s="223"/>
      <c r="J893" s="219"/>
      <c r="K893" s="219"/>
      <c r="L893" s="224"/>
      <c r="M893" s="225"/>
      <c r="N893" s="226"/>
      <c r="O893" s="226"/>
      <c r="P893" s="226"/>
      <c r="Q893" s="226"/>
      <c r="R893" s="226"/>
      <c r="S893" s="226"/>
      <c r="T893" s="227"/>
      <c r="AT893" s="228" t="s">
        <v>210</v>
      </c>
      <c r="AU893" s="228" t="s">
        <v>83</v>
      </c>
      <c r="AV893" s="13" t="s">
        <v>83</v>
      </c>
      <c r="AW893" s="13" t="s">
        <v>38</v>
      </c>
      <c r="AX893" s="13" t="s">
        <v>75</v>
      </c>
      <c r="AY893" s="228" t="s">
        <v>195</v>
      </c>
    </row>
    <row r="894" spans="2:65" s="13" customFormat="1">
      <c r="B894" s="218"/>
      <c r="C894" s="219"/>
      <c r="D894" s="205" t="s">
        <v>210</v>
      </c>
      <c r="E894" s="220" t="s">
        <v>22</v>
      </c>
      <c r="F894" s="221" t="s">
        <v>433</v>
      </c>
      <c r="G894" s="219"/>
      <c r="H894" s="222">
        <v>41.7</v>
      </c>
      <c r="I894" s="223"/>
      <c r="J894" s="219"/>
      <c r="K894" s="219"/>
      <c r="L894" s="224"/>
      <c r="M894" s="225"/>
      <c r="N894" s="226"/>
      <c r="O894" s="226"/>
      <c r="P894" s="226"/>
      <c r="Q894" s="226"/>
      <c r="R894" s="226"/>
      <c r="S894" s="226"/>
      <c r="T894" s="227"/>
      <c r="AT894" s="228" t="s">
        <v>210</v>
      </c>
      <c r="AU894" s="228" t="s">
        <v>83</v>
      </c>
      <c r="AV894" s="13" t="s">
        <v>83</v>
      </c>
      <c r="AW894" s="13" t="s">
        <v>38</v>
      </c>
      <c r="AX894" s="13" t="s">
        <v>75</v>
      </c>
      <c r="AY894" s="228" t="s">
        <v>195</v>
      </c>
    </row>
    <row r="895" spans="2:65" s="13" customFormat="1">
      <c r="B895" s="218"/>
      <c r="C895" s="219"/>
      <c r="D895" s="205" t="s">
        <v>210</v>
      </c>
      <c r="E895" s="220" t="s">
        <v>22</v>
      </c>
      <c r="F895" s="221" t="s">
        <v>434</v>
      </c>
      <c r="G895" s="219"/>
      <c r="H895" s="222">
        <v>35.130000000000003</v>
      </c>
      <c r="I895" s="223"/>
      <c r="J895" s="219"/>
      <c r="K895" s="219"/>
      <c r="L895" s="224"/>
      <c r="M895" s="225"/>
      <c r="N895" s="226"/>
      <c r="O895" s="226"/>
      <c r="P895" s="226"/>
      <c r="Q895" s="226"/>
      <c r="R895" s="226"/>
      <c r="S895" s="226"/>
      <c r="T895" s="227"/>
      <c r="AT895" s="228" t="s">
        <v>210</v>
      </c>
      <c r="AU895" s="228" t="s">
        <v>83</v>
      </c>
      <c r="AV895" s="13" t="s">
        <v>83</v>
      </c>
      <c r="AW895" s="13" t="s">
        <v>38</v>
      </c>
      <c r="AX895" s="13" t="s">
        <v>75</v>
      </c>
      <c r="AY895" s="228" t="s">
        <v>195</v>
      </c>
    </row>
    <row r="896" spans="2:65" s="13" customFormat="1">
      <c r="B896" s="218"/>
      <c r="C896" s="219"/>
      <c r="D896" s="205" t="s">
        <v>210</v>
      </c>
      <c r="E896" s="220" t="s">
        <v>22</v>
      </c>
      <c r="F896" s="221" t="s">
        <v>435</v>
      </c>
      <c r="G896" s="219"/>
      <c r="H896" s="222">
        <v>36.14</v>
      </c>
      <c r="I896" s="223"/>
      <c r="J896" s="219"/>
      <c r="K896" s="219"/>
      <c r="L896" s="224"/>
      <c r="M896" s="225"/>
      <c r="N896" s="226"/>
      <c r="O896" s="226"/>
      <c r="P896" s="226"/>
      <c r="Q896" s="226"/>
      <c r="R896" s="226"/>
      <c r="S896" s="226"/>
      <c r="T896" s="227"/>
      <c r="AT896" s="228" t="s">
        <v>210</v>
      </c>
      <c r="AU896" s="228" t="s">
        <v>83</v>
      </c>
      <c r="AV896" s="13" t="s">
        <v>83</v>
      </c>
      <c r="AW896" s="13" t="s">
        <v>38</v>
      </c>
      <c r="AX896" s="13" t="s">
        <v>75</v>
      </c>
      <c r="AY896" s="228" t="s">
        <v>195</v>
      </c>
    </row>
    <row r="897" spans="2:65" s="13" customFormat="1">
      <c r="B897" s="218"/>
      <c r="C897" s="219"/>
      <c r="D897" s="205" t="s">
        <v>210</v>
      </c>
      <c r="E897" s="220" t="s">
        <v>22</v>
      </c>
      <c r="F897" s="221" t="s">
        <v>436</v>
      </c>
      <c r="G897" s="219"/>
      <c r="H897" s="222">
        <v>41.7</v>
      </c>
      <c r="I897" s="223"/>
      <c r="J897" s="219"/>
      <c r="K897" s="219"/>
      <c r="L897" s="224"/>
      <c r="M897" s="225"/>
      <c r="N897" s="226"/>
      <c r="O897" s="226"/>
      <c r="P897" s="226"/>
      <c r="Q897" s="226"/>
      <c r="R897" s="226"/>
      <c r="S897" s="226"/>
      <c r="T897" s="227"/>
      <c r="AT897" s="228" t="s">
        <v>210</v>
      </c>
      <c r="AU897" s="228" t="s">
        <v>83</v>
      </c>
      <c r="AV897" s="13" t="s">
        <v>83</v>
      </c>
      <c r="AW897" s="13" t="s">
        <v>38</v>
      </c>
      <c r="AX897" s="13" t="s">
        <v>75</v>
      </c>
      <c r="AY897" s="228" t="s">
        <v>195</v>
      </c>
    </row>
    <row r="898" spans="2:65" s="13" customFormat="1">
      <c r="B898" s="218"/>
      <c r="C898" s="219"/>
      <c r="D898" s="205" t="s">
        <v>210</v>
      </c>
      <c r="E898" s="220" t="s">
        <v>22</v>
      </c>
      <c r="F898" s="221" t="s">
        <v>437</v>
      </c>
      <c r="G898" s="219"/>
      <c r="H898" s="222">
        <v>62.473999999999997</v>
      </c>
      <c r="I898" s="223"/>
      <c r="J898" s="219"/>
      <c r="K898" s="219"/>
      <c r="L898" s="224"/>
      <c r="M898" s="225"/>
      <c r="N898" s="226"/>
      <c r="O898" s="226"/>
      <c r="P898" s="226"/>
      <c r="Q898" s="226"/>
      <c r="R898" s="226"/>
      <c r="S898" s="226"/>
      <c r="T898" s="227"/>
      <c r="AT898" s="228" t="s">
        <v>210</v>
      </c>
      <c r="AU898" s="228" t="s">
        <v>83</v>
      </c>
      <c r="AV898" s="13" t="s">
        <v>83</v>
      </c>
      <c r="AW898" s="13" t="s">
        <v>38</v>
      </c>
      <c r="AX898" s="13" t="s">
        <v>75</v>
      </c>
      <c r="AY898" s="228" t="s">
        <v>195</v>
      </c>
    </row>
    <row r="899" spans="2:65" s="14" customFormat="1">
      <c r="B899" s="229"/>
      <c r="C899" s="230"/>
      <c r="D899" s="205" t="s">
        <v>210</v>
      </c>
      <c r="E899" s="231" t="s">
        <v>22</v>
      </c>
      <c r="F899" s="232" t="s">
        <v>215</v>
      </c>
      <c r="G899" s="230"/>
      <c r="H899" s="233">
        <v>628.06600000000003</v>
      </c>
      <c r="I899" s="234"/>
      <c r="J899" s="230"/>
      <c r="K899" s="230"/>
      <c r="L899" s="235"/>
      <c r="M899" s="236"/>
      <c r="N899" s="237"/>
      <c r="O899" s="237"/>
      <c r="P899" s="237"/>
      <c r="Q899" s="237"/>
      <c r="R899" s="237"/>
      <c r="S899" s="237"/>
      <c r="T899" s="238"/>
      <c r="AT899" s="239" t="s">
        <v>210</v>
      </c>
      <c r="AU899" s="239" t="s">
        <v>83</v>
      </c>
      <c r="AV899" s="14" t="s">
        <v>216</v>
      </c>
      <c r="AW899" s="14" t="s">
        <v>38</v>
      </c>
      <c r="AX899" s="14" t="s">
        <v>75</v>
      </c>
      <c r="AY899" s="239" t="s">
        <v>195</v>
      </c>
    </row>
    <row r="900" spans="2:65" s="15" customFormat="1">
      <c r="B900" s="240"/>
      <c r="C900" s="241"/>
      <c r="D900" s="251" t="s">
        <v>210</v>
      </c>
      <c r="E900" s="252" t="s">
        <v>22</v>
      </c>
      <c r="F900" s="253" t="s">
        <v>217</v>
      </c>
      <c r="G900" s="241"/>
      <c r="H900" s="254">
        <v>628.06600000000003</v>
      </c>
      <c r="I900" s="245"/>
      <c r="J900" s="241"/>
      <c r="K900" s="241"/>
      <c r="L900" s="246"/>
      <c r="M900" s="247"/>
      <c r="N900" s="248"/>
      <c r="O900" s="248"/>
      <c r="P900" s="248"/>
      <c r="Q900" s="248"/>
      <c r="R900" s="248"/>
      <c r="S900" s="248"/>
      <c r="T900" s="249"/>
      <c r="AT900" s="250" t="s">
        <v>210</v>
      </c>
      <c r="AU900" s="250" t="s">
        <v>83</v>
      </c>
      <c r="AV900" s="15" t="s">
        <v>202</v>
      </c>
      <c r="AW900" s="15" t="s">
        <v>38</v>
      </c>
      <c r="AX900" s="15" t="s">
        <v>23</v>
      </c>
      <c r="AY900" s="250" t="s">
        <v>195</v>
      </c>
    </row>
    <row r="901" spans="2:65" s="1" customFormat="1" ht="28.8" customHeight="1">
      <c r="B901" s="36"/>
      <c r="C901" s="193" t="s">
        <v>1160</v>
      </c>
      <c r="D901" s="193" t="s">
        <v>198</v>
      </c>
      <c r="E901" s="194" t="s">
        <v>1161</v>
      </c>
      <c r="F901" s="195" t="s">
        <v>1162</v>
      </c>
      <c r="G901" s="196" t="s">
        <v>222</v>
      </c>
      <c r="H901" s="197">
        <v>205.27</v>
      </c>
      <c r="I901" s="198"/>
      <c r="J901" s="199">
        <f>ROUND(I901*H901,2)</f>
        <v>0</v>
      </c>
      <c r="K901" s="195" t="s">
        <v>223</v>
      </c>
      <c r="L901" s="56"/>
      <c r="M901" s="200" t="s">
        <v>22</v>
      </c>
      <c r="N901" s="201" t="s">
        <v>46</v>
      </c>
      <c r="O901" s="37"/>
      <c r="P901" s="202">
        <f>O901*H901</f>
        <v>0</v>
      </c>
      <c r="Q901" s="202">
        <v>0</v>
      </c>
      <c r="R901" s="202">
        <f>Q901*H901</f>
        <v>0</v>
      </c>
      <c r="S901" s="202">
        <v>0</v>
      </c>
      <c r="T901" s="203">
        <f>S901*H901</f>
        <v>0</v>
      </c>
      <c r="AR901" s="19" t="s">
        <v>258</v>
      </c>
      <c r="AT901" s="19" t="s">
        <v>198</v>
      </c>
      <c r="AU901" s="19" t="s">
        <v>83</v>
      </c>
      <c r="AY901" s="19" t="s">
        <v>195</v>
      </c>
      <c r="BE901" s="204">
        <f>IF(N901="základní",J901,0)</f>
        <v>0</v>
      </c>
      <c r="BF901" s="204">
        <f>IF(N901="snížená",J901,0)</f>
        <v>0</v>
      </c>
      <c r="BG901" s="204">
        <f>IF(N901="zákl. přenesená",J901,0)</f>
        <v>0</v>
      </c>
      <c r="BH901" s="204">
        <f>IF(N901="sníž. přenesená",J901,0)</f>
        <v>0</v>
      </c>
      <c r="BI901" s="204">
        <f>IF(N901="nulová",J901,0)</f>
        <v>0</v>
      </c>
      <c r="BJ901" s="19" t="s">
        <v>23</v>
      </c>
      <c r="BK901" s="204">
        <f>ROUND(I901*H901,2)</f>
        <v>0</v>
      </c>
      <c r="BL901" s="19" t="s">
        <v>258</v>
      </c>
      <c r="BM901" s="19" t="s">
        <v>1163</v>
      </c>
    </row>
    <row r="902" spans="2:65" s="1" customFormat="1" ht="36">
      <c r="B902" s="36"/>
      <c r="C902" s="58"/>
      <c r="D902" s="205" t="s">
        <v>225</v>
      </c>
      <c r="E902" s="58"/>
      <c r="F902" s="206" t="s">
        <v>1164</v>
      </c>
      <c r="G902" s="58"/>
      <c r="H902" s="58"/>
      <c r="I902" s="163"/>
      <c r="J902" s="58"/>
      <c r="K902" s="58"/>
      <c r="L902" s="56"/>
      <c r="M902" s="73"/>
      <c r="N902" s="37"/>
      <c r="O902" s="37"/>
      <c r="P902" s="37"/>
      <c r="Q902" s="37"/>
      <c r="R902" s="37"/>
      <c r="S902" s="37"/>
      <c r="T902" s="74"/>
      <c r="AT902" s="19" t="s">
        <v>225</v>
      </c>
      <c r="AU902" s="19" t="s">
        <v>83</v>
      </c>
    </row>
    <row r="903" spans="2:65" s="12" customFormat="1">
      <c r="B903" s="207"/>
      <c r="C903" s="208"/>
      <c r="D903" s="205" t="s">
        <v>210</v>
      </c>
      <c r="E903" s="209" t="s">
        <v>22</v>
      </c>
      <c r="F903" s="210" t="s">
        <v>383</v>
      </c>
      <c r="G903" s="208"/>
      <c r="H903" s="211" t="s">
        <v>22</v>
      </c>
      <c r="I903" s="212"/>
      <c r="J903" s="208"/>
      <c r="K903" s="208"/>
      <c r="L903" s="213"/>
      <c r="M903" s="214"/>
      <c r="N903" s="215"/>
      <c r="O903" s="215"/>
      <c r="P903" s="215"/>
      <c r="Q903" s="215"/>
      <c r="R903" s="215"/>
      <c r="S903" s="215"/>
      <c r="T903" s="216"/>
      <c r="AT903" s="217" t="s">
        <v>210</v>
      </c>
      <c r="AU903" s="217" t="s">
        <v>83</v>
      </c>
      <c r="AV903" s="12" t="s">
        <v>23</v>
      </c>
      <c r="AW903" s="12" t="s">
        <v>38</v>
      </c>
      <c r="AX903" s="12" t="s">
        <v>75</v>
      </c>
      <c r="AY903" s="217" t="s">
        <v>195</v>
      </c>
    </row>
    <row r="904" spans="2:65" s="13" customFormat="1">
      <c r="B904" s="218"/>
      <c r="C904" s="219"/>
      <c r="D904" s="205" t="s">
        <v>210</v>
      </c>
      <c r="E904" s="220" t="s">
        <v>22</v>
      </c>
      <c r="F904" s="221" t="s">
        <v>607</v>
      </c>
      <c r="G904" s="219"/>
      <c r="H904" s="222">
        <v>14.11</v>
      </c>
      <c r="I904" s="223"/>
      <c r="J904" s="219"/>
      <c r="K904" s="219"/>
      <c r="L904" s="224"/>
      <c r="M904" s="225"/>
      <c r="N904" s="226"/>
      <c r="O904" s="226"/>
      <c r="P904" s="226"/>
      <c r="Q904" s="226"/>
      <c r="R904" s="226"/>
      <c r="S904" s="226"/>
      <c r="T904" s="227"/>
      <c r="AT904" s="228" t="s">
        <v>210</v>
      </c>
      <c r="AU904" s="228" t="s">
        <v>83</v>
      </c>
      <c r="AV904" s="13" t="s">
        <v>83</v>
      </c>
      <c r="AW904" s="13" t="s">
        <v>38</v>
      </c>
      <c r="AX904" s="13" t="s">
        <v>75</v>
      </c>
      <c r="AY904" s="228" t="s">
        <v>195</v>
      </c>
    </row>
    <row r="905" spans="2:65" s="13" customFormat="1">
      <c r="B905" s="218"/>
      <c r="C905" s="219"/>
      <c r="D905" s="205" t="s">
        <v>210</v>
      </c>
      <c r="E905" s="220" t="s">
        <v>22</v>
      </c>
      <c r="F905" s="221" t="s">
        <v>422</v>
      </c>
      <c r="G905" s="219"/>
      <c r="H905" s="222">
        <v>64.400000000000006</v>
      </c>
      <c r="I905" s="223"/>
      <c r="J905" s="219"/>
      <c r="K905" s="219"/>
      <c r="L905" s="224"/>
      <c r="M905" s="225"/>
      <c r="N905" s="226"/>
      <c r="O905" s="226"/>
      <c r="P905" s="226"/>
      <c r="Q905" s="226"/>
      <c r="R905" s="226"/>
      <c r="S905" s="226"/>
      <c r="T905" s="227"/>
      <c r="AT905" s="228" t="s">
        <v>210</v>
      </c>
      <c r="AU905" s="228" t="s">
        <v>83</v>
      </c>
      <c r="AV905" s="13" t="s">
        <v>83</v>
      </c>
      <c r="AW905" s="13" t="s">
        <v>38</v>
      </c>
      <c r="AX905" s="13" t="s">
        <v>75</v>
      </c>
      <c r="AY905" s="228" t="s">
        <v>195</v>
      </c>
    </row>
    <row r="906" spans="2:65" s="13" customFormat="1">
      <c r="B906" s="218"/>
      <c r="C906" s="219"/>
      <c r="D906" s="205" t="s">
        <v>210</v>
      </c>
      <c r="E906" s="220" t="s">
        <v>22</v>
      </c>
      <c r="F906" s="221" t="s">
        <v>608</v>
      </c>
      <c r="G906" s="219"/>
      <c r="H906" s="222">
        <v>12.08</v>
      </c>
      <c r="I906" s="223"/>
      <c r="J906" s="219"/>
      <c r="K906" s="219"/>
      <c r="L906" s="224"/>
      <c r="M906" s="225"/>
      <c r="N906" s="226"/>
      <c r="O906" s="226"/>
      <c r="P906" s="226"/>
      <c r="Q906" s="226"/>
      <c r="R906" s="226"/>
      <c r="S906" s="226"/>
      <c r="T906" s="227"/>
      <c r="AT906" s="228" t="s">
        <v>210</v>
      </c>
      <c r="AU906" s="228" t="s">
        <v>83</v>
      </c>
      <c r="AV906" s="13" t="s">
        <v>83</v>
      </c>
      <c r="AW906" s="13" t="s">
        <v>38</v>
      </c>
      <c r="AX906" s="13" t="s">
        <v>75</v>
      </c>
      <c r="AY906" s="228" t="s">
        <v>195</v>
      </c>
    </row>
    <row r="907" spans="2:65" s="13" customFormat="1">
      <c r="B907" s="218"/>
      <c r="C907" s="219"/>
      <c r="D907" s="205" t="s">
        <v>210</v>
      </c>
      <c r="E907" s="220" t="s">
        <v>22</v>
      </c>
      <c r="F907" s="221" t="s">
        <v>609</v>
      </c>
      <c r="G907" s="219"/>
      <c r="H907" s="222">
        <v>4.2</v>
      </c>
      <c r="I907" s="223"/>
      <c r="J907" s="219"/>
      <c r="K907" s="219"/>
      <c r="L907" s="224"/>
      <c r="M907" s="225"/>
      <c r="N907" s="226"/>
      <c r="O907" s="226"/>
      <c r="P907" s="226"/>
      <c r="Q907" s="226"/>
      <c r="R907" s="226"/>
      <c r="S907" s="226"/>
      <c r="T907" s="227"/>
      <c r="AT907" s="228" t="s">
        <v>210</v>
      </c>
      <c r="AU907" s="228" t="s">
        <v>83</v>
      </c>
      <c r="AV907" s="13" t="s">
        <v>83</v>
      </c>
      <c r="AW907" s="13" t="s">
        <v>38</v>
      </c>
      <c r="AX907" s="13" t="s">
        <v>75</v>
      </c>
      <c r="AY907" s="228" t="s">
        <v>195</v>
      </c>
    </row>
    <row r="908" spans="2:65" s="13" customFormat="1">
      <c r="B908" s="218"/>
      <c r="C908" s="219"/>
      <c r="D908" s="205" t="s">
        <v>210</v>
      </c>
      <c r="E908" s="220" t="s">
        <v>22</v>
      </c>
      <c r="F908" s="221" t="s">
        <v>610</v>
      </c>
      <c r="G908" s="219"/>
      <c r="H908" s="222">
        <v>8.9</v>
      </c>
      <c r="I908" s="223"/>
      <c r="J908" s="219"/>
      <c r="K908" s="219"/>
      <c r="L908" s="224"/>
      <c r="M908" s="225"/>
      <c r="N908" s="226"/>
      <c r="O908" s="226"/>
      <c r="P908" s="226"/>
      <c r="Q908" s="226"/>
      <c r="R908" s="226"/>
      <c r="S908" s="226"/>
      <c r="T908" s="227"/>
      <c r="AT908" s="228" t="s">
        <v>210</v>
      </c>
      <c r="AU908" s="228" t="s">
        <v>83</v>
      </c>
      <c r="AV908" s="13" t="s">
        <v>83</v>
      </c>
      <c r="AW908" s="13" t="s">
        <v>38</v>
      </c>
      <c r="AX908" s="13" t="s">
        <v>75</v>
      </c>
      <c r="AY908" s="228" t="s">
        <v>195</v>
      </c>
    </row>
    <row r="909" spans="2:65" s="13" customFormat="1">
      <c r="B909" s="218"/>
      <c r="C909" s="219"/>
      <c r="D909" s="205" t="s">
        <v>210</v>
      </c>
      <c r="E909" s="220" t="s">
        <v>22</v>
      </c>
      <c r="F909" s="221" t="s">
        <v>611</v>
      </c>
      <c r="G909" s="219"/>
      <c r="H909" s="222">
        <v>28.77</v>
      </c>
      <c r="I909" s="223"/>
      <c r="J909" s="219"/>
      <c r="K909" s="219"/>
      <c r="L909" s="224"/>
      <c r="M909" s="225"/>
      <c r="N909" s="226"/>
      <c r="O909" s="226"/>
      <c r="P909" s="226"/>
      <c r="Q909" s="226"/>
      <c r="R909" s="226"/>
      <c r="S909" s="226"/>
      <c r="T909" s="227"/>
      <c r="AT909" s="228" t="s">
        <v>210</v>
      </c>
      <c r="AU909" s="228" t="s">
        <v>83</v>
      </c>
      <c r="AV909" s="13" t="s">
        <v>83</v>
      </c>
      <c r="AW909" s="13" t="s">
        <v>38</v>
      </c>
      <c r="AX909" s="13" t="s">
        <v>75</v>
      </c>
      <c r="AY909" s="228" t="s">
        <v>195</v>
      </c>
    </row>
    <row r="910" spans="2:65" s="13" customFormat="1">
      <c r="B910" s="218"/>
      <c r="C910" s="219"/>
      <c r="D910" s="205" t="s">
        <v>210</v>
      </c>
      <c r="E910" s="220" t="s">
        <v>22</v>
      </c>
      <c r="F910" s="221" t="s">
        <v>559</v>
      </c>
      <c r="G910" s="219"/>
      <c r="H910" s="222">
        <v>13.2</v>
      </c>
      <c r="I910" s="223"/>
      <c r="J910" s="219"/>
      <c r="K910" s="219"/>
      <c r="L910" s="224"/>
      <c r="M910" s="225"/>
      <c r="N910" s="226"/>
      <c r="O910" s="226"/>
      <c r="P910" s="226"/>
      <c r="Q910" s="226"/>
      <c r="R910" s="226"/>
      <c r="S910" s="226"/>
      <c r="T910" s="227"/>
      <c r="AT910" s="228" t="s">
        <v>210</v>
      </c>
      <c r="AU910" s="228" t="s">
        <v>83</v>
      </c>
      <c r="AV910" s="13" t="s">
        <v>83</v>
      </c>
      <c r="AW910" s="13" t="s">
        <v>38</v>
      </c>
      <c r="AX910" s="13" t="s">
        <v>75</v>
      </c>
      <c r="AY910" s="228" t="s">
        <v>195</v>
      </c>
    </row>
    <row r="911" spans="2:65" s="13" customFormat="1">
      <c r="B911" s="218"/>
      <c r="C911" s="219"/>
      <c r="D911" s="205" t="s">
        <v>210</v>
      </c>
      <c r="E911" s="220" t="s">
        <v>22</v>
      </c>
      <c r="F911" s="221" t="s">
        <v>612</v>
      </c>
      <c r="G911" s="219"/>
      <c r="H911" s="222">
        <v>7.94</v>
      </c>
      <c r="I911" s="223"/>
      <c r="J911" s="219"/>
      <c r="K911" s="219"/>
      <c r="L911" s="224"/>
      <c r="M911" s="225"/>
      <c r="N911" s="226"/>
      <c r="O911" s="226"/>
      <c r="P911" s="226"/>
      <c r="Q911" s="226"/>
      <c r="R911" s="226"/>
      <c r="S911" s="226"/>
      <c r="T911" s="227"/>
      <c r="AT911" s="228" t="s">
        <v>210</v>
      </c>
      <c r="AU911" s="228" t="s">
        <v>83</v>
      </c>
      <c r="AV911" s="13" t="s">
        <v>83</v>
      </c>
      <c r="AW911" s="13" t="s">
        <v>38</v>
      </c>
      <c r="AX911" s="13" t="s">
        <v>75</v>
      </c>
      <c r="AY911" s="228" t="s">
        <v>195</v>
      </c>
    </row>
    <row r="912" spans="2:65" s="13" customFormat="1">
      <c r="B912" s="218"/>
      <c r="C912" s="219"/>
      <c r="D912" s="205" t="s">
        <v>210</v>
      </c>
      <c r="E912" s="220" t="s">
        <v>22</v>
      </c>
      <c r="F912" s="221" t="s">
        <v>613</v>
      </c>
      <c r="G912" s="219"/>
      <c r="H912" s="222">
        <v>8</v>
      </c>
      <c r="I912" s="223"/>
      <c r="J912" s="219"/>
      <c r="K912" s="219"/>
      <c r="L912" s="224"/>
      <c r="M912" s="225"/>
      <c r="N912" s="226"/>
      <c r="O912" s="226"/>
      <c r="P912" s="226"/>
      <c r="Q912" s="226"/>
      <c r="R912" s="226"/>
      <c r="S912" s="226"/>
      <c r="T912" s="227"/>
      <c r="AT912" s="228" t="s">
        <v>210</v>
      </c>
      <c r="AU912" s="228" t="s">
        <v>83</v>
      </c>
      <c r="AV912" s="13" t="s">
        <v>83</v>
      </c>
      <c r="AW912" s="13" t="s">
        <v>38</v>
      </c>
      <c r="AX912" s="13" t="s">
        <v>75</v>
      </c>
      <c r="AY912" s="228" t="s">
        <v>195</v>
      </c>
    </row>
    <row r="913" spans="2:65" s="13" customFormat="1">
      <c r="B913" s="218"/>
      <c r="C913" s="219"/>
      <c r="D913" s="205" t="s">
        <v>210</v>
      </c>
      <c r="E913" s="220" t="s">
        <v>22</v>
      </c>
      <c r="F913" s="221" t="s">
        <v>560</v>
      </c>
      <c r="G913" s="219"/>
      <c r="H913" s="222">
        <v>13.2</v>
      </c>
      <c r="I913" s="223"/>
      <c r="J913" s="219"/>
      <c r="K913" s="219"/>
      <c r="L913" s="224"/>
      <c r="M913" s="225"/>
      <c r="N913" s="226"/>
      <c r="O913" s="226"/>
      <c r="P913" s="226"/>
      <c r="Q913" s="226"/>
      <c r="R913" s="226"/>
      <c r="S913" s="226"/>
      <c r="T913" s="227"/>
      <c r="AT913" s="228" t="s">
        <v>210</v>
      </c>
      <c r="AU913" s="228" t="s">
        <v>83</v>
      </c>
      <c r="AV913" s="13" t="s">
        <v>83</v>
      </c>
      <c r="AW913" s="13" t="s">
        <v>38</v>
      </c>
      <c r="AX913" s="13" t="s">
        <v>75</v>
      </c>
      <c r="AY913" s="228" t="s">
        <v>195</v>
      </c>
    </row>
    <row r="914" spans="2:65" s="13" customFormat="1">
      <c r="B914" s="218"/>
      <c r="C914" s="219"/>
      <c r="D914" s="205" t="s">
        <v>210</v>
      </c>
      <c r="E914" s="220" t="s">
        <v>22</v>
      </c>
      <c r="F914" s="221" t="s">
        <v>614</v>
      </c>
      <c r="G914" s="219"/>
      <c r="H914" s="222">
        <v>30.47</v>
      </c>
      <c r="I914" s="223"/>
      <c r="J914" s="219"/>
      <c r="K914" s="219"/>
      <c r="L914" s="224"/>
      <c r="M914" s="225"/>
      <c r="N914" s="226"/>
      <c r="O914" s="226"/>
      <c r="P914" s="226"/>
      <c r="Q914" s="226"/>
      <c r="R914" s="226"/>
      <c r="S914" s="226"/>
      <c r="T914" s="227"/>
      <c r="AT914" s="228" t="s">
        <v>210</v>
      </c>
      <c r="AU914" s="228" t="s">
        <v>83</v>
      </c>
      <c r="AV914" s="13" t="s">
        <v>83</v>
      </c>
      <c r="AW914" s="13" t="s">
        <v>38</v>
      </c>
      <c r="AX914" s="13" t="s">
        <v>75</v>
      </c>
      <c r="AY914" s="228" t="s">
        <v>195</v>
      </c>
    </row>
    <row r="915" spans="2:65" s="14" customFormat="1">
      <c r="B915" s="229"/>
      <c r="C915" s="230"/>
      <c r="D915" s="205" t="s">
        <v>210</v>
      </c>
      <c r="E915" s="231" t="s">
        <v>22</v>
      </c>
      <c r="F915" s="232" t="s">
        <v>215</v>
      </c>
      <c r="G915" s="230"/>
      <c r="H915" s="233">
        <v>205.27</v>
      </c>
      <c r="I915" s="234"/>
      <c r="J915" s="230"/>
      <c r="K915" s="230"/>
      <c r="L915" s="235"/>
      <c r="M915" s="236"/>
      <c r="N915" s="237"/>
      <c r="O915" s="237"/>
      <c r="P915" s="237"/>
      <c r="Q915" s="237"/>
      <c r="R915" s="237"/>
      <c r="S915" s="237"/>
      <c r="T915" s="238"/>
      <c r="AT915" s="239" t="s">
        <v>210</v>
      </c>
      <c r="AU915" s="239" t="s">
        <v>83</v>
      </c>
      <c r="AV915" s="14" t="s">
        <v>216</v>
      </c>
      <c r="AW915" s="14" t="s">
        <v>38</v>
      </c>
      <c r="AX915" s="14" t="s">
        <v>75</v>
      </c>
      <c r="AY915" s="239" t="s">
        <v>195</v>
      </c>
    </row>
    <row r="916" spans="2:65" s="15" customFormat="1">
      <c r="B916" s="240"/>
      <c r="C916" s="241"/>
      <c r="D916" s="251" t="s">
        <v>210</v>
      </c>
      <c r="E916" s="252" t="s">
        <v>22</v>
      </c>
      <c r="F916" s="253" t="s">
        <v>217</v>
      </c>
      <c r="G916" s="241"/>
      <c r="H916" s="254">
        <v>205.27</v>
      </c>
      <c r="I916" s="245"/>
      <c r="J916" s="241"/>
      <c r="K916" s="241"/>
      <c r="L916" s="246"/>
      <c r="M916" s="247"/>
      <c r="N916" s="248"/>
      <c r="O916" s="248"/>
      <c r="P916" s="248"/>
      <c r="Q916" s="248"/>
      <c r="R916" s="248"/>
      <c r="S916" s="248"/>
      <c r="T916" s="249"/>
      <c r="AT916" s="250" t="s">
        <v>210</v>
      </c>
      <c r="AU916" s="250" t="s">
        <v>83</v>
      </c>
      <c r="AV916" s="15" t="s">
        <v>202</v>
      </c>
      <c r="AW916" s="15" t="s">
        <v>38</v>
      </c>
      <c r="AX916" s="15" t="s">
        <v>23</v>
      </c>
      <c r="AY916" s="250" t="s">
        <v>195</v>
      </c>
    </row>
    <row r="917" spans="2:65" s="1" customFormat="1" ht="20.399999999999999" customHeight="1">
      <c r="B917" s="36"/>
      <c r="C917" s="260" t="s">
        <v>1165</v>
      </c>
      <c r="D917" s="260" t="s">
        <v>267</v>
      </c>
      <c r="E917" s="261" t="s">
        <v>1166</v>
      </c>
      <c r="F917" s="262" t="s">
        <v>1167</v>
      </c>
      <c r="G917" s="263" t="s">
        <v>222</v>
      </c>
      <c r="H917" s="264">
        <v>215.53399999999999</v>
      </c>
      <c r="I917" s="265"/>
      <c r="J917" s="266">
        <f>ROUND(I917*H917,2)</f>
        <v>0</v>
      </c>
      <c r="K917" s="262" t="s">
        <v>22</v>
      </c>
      <c r="L917" s="267"/>
      <c r="M917" s="268" t="s">
        <v>22</v>
      </c>
      <c r="N917" s="269" t="s">
        <v>46</v>
      </c>
      <c r="O917" s="37"/>
      <c r="P917" s="202">
        <f>O917*H917</f>
        <v>0</v>
      </c>
      <c r="Q917" s="202">
        <v>0</v>
      </c>
      <c r="R917" s="202">
        <f>Q917*H917</f>
        <v>0</v>
      </c>
      <c r="S917" s="202">
        <v>0</v>
      </c>
      <c r="T917" s="203">
        <f>S917*H917</f>
        <v>0</v>
      </c>
      <c r="AR917" s="19" t="s">
        <v>512</v>
      </c>
      <c r="AT917" s="19" t="s">
        <v>267</v>
      </c>
      <c r="AU917" s="19" t="s">
        <v>83</v>
      </c>
      <c r="AY917" s="19" t="s">
        <v>195</v>
      </c>
      <c r="BE917" s="204">
        <f>IF(N917="základní",J917,0)</f>
        <v>0</v>
      </c>
      <c r="BF917" s="204">
        <f>IF(N917="snížená",J917,0)</f>
        <v>0</v>
      </c>
      <c r="BG917" s="204">
        <f>IF(N917="zákl. přenesená",J917,0)</f>
        <v>0</v>
      </c>
      <c r="BH917" s="204">
        <f>IF(N917="sníž. přenesená",J917,0)</f>
        <v>0</v>
      </c>
      <c r="BI917" s="204">
        <f>IF(N917="nulová",J917,0)</f>
        <v>0</v>
      </c>
      <c r="BJ917" s="19" t="s">
        <v>23</v>
      </c>
      <c r="BK917" s="204">
        <f>ROUND(I917*H917,2)</f>
        <v>0</v>
      </c>
      <c r="BL917" s="19" t="s">
        <v>258</v>
      </c>
      <c r="BM917" s="19" t="s">
        <v>1168</v>
      </c>
    </row>
    <row r="918" spans="2:65" s="13" customFormat="1">
      <c r="B918" s="218"/>
      <c r="C918" s="219"/>
      <c r="D918" s="251" t="s">
        <v>210</v>
      </c>
      <c r="E918" s="219"/>
      <c r="F918" s="270" t="s">
        <v>1169</v>
      </c>
      <c r="G918" s="219"/>
      <c r="H918" s="271">
        <v>215.53399999999999</v>
      </c>
      <c r="I918" s="223"/>
      <c r="J918" s="219"/>
      <c r="K918" s="219"/>
      <c r="L918" s="224"/>
      <c r="M918" s="225"/>
      <c r="N918" s="226"/>
      <c r="O918" s="226"/>
      <c r="P918" s="226"/>
      <c r="Q918" s="226"/>
      <c r="R918" s="226"/>
      <c r="S918" s="226"/>
      <c r="T918" s="227"/>
      <c r="AT918" s="228" t="s">
        <v>210</v>
      </c>
      <c r="AU918" s="228" t="s">
        <v>83</v>
      </c>
      <c r="AV918" s="13" t="s">
        <v>83</v>
      </c>
      <c r="AW918" s="13" t="s">
        <v>4</v>
      </c>
      <c r="AX918" s="13" t="s">
        <v>23</v>
      </c>
      <c r="AY918" s="228" t="s">
        <v>195</v>
      </c>
    </row>
    <row r="919" spans="2:65" s="1" customFormat="1" ht="28.8" customHeight="1">
      <c r="B919" s="36"/>
      <c r="C919" s="193" t="s">
        <v>1170</v>
      </c>
      <c r="D919" s="193" t="s">
        <v>198</v>
      </c>
      <c r="E919" s="194" t="s">
        <v>1171</v>
      </c>
      <c r="F919" s="195" t="s">
        <v>1172</v>
      </c>
      <c r="G919" s="196" t="s">
        <v>222</v>
      </c>
      <c r="H919" s="197">
        <v>188.72399999999999</v>
      </c>
      <c r="I919" s="198"/>
      <c r="J919" s="199">
        <f>ROUND(I919*H919,2)</f>
        <v>0</v>
      </c>
      <c r="K919" s="195" t="s">
        <v>223</v>
      </c>
      <c r="L919" s="56"/>
      <c r="M919" s="200" t="s">
        <v>22</v>
      </c>
      <c r="N919" s="201" t="s">
        <v>46</v>
      </c>
      <c r="O919" s="37"/>
      <c r="P919" s="202">
        <f>O919*H919</f>
        <v>0</v>
      </c>
      <c r="Q919" s="202">
        <v>0</v>
      </c>
      <c r="R919" s="202">
        <f>Q919*H919</f>
        <v>0</v>
      </c>
      <c r="S919" s="202">
        <v>0</v>
      </c>
      <c r="T919" s="203">
        <f>S919*H919</f>
        <v>0</v>
      </c>
      <c r="AR919" s="19" t="s">
        <v>258</v>
      </c>
      <c r="AT919" s="19" t="s">
        <v>198</v>
      </c>
      <c r="AU919" s="19" t="s">
        <v>83</v>
      </c>
      <c r="AY919" s="19" t="s">
        <v>195</v>
      </c>
      <c r="BE919" s="204">
        <f>IF(N919="základní",J919,0)</f>
        <v>0</v>
      </c>
      <c r="BF919" s="204">
        <f>IF(N919="snížená",J919,0)</f>
        <v>0</v>
      </c>
      <c r="BG919" s="204">
        <f>IF(N919="zákl. přenesená",J919,0)</f>
        <v>0</v>
      </c>
      <c r="BH919" s="204">
        <f>IF(N919="sníž. přenesená",J919,0)</f>
        <v>0</v>
      </c>
      <c r="BI919" s="204">
        <f>IF(N919="nulová",J919,0)</f>
        <v>0</v>
      </c>
      <c r="BJ919" s="19" t="s">
        <v>23</v>
      </c>
      <c r="BK919" s="204">
        <f>ROUND(I919*H919,2)</f>
        <v>0</v>
      </c>
      <c r="BL919" s="19" t="s">
        <v>258</v>
      </c>
      <c r="BM919" s="19" t="s">
        <v>1173</v>
      </c>
    </row>
    <row r="920" spans="2:65" s="1" customFormat="1" ht="36">
      <c r="B920" s="36"/>
      <c r="C920" s="58"/>
      <c r="D920" s="205" t="s">
        <v>225</v>
      </c>
      <c r="E920" s="58"/>
      <c r="F920" s="206" t="s">
        <v>1164</v>
      </c>
      <c r="G920" s="58"/>
      <c r="H920" s="58"/>
      <c r="I920" s="163"/>
      <c r="J920" s="58"/>
      <c r="K920" s="58"/>
      <c r="L920" s="56"/>
      <c r="M920" s="73"/>
      <c r="N920" s="37"/>
      <c r="O920" s="37"/>
      <c r="P920" s="37"/>
      <c r="Q920" s="37"/>
      <c r="R920" s="37"/>
      <c r="S920" s="37"/>
      <c r="T920" s="74"/>
      <c r="AT920" s="19" t="s">
        <v>225</v>
      </c>
      <c r="AU920" s="19" t="s">
        <v>83</v>
      </c>
    </row>
    <row r="921" spans="2:65" s="12" customFormat="1">
      <c r="B921" s="207"/>
      <c r="C921" s="208"/>
      <c r="D921" s="205" t="s">
        <v>210</v>
      </c>
      <c r="E921" s="209" t="s">
        <v>22</v>
      </c>
      <c r="F921" s="210" t="s">
        <v>383</v>
      </c>
      <c r="G921" s="208"/>
      <c r="H921" s="211" t="s">
        <v>22</v>
      </c>
      <c r="I921" s="212"/>
      <c r="J921" s="208"/>
      <c r="K921" s="208"/>
      <c r="L921" s="213"/>
      <c r="M921" s="214"/>
      <c r="N921" s="215"/>
      <c r="O921" s="215"/>
      <c r="P921" s="215"/>
      <c r="Q921" s="215"/>
      <c r="R921" s="215"/>
      <c r="S921" s="215"/>
      <c r="T921" s="216"/>
      <c r="AT921" s="217" t="s">
        <v>210</v>
      </c>
      <c r="AU921" s="217" t="s">
        <v>83</v>
      </c>
      <c r="AV921" s="12" t="s">
        <v>23</v>
      </c>
      <c r="AW921" s="12" t="s">
        <v>38</v>
      </c>
      <c r="AX921" s="12" t="s">
        <v>75</v>
      </c>
      <c r="AY921" s="217" t="s">
        <v>195</v>
      </c>
    </row>
    <row r="922" spans="2:65" s="13" customFormat="1">
      <c r="B922" s="218"/>
      <c r="C922" s="219"/>
      <c r="D922" s="205" t="s">
        <v>210</v>
      </c>
      <c r="E922" s="220" t="s">
        <v>22</v>
      </c>
      <c r="F922" s="221" t="s">
        <v>1174</v>
      </c>
      <c r="G922" s="219"/>
      <c r="H922" s="222">
        <v>5.9880000000000004</v>
      </c>
      <c r="I922" s="223"/>
      <c r="J922" s="219"/>
      <c r="K922" s="219"/>
      <c r="L922" s="224"/>
      <c r="M922" s="225"/>
      <c r="N922" s="226"/>
      <c r="O922" s="226"/>
      <c r="P922" s="226"/>
      <c r="Q922" s="226"/>
      <c r="R922" s="226"/>
      <c r="S922" s="226"/>
      <c r="T922" s="227"/>
      <c r="AT922" s="228" t="s">
        <v>210</v>
      </c>
      <c r="AU922" s="228" t="s">
        <v>83</v>
      </c>
      <c r="AV922" s="13" t="s">
        <v>83</v>
      </c>
      <c r="AW922" s="13" t="s">
        <v>38</v>
      </c>
      <c r="AX922" s="13" t="s">
        <v>75</v>
      </c>
      <c r="AY922" s="228" t="s">
        <v>195</v>
      </c>
    </row>
    <row r="923" spans="2:65" s="13" customFormat="1" ht="24">
      <c r="B923" s="218"/>
      <c r="C923" s="219"/>
      <c r="D923" s="205" t="s">
        <v>210</v>
      </c>
      <c r="E923" s="220" t="s">
        <v>22</v>
      </c>
      <c r="F923" s="221" t="s">
        <v>1175</v>
      </c>
      <c r="G923" s="219"/>
      <c r="H923" s="222">
        <v>33</v>
      </c>
      <c r="I923" s="223"/>
      <c r="J923" s="219"/>
      <c r="K923" s="219"/>
      <c r="L923" s="224"/>
      <c r="M923" s="225"/>
      <c r="N923" s="226"/>
      <c r="O923" s="226"/>
      <c r="P923" s="226"/>
      <c r="Q923" s="226"/>
      <c r="R923" s="226"/>
      <c r="S923" s="226"/>
      <c r="T923" s="227"/>
      <c r="AT923" s="228" t="s">
        <v>210</v>
      </c>
      <c r="AU923" s="228" t="s">
        <v>83</v>
      </c>
      <c r="AV923" s="13" t="s">
        <v>83</v>
      </c>
      <c r="AW923" s="13" t="s">
        <v>38</v>
      </c>
      <c r="AX923" s="13" t="s">
        <v>75</v>
      </c>
      <c r="AY923" s="228" t="s">
        <v>195</v>
      </c>
    </row>
    <row r="924" spans="2:65" s="13" customFormat="1">
      <c r="B924" s="218"/>
      <c r="C924" s="219"/>
      <c r="D924" s="205" t="s">
        <v>210</v>
      </c>
      <c r="E924" s="220" t="s">
        <v>22</v>
      </c>
      <c r="F924" s="221" t="s">
        <v>1176</v>
      </c>
      <c r="G924" s="219"/>
      <c r="H924" s="222">
        <v>-0.29199999999999998</v>
      </c>
      <c r="I924" s="223"/>
      <c r="J924" s="219"/>
      <c r="K924" s="219"/>
      <c r="L924" s="224"/>
      <c r="M924" s="225"/>
      <c r="N924" s="226"/>
      <c r="O924" s="226"/>
      <c r="P924" s="226"/>
      <c r="Q924" s="226"/>
      <c r="R924" s="226"/>
      <c r="S924" s="226"/>
      <c r="T924" s="227"/>
      <c r="AT924" s="228" t="s">
        <v>210</v>
      </c>
      <c r="AU924" s="228" t="s">
        <v>83</v>
      </c>
      <c r="AV924" s="13" t="s">
        <v>83</v>
      </c>
      <c r="AW924" s="13" t="s">
        <v>38</v>
      </c>
      <c r="AX924" s="13" t="s">
        <v>75</v>
      </c>
      <c r="AY924" s="228" t="s">
        <v>195</v>
      </c>
    </row>
    <row r="925" spans="2:65" s="13" customFormat="1">
      <c r="B925" s="218"/>
      <c r="C925" s="219"/>
      <c r="D925" s="205" t="s">
        <v>210</v>
      </c>
      <c r="E925" s="220" t="s">
        <v>22</v>
      </c>
      <c r="F925" s="221" t="s">
        <v>1177</v>
      </c>
      <c r="G925" s="219"/>
      <c r="H925" s="222">
        <v>3.64</v>
      </c>
      <c r="I925" s="223"/>
      <c r="J925" s="219"/>
      <c r="K925" s="219"/>
      <c r="L925" s="224"/>
      <c r="M925" s="225"/>
      <c r="N925" s="226"/>
      <c r="O925" s="226"/>
      <c r="P925" s="226"/>
      <c r="Q925" s="226"/>
      <c r="R925" s="226"/>
      <c r="S925" s="226"/>
      <c r="T925" s="227"/>
      <c r="AT925" s="228" t="s">
        <v>210</v>
      </c>
      <c r="AU925" s="228" t="s">
        <v>83</v>
      </c>
      <c r="AV925" s="13" t="s">
        <v>83</v>
      </c>
      <c r="AW925" s="13" t="s">
        <v>38</v>
      </c>
      <c r="AX925" s="13" t="s">
        <v>75</v>
      </c>
      <c r="AY925" s="228" t="s">
        <v>195</v>
      </c>
    </row>
    <row r="926" spans="2:65" s="13" customFormat="1">
      <c r="B926" s="218"/>
      <c r="C926" s="219"/>
      <c r="D926" s="205" t="s">
        <v>210</v>
      </c>
      <c r="E926" s="220" t="s">
        <v>22</v>
      </c>
      <c r="F926" s="221" t="s">
        <v>1178</v>
      </c>
      <c r="G926" s="219"/>
      <c r="H926" s="222">
        <v>5.2119999999999997</v>
      </c>
      <c r="I926" s="223"/>
      <c r="J926" s="219"/>
      <c r="K926" s="219"/>
      <c r="L926" s="224"/>
      <c r="M926" s="225"/>
      <c r="N926" s="226"/>
      <c r="O926" s="226"/>
      <c r="P926" s="226"/>
      <c r="Q926" s="226"/>
      <c r="R926" s="226"/>
      <c r="S926" s="226"/>
      <c r="T926" s="227"/>
      <c r="AT926" s="228" t="s">
        <v>210</v>
      </c>
      <c r="AU926" s="228" t="s">
        <v>83</v>
      </c>
      <c r="AV926" s="13" t="s">
        <v>83</v>
      </c>
      <c r="AW926" s="13" t="s">
        <v>38</v>
      </c>
      <c r="AX926" s="13" t="s">
        <v>75</v>
      </c>
      <c r="AY926" s="228" t="s">
        <v>195</v>
      </c>
    </row>
    <row r="927" spans="2:65" s="13" customFormat="1">
      <c r="B927" s="218"/>
      <c r="C927" s="219"/>
      <c r="D927" s="205" t="s">
        <v>210</v>
      </c>
      <c r="E927" s="220" t="s">
        <v>22</v>
      </c>
      <c r="F927" s="221" t="s">
        <v>1179</v>
      </c>
      <c r="G927" s="219"/>
      <c r="H927" s="222">
        <v>9.1300000000000008</v>
      </c>
      <c r="I927" s="223"/>
      <c r="J927" s="219"/>
      <c r="K927" s="219"/>
      <c r="L927" s="224"/>
      <c r="M927" s="225"/>
      <c r="N927" s="226"/>
      <c r="O927" s="226"/>
      <c r="P927" s="226"/>
      <c r="Q927" s="226"/>
      <c r="R927" s="226"/>
      <c r="S927" s="226"/>
      <c r="T927" s="227"/>
      <c r="AT927" s="228" t="s">
        <v>210</v>
      </c>
      <c r="AU927" s="228" t="s">
        <v>83</v>
      </c>
      <c r="AV927" s="13" t="s">
        <v>83</v>
      </c>
      <c r="AW927" s="13" t="s">
        <v>38</v>
      </c>
      <c r="AX927" s="13" t="s">
        <v>75</v>
      </c>
      <c r="AY927" s="228" t="s">
        <v>195</v>
      </c>
    </row>
    <row r="928" spans="2:65" s="13" customFormat="1">
      <c r="B928" s="218"/>
      <c r="C928" s="219"/>
      <c r="D928" s="205" t="s">
        <v>210</v>
      </c>
      <c r="E928" s="220" t="s">
        <v>22</v>
      </c>
      <c r="F928" s="221" t="s">
        <v>443</v>
      </c>
      <c r="G928" s="219"/>
      <c r="H928" s="222">
        <v>34.4</v>
      </c>
      <c r="I928" s="223"/>
      <c r="J928" s="219"/>
      <c r="K928" s="219"/>
      <c r="L928" s="224"/>
      <c r="M928" s="225"/>
      <c r="N928" s="226"/>
      <c r="O928" s="226"/>
      <c r="P928" s="226"/>
      <c r="Q928" s="226"/>
      <c r="R928" s="226"/>
      <c r="S928" s="226"/>
      <c r="T928" s="227"/>
      <c r="AT928" s="228" t="s">
        <v>210</v>
      </c>
      <c r="AU928" s="228" t="s">
        <v>83</v>
      </c>
      <c r="AV928" s="13" t="s">
        <v>83</v>
      </c>
      <c r="AW928" s="13" t="s">
        <v>38</v>
      </c>
      <c r="AX928" s="13" t="s">
        <v>75</v>
      </c>
      <c r="AY928" s="228" t="s">
        <v>195</v>
      </c>
    </row>
    <row r="929" spans="2:65" s="13" customFormat="1">
      <c r="B929" s="218"/>
      <c r="C929" s="219"/>
      <c r="D929" s="205" t="s">
        <v>210</v>
      </c>
      <c r="E929" s="220" t="s">
        <v>22</v>
      </c>
      <c r="F929" s="221" t="s">
        <v>444</v>
      </c>
      <c r="G929" s="219"/>
      <c r="H929" s="222">
        <v>29.28</v>
      </c>
      <c r="I929" s="223"/>
      <c r="J929" s="219"/>
      <c r="K929" s="219"/>
      <c r="L929" s="224"/>
      <c r="M929" s="225"/>
      <c r="N929" s="226"/>
      <c r="O929" s="226"/>
      <c r="P929" s="226"/>
      <c r="Q929" s="226"/>
      <c r="R929" s="226"/>
      <c r="S929" s="226"/>
      <c r="T929" s="227"/>
      <c r="AT929" s="228" t="s">
        <v>210</v>
      </c>
      <c r="AU929" s="228" t="s">
        <v>83</v>
      </c>
      <c r="AV929" s="13" t="s">
        <v>83</v>
      </c>
      <c r="AW929" s="13" t="s">
        <v>38</v>
      </c>
      <c r="AX929" s="13" t="s">
        <v>75</v>
      </c>
      <c r="AY929" s="228" t="s">
        <v>195</v>
      </c>
    </row>
    <row r="930" spans="2:65" s="13" customFormat="1">
      <c r="B930" s="218"/>
      <c r="C930" s="219"/>
      <c r="D930" s="205" t="s">
        <v>210</v>
      </c>
      <c r="E930" s="220" t="s">
        <v>22</v>
      </c>
      <c r="F930" s="221" t="s">
        <v>445</v>
      </c>
      <c r="G930" s="219"/>
      <c r="H930" s="222">
        <v>30.14</v>
      </c>
      <c r="I930" s="223"/>
      <c r="J930" s="219"/>
      <c r="K930" s="219"/>
      <c r="L930" s="224"/>
      <c r="M930" s="225"/>
      <c r="N930" s="226"/>
      <c r="O930" s="226"/>
      <c r="P930" s="226"/>
      <c r="Q930" s="226"/>
      <c r="R930" s="226"/>
      <c r="S930" s="226"/>
      <c r="T930" s="227"/>
      <c r="AT930" s="228" t="s">
        <v>210</v>
      </c>
      <c r="AU930" s="228" t="s">
        <v>83</v>
      </c>
      <c r="AV930" s="13" t="s">
        <v>83</v>
      </c>
      <c r="AW930" s="13" t="s">
        <v>38</v>
      </c>
      <c r="AX930" s="13" t="s">
        <v>75</v>
      </c>
      <c r="AY930" s="228" t="s">
        <v>195</v>
      </c>
    </row>
    <row r="931" spans="2:65" s="13" customFormat="1">
      <c r="B931" s="218"/>
      <c r="C931" s="219"/>
      <c r="D931" s="205" t="s">
        <v>210</v>
      </c>
      <c r="E931" s="220" t="s">
        <v>22</v>
      </c>
      <c r="F931" s="221" t="s">
        <v>446</v>
      </c>
      <c r="G931" s="219"/>
      <c r="H931" s="222">
        <v>34.4</v>
      </c>
      <c r="I931" s="223"/>
      <c r="J931" s="219"/>
      <c r="K931" s="219"/>
      <c r="L931" s="224"/>
      <c r="M931" s="225"/>
      <c r="N931" s="226"/>
      <c r="O931" s="226"/>
      <c r="P931" s="226"/>
      <c r="Q931" s="226"/>
      <c r="R931" s="226"/>
      <c r="S931" s="226"/>
      <c r="T931" s="227"/>
      <c r="AT931" s="228" t="s">
        <v>210</v>
      </c>
      <c r="AU931" s="228" t="s">
        <v>83</v>
      </c>
      <c r="AV931" s="13" t="s">
        <v>83</v>
      </c>
      <c r="AW931" s="13" t="s">
        <v>38</v>
      </c>
      <c r="AX931" s="13" t="s">
        <v>75</v>
      </c>
      <c r="AY931" s="228" t="s">
        <v>195</v>
      </c>
    </row>
    <row r="932" spans="2:65" s="13" customFormat="1">
      <c r="B932" s="218"/>
      <c r="C932" s="219"/>
      <c r="D932" s="205" t="s">
        <v>210</v>
      </c>
      <c r="E932" s="220" t="s">
        <v>22</v>
      </c>
      <c r="F932" s="221" t="s">
        <v>1180</v>
      </c>
      <c r="G932" s="219"/>
      <c r="H932" s="222">
        <v>3.8260000000000001</v>
      </c>
      <c r="I932" s="223"/>
      <c r="J932" s="219"/>
      <c r="K932" s="219"/>
      <c r="L932" s="224"/>
      <c r="M932" s="225"/>
      <c r="N932" s="226"/>
      <c r="O932" s="226"/>
      <c r="P932" s="226"/>
      <c r="Q932" s="226"/>
      <c r="R932" s="226"/>
      <c r="S932" s="226"/>
      <c r="T932" s="227"/>
      <c r="AT932" s="228" t="s">
        <v>210</v>
      </c>
      <c r="AU932" s="228" t="s">
        <v>83</v>
      </c>
      <c r="AV932" s="13" t="s">
        <v>83</v>
      </c>
      <c r="AW932" s="13" t="s">
        <v>38</v>
      </c>
      <c r="AX932" s="13" t="s">
        <v>75</v>
      </c>
      <c r="AY932" s="228" t="s">
        <v>195</v>
      </c>
    </row>
    <row r="933" spans="2:65" s="14" customFormat="1">
      <c r="B933" s="229"/>
      <c r="C933" s="230"/>
      <c r="D933" s="205" t="s">
        <v>210</v>
      </c>
      <c r="E933" s="231" t="s">
        <v>22</v>
      </c>
      <c r="F933" s="232" t="s">
        <v>215</v>
      </c>
      <c r="G933" s="230"/>
      <c r="H933" s="233">
        <v>188.72399999999999</v>
      </c>
      <c r="I933" s="234"/>
      <c r="J933" s="230"/>
      <c r="K933" s="230"/>
      <c r="L933" s="235"/>
      <c r="M933" s="236"/>
      <c r="N933" s="237"/>
      <c r="O933" s="237"/>
      <c r="P933" s="237"/>
      <c r="Q933" s="237"/>
      <c r="R933" s="237"/>
      <c r="S933" s="237"/>
      <c r="T933" s="238"/>
      <c r="AT933" s="239" t="s">
        <v>210</v>
      </c>
      <c r="AU933" s="239" t="s">
        <v>83</v>
      </c>
      <c r="AV933" s="14" t="s">
        <v>216</v>
      </c>
      <c r="AW933" s="14" t="s">
        <v>38</v>
      </c>
      <c r="AX933" s="14" t="s">
        <v>75</v>
      </c>
      <c r="AY933" s="239" t="s">
        <v>195</v>
      </c>
    </row>
    <row r="934" spans="2:65" s="15" customFormat="1">
      <c r="B934" s="240"/>
      <c r="C934" s="241"/>
      <c r="D934" s="251" t="s">
        <v>210</v>
      </c>
      <c r="E934" s="252" t="s">
        <v>22</v>
      </c>
      <c r="F934" s="253" t="s">
        <v>217</v>
      </c>
      <c r="G934" s="241"/>
      <c r="H934" s="254">
        <v>188.72399999999999</v>
      </c>
      <c r="I934" s="245"/>
      <c r="J934" s="241"/>
      <c r="K934" s="241"/>
      <c r="L934" s="246"/>
      <c r="M934" s="247"/>
      <c r="N934" s="248"/>
      <c r="O934" s="248"/>
      <c r="P934" s="248"/>
      <c r="Q934" s="248"/>
      <c r="R934" s="248"/>
      <c r="S934" s="248"/>
      <c r="T934" s="249"/>
      <c r="AT934" s="250" t="s">
        <v>210</v>
      </c>
      <c r="AU934" s="250" t="s">
        <v>83</v>
      </c>
      <c r="AV934" s="15" t="s">
        <v>202</v>
      </c>
      <c r="AW934" s="15" t="s">
        <v>38</v>
      </c>
      <c r="AX934" s="15" t="s">
        <v>23</v>
      </c>
      <c r="AY934" s="250" t="s">
        <v>195</v>
      </c>
    </row>
    <row r="935" spans="2:65" s="1" customFormat="1" ht="20.399999999999999" customHeight="1">
      <c r="B935" s="36"/>
      <c r="C935" s="260" t="s">
        <v>1181</v>
      </c>
      <c r="D935" s="260" t="s">
        <v>267</v>
      </c>
      <c r="E935" s="261" t="s">
        <v>1182</v>
      </c>
      <c r="F935" s="262" t="s">
        <v>1183</v>
      </c>
      <c r="G935" s="263" t="s">
        <v>206</v>
      </c>
      <c r="H935" s="264">
        <v>415.19299999999998</v>
      </c>
      <c r="I935" s="265"/>
      <c r="J935" s="266">
        <f>ROUND(I935*H935,2)</f>
        <v>0</v>
      </c>
      <c r="K935" s="262" t="s">
        <v>22</v>
      </c>
      <c r="L935" s="267"/>
      <c r="M935" s="268" t="s">
        <v>22</v>
      </c>
      <c r="N935" s="269" t="s">
        <v>46</v>
      </c>
      <c r="O935" s="37"/>
      <c r="P935" s="202">
        <f>O935*H935</f>
        <v>0</v>
      </c>
      <c r="Q935" s="202">
        <v>0</v>
      </c>
      <c r="R935" s="202">
        <f>Q935*H935</f>
        <v>0</v>
      </c>
      <c r="S935" s="202">
        <v>0</v>
      </c>
      <c r="T935" s="203">
        <f>S935*H935</f>
        <v>0</v>
      </c>
      <c r="AR935" s="19" t="s">
        <v>512</v>
      </c>
      <c r="AT935" s="19" t="s">
        <v>267</v>
      </c>
      <c r="AU935" s="19" t="s">
        <v>83</v>
      </c>
      <c r="AY935" s="19" t="s">
        <v>195</v>
      </c>
      <c r="BE935" s="204">
        <f>IF(N935="základní",J935,0)</f>
        <v>0</v>
      </c>
      <c r="BF935" s="204">
        <f>IF(N935="snížená",J935,0)</f>
        <v>0</v>
      </c>
      <c r="BG935" s="204">
        <f>IF(N935="zákl. přenesená",J935,0)</f>
        <v>0</v>
      </c>
      <c r="BH935" s="204">
        <f>IF(N935="sníž. přenesená",J935,0)</f>
        <v>0</v>
      </c>
      <c r="BI935" s="204">
        <f>IF(N935="nulová",J935,0)</f>
        <v>0</v>
      </c>
      <c r="BJ935" s="19" t="s">
        <v>23</v>
      </c>
      <c r="BK935" s="204">
        <f>ROUND(I935*H935,2)</f>
        <v>0</v>
      </c>
      <c r="BL935" s="19" t="s">
        <v>258</v>
      </c>
      <c r="BM935" s="19" t="s">
        <v>1184</v>
      </c>
    </row>
    <row r="936" spans="2:65" s="13" customFormat="1">
      <c r="B936" s="218"/>
      <c r="C936" s="219"/>
      <c r="D936" s="251" t="s">
        <v>210</v>
      </c>
      <c r="E936" s="219"/>
      <c r="F936" s="270" t="s">
        <v>1185</v>
      </c>
      <c r="G936" s="219"/>
      <c r="H936" s="271">
        <v>415.19299999999998</v>
      </c>
      <c r="I936" s="223"/>
      <c r="J936" s="219"/>
      <c r="K936" s="219"/>
      <c r="L936" s="224"/>
      <c r="M936" s="225"/>
      <c r="N936" s="226"/>
      <c r="O936" s="226"/>
      <c r="P936" s="226"/>
      <c r="Q936" s="226"/>
      <c r="R936" s="226"/>
      <c r="S936" s="226"/>
      <c r="T936" s="227"/>
      <c r="AT936" s="228" t="s">
        <v>210</v>
      </c>
      <c r="AU936" s="228" t="s">
        <v>83</v>
      </c>
      <c r="AV936" s="13" t="s">
        <v>83</v>
      </c>
      <c r="AW936" s="13" t="s">
        <v>4</v>
      </c>
      <c r="AX936" s="13" t="s">
        <v>23</v>
      </c>
      <c r="AY936" s="228" t="s">
        <v>195</v>
      </c>
    </row>
    <row r="937" spans="2:65" s="1" customFormat="1" ht="20.399999999999999" customHeight="1">
      <c r="B937" s="36"/>
      <c r="C937" s="260" t="s">
        <v>1186</v>
      </c>
      <c r="D937" s="260" t="s">
        <v>267</v>
      </c>
      <c r="E937" s="261" t="s">
        <v>1166</v>
      </c>
      <c r="F937" s="262" t="s">
        <v>1167</v>
      </c>
      <c r="G937" s="263" t="s">
        <v>222</v>
      </c>
      <c r="H937" s="264">
        <v>198.16</v>
      </c>
      <c r="I937" s="265"/>
      <c r="J937" s="266">
        <f>ROUND(I937*H937,2)</f>
        <v>0</v>
      </c>
      <c r="K937" s="262" t="s">
        <v>22</v>
      </c>
      <c r="L937" s="267"/>
      <c r="M937" s="268" t="s">
        <v>22</v>
      </c>
      <c r="N937" s="269" t="s">
        <v>46</v>
      </c>
      <c r="O937" s="37"/>
      <c r="P937" s="202">
        <f>O937*H937</f>
        <v>0</v>
      </c>
      <c r="Q937" s="202">
        <v>0</v>
      </c>
      <c r="R937" s="202">
        <f>Q937*H937</f>
        <v>0</v>
      </c>
      <c r="S937" s="202">
        <v>0</v>
      </c>
      <c r="T937" s="203">
        <f>S937*H937</f>
        <v>0</v>
      </c>
      <c r="AR937" s="19" t="s">
        <v>512</v>
      </c>
      <c r="AT937" s="19" t="s">
        <v>267</v>
      </c>
      <c r="AU937" s="19" t="s">
        <v>83</v>
      </c>
      <c r="AY937" s="19" t="s">
        <v>195</v>
      </c>
      <c r="BE937" s="204">
        <f>IF(N937="základní",J937,0)</f>
        <v>0</v>
      </c>
      <c r="BF937" s="204">
        <f>IF(N937="snížená",J937,0)</f>
        <v>0</v>
      </c>
      <c r="BG937" s="204">
        <f>IF(N937="zákl. přenesená",J937,0)</f>
        <v>0</v>
      </c>
      <c r="BH937" s="204">
        <f>IF(N937="sníž. přenesená",J937,0)</f>
        <v>0</v>
      </c>
      <c r="BI937" s="204">
        <f>IF(N937="nulová",J937,0)</f>
        <v>0</v>
      </c>
      <c r="BJ937" s="19" t="s">
        <v>23</v>
      </c>
      <c r="BK937" s="204">
        <f>ROUND(I937*H937,2)</f>
        <v>0</v>
      </c>
      <c r="BL937" s="19" t="s">
        <v>258</v>
      </c>
      <c r="BM937" s="19" t="s">
        <v>1187</v>
      </c>
    </row>
    <row r="938" spans="2:65" s="13" customFormat="1">
      <c r="B938" s="218"/>
      <c r="C938" s="219"/>
      <c r="D938" s="251" t="s">
        <v>210</v>
      </c>
      <c r="E938" s="219"/>
      <c r="F938" s="270" t="s">
        <v>1188</v>
      </c>
      <c r="G938" s="219"/>
      <c r="H938" s="271">
        <v>198.16</v>
      </c>
      <c r="I938" s="223"/>
      <c r="J938" s="219"/>
      <c r="K938" s="219"/>
      <c r="L938" s="224"/>
      <c r="M938" s="225"/>
      <c r="N938" s="226"/>
      <c r="O938" s="226"/>
      <c r="P938" s="226"/>
      <c r="Q938" s="226"/>
      <c r="R938" s="226"/>
      <c r="S938" s="226"/>
      <c r="T938" s="227"/>
      <c r="AT938" s="228" t="s">
        <v>210</v>
      </c>
      <c r="AU938" s="228" t="s">
        <v>83</v>
      </c>
      <c r="AV938" s="13" t="s">
        <v>83</v>
      </c>
      <c r="AW938" s="13" t="s">
        <v>4</v>
      </c>
      <c r="AX938" s="13" t="s">
        <v>23</v>
      </c>
      <c r="AY938" s="228" t="s">
        <v>195</v>
      </c>
    </row>
    <row r="939" spans="2:65" s="1" customFormat="1" ht="28.8" customHeight="1">
      <c r="B939" s="36"/>
      <c r="C939" s="193" t="s">
        <v>1189</v>
      </c>
      <c r="D939" s="193" t="s">
        <v>198</v>
      </c>
      <c r="E939" s="194" t="s">
        <v>1190</v>
      </c>
      <c r="F939" s="195" t="s">
        <v>1191</v>
      </c>
      <c r="G939" s="196" t="s">
        <v>222</v>
      </c>
      <c r="H939" s="197">
        <v>628.06600000000003</v>
      </c>
      <c r="I939" s="198"/>
      <c r="J939" s="199">
        <f>ROUND(I939*H939,2)</f>
        <v>0</v>
      </c>
      <c r="K939" s="195" t="s">
        <v>223</v>
      </c>
      <c r="L939" s="56"/>
      <c r="M939" s="200" t="s">
        <v>22</v>
      </c>
      <c r="N939" s="201" t="s">
        <v>46</v>
      </c>
      <c r="O939" s="37"/>
      <c r="P939" s="202">
        <f>O939*H939</f>
        <v>0</v>
      </c>
      <c r="Q939" s="202">
        <v>2.1000000000000001E-4</v>
      </c>
      <c r="R939" s="202">
        <f>Q939*H939</f>
        <v>0.13189386</v>
      </c>
      <c r="S939" s="202">
        <v>0</v>
      </c>
      <c r="T939" s="203">
        <f>S939*H939</f>
        <v>0</v>
      </c>
      <c r="AR939" s="19" t="s">
        <v>258</v>
      </c>
      <c r="AT939" s="19" t="s">
        <v>198</v>
      </c>
      <c r="AU939" s="19" t="s">
        <v>83</v>
      </c>
      <c r="AY939" s="19" t="s">
        <v>195</v>
      </c>
      <c r="BE939" s="204">
        <f>IF(N939="základní",J939,0)</f>
        <v>0</v>
      </c>
      <c r="BF939" s="204">
        <f>IF(N939="snížená",J939,0)</f>
        <v>0</v>
      </c>
      <c r="BG939" s="204">
        <f>IF(N939="zákl. přenesená",J939,0)</f>
        <v>0</v>
      </c>
      <c r="BH939" s="204">
        <f>IF(N939="sníž. přenesená",J939,0)</f>
        <v>0</v>
      </c>
      <c r="BI939" s="204">
        <f>IF(N939="nulová",J939,0)</f>
        <v>0</v>
      </c>
      <c r="BJ939" s="19" t="s">
        <v>23</v>
      </c>
      <c r="BK939" s="204">
        <f>ROUND(I939*H939,2)</f>
        <v>0</v>
      </c>
      <c r="BL939" s="19" t="s">
        <v>258</v>
      </c>
      <c r="BM939" s="19" t="s">
        <v>1192</v>
      </c>
    </row>
    <row r="940" spans="2:65" s="12" customFormat="1">
      <c r="B940" s="207"/>
      <c r="C940" s="208"/>
      <c r="D940" s="205" t="s">
        <v>210</v>
      </c>
      <c r="E940" s="209" t="s">
        <v>22</v>
      </c>
      <c r="F940" s="210" t="s">
        <v>383</v>
      </c>
      <c r="G940" s="208"/>
      <c r="H940" s="211" t="s">
        <v>22</v>
      </c>
      <c r="I940" s="212"/>
      <c r="J940" s="208"/>
      <c r="K940" s="208"/>
      <c r="L940" s="213"/>
      <c r="M940" s="214"/>
      <c r="N940" s="215"/>
      <c r="O940" s="215"/>
      <c r="P940" s="215"/>
      <c r="Q940" s="215"/>
      <c r="R940" s="215"/>
      <c r="S940" s="215"/>
      <c r="T940" s="216"/>
      <c r="AT940" s="217" t="s">
        <v>210</v>
      </c>
      <c r="AU940" s="217" t="s">
        <v>83</v>
      </c>
      <c r="AV940" s="12" t="s">
        <v>23</v>
      </c>
      <c r="AW940" s="12" t="s">
        <v>38</v>
      </c>
      <c r="AX940" s="12" t="s">
        <v>75</v>
      </c>
      <c r="AY940" s="217" t="s">
        <v>195</v>
      </c>
    </row>
    <row r="941" spans="2:65" s="13" customFormat="1">
      <c r="B941" s="218"/>
      <c r="C941" s="219"/>
      <c r="D941" s="205" t="s">
        <v>210</v>
      </c>
      <c r="E941" s="220" t="s">
        <v>22</v>
      </c>
      <c r="F941" s="221" t="s">
        <v>427</v>
      </c>
      <c r="G941" s="219"/>
      <c r="H941" s="222">
        <v>41.411999999999999</v>
      </c>
      <c r="I941" s="223"/>
      <c r="J941" s="219"/>
      <c r="K941" s="219"/>
      <c r="L941" s="224"/>
      <c r="M941" s="225"/>
      <c r="N941" s="226"/>
      <c r="O941" s="226"/>
      <c r="P941" s="226"/>
      <c r="Q941" s="226"/>
      <c r="R941" s="226"/>
      <c r="S941" s="226"/>
      <c r="T941" s="227"/>
      <c r="AT941" s="228" t="s">
        <v>210</v>
      </c>
      <c r="AU941" s="228" t="s">
        <v>83</v>
      </c>
      <c r="AV941" s="13" t="s">
        <v>83</v>
      </c>
      <c r="AW941" s="13" t="s">
        <v>38</v>
      </c>
      <c r="AX941" s="13" t="s">
        <v>75</v>
      </c>
      <c r="AY941" s="228" t="s">
        <v>195</v>
      </c>
    </row>
    <row r="942" spans="2:65" s="13" customFormat="1" ht="36">
      <c r="B942" s="218"/>
      <c r="C942" s="219"/>
      <c r="D942" s="205" t="s">
        <v>210</v>
      </c>
      <c r="E942" s="220" t="s">
        <v>22</v>
      </c>
      <c r="F942" s="221" t="s">
        <v>428</v>
      </c>
      <c r="G942" s="219"/>
      <c r="H942" s="222">
        <v>162.9</v>
      </c>
      <c r="I942" s="223"/>
      <c r="J942" s="219"/>
      <c r="K942" s="219"/>
      <c r="L942" s="224"/>
      <c r="M942" s="225"/>
      <c r="N942" s="226"/>
      <c r="O942" s="226"/>
      <c r="P942" s="226"/>
      <c r="Q942" s="226"/>
      <c r="R942" s="226"/>
      <c r="S942" s="226"/>
      <c r="T942" s="227"/>
      <c r="AT942" s="228" t="s">
        <v>210</v>
      </c>
      <c r="AU942" s="228" t="s">
        <v>83</v>
      </c>
      <c r="AV942" s="13" t="s">
        <v>83</v>
      </c>
      <c r="AW942" s="13" t="s">
        <v>38</v>
      </c>
      <c r="AX942" s="13" t="s">
        <v>75</v>
      </c>
      <c r="AY942" s="228" t="s">
        <v>195</v>
      </c>
    </row>
    <row r="943" spans="2:65" s="13" customFormat="1">
      <c r="B943" s="218"/>
      <c r="C943" s="219"/>
      <c r="D943" s="205" t="s">
        <v>210</v>
      </c>
      <c r="E943" s="220" t="s">
        <v>22</v>
      </c>
      <c r="F943" s="221" t="s">
        <v>1155</v>
      </c>
      <c r="G943" s="219"/>
      <c r="H943" s="222">
        <v>64.400000000000006</v>
      </c>
      <c r="I943" s="223"/>
      <c r="J943" s="219"/>
      <c r="K943" s="219"/>
      <c r="L943" s="224"/>
      <c r="M943" s="225"/>
      <c r="N943" s="226"/>
      <c r="O943" s="226"/>
      <c r="P943" s="226"/>
      <c r="Q943" s="226"/>
      <c r="R943" s="226"/>
      <c r="S943" s="226"/>
      <c r="T943" s="227"/>
      <c r="AT943" s="228" t="s">
        <v>210</v>
      </c>
      <c r="AU943" s="228" t="s">
        <v>83</v>
      </c>
      <c r="AV943" s="13" t="s">
        <v>83</v>
      </c>
      <c r="AW943" s="13" t="s">
        <v>38</v>
      </c>
      <c r="AX943" s="13" t="s">
        <v>75</v>
      </c>
      <c r="AY943" s="228" t="s">
        <v>195</v>
      </c>
    </row>
    <row r="944" spans="2:65" s="13" customFormat="1">
      <c r="B944" s="218"/>
      <c r="C944" s="219"/>
      <c r="D944" s="205" t="s">
        <v>210</v>
      </c>
      <c r="E944" s="220" t="s">
        <v>22</v>
      </c>
      <c r="F944" s="221" t="s">
        <v>429</v>
      </c>
      <c r="G944" s="219"/>
      <c r="H944" s="222">
        <v>43.792000000000002</v>
      </c>
      <c r="I944" s="223"/>
      <c r="J944" s="219"/>
      <c r="K944" s="219"/>
      <c r="L944" s="224"/>
      <c r="M944" s="225"/>
      <c r="N944" s="226"/>
      <c r="O944" s="226"/>
      <c r="P944" s="226"/>
      <c r="Q944" s="226"/>
      <c r="R944" s="226"/>
      <c r="S944" s="226"/>
      <c r="T944" s="227"/>
      <c r="AT944" s="228" t="s">
        <v>210</v>
      </c>
      <c r="AU944" s="228" t="s">
        <v>83</v>
      </c>
      <c r="AV944" s="13" t="s">
        <v>83</v>
      </c>
      <c r="AW944" s="13" t="s">
        <v>38</v>
      </c>
      <c r="AX944" s="13" t="s">
        <v>75</v>
      </c>
      <c r="AY944" s="228" t="s">
        <v>195</v>
      </c>
    </row>
    <row r="945" spans="2:65" s="13" customFormat="1">
      <c r="B945" s="218"/>
      <c r="C945" s="219"/>
      <c r="D945" s="205" t="s">
        <v>210</v>
      </c>
      <c r="E945" s="220" t="s">
        <v>22</v>
      </c>
      <c r="F945" s="221" t="s">
        <v>430</v>
      </c>
      <c r="G945" s="219"/>
      <c r="H945" s="222">
        <v>22.16</v>
      </c>
      <c r="I945" s="223"/>
      <c r="J945" s="219"/>
      <c r="K945" s="219"/>
      <c r="L945" s="224"/>
      <c r="M945" s="225"/>
      <c r="N945" s="226"/>
      <c r="O945" s="226"/>
      <c r="P945" s="226"/>
      <c r="Q945" s="226"/>
      <c r="R945" s="226"/>
      <c r="S945" s="226"/>
      <c r="T945" s="227"/>
      <c r="AT945" s="228" t="s">
        <v>210</v>
      </c>
      <c r="AU945" s="228" t="s">
        <v>83</v>
      </c>
      <c r="AV945" s="13" t="s">
        <v>83</v>
      </c>
      <c r="AW945" s="13" t="s">
        <v>38</v>
      </c>
      <c r="AX945" s="13" t="s">
        <v>75</v>
      </c>
      <c r="AY945" s="228" t="s">
        <v>195</v>
      </c>
    </row>
    <row r="946" spans="2:65" s="13" customFormat="1">
      <c r="B946" s="218"/>
      <c r="C946" s="219"/>
      <c r="D946" s="205" t="s">
        <v>210</v>
      </c>
      <c r="E946" s="220" t="s">
        <v>22</v>
      </c>
      <c r="F946" s="221" t="s">
        <v>431</v>
      </c>
      <c r="G946" s="219"/>
      <c r="H946" s="222">
        <v>21.488</v>
      </c>
      <c r="I946" s="223"/>
      <c r="J946" s="219"/>
      <c r="K946" s="219"/>
      <c r="L946" s="224"/>
      <c r="M946" s="225"/>
      <c r="N946" s="226"/>
      <c r="O946" s="226"/>
      <c r="P946" s="226"/>
      <c r="Q946" s="226"/>
      <c r="R946" s="226"/>
      <c r="S946" s="226"/>
      <c r="T946" s="227"/>
      <c r="AT946" s="228" t="s">
        <v>210</v>
      </c>
      <c r="AU946" s="228" t="s">
        <v>83</v>
      </c>
      <c r="AV946" s="13" t="s">
        <v>83</v>
      </c>
      <c r="AW946" s="13" t="s">
        <v>38</v>
      </c>
      <c r="AX946" s="13" t="s">
        <v>75</v>
      </c>
      <c r="AY946" s="228" t="s">
        <v>195</v>
      </c>
    </row>
    <row r="947" spans="2:65" s="13" customFormat="1">
      <c r="B947" s="218"/>
      <c r="C947" s="219"/>
      <c r="D947" s="205" t="s">
        <v>210</v>
      </c>
      <c r="E947" s="220" t="s">
        <v>22</v>
      </c>
      <c r="F947" s="221" t="s">
        <v>432</v>
      </c>
      <c r="G947" s="219"/>
      <c r="H947" s="222">
        <v>54.77</v>
      </c>
      <c r="I947" s="223"/>
      <c r="J947" s="219"/>
      <c r="K947" s="219"/>
      <c r="L947" s="224"/>
      <c r="M947" s="225"/>
      <c r="N947" s="226"/>
      <c r="O947" s="226"/>
      <c r="P947" s="226"/>
      <c r="Q947" s="226"/>
      <c r="R947" s="226"/>
      <c r="S947" s="226"/>
      <c r="T947" s="227"/>
      <c r="AT947" s="228" t="s">
        <v>210</v>
      </c>
      <c r="AU947" s="228" t="s">
        <v>83</v>
      </c>
      <c r="AV947" s="13" t="s">
        <v>83</v>
      </c>
      <c r="AW947" s="13" t="s">
        <v>38</v>
      </c>
      <c r="AX947" s="13" t="s">
        <v>75</v>
      </c>
      <c r="AY947" s="228" t="s">
        <v>195</v>
      </c>
    </row>
    <row r="948" spans="2:65" s="13" customFormat="1">
      <c r="B948" s="218"/>
      <c r="C948" s="219"/>
      <c r="D948" s="205" t="s">
        <v>210</v>
      </c>
      <c r="E948" s="220" t="s">
        <v>22</v>
      </c>
      <c r="F948" s="221" t="s">
        <v>433</v>
      </c>
      <c r="G948" s="219"/>
      <c r="H948" s="222">
        <v>41.7</v>
      </c>
      <c r="I948" s="223"/>
      <c r="J948" s="219"/>
      <c r="K948" s="219"/>
      <c r="L948" s="224"/>
      <c r="M948" s="225"/>
      <c r="N948" s="226"/>
      <c r="O948" s="226"/>
      <c r="P948" s="226"/>
      <c r="Q948" s="226"/>
      <c r="R948" s="226"/>
      <c r="S948" s="226"/>
      <c r="T948" s="227"/>
      <c r="AT948" s="228" t="s">
        <v>210</v>
      </c>
      <c r="AU948" s="228" t="s">
        <v>83</v>
      </c>
      <c r="AV948" s="13" t="s">
        <v>83</v>
      </c>
      <c r="AW948" s="13" t="s">
        <v>38</v>
      </c>
      <c r="AX948" s="13" t="s">
        <v>75</v>
      </c>
      <c r="AY948" s="228" t="s">
        <v>195</v>
      </c>
    </row>
    <row r="949" spans="2:65" s="13" customFormat="1">
      <c r="B949" s="218"/>
      <c r="C949" s="219"/>
      <c r="D949" s="205" t="s">
        <v>210</v>
      </c>
      <c r="E949" s="220" t="s">
        <v>22</v>
      </c>
      <c r="F949" s="221" t="s">
        <v>434</v>
      </c>
      <c r="G949" s="219"/>
      <c r="H949" s="222">
        <v>35.130000000000003</v>
      </c>
      <c r="I949" s="223"/>
      <c r="J949" s="219"/>
      <c r="K949" s="219"/>
      <c r="L949" s="224"/>
      <c r="M949" s="225"/>
      <c r="N949" s="226"/>
      <c r="O949" s="226"/>
      <c r="P949" s="226"/>
      <c r="Q949" s="226"/>
      <c r="R949" s="226"/>
      <c r="S949" s="226"/>
      <c r="T949" s="227"/>
      <c r="AT949" s="228" t="s">
        <v>210</v>
      </c>
      <c r="AU949" s="228" t="s">
        <v>83</v>
      </c>
      <c r="AV949" s="13" t="s">
        <v>83</v>
      </c>
      <c r="AW949" s="13" t="s">
        <v>38</v>
      </c>
      <c r="AX949" s="13" t="s">
        <v>75</v>
      </c>
      <c r="AY949" s="228" t="s">
        <v>195</v>
      </c>
    </row>
    <row r="950" spans="2:65" s="13" customFormat="1">
      <c r="B950" s="218"/>
      <c r="C950" s="219"/>
      <c r="D950" s="205" t="s">
        <v>210</v>
      </c>
      <c r="E950" s="220" t="s">
        <v>22</v>
      </c>
      <c r="F950" s="221" t="s">
        <v>435</v>
      </c>
      <c r="G950" s="219"/>
      <c r="H950" s="222">
        <v>36.14</v>
      </c>
      <c r="I950" s="223"/>
      <c r="J950" s="219"/>
      <c r="K950" s="219"/>
      <c r="L950" s="224"/>
      <c r="M950" s="225"/>
      <c r="N950" s="226"/>
      <c r="O950" s="226"/>
      <c r="P950" s="226"/>
      <c r="Q950" s="226"/>
      <c r="R950" s="226"/>
      <c r="S950" s="226"/>
      <c r="T950" s="227"/>
      <c r="AT950" s="228" t="s">
        <v>210</v>
      </c>
      <c r="AU950" s="228" t="s">
        <v>83</v>
      </c>
      <c r="AV950" s="13" t="s">
        <v>83</v>
      </c>
      <c r="AW950" s="13" t="s">
        <v>38</v>
      </c>
      <c r="AX950" s="13" t="s">
        <v>75</v>
      </c>
      <c r="AY950" s="228" t="s">
        <v>195</v>
      </c>
    </row>
    <row r="951" spans="2:65" s="13" customFormat="1">
      <c r="B951" s="218"/>
      <c r="C951" s="219"/>
      <c r="D951" s="205" t="s">
        <v>210</v>
      </c>
      <c r="E951" s="220" t="s">
        <v>22</v>
      </c>
      <c r="F951" s="221" t="s">
        <v>436</v>
      </c>
      <c r="G951" s="219"/>
      <c r="H951" s="222">
        <v>41.7</v>
      </c>
      <c r="I951" s="223"/>
      <c r="J951" s="219"/>
      <c r="K951" s="219"/>
      <c r="L951" s="224"/>
      <c r="M951" s="225"/>
      <c r="N951" s="226"/>
      <c r="O951" s="226"/>
      <c r="P951" s="226"/>
      <c r="Q951" s="226"/>
      <c r="R951" s="226"/>
      <c r="S951" s="226"/>
      <c r="T951" s="227"/>
      <c r="AT951" s="228" t="s">
        <v>210</v>
      </c>
      <c r="AU951" s="228" t="s">
        <v>83</v>
      </c>
      <c r="AV951" s="13" t="s">
        <v>83</v>
      </c>
      <c r="AW951" s="13" t="s">
        <v>38</v>
      </c>
      <c r="AX951" s="13" t="s">
        <v>75</v>
      </c>
      <c r="AY951" s="228" t="s">
        <v>195</v>
      </c>
    </row>
    <row r="952" spans="2:65" s="13" customFormat="1">
      <c r="B952" s="218"/>
      <c r="C952" s="219"/>
      <c r="D952" s="205" t="s">
        <v>210</v>
      </c>
      <c r="E952" s="220" t="s">
        <v>22</v>
      </c>
      <c r="F952" s="221" t="s">
        <v>437</v>
      </c>
      <c r="G952" s="219"/>
      <c r="H952" s="222">
        <v>62.473999999999997</v>
      </c>
      <c r="I952" s="223"/>
      <c r="J952" s="219"/>
      <c r="K952" s="219"/>
      <c r="L952" s="224"/>
      <c r="M952" s="225"/>
      <c r="N952" s="226"/>
      <c r="O952" s="226"/>
      <c r="P952" s="226"/>
      <c r="Q952" s="226"/>
      <c r="R952" s="226"/>
      <c r="S952" s="226"/>
      <c r="T952" s="227"/>
      <c r="AT952" s="228" t="s">
        <v>210</v>
      </c>
      <c r="AU952" s="228" t="s">
        <v>83</v>
      </c>
      <c r="AV952" s="13" t="s">
        <v>83</v>
      </c>
      <c r="AW952" s="13" t="s">
        <v>38</v>
      </c>
      <c r="AX952" s="13" t="s">
        <v>75</v>
      </c>
      <c r="AY952" s="228" t="s">
        <v>195</v>
      </c>
    </row>
    <row r="953" spans="2:65" s="14" customFormat="1">
      <c r="B953" s="229"/>
      <c r="C953" s="230"/>
      <c r="D953" s="205" t="s">
        <v>210</v>
      </c>
      <c r="E953" s="231" t="s">
        <v>22</v>
      </c>
      <c r="F953" s="232" t="s">
        <v>215</v>
      </c>
      <c r="G953" s="230"/>
      <c r="H953" s="233">
        <v>628.06600000000003</v>
      </c>
      <c r="I953" s="234"/>
      <c r="J953" s="230"/>
      <c r="K953" s="230"/>
      <c r="L953" s="235"/>
      <c r="M953" s="236"/>
      <c r="N953" s="237"/>
      <c r="O953" s="237"/>
      <c r="P953" s="237"/>
      <c r="Q953" s="237"/>
      <c r="R953" s="237"/>
      <c r="S953" s="237"/>
      <c r="T953" s="238"/>
      <c r="AT953" s="239" t="s">
        <v>210</v>
      </c>
      <c r="AU953" s="239" t="s">
        <v>83</v>
      </c>
      <c r="AV953" s="14" t="s">
        <v>216</v>
      </c>
      <c r="AW953" s="14" t="s">
        <v>38</v>
      </c>
      <c r="AX953" s="14" t="s">
        <v>75</v>
      </c>
      <c r="AY953" s="239" t="s">
        <v>195</v>
      </c>
    </row>
    <row r="954" spans="2:65" s="15" customFormat="1">
      <c r="B954" s="240"/>
      <c r="C954" s="241"/>
      <c r="D954" s="251" t="s">
        <v>210</v>
      </c>
      <c r="E954" s="252" t="s">
        <v>22</v>
      </c>
      <c r="F954" s="253" t="s">
        <v>217</v>
      </c>
      <c r="G954" s="241"/>
      <c r="H954" s="254">
        <v>628.06600000000003</v>
      </c>
      <c r="I954" s="245"/>
      <c r="J954" s="241"/>
      <c r="K954" s="241"/>
      <c r="L954" s="246"/>
      <c r="M954" s="247"/>
      <c r="N954" s="248"/>
      <c r="O954" s="248"/>
      <c r="P954" s="248"/>
      <c r="Q954" s="248"/>
      <c r="R954" s="248"/>
      <c r="S954" s="248"/>
      <c r="T954" s="249"/>
      <c r="AT954" s="250" t="s">
        <v>210</v>
      </c>
      <c r="AU954" s="250" t="s">
        <v>83</v>
      </c>
      <c r="AV954" s="15" t="s">
        <v>202</v>
      </c>
      <c r="AW954" s="15" t="s">
        <v>38</v>
      </c>
      <c r="AX954" s="15" t="s">
        <v>23</v>
      </c>
      <c r="AY954" s="250" t="s">
        <v>195</v>
      </c>
    </row>
    <row r="955" spans="2:65" s="1" customFormat="1" ht="28.8" customHeight="1">
      <c r="B955" s="36"/>
      <c r="C955" s="193" t="s">
        <v>1193</v>
      </c>
      <c r="D955" s="193" t="s">
        <v>198</v>
      </c>
      <c r="E955" s="194" t="s">
        <v>1194</v>
      </c>
      <c r="F955" s="195" t="s">
        <v>1195</v>
      </c>
      <c r="G955" s="196" t="s">
        <v>222</v>
      </c>
      <c r="H955" s="197">
        <v>768.93600000000004</v>
      </c>
      <c r="I955" s="198"/>
      <c r="J955" s="199">
        <f>ROUND(I955*H955,2)</f>
        <v>0</v>
      </c>
      <c r="K955" s="195" t="s">
        <v>223</v>
      </c>
      <c r="L955" s="56"/>
      <c r="M955" s="200" t="s">
        <v>22</v>
      </c>
      <c r="N955" s="201" t="s">
        <v>46</v>
      </c>
      <c r="O955" s="37"/>
      <c r="P955" s="202">
        <f>O955*H955</f>
        <v>0</v>
      </c>
      <c r="Q955" s="202">
        <v>2.5999999999999998E-4</v>
      </c>
      <c r="R955" s="202">
        <f>Q955*H955</f>
        <v>0.19992335999999999</v>
      </c>
      <c r="S955" s="202">
        <v>0</v>
      </c>
      <c r="T955" s="203">
        <f>S955*H955</f>
        <v>0</v>
      </c>
      <c r="AR955" s="19" t="s">
        <v>258</v>
      </c>
      <c r="AT955" s="19" t="s">
        <v>198</v>
      </c>
      <c r="AU955" s="19" t="s">
        <v>83</v>
      </c>
      <c r="AY955" s="19" t="s">
        <v>195</v>
      </c>
      <c r="BE955" s="204">
        <f>IF(N955="základní",J955,0)</f>
        <v>0</v>
      </c>
      <c r="BF955" s="204">
        <f>IF(N955="snížená",J955,0)</f>
        <v>0</v>
      </c>
      <c r="BG955" s="204">
        <f>IF(N955="zákl. přenesená",J955,0)</f>
        <v>0</v>
      </c>
      <c r="BH955" s="204">
        <f>IF(N955="sníž. přenesená",J955,0)</f>
        <v>0</v>
      </c>
      <c r="BI955" s="204">
        <f>IF(N955="nulová",J955,0)</f>
        <v>0</v>
      </c>
      <c r="BJ955" s="19" t="s">
        <v>23</v>
      </c>
      <c r="BK955" s="204">
        <f>ROUND(I955*H955,2)</f>
        <v>0</v>
      </c>
      <c r="BL955" s="19" t="s">
        <v>258</v>
      </c>
      <c r="BM955" s="19" t="s">
        <v>1196</v>
      </c>
    </row>
    <row r="956" spans="2:65" s="12" customFormat="1">
      <c r="B956" s="207"/>
      <c r="C956" s="208"/>
      <c r="D956" s="205" t="s">
        <v>210</v>
      </c>
      <c r="E956" s="209" t="s">
        <v>22</v>
      </c>
      <c r="F956" s="210" t="s">
        <v>383</v>
      </c>
      <c r="G956" s="208"/>
      <c r="H956" s="211" t="s">
        <v>22</v>
      </c>
      <c r="I956" s="212"/>
      <c r="J956" s="208"/>
      <c r="K956" s="208"/>
      <c r="L956" s="213"/>
      <c r="M956" s="214"/>
      <c r="N956" s="215"/>
      <c r="O956" s="215"/>
      <c r="P956" s="215"/>
      <c r="Q956" s="215"/>
      <c r="R956" s="215"/>
      <c r="S956" s="215"/>
      <c r="T956" s="216"/>
      <c r="AT956" s="217" t="s">
        <v>210</v>
      </c>
      <c r="AU956" s="217" t="s">
        <v>83</v>
      </c>
      <c r="AV956" s="12" t="s">
        <v>23</v>
      </c>
      <c r="AW956" s="12" t="s">
        <v>38</v>
      </c>
      <c r="AX956" s="12" t="s">
        <v>75</v>
      </c>
      <c r="AY956" s="217" t="s">
        <v>195</v>
      </c>
    </row>
    <row r="957" spans="2:65" s="12" customFormat="1">
      <c r="B957" s="207"/>
      <c r="C957" s="208"/>
      <c r="D957" s="205" t="s">
        <v>210</v>
      </c>
      <c r="E957" s="209" t="s">
        <v>22</v>
      </c>
      <c r="F957" s="210" t="s">
        <v>1197</v>
      </c>
      <c r="G957" s="208"/>
      <c r="H957" s="211" t="s">
        <v>22</v>
      </c>
      <c r="I957" s="212"/>
      <c r="J957" s="208"/>
      <c r="K957" s="208"/>
      <c r="L957" s="213"/>
      <c r="M957" s="214"/>
      <c r="N957" s="215"/>
      <c r="O957" s="215"/>
      <c r="P957" s="215"/>
      <c r="Q957" s="215"/>
      <c r="R957" s="215"/>
      <c r="S957" s="215"/>
      <c r="T957" s="216"/>
      <c r="AT957" s="217" t="s">
        <v>210</v>
      </c>
      <c r="AU957" s="217" t="s">
        <v>83</v>
      </c>
      <c r="AV957" s="12" t="s">
        <v>23</v>
      </c>
      <c r="AW957" s="12" t="s">
        <v>38</v>
      </c>
      <c r="AX957" s="12" t="s">
        <v>75</v>
      </c>
      <c r="AY957" s="217" t="s">
        <v>195</v>
      </c>
    </row>
    <row r="958" spans="2:65" s="13" customFormat="1">
      <c r="B958" s="218"/>
      <c r="C958" s="219"/>
      <c r="D958" s="205" t="s">
        <v>210</v>
      </c>
      <c r="E958" s="220" t="s">
        <v>22</v>
      </c>
      <c r="F958" s="221" t="s">
        <v>427</v>
      </c>
      <c r="G958" s="219"/>
      <c r="H958" s="222">
        <v>41.411999999999999</v>
      </c>
      <c r="I958" s="223"/>
      <c r="J958" s="219"/>
      <c r="K958" s="219"/>
      <c r="L958" s="224"/>
      <c r="M958" s="225"/>
      <c r="N958" s="226"/>
      <c r="O958" s="226"/>
      <c r="P958" s="226"/>
      <c r="Q958" s="226"/>
      <c r="R958" s="226"/>
      <c r="S958" s="226"/>
      <c r="T958" s="227"/>
      <c r="AT958" s="228" t="s">
        <v>210</v>
      </c>
      <c r="AU958" s="228" t="s">
        <v>83</v>
      </c>
      <c r="AV958" s="13" t="s">
        <v>83</v>
      </c>
      <c r="AW958" s="13" t="s">
        <v>38</v>
      </c>
      <c r="AX958" s="13" t="s">
        <v>75</v>
      </c>
      <c r="AY958" s="228" t="s">
        <v>195</v>
      </c>
    </row>
    <row r="959" spans="2:65" s="13" customFormat="1" ht="36">
      <c r="B959" s="218"/>
      <c r="C959" s="219"/>
      <c r="D959" s="205" t="s">
        <v>210</v>
      </c>
      <c r="E959" s="220" t="s">
        <v>22</v>
      </c>
      <c r="F959" s="221" t="s">
        <v>428</v>
      </c>
      <c r="G959" s="219"/>
      <c r="H959" s="222">
        <v>162.9</v>
      </c>
      <c r="I959" s="223"/>
      <c r="J959" s="219"/>
      <c r="K959" s="219"/>
      <c r="L959" s="224"/>
      <c r="M959" s="225"/>
      <c r="N959" s="226"/>
      <c r="O959" s="226"/>
      <c r="P959" s="226"/>
      <c r="Q959" s="226"/>
      <c r="R959" s="226"/>
      <c r="S959" s="226"/>
      <c r="T959" s="227"/>
      <c r="AT959" s="228" t="s">
        <v>210</v>
      </c>
      <c r="AU959" s="228" t="s">
        <v>83</v>
      </c>
      <c r="AV959" s="13" t="s">
        <v>83</v>
      </c>
      <c r="AW959" s="13" t="s">
        <v>38</v>
      </c>
      <c r="AX959" s="13" t="s">
        <v>75</v>
      </c>
      <c r="AY959" s="228" t="s">
        <v>195</v>
      </c>
    </row>
    <row r="960" spans="2:65" s="13" customFormat="1">
      <c r="B960" s="218"/>
      <c r="C960" s="219"/>
      <c r="D960" s="205" t="s">
        <v>210</v>
      </c>
      <c r="E960" s="220" t="s">
        <v>22</v>
      </c>
      <c r="F960" s="221" t="s">
        <v>429</v>
      </c>
      <c r="G960" s="219"/>
      <c r="H960" s="222">
        <v>43.792000000000002</v>
      </c>
      <c r="I960" s="223"/>
      <c r="J960" s="219"/>
      <c r="K960" s="219"/>
      <c r="L960" s="224"/>
      <c r="M960" s="225"/>
      <c r="N960" s="226"/>
      <c r="O960" s="226"/>
      <c r="P960" s="226"/>
      <c r="Q960" s="226"/>
      <c r="R960" s="226"/>
      <c r="S960" s="226"/>
      <c r="T960" s="227"/>
      <c r="AT960" s="228" t="s">
        <v>210</v>
      </c>
      <c r="AU960" s="228" t="s">
        <v>83</v>
      </c>
      <c r="AV960" s="13" t="s">
        <v>83</v>
      </c>
      <c r="AW960" s="13" t="s">
        <v>38</v>
      </c>
      <c r="AX960" s="13" t="s">
        <v>75</v>
      </c>
      <c r="AY960" s="228" t="s">
        <v>195</v>
      </c>
    </row>
    <row r="961" spans="2:51" s="13" customFormat="1">
      <c r="B961" s="218"/>
      <c r="C961" s="219"/>
      <c r="D961" s="205" t="s">
        <v>210</v>
      </c>
      <c r="E961" s="220" t="s">
        <v>22</v>
      </c>
      <c r="F961" s="221" t="s">
        <v>430</v>
      </c>
      <c r="G961" s="219"/>
      <c r="H961" s="222">
        <v>22.16</v>
      </c>
      <c r="I961" s="223"/>
      <c r="J961" s="219"/>
      <c r="K961" s="219"/>
      <c r="L961" s="224"/>
      <c r="M961" s="225"/>
      <c r="N961" s="226"/>
      <c r="O961" s="226"/>
      <c r="P961" s="226"/>
      <c r="Q961" s="226"/>
      <c r="R961" s="226"/>
      <c r="S961" s="226"/>
      <c r="T961" s="227"/>
      <c r="AT961" s="228" t="s">
        <v>210</v>
      </c>
      <c r="AU961" s="228" t="s">
        <v>83</v>
      </c>
      <c r="AV961" s="13" t="s">
        <v>83</v>
      </c>
      <c r="AW961" s="13" t="s">
        <v>38</v>
      </c>
      <c r="AX961" s="13" t="s">
        <v>75</v>
      </c>
      <c r="AY961" s="228" t="s">
        <v>195</v>
      </c>
    </row>
    <row r="962" spans="2:51" s="13" customFormat="1">
      <c r="B962" s="218"/>
      <c r="C962" s="219"/>
      <c r="D962" s="205" t="s">
        <v>210</v>
      </c>
      <c r="E962" s="220" t="s">
        <v>22</v>
      </c>
      <c r="F962" s="221" t="s">
        <v>431</v>
      </c>
      <c r="G962" s="219"/>
      <c r="H962" s="222">
        <v>21.488</v>
      </c>
      <c r="I962" s="223"/>
      <c r="J962" s="219"/>
      <c r="K962" s="219"/>
      <c r="L962" s="224"/>
      <c r="M962" s="225"/>
      <c r="N962" s="226"/>
      <c r="O962" s="226"/>
      <c r="P962" s="226"/>
      <c r="Q962" s="226"/>
      <c r="R962" s="226"/>
      <c r="S962" s="226"/>
      <c r="T962" s="227"/>
      <c r="AT962" s="228" t="s">
        <v>210</v>
      </c>
      <c r="AU962" s="228" t="s">
        <v>83</v>
      </c>
      <c r="AV962" s="13" t="s">
        <v>83</v>
      </c>
      <c r="AW962" s="13" t="s">
        <v>38</v>
      </c>
      <c r="AX962" s="13" t="s">
        <v>75</v>
      </c>
      <c r="AY962" s="228" t="s">
        <v>195</v>
      </c>
    </row>
    <row r="963" spans="2:51" s="13" customFormat="1">
      <c r="B963" s="218"/>
      <c r="C963" s="219"/>
      <c r="D963" s="205" t="s">
        <v>210</v>
      </c>
      <c r="E963" s="220" t="s">
        <v>22</v>
      </c>
      <c r="F963" s="221" t="s">
        <v>432</v>
      </c>
      <c r="G963" s="219"/>
      <c r="H963" s="222">
        <v>54.77</v>
      </c>
      <c r="I963" s="223"/>
      <c r="J963" s="219"/>
      <c r="K963" s="219"/>
      <c r="L963" s="224"/>
      <c r="M963" s="225"/>
      <c r="N963" s="226"/>
      <c r="O963" s="226"/>
      <c r="P963" s="226"/>
      <c r="Q963" s="226"/>
      <c r="R963" s="226"/>
      <c r="S963" s="226"/>
      <c r="T963" s="227"/>
      <c r="AT963" s="228" t="s">
        <v>210</v>
      </c>
      <c r="AU963" s="228" t="s">
        <v>83</v>
      </c>
      <c r="AV963" s="13" t="s">
        <v>83</v>
      </c>
      <c r="AW963" s="13" t="s">
        <v>38</v>
      </c>
      <c r="AX963" s="13" t="s">
        <v>75</v>
      </c>
      <c r="AY963" s="228" t="s">
        <v>195</v>
      </c>
    </row>
    <row r="964" spans="2:51" s="13" customFormat="1">
      <c r="B964" s="218"/>
      <c r="C964" s="219"/>
      <c r="D964" s="205" t="s">
        <v>210</v>
      </c>
      <c r="E964" s="220" t="s">
        <v>22</v>
      </c>
      <c r="F964" s="221" t="s">
        <v>433</v>
      </c>
      <c r="G964" s="219"/>
      <c r="H964" s="222">
        <v>41.7</v>
      </c>
      <c r="I964" s="223"/>
      <c r="J964" s="219"/>
      <c r="K964" s="219"/>
      <c r="L964" s="224"/>
      <c r="M964" s="225"/>
      <c r="N964" s="226"/>
      <c r="O964" s="226"/>
      <c r="P964" s="226"/>
      <c r="Q964" s="226"/>
      <c r="R964" s="226"/>
      <c r="S964" s="226"/>
      <c r="T964" s="227"/>
      <c r="AT964" s="228" t="s">
        <v>210</v>
      </c>
      <c r="AU964" s="228" t="s">
        <v>83</v>
      </c>
      <c r="AV964" s="13" t="s">
        <v>83</v>
      </c>
      <c r="AW964" s="13" t="s">
        <v>38</v>
      </c>
      <c r="AX964" s="13" t="s">
        <v>75</v>
      </c>
      <c r="AY964" s="228" t="s">
        <v>195</v>
      </c>
    </row>
    <row r="965" spans="2:51" s="13" customFormat="1">
      <c r="B965" s="218"/>
      <c r="C965" s="219"/>
      <c r="D965" s="205" t="s">
        <v>210</v>
      </c>
      <c r="E965" s="220" t="s">
        <v>22</v>
      </c>
      <c r="F965" s="221" t="s">
        <v>434</v>
      </c>
      <c r="G965" s="219"/>
      <c r="H965" s="222">
        <v>35.130000000000003</v>
      </c>
      <c r="I965" s="223"/>
      <c r="J965" s="219"/>
      <c r="K965" s="219"/>
      <c r="L965" s="224"/>
      <c r="M965" s="225"/>
      <c r="N965" s="226"/>
      <c r="O965" s="226"/>
      <c r="P965" s="226"/>
      <c r="Q965" s="226"/>
      <c r="R965" s="226"/>
      <c r="S965" s="226"/>
      <c r="T965" s="227"/>
      <c r="AT965" s="228" t="s">
        <v>210</v>
      </c>
      <c r="AU965" s="228" t="s">
        <v>83</v>
      </c>
      <c r="AV965" s="13" t="s">
        <v>83</v>
      </c>
      <c r="AW965" s="13" t="s">
        <v>38</v>
      </c>
      <c r="AX965" s="13" t="s">
        <v>75</v>
      </c>
      <c r="AY965" s="228" t="s">
        <v>195</v>
      </c>
    </row>
    <row r="966" spans="2:51" s="13" customFormat="1">
      <c r="B966" s="218"/>
      <c r="C966" s="219"/>
      <c r="D966" s="205" t="s">
        <v>210</v>
      </c>
      <c r="E966" s="220" t="s">
        <v>22</v>
      </c>
      <c r="F966" s="221" t="s">
        <v>435</v>
      </c>
      <c r="G966" s="219"/>
      <c r="H966" s="222">
        <v>36.14</v>
      </c>
      <c r="I966" s="223"/>
      <c r="J966" s="219"/>
      <c r="K966" s="219"/>
      <c r="L966" s="224"/>
      <c r="M966" s="225"/>
      <c r="N966" s="226"/>
      <c r="O966" s="226"/>
      <c r="P966" s="226"/>
      <c r="Q966" s="226"/>
      <c r="R966" s="226"/>
      <c r="S966" s="226"/>
      <c r="T966" s="227"/>
      <c r="AT966" s="228" t="s">
        <v>210</v>
      </c>
      <c r="AU966" s="228" t="s">
        <v>83</v>
      </c>
      <c r="AV966" s="13" t="s">
        <v>83</v>
      </c>
      <c r="AW966" s="13" t="s">
        <v>38</v>
      </c>
      <c r="AX966" s="13" t="s">
        <v>75</v>
      </c>
      <c r="AY966" s="228" t="s">
        <v>195</v>
      </c>
    </row>
    <row r="967" spans="2:51" s="13" customFormat="1">
      <c r="B967" s="218"/>
      <c r="C967" s="219"/>
      <c r="D967" s="205" t="s">
        <v>210</v>
      </c>
      <c r="E967" s="220" t="s">
        <v>22</v>
      </c>
      <c r="F967" s="221" t="s">
        <v>436</v>
      </c>
      <c r="G967" s="219"/>
      <c r="H967" s="222">
        <v>41.7</v>
      </c>
      <c r="I967" s="223"/>
      <c r="J967" s="219"/>
      <c r="K967" s="219"/>
      <c r="L967" s="224"/>
      <c r="M967" s="225"/>
      <c r="N967" s="226"/>
      <c r="O967" s="226"/>
      <c r="P967" s="226"/>
      <c r="Q967" s="226"/>
      <c r="R967" s="226"/>
      <c r="S967" s="226"/>
      <c r="T967" s="227"/>
      <c r="AT967" s="228" t="s">
        <v>210</v>
      </c>
      <c r="AU967" s="228" t="s">
        <v>83</v>
      </c>
      <c r="AV967" s="13" t="s">
        <v>83</v>
      </c>
      <c r="AW967" s="13" t="s">
        <v>38</v>
      </c>
      <c r="AX967" s="13" t="s">
        <v>75</v>
      </c>
      <c r="AY967" s="228" t="s">
        <v>195</v>
      </c>
    </row>
    <row r="968" spans="2:51" s="13" customFormat="1">
      <c r="B968" s="218"/>
      <c r="C968" s="219"/>
      <c r="D968" s="205" t="s">
        <v>210</v>
      </c>
      <c r="E968" s="220" t="s">
        <v>22</v>
      </c>
      <c r="F968" s="221" t="s">
        <v>437</v>
      </c>
      <c r="G968" s="219"/>
      <c r="H968" s="222">
        <v>62.473999999999997</v>
      </c>
      <c r="I968" s="223"/>
      <c r="J968" s="219"/>
      <c r="K968" s="219"/>
      <c r="L968" s="224"/>
      <c r="M968" s="225"/>
      <c r="N968" s="226"/>
      <c r="O968" s="226"/>
      <c r="P968" s="226"/>
      <c r="Q968" s="226"/>
      <c r="R968" s="226"/>
      <c r="S968" s="226"/>
      <c r="T968" s="227"/>
      <c r="AT968" s="228" t="s">
        <v>210</v>
      </c>
      <c r="AU968" s="228" t="s">
        <v>83</v>
      </c>
      <c r="AV968" s="13" t="s">
        <v>83</v>
      </c>
      <c r="AW968" s="13" t="s">
        <v>38</v>
      </c>
      <c r="AX968" s="13" t="s">
        <v>75</v>
      </c>
      <c r="AY968" s="228" t="s">
        <v>195</v>
      </c>
    </row>
    <row r="969" spans="2:51" s="14" customFormat="1">
      <c r="B969" s="229"/>
      <c r="C969" s="230"/>
      <c r="D969" s="205" t="s">
        <v>210</v>
      </c>
      <c r="E969" s="231" t="s">
        <v>22</v>
      </c>
      <c r="F969" s="232" t="s">
        <v>215</v>
      </c>
      <c r="G969" s="230"/>
      <c r="H969" s="233">
        <v>563.66600000000005</v>
      </c>
      <c r="I969" s="234"/>
      <c r="J969" s="230"/>
      <c r="K969" s="230"/>
      <c r="L969" s="235"/>
      <c r="M969" s="236"/>
      <c r="N969" s="237"/>
      <c r="O969" s="237"/>
      <c r="P969" s="237"/>
      <c r="Q969" s="237"/>
      <c r="R969" s="237"/>
      <c r="S969" s="237"/>
      <c r="T969" s="238"/>
      <c r="AT969" s="239" t="s">
        <v>210</v>
      </c>
      <c r="AU969" s="239" t="s">
        <v>83</v>
      </c>
      <c r="AV969" s="14" t="s">
        <v>216</v>
      </c>
      <c r="AW969" s="14" t="s">
        <v>38</v>
      </c>
      <c r="AX969" s="14" t="s">
        <v>75</v>
      </c>
      <c r="AY969" s="239" t="s">
        <v>195</v>
      </c>
    </row>
    <row r="970" spans="2:51" s="12" customFormat="1">
      <c r="B970" s="207"/>
      <c r="C970" s="208"/>
      <c r="D970" s="205" t="s">
        <v>210</v>
      </c>
      <c r="E970" s="209" t="s">
        <v>22</v>
      </c>
      <c r="F970" s="210" t="s">
        <v>1198</v>
      </c>
      <c r="G970" s="208"/>
      <c r="H970" s="211" t="s">
        <v>22</v>
      </c>
      <c r="I970" s="212"/>
      <c r="J970" s="208"/>
      <c r="K970" s="208"/>
      <c r="L970" s="213"/>
      <c r="M970" s="214"/>
      <c r="N970" s="215"/>
      <c r="O970" s="215"/>
      <c r="P970" s="215"/>
      <c r="Q970" s="215"/>
      <c r="R970" s="215"/>
      <c r="S970" s="215"/>
      <c r="T970" s="216"/>
      <c r="AT970" s="217" t="s">
        <v>210</v>
      </c>
      <c r="AU970" s="217" t="s">
        <v>83</v>
      </c>
      <c r="AV970" s="12" t="s">
        <v>23</v>
      </c>
      <c r="AW970" s="12" t="s">
        <v>38</v>
      </c>
      <c r="AX970" s="12" t="s">
        <v>75</v>
      </c>
      <c r="AY970" s="217" t="s">
        <v>195</v>
      </c>
    </row>
    <row r="971" spans="2:51" s="13" customFormat="1">
      <c r="B971" s="218"/>
      <c r="C971" s="219"/>
      <c r="D971" s="205" t="s">
        <v>210</v>
      </c>
      <c r="E971" s="220" t="s">
        <v>22</v>
      </c>
      <c r="F971" s="221" t="s">
        <v>607</v>
      </c>
      <c r="G971" s="219"/>
      <c r="H971" s="222">
        <v>14.11</v>
      </c>
      <c r="I971" s="223"/>
      <c r="J971" s="219"/>
      <c r="K971" s="219"/>
      <c r="L971" s="224"/>
      <c r="M971" s="225"/>
      <c r="N971" s="226"/>
      <c r="O971" s="226"/>
      <c r="P971" s="226"/>
      <c r="Q971" s="226"/>
      <c r="R971" s="226"/>
      <c r="S971" s="226"/>
      <c r="T971" s="227"/>
      <c r="AT971" s="228" t="s">
        <v>210</v>
      </c>
      <c r="AU971" s="228" t="s">
        <v>83</v>
      </c>
      <c r="AV971" s="13" t="s">
        <v>83</v>
      </c>
      <c r="AW971" s="13" t="s">
        <v>38</v>
      </c>
      <c r="AX971" s="13" t="s">
        <v>75</v>
      </c>
      <c r="AY971" s="228" t="s">
        <v>195</v>
      </c>
    </row>
    <row r="972" spans="2:51" s="13" customFormat="1">
      <c r="B972" s="218"/>
      <c r="C972" s="219"/>
      <c r="D972" s="205" t="s">
        <v>210</v>
      </c>
      <c r="E972" s="220" t="s">
        <v>22</v>
      </c>
      <c r="F972" s="221" t="s">
        <v>422</v>
      </c>
      <c r="G972" s="219"/>
      <c r="H972" s="222">
        <v>64.400000000000006</v>
      </c>
      <c r="I972" s="223"/>
      <c r="J972" s="219"/>
      <c r="K972" s="219"/>
      <c r="L972" s="224"/>
      <c r="M972" s="225"/>
      <c r="N972" s="226"/>
      <c r="O972" s="226"/>
      <c r="P972" s="226"/>
      <c r="Q972" s="226"/>
      <c r="R972" s="226"/>
      <c r="S972" s="226"/>
      <c r="T972" s="227"/>
      <c r="AT972" s="228" t="s">
        <v>210</v>
      </c>
      <c r="AU972" s="228" t="s">
        <v>83</v>
      </c>
      <c r="AV972" s="13" t="s">
        <v>83</v>
      </c>
      <c r="AW972" s="13" t="s">
        <v>38</v>
      </c>
      <c r="AX972" s="13" t="s">
        <v>75</v>
      </c>
      <c r="AY972" s="228" t="s">
        <v>195</v>
      </c>
    </row>
    <row r="973" spans="2:51" s="13" customFormat="1">
      <c r="B973" s="218"/>
      <c r="C973" s="219"/>
      <c r="D973" s="205" t="s">
        <v>210</v>
      </c>
      <c r="E973" s="220" t="s">
        <v>22</v>
      </c>
      <c r="F973" s="221" t="s">
        <v>608</v>
      </c>
      <c r="G973" s="219"/>
      <c r="H973" s="222">
        <v>12.08</v>
      </c>
      <c r="I973" s="223"/>
      <c r="J973" s="219"/>
      <c r="K973" s="219"/>
      <c r="L973" s="224"/>
      <c r="M973" s="225"/>
      <c r="N973" s="226"/>
      <c r="O973" s="226"/>
      <c r="P973" s="226"/>
      <c r="Q973" s="226"/>
      <c r="R973" s="226"/>
      <c r="S973" s="226"/>
      <c r="T973" s="227"/>
      <c r="AT973" s="228" t="s">
        <v>210</v>
      </c>
      <c r="AU973" s="228" t="s">
        <v>83</v>
      </c>
      <c r="AV973" s="13" t="s">
        <v>83</v>
      </c>
      <c r="AW973" s="13" t="s">
        <v>38</v>
      </c>
      <c r="AX973" s="13" t="s">
        <v>75</v>
      </c>
      <c r="AY973" s="228" t="s">
        <v>195</v>
      </c>
    </row>
    <row r="974" spans="2:51" s="13" customFormat="1">
      <c r="B974" s="218"/>
      <c r="C974" s="219"/>
      <c r="D974" s="205" t="s">
        <v>210</v>
      </c>
      <c r="E974" s="220" t="s">
        <v>22</v>
      </c>
      <c r="F974" s="221" t="s">
        <v>609</v>
      </c>
      <c r="G974" s="219"/>
      <c r="H974" s="222">
        <v>4.2</v>
      </c>
      <c r="I974" s="223"/>
      <c r="J974" s="219"/>
      <c r="K974" s="219"/>
      <c r="L974" s="224"/>
      <c r="M974" s="225"/>
      <c r="N974" s="226"/>
      <c r="O974" s="226"/>
      <c r="P974" s="226"/>
      <c r="Q974" s="226"/>
      <c r="R974" s="226"/>
      <c r="S974" s="226"/>
      <c r="T974" s="227"/>
      <c r="AT974" s="228" t="s">
        <v>210</v>
      </c>
      <c r="AU974" s="228" t="s">
        <v>83</v>
      </c>
      <c r="AV974" s="13" t="s">
        <v>83</v>
      </c>
      <c r="AW974" s="13" t="s">
        <v>38</v>
      </c>
      <c r="AX974" s="13" t="s">
        <v>75</v>
      </c>
      <c r="AY974" s="228" t="s">
        <v>195</v>
      </c>
    </row>
    <row r="975" spans="2:51" s="13" customFormat="1">
      <c r="B975" s="218"/>
      <c r="C975" s="219"/>
      <c r="D975" s="205" t="s">
        <v>210</v>
      </c>
      <c r="E975" s="220" t="s">
        <v>22</v>
      </c>
      <c r="F975" s="221" t="s">
        <v>610</v>
      </c>
      <c r="G975" s="219"/>
      <c r="H975" s="222">
        <v>8.9</v>
      </c>
      <c r="I975" s="223"/>
      <c r="J975" s="219"/>
      <c r="K975" s="219"/>
      <c r="L975" s="224"/>
      <c r="M975" s="225"/>
      <c r="N975" s="226"/>
      <c r="O975" s="226"/>
      <c r="P975" s="226"/>
      <c r="Q975" s="226"/>
      <c r="R975" s="226"/>
      <c r="S975" s="226"/>
      <c r="T975" s="227"/>
      <c r="AT975" s="228" t="s">
        <v>210</v>
      </c>
      <c r="AU975" s="228" t="s">
        <v>83</v>
      </c>
      <c r="AV975" s="13" t="s">
        <v>83</v>
      </c>
      <c r="AW975" s="13" t="s">
        <v>38</v>
      </c>
      <c r="AX975" s="13" t="s">
        <v>75</v>
      </c>
      <c r="AY975" s="228" t="s">
        <v>195</v>
      </c>
    </row>
    <row r="976" spans="2:51" s="13" customFormat="1">
      <c r="B976" s="218"/>
      <c r="C976" s="219"/>
      <c r="D976" s="205" t="s">
        <v>210</v>
      </c>
      <c r="E976" s="220" t="s">
        <v>22</v>
      </c>
      <c r="F976" s="221" t="s">
        <v>611</v>
      </c>
      <c r="G976" s="219"/>
      <c r="H976" s="222">
        <v>28.77</v>
      </c>
      <c r="I976" s="223"/>
      <c r="J976" s="219"/>
      <c r="K976" s="219"/>
      <c r="L976" s="224"/>
      <c r="M976" s="225"/>
      <c r="N976" s="226"/>
      <c r="O976" s="226"/>
      <c r="P976" s="226"/>
      <c r="Q976" s="226"/>
      <c r="R976" s="226"/>
      <c r="S976" s="226"/>
      <c r="T976" s="227"/>
      <c r="AT976" s="228" t="s">
        <v>210</v>
      </c>
      <c r="AU976" s="228" t="s">
        <v>83</v>
      </c>
      <c r="AV976" s="13" t="s">
        <v>83</v>
      </c>
      <c r="AW976" s="13" t="s">
        <v>38</v>
      </c>
      <c r="AX976" s="13" t="s">
        <v>75</v>
      </c>
      <c r="AY976" s="228" t="s">
        <v>195</v>
      </c>
    </row>
    <row r="977" spans="2:51" s="13" customFormat="1">
      <c r="B977" s="218"/>
      <c r="C977" s="219"/>
      <c r="D977" s="205" t="s">
        <v>210</v>
      </c>
      <c r="E977" s="220" t="s">
        <v>22</v>
      </c>
      <c r="F977" s="221" t="s">
        <v>559</v>
      </c>
      <c r="G977" s="219"/>
      <c r="H977" s="222">
        <v>13.2</v>
      </c>
      <c r="I977" s="223"/>
      <c r="J977" s="219"/>
      <c r="K977" s="219"/>
      <c r="L977" s="224"/>
      <c r="M977" s="225"/>
      <c r="N977" s="226"/>
      <c r="O977" s="226"/>
      <c r="P977" s="226"/>
      <c r="Q977" s="226"/>
      <c r="R977" s="226"/>
      <c r="S977" s="226"/>
      <c r="T977" s="227"/>
      <c r="AT977" s="228" t="s">
        <v>210</v>
      </c>
      <c r="AU977" s="228" t="s">
        <v>83</v>
      </c>
      <c r="AV977" s="13" t="s">
        <v>83</v>
      </c>
      <c r="AW977" s="13" t="s">
        <v>38</v>
      </c>
      <c r="AX977" s="13" t="s">
        <v>75</v>
      </c>
      <c r="AY977" s="228" t="s">
        <v>195</v>
      </c>
    </row>
    <row r="978" spans="2:51" s="13" customFormat="1">
      <c r="B978" s="218"/>
      <c r="C978" s="219"/>
      <c r="D978" s="205" t="s">
        <v>210</v>
      </c>
      <c r="E978" s="220" t="s">
        <v>22</v>
      </c>
      <c r="F978" s="221" t="s">
        <v>612</v>
      </c>
      <c r="G978" s="219"/>
      <c r="H978" s="222">
        <v>7.94</v>
      </c>
      <c r="I978" s="223"/>
      <c r="J978" s="219"/>
      <c r="K978" s="219"/>
      <c r="L978" s="224"/>
      <c r="M978" s="225"/>
      <c r="N978" s="226"/>
      <c r="O978" s="226"/>
      <c r="P978" s="226"/>
      <c r="Q978" s="226"/>
      <c r="R978" s="226"/>
      <c r="S978" s="226"/>
      <c r="T978" s="227"/>
      <c r="AT978" s="228" t="s">
        <v>210</v>
      </c>
      <c r="AU978" s="228" t="s">
        <v>83</v>
      </c>
      <c r="AV978" s="13" t="s">
        <v>83</v>
      </c>
      <c r="AW978" s="13" t="s">
        <v>38</v>
      </c>
      <c r="AX978" s="13" t="s">
        <v>75</v>
      </c>
      <c r="AY978" s="228" t="s">
        <v>195</v>
      </c>
    </row>
    <row r="979" spans="2:51" s="13" customFormat="1">
      <c r="B979" s="218"/>
      <c r="C979" s="219"/>
      <c r="D979" s="205" t="s">
        <v>210</v>
      </c>
      <c r="E979" s="220" t="s">
        <v>22</v>
      </c>
      <c r="F979" s="221" t="s">
        <v>613</v>
      </c>
      <c r="G979" s="219"/>
      <c r="H979" s="222">
        <v>8</v>
      </c>
      <c r="I979" s="223"/>
      <c r="J979" s="219"/>
      <c r="K979" s="219"/>
      <c r="L979" s="224"/>
      <c r="M979" s="225"/>
      <c r="N979" s="226"/>
      <c r="O979" s="226"/>
      <c r="P979" s="226"/>
      <c r="Q979" s="226"/>
      <c r="R979" s="226"/>
      <c r="S979" s="226"/>
      <c r="T979" s="227"/>
      <c r="AT979" s="228" t="s">
        <v>210</v>
      </c>
      <c r="AU979" s="228" t="s">
        <v>83</v>
      </c>
      <c r="AV979" s="13" t="s">
        <v>83</v>
      </c>
      <c r="AW979" s="13" t="s">
        <v>38</v>
      </c>
      <c r="AX979" s="13" t="s">
        <v>75</v>
      </c>
      <c r="AY979" s="228" t="s">
        <v>195</v>
      </c>
    </row>
    <row r="980" spans="2:51" s="13" customFormat="1">
      <c r="B980" s="218"/>
      <c r="C980" s="219"/>
      <c r="D980" s="205" t="s">
        <v>210</v>
      </c>
      <c r="E980" s="220" t="s">
        <v>22</v>
      </c>
      <c r="F980" s="221" t="s">
        <v>560</v>
      </c>
      <c r="G980" s="219"/>
      <c r="H980" s="222">
        <v>13.2</v>
      </c>
      <c r="I980" s="223"/>
      <c r="J980" s="219"/>
      <c r="K980" s="219"/>
      <c r="L980" s="224"/>
      <c r="M980" s="225"/>
      <c r="N980" s="226"/>
      <c r="O980" s="226"/>
      <c r="P980" s="226"/>
      <c r="Q980" s="226"/>
      <c r="R980" s="226"/>
      <c r="S980" s="226"/>
      <c r="T980" s="227"/>
      <c r="AT980" s="228" t="s">
        <v>210</v>
      </c>
      <c r="AU980" s="228" t="s">
        <v>83</v>
      </c>
      <c r="AV980" s="13" t="s">
        <v>83</v>
      </c>
      <c r="AW980" s="13" t="s">
        <v>38</v>
      </c>
      <c r="AX980" s="13" t="s">
        <v>75</v>
      </c>
      <c r="AY980" s="228" t="s">
        <v>195</v>
      </c>
    </row>
    <row r="981" spans="2:51" s="13" customFormat="1">
      <c r="B981" s="218"/>
      <c r="C981" s="219"/>
      <c r="D981" s="205" t="s">
        <v>210</v>
      </c>
      <c r="E981" s="220" t="s">
        <v>22</v>
      </c>
      <c r="F981" s="221" t="s">
        <v>614</v>
      </c>
      <c r="G981" s="219"/>
      <c r="H981" s="222">
        <v>30.47</v>
      </c>
      <c r="I981" s="223"/>
      <c r="J981" s="219"/>
      <c r="K981" s="219"/>
      <c r="L981" s="224"/>
      <c r="M981" s="225"/>
      <c r="N981" s="226"/>
      <c r="O981" s="226"/>
      <c r="P981" s="226"/>
      <c r="Q981" s="226"/>
      <c r="R981" s="226"/>
      <c r="S981" s="226"/>
      <c r="T981" s="227"/>
      <c r="AT981" s="228" t="s">
        <v>210</v>
      </c>
      <c r="AU981" s="228" t="s">
        <v>83</v>
      </c>
      <c r="AV981" s="13" t="s">
        <v>83</v>
      </c>
      <c r="AW981" s="13" t="s">
        <v>38</v>
      </c>
      <c r="AX981" s="13" t="s">
        <v>75</v>
      </c>
      <c r="AY981" s="228" t="s">
        <v>195</v>
      </c>
    </row>
    <row r="982" spans="2:51" s="14" customFormat="1">
      <c r="B982" s="229"/>
      <c r="C982" s="230"/>
      <c r="D982" s="205" t="s">
        <v>210</v>
      </c>
      <c r="E982" s="231" t="s">
        <v>22</v>
      </c>
      <c r="F982" s="232" t="s">
        <v>215</v>
      </c>
      <c r="G982" s="230"/>
      <c r="H982" s="233">
        <v>205.27</v>
      </c>
      <c r="I982" s="234"/>
      <c r="J982" s="230"/>
      <c r="K982" s="230"/>
      <c r="L982" s="235"/>
      <c r="M982" s="236"/>
      <c r="N982" s="237"/>
      <c r="O982" s="237"/>
      <c r="P982" s="237"/>
      <c r="Q982" s="237"/>
      <c r="R982" s="237"/>
      <c r="S982" s="237"/>
      <c r="T982" s="238"/>
      <c r="AT982" s="239" t="s">
        <v>210</v>
      </c>
      <c r="AU982" s="239" t="s">
        <v>83</v>
      </c>
      <c r="AV982" s="14" t="s">
        <v>216</v>
      </c>
      <c r="AW982" s="14" t="s">
        <v>38</v>
      </c>
      <c r="AX982" s="14" t="s">
        <v>75</v>
      </c>
      <c r="AY982" s="239" t="s">
        <v>195</v>
      </c>
    </row>
    <row r="983" spans="2:51" s="15" customFormat="1">
      <c r="B983" s="240"/>
      <c r="C983" s="241"/>
      <c r="D983" s="205" t="s">
        <v>210</v>
      </c>
      <c r="E983" s="242" t="s">
        <v>22</v>
      </c>
      <c r="F983" s="243" t="s">
        <v>217</v>
      </c>
      <c r="G983" s="241"/>
      <c r="H983" s="244">
        <v>768.93600000000004</v>
      </c>
      <c r="I983" s="245"/>
      <c r="J983" s="241"/>
      <c r="K983" s="241"/>
      <c r="L983" s="246"/>
      <c r="M983" s="273"/>
      <c r="N983" s="274"/>
      <c r="O983" s="274"/>
      <c r="P983" s="274"/>
      <c r="Q983" s="274"/>
      <c r="R983" s="274"/>
      <c r="S983" s="274"/>
      <c r="T983" s="275"/>
      <c r="AT983" s="250" t="s">
        <v>210</v>
      </c>
      <c r="AU983" s="250" t="s">
        <v>83</v>
      </c>
      <c r="AV983" s="15" t="s">
        <v>202</v>
      </c>
      <c r="AW983" s="15" t="s">
        <v>38</v>
      </c>
      <c r="AX983" s="15" t="s">
        <v>23</v>
      </c>
      <c r="AY983" s="250" t="s">
        <v>195</v>
      </c>
    </row>
    <row r="984" spans="2:51" s="1" customFormat="1" ht="6.9" customHeight="1">
      <c r="B984" s="51"/>
      <c r="C984" s="52"/>
      <c r="D984" s="52"/>
      <c r="E984" s="52"/>
      <c r="F984" s="52"/>
      <c r="G984" s="52"/>
      <c r="H984" s="52"/>
      <c r="I984" s="139"/>
      <c r="J984" s="52"/>
      <c r="K984" s="52"/>
      <c r="L984" s="56"/>
    </row>
  </sheetData>
  <sheetProtection password="CC35" sheet="1" objects="1" scenarios="1" formatColumns="0" formatRows="0" sort="0" autoFilter="0"/>
  <autoFilter ref="C96:K96"/>
  <mergeCells count="9">
    <mergeCell ref="E87:H87"/>
    <mergeCell ref="E89:H89"/>
    <mergeCell ref="G1:H1"/>
    <mergeCell ref="L2:V2"/>
    <mergeCell ref="E7:H7"/>
    <mergeCell ref="E9:H9"/>
    <mergeCell ref="E24:H24"/>
    <mergeCell ref="E45:H45"/>
    <mergeCell ref="E47:H47"/>
  </mergeCells>
  <hyperlinks>
    <hyperlink ref="F1:G1" location="C2" tooltip="Krycí list soupisu" display="1) Krycí list soupisu"/>
    <hyperlink ref="G1:H1" location="C54" tooltip="Rekapitulace" display="2) Rekapitulace"/>
    <hyperlink ref="J1" location="C96"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4.xml><?xml version="1.0" encoding="utf-8"?>
<worksheet xmlns="http://schemas.openxmlformats.org/spreadsheetml/2006/main" xmlns:r="http://schemas.openxmlformats.org/officeDocument/2006/relationships">
  <sheetPr>
    <pageSetUpPr fitToPage="1"/>
  </sheetPr>
  <dimension ref="A1:BR187"/>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89</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s="1" customFormat="1" ht="13.2">
      <c r="B8" s="36"/>
      <c r="C8" s="37"/>
      <c r="D8" s="32" t="s">
        <v>162</v>
      </c>
      <c r="E8" s="37"/>
      <c r="F8" s="37"/>
      <c r="G8" s="37"/>
      <c r="H8" s="37"/>
      <c r="I8" s="118"/>
      <c r="J8" s="37"/>
      <c r="K8" s="40"/>
    </row>
    <row r="9" spans="1:70" s="1" customFormat="1" ht="36.9" customHeight="1">
      <c r="B9" s="36"/>
      <c r="C9" s="37"/>
      <c r="D9" s="37"/>
      <c r="E9" s="419" t="s">
        <v>1199</v>
      </c>
      <c r="F9" s="397"/>
      <c r="G9" s="397"/>
      <c r="H9" s="397"/>
      <c r="I9" s="118"/>
      <c r="J9" s="37"/>
      <c r="K9" s="40"/>
    </row>
    <row r="10" spans="1:70" s="1" customFormat="1">
      <c r="B10" s="36"/>
      <c r="C10" s="37"/>
      <c r="D10" s="37"/>
      <c r="E10" s="37"/>
      <c r="F10" s="37"/>
      <c r="G10" s="37"/>
      <c r="H10" s="37"/>
      <c r="I10" s="118"/>
      <c r="J10" s="37"/>
      <c r="K10" s="40"/>
    </row>
    <row r="11" spans="1:70" s="1" customFormat="1" ht="14.4" customHeight="1">
      <c r="B11" s="36"/>
      <c r="C11" s="37"/>
      <c r="D11" s="32" t="s">
        <v>19</v>
      </c>
      <c r="E11" s="37"/>
      <c r="F11" s="30" t="s">
        <v>22</v>
      </c>
      <c r="G11" s="37"/>
      <c r="H11" s="37"/>
      <c r="I11" s="119" t="s">
        <v>21</v>
      </c>
      <c r="J11" s="30" t="s">
        <v>22</v>
      </c>
      <c r="K11" s="40"/>
    </row>
    <row r="12" spans="1:70" s="1" customFormat="1" ht="14.4" customHeight="1">
      <c r="B12" s="36"/>
      <c r="C12" s="37"/>
      <c r="D12" s="32" t="s">
        <v>24</v>
      </c>
      <c r="E12" s="37"/>
      <c r="F12" s="30" t="s">
        <v>25</v>
      </c>
      <c r="G12" s="37"/>
      <c r="H12" s="37"/>
      <c r="I12" s="119" t="s">
        <v>26</v>
      </c>
      <c r="J12" s="120" t="str">
        <f>'Rekapitulace stavby'!AN8</f>
        <v>4.1.2017</v>
      </c>
      <c r="K12" s="40"/>
    </row>
    <row r="13" spans="1:70" s="1" customFormat="1" ht="10.8" customHeight="1">
      <c r="B13" s="36"/>
      <c r="C13" s="37"/>
      <c r="D13" s="37"/>
      <c r="E13" s="37"/>
      <c r="F13" s="37"/>
      <c r="G13" s="37"/>
      <c r="H13" s="37"/>
      <c r="I13" s="118"/>
      <c r="J13" s="37"/>
      <c r="K13" s="40"/>
    </row>
    <row r="14" spans="1:70" s="1" customFormat="1" ht="14.4" customHeight="1">
      <c r="B14" s="36"/>
      <c r="C14" s="37"/>
      <c r="D14" s="32" t="s">
        <v>30</v>
      </c>
      <c r="E14" s="37"/>
      <c r="F14" s="37"/>
      <c r="G14" s="37"/>
      <c r="H14" s="37"/>
      <c r="I14" s="119" t="s">
        <v>31</v>
      </c>
      <c r="J14" s="30" t="s">
        <v>22</v>
      </c>
      <c r="K14" s="40"/>
    </row>
    <row r="15" spans="1:70" s="1" customFormat="1" ht="18" customHeight="1">
      <c r="B15" s="36"/>
      <c r="C15" s="37"/>
      <c r="D15" s="37"/>
      <c r="E15" s="30" t="s">
        <v>32</v>
      </c>
      <c r="F15" s="37"/>
      <c r="G15" s="37"/>
      <c r="H15" s="37"/>
      <c r="I15" s="119" t="s">
        <v>33</v>
      </c>
      <c r="J15" s="30" t="s">
        <v>22</v>
      </c>
      <c r="K15" s="40"/>
    </row>
    <row r="16" spans="1:70" s="1" customFormat="1" ht="6.9" customHeight="1">
      <c r="B16" s="36"/>
      <c r="C16" s="37"/>
      <c r="D16" s="37"/>
      <c r="E16" s="37"/>
      <c r="F16" s="37"/>
      <c r="G16" s="37"/>
      <c r="H16" s="37"/>
      <c r="I16" s="118"/>
      <c r="J16" s="37"/>
      <c r="K16" s="40"/>
    </row>
    <row r="17" spans="2:11" s="1" customFormat="1" ht="14.4" customHeight="1">
      <c r="B17" s="36"/>
      <c r="C17" s="37"/>
      <c r="D17" s="32" t="s">
        <v>34</v>
      </c>
      <c r="E17" s="37"/>
      <c r="F17" s="37"/>
      <c r="G17" s="37"/>
      <c r="H17" s="37"/>
      <c r="I17" s="119" t="s">
        <v>31</v>
      </c>
      <c r="J17" s="30" t="str">
        <f>IF('Rekapitulace stavby'!AN13="Vyplň údaj","",IF('Rekapitulace stavby'!AN13="","",'Rekapitulace stavby'!AN13))</f>
        <v/>
      </c>
      <c r="K17" s="40"/>
    </row>
    <row r="18" spans="2:11" s="1" customFormat="1" ht="18" customHeight="1">
      <c r="B18" s="36"/>
      <c r="C18" s="37"/>
      <c r="D18" s="37"/>
      <c r="E18" s="30" t="str">
        <f>IF('Rekapitulace stavby'!E14="Vyplň údaj","",IF('Rekapitulace stavby'!E14="","",'Rekapitulace stavby'!E14))</f>
        <v/>
      </c>
      <c r="F18" s="37"/>
      <c r="G18" s="37"/>
      <c r="H18" s="37"/>
      <c r="I18" s="119" t="s">
        <v>33</v>
      </c>
      <c r="J18" s="30" t="str">
        <f>IF('Rekapitulace stavby'!AN14="Vyplň údaj","",IF('Rekapitulace stavby'!AN14="","",'Rekapitulace stavby'!AN14))</f>
        <v/>
      </c>
      <c r="K18" s="40"/>
    </row>
    <row r="19" spans="2:11" s="1" customFormat="1" ht="6.9" customHeight="1">
      <c r="B19" s="36"/>
      <c r="C19" s="37"/>
      <c r="D19" s="37"/>
      <c r="E19" s="37"/>
      <c r="F19" s="37"/>
      <c r="G19" s="37"/>
      <c r="H19" s="37"/>
      <c r="I19" s="118"/>
      <c r="J19" s="37"/>
      <c r="K19" s="40"/>
    </row>
    <row r="20" spans="2:11" s="1" customFormat="1" ht="14.4" customHeight="1">
      <c r="B20" s="36"/>
      <c r="C20" s="37"/>
      <c r="D20" s="32" t="s">
        <v>36</v>
      </c>
      <c r="E20" s="37"/>
      <c r="F20" s="37"/>
      <c r="G20" s="37"/>
      <c r="H20" s="37"/>
      <c r="I20" s="119" t="s">
        <v>31</v>
      </c>
      <c r="J20" s="30" t="s">
        <v>22</v>
      </c>
      <c r="K20" s="40"/>
    </row>
    <row r="21" spans="2:11" s="1" customFormat="1" ht="18" customHeight="1">
      <c r="B21" s="36"/>
      <c r="C21" s="37"/>
      <c r="D21" s="37"/>
      <c r="E21" s="30" t="s">
        <v>37</v>
      </c>
      <c r="F21" s="37"/>
      <c r="G21" s="37"/>
      <c r="H21" s="37"/>
      <c r="I21" s="119" t="s">
        <v>33</v>
      </c>
      <c r="J21" s="30" t="s">
        <v>22</v>
      </c>
      <c r="K21" s="40"/>
    </row>
    <row r="22" spans="2:11" s="1" customFormat="1" ht="6.9" customHeight="1">
      <c r="B22" s="36"/>
      <c r="C22" s="37"/>
      <c r="D22" s="37"/>
      <c r="E22" s="37"/>
      <c r="F22" s="37"/>
      <c r="G22" s="37"/>
      <c r="H22" s="37"/>
      <c r="I22" s="118"/>
      <c r="J22" s="37"/>
      <c r="K22" s="40"/>
    </row>
    <row r="23" spans="2:11" s="1" customFormat="1" ht="14.4" customHeight="1">
      <c r="B23" s="36"/>
      <c r="C23" s="37"/>
      <c r="D23" s="32" t="s">
        <v>39</v>
      </c>
      <c r="E23" s="37"/>
      <c r="F23" s="37"/>
      <c r="G23" s="37"/>
      <c r="H23" s="37"/>
      <c r="I23" s="118"/>
      <c r="J23" s="37"/>
      <c r="K23" s="40"/>
    </row>
    <row r="24" spans="2:11" s="7" customFormat="1" ht="20.399999999999999" customHeight="1">
      <c r="B24" s="121"/>
      <c r="C24" s="122"/>
      <c r="D24" s="122"/>
      <c r="E24" s="409" t="s">
        <v>22</v>
      </c>
      <c r="F24" s="420"/>
      <c r="G24" s="420"/>
      <c r="H24" s="420"/>
      <c r="I24" s="123"/>
      <c r="J24" s="122"/>
      <c r="K24" s="124"/>
    </row>
    <row r="25" spans="2:11" s="1" customFormat="1" ht="6.9" customHeight="1">
      <c r="B25" s="36"/>
      <c r="C25" s="37"/>
      <c r="D25" s="37"/>
      <c r="E25" s="37"/>
      <c r="F25" s="37"/>
      <c r="G25" s="37"/>
      <c r="H25" s="37"/>
      <c r="I25" s="118"/>
      <c r="J25" s="37"/>
      <c r="K25" s="40"/>
    </row>
    <row r="26" spans="2:11" s="1" customFormat="1" ht="6.9" customHeight="1">
      <c r="B26" s="36"/>
      <c r="C26" s="37"/>
      <c r="D26" s="81"/>
      <c r="E26" s="81"/>
      <c r="F26" s="81"/>
      <c r="G26" s="81"/>
      <c r="H26" s="81"/>
      <c r="I26" s="125"/>
      <c r="J26" s="81"/>
      <c r="K26" s="126"/>
    </row>
    <row r="27" spans="2:11" s="1" customFormat="1" ht="25.35" customHeight="1">
      <c r="B27" s="36"/>
      <c r="C27" s="37"/>
      <c r="D27" s="127" t="s">
        <v>41</v>
      </c>
      <c r="E27" s="37"/>
      <c r="F27" s="37"/>
      <c r="G27" s="37"/>
      <c r="H27" s="37"/>
      <c r="I27" s="118"/>
      <c r="J27" s="128">
        <f>ROUND(J85,2)</f>
        <v>0</v>
      </c>
      <c r="K27" s="40"/>
    </row>
    <row r="28" spans="2:11" s="1" customFormat="1" ht="6.9" customHeight="1">
      <c r="B28" s="36"/>
      <c r="C28" s="37"/>
      <c r="D28" s="81"/>
      <c r="E28" s="81"/>
      <c r="F28" s="81"/>
      <c r="G28" s="81"/>
      <c r="H28" s="81"/>
      <c r="I28" s="125"/>
      <c r="J28" s="81"/>
      <c r="K28" s="126"/>
    </row>
    <row r="29" spans="2:11" s="1" customFormat="1" ht="14.4" customHeight="1">
      <c r="B29" s="36"/>
      <c r="C29" s="37"/>
      <c r="D29" s="37"/>
      <c r="E29" s="37"/>
      <c r="F29" s="41" t="s">
        <v>43</v>
      </c>
      <c r="G29" s="37"/>
      <c r="H29" s="37"/>
      <c r="I29" s="129" t="s">
        <v>42</v>
      </c>
      <c r="J29" s="41" t="s">
        <v>44</v>
      </c>
      <c r="K29" s="40"/>
    </row>
    <row r="30" spans="2:11" s="1" customFormat="1" ht="14.4" customHeight="1">
      <c r="B30" s="36"/>
      <c r="C30" s="37"/>
      <c r="D30" s="44" t="s">
        <v>45</v>
      </c>
      <c r="E30" s="44" t="s">
        <v>46</v>
      </c>
      <c r="F30" s="130">
        <f>ROUND(SUM(BE85:BE186), 2)</f>
        <v>0</v>
      </c>
      <c r="G30" s="37"/>
      <c r="H30" s="37"/>
      <c r="I30" s="131">
        <v>0.21</v>
      </c>
      <c r="J30" s="130">
        <f>ROUND(ROUND((SUM(BE85:BE186)), 2)*I30, 2)</f>
        <v>0</v>
      </c>
      <c r="K30" s="40"/>
    </row>
    <row r="31" spans="2:11" s="1" customFormat="1" ht="14.4" customHeight="1">
      <c r="B31" s="36"/>
      <c r="C31" s="37"/>
      <c r="D31" s="37"/>
      <c r="E31" s="44" t="s">
        <v>47</v>
      </c>
      <c r="F31" s="130">
        <f>ROUND(SUM(BF85:BF186), 2)</f>
        <v>0</v>
      </c>
      <c r="G31" s="37"/>
      <c r="H31" s="37"/>
      <c r="I31" s="131">
        <v>0.15</v>
      </c>
      <c r="J31" s="130">
        <f>ROUND(ROUND((SUM(BF85:BF186)), 2)*I31, 2)</f>
        <v>0</v>
      </c>
      <c r="K31" s="40"/>
    </row>
    <row r="32" spans="2:11" s="1" customFormat="1" ht="14.4" hidden="1" customHeight="1">
      <c r="B32" s="36"/>
      <c r="C32" s="37"/>
      <c r="D32" s="37"/>
      <c r="E32" s="44" t="s">
        <v>48</v>
      </c>
      <c r="F32" s="130">
        <f>ROUND(SUM(BG85:BG186), 2)</f>
        <v>0</v>
      </c>
      <c r="G32" s="37"/>
      <c r="H32" s="37"/>
      <c r="I32" s="131">
        <v>0.21</v>
      </c>
      <c r="J32" s="130">
        <v>0</v>
      </c>
      <c r="K32" s="40"/>
    </row>
    <row r="33" spans="2:11" s="1" customFormat="1" ht="14.4" hidden="1" customHeight="1">
      <c r="B33" s="36"/>
      <c r="C33" s="37"/>
      <c r="D33" s="37"/>
      <c r="E33" s="44" t="s">
        <v>49</v>
      </c>
      <c r="F33" s="130">
        <f>ROUND(SUM(BH85:BH186), 2)</f>
        <v>0</v>
      </c>
      <c r="G33" s="37"/>
      <c r="H33" s="37"/>
      <c r="I33" s="131">
        <v>0.15</v>
      </c>
      <c r="J33" s="130">
        <v>0</v>
      </c>
      <c r="K33" s="40"/>
    </row>
    <row r="34" spans="2:11" s="1" customFormat="1" ht="14.4" hidden="1" customHeight="1">
      <c r="B34" s="36"/>
      <c r="C34" s="37"/>
      <c r="D34" s="37"/>
      <c r="E34" s="44" t="s">
        <v>50</v>
      </c>
      <c r="F34" s="130">
        <f>ROUND(SUM(BI85:BI186), 2)</f>
        <v>0</v>
      </c>
      <c r="G34" s="37"/>
      <c r="H34" s="37"/>
      <c r="I34" s="131">
        <v>0</v>
      </c>
      <c r="J34" s="130">
        <v>0</v>
      </c>
      <c r="K34" s="40"/>
    </row>
    <row r="35" spans="2:11" s="1" customFormat="1" ht="6.9" customHeight="1">
      <c r="B35" s="36"/>
      <c r="C35" s="37"/>
      <c r="D35" s="37"/>
      <c r="E35" s="37"/>
      <c r="F35" s="37"/>
      <c r="G35" s="37"/>
      <c r="H35" s="37"/>
      <c r="I35" s="118"/>
      <c r="J35" s="37"/>
      <c r="K35" s="40"/>
    </row>
    <row r="36" spans="2:11" s="1" customFormat="1" ht="25.35" customHeight="1">
      <c r="B36" s="36"/>
      <c r="C36" s="132"/>
      <c r="D36" s="133" t="s">
        <v>51</v>
      </c>
      <c r="E36" s="75"/>
      <c r="F36" s="75"/>
      <c r="G36" s="134" t="s">
        <v>52</v>
      </c>
      <c r="H36" s="135" t="s">
        <v>53</v>
      </c>
      <c r="I36" s="136"/>
      <c r="J36" s="137">
        <f>SUM(J27:J34)</f>
        <v>0</v>
      </c>
      <c r="K36" s="138"/>
    </row>
    <row r="37" spans="2:11" s="1" customFormat="1" ht="14.4" customHeight="1">
      <c r="B37" s="51"/>
      <c r="C37" s="52"/>
      <c r="D37" s="52"/>
      <c r="E37" s="52"/>
      <c r="F37" s="52"/>
      <c r="G37" s="52"/>
      <c r="H37" s="52"/>
      <c r="I37" s="139"/>
      <c r="J37" s="52"/>
      <c r="K37" s="53"/>
    </row>
    <row r="41" spans="2:11" s="1" customFormat="1" ht="6.9" customHeight="1">
      <c r="B41" s="140"/>
      <c r="C41" s="141"/>
      <c r="D41" s="141"/>
      <c r="E41" s="141"/>
      <c r="F41" s="141"/>
      <c r="G41" s="141"/>
      <c r="H41" s="141"/>
      <c r="I41" s="142"/>
      <c r="J41" s="141"/>
      <c r="K41" s="143"/>
    </row>
    <row r="42" spans="2:11" s="1" customFormat="1" ht="36.9" customHeight="1">
      <c r="B42" s="36"/>
      <c r="C42" s="25" t="s">
        <v>164</v>
      </c>
      <c r="D42" s="37"/>
      <c r="E42" s="37"/>
      <c r="F42" s="37"/>
      <c r="G42" s="37"/>
      <c r="H42" s="37"/>
      <c r="I42" s="118"/>
      <c r="J42" s="37"/>
      <c r="K42" s="40"/>
    </row>
    <row r="43" spans="2:11" s="1" customFormat="1" ht="6.9" customHeight="1">
      <c r="B43" s="36"/>
      <c r="C43" s="37"/>
      <c r="D43" s="37"/>
      <c r="E43" s="37"/>
      <c r="F43" s="37"/>
      <c r="G43" s="37"/>
      <c r="H43" s="37"/>
      <c r="I43" s="118"/>
      <c r="J43" s="37"/>
      <c r="K43" s="40"/>
    </row>
    <row r="44" spans="2:11" s="1" customFormat="1" ht="14.4" customHeight="1">
      <c r="B44" s="36"/>
      <c r="C44" s="32" t="s">
        <v>16</v>
      </c>
      <c r="D44" s="37"/>
      <c r="E44" s="37"/>
      <c r="F44" s="37"/>
      <c r="G44" s="37"/>
      <c r="H44" s="37"/>
      <c r="I44" s="118"/>
      <c r="J44" s="37"/>
      <c r="K44" s="40"/>
    </row>
    <row r="45" spans="2:11" s="1" customFormat="1" ht="20.399999999999999" customHeight="1">
      <c r="B45" s="36"/>
      <c r="C45" s="37"/>
      <c r="D45" s="37"/>
      <c r="E45" s="418" t="str">
        <f>E7</f>
        <v>Přístavba a tělocvična ZŠ Týnec - II. etapa</v>
      </c>
      <c r="F45" s="397"/>
      <c r="G45" s="397"/>
      <c r="H45" s="397"/>
      <c r="I45" s="118"/>
      <c r="J45" s="37"/>
      <c r="K45" s="40"/>
    </row>
    <row r="46" spans="2:11" s="1" customFormat="1" ht="14.4" customHeight="1">
      <c r="B46" s="36"/>
      <c r="C46" s="32" t="s">
        <v>162</v>
      </c>
      <c r="D46" s="37"/>
      <c r="E46" s="37"/>
      <c r="F46" s="37"/>
      <c r="G46" s="37"/>
      <c r="H46" s="37"/>
      <c r="I46" s="118"/>
      <c r="J46" s="37"/>
      <c r="K46" s="40"/>
    </row>
    <row r="47" spans="2:11" s="1" customFormat="1" ht="22.2" customHeight="1">
      <c r="B47" s="36"/>
      <c r="C47" s="37"/>
      <c r="D47" s="37"/>
      <c r="E47" s="419" t="str">
        <f>E9</f>
        <v>SO-04 - Vstup do tělocvičny</v>
      </c>
      <c r="F47" s="397"/>
      <c r="G47" s="397"/>
      <c r="H47" s="397"/>
      <c r="I47" s="118"/>
      <c r="J47" s="37"/>
      <c r="K47" s="40"/>
    </row>
    <row r="48" spans="2:11" s="1" customFormat="1" ht="6.9" customHeight="1">
      <c r="B48" s="36"/>
      <c r="C48" s="37"/>
      <c r="D48" s="37"/>
      <c r="E48" s="37"/>
      <c r="F48" s="37"/>
      <c r="G48" s="37"/>
      <c r="H48" s="37"/>
      <c r="I48" s="118"/>
      <c r="J48" s="37"/>
      <c r="K48" s="40"/>
    </row>
    <row r="49" spans="2:47" s="1" customFormat="1" ht="18" customHeight="1">
      <c r="B49" s="36"/>
      <c r="C49" s="32" t="s">
        <v>24</v>
      </c>
      <c r="D49" s="37"/>
      <c r="E49" s="37"/>
      <c r="F49" s="30" t="str">
        <f>F12</f>
        <v>K Náklí 404, 257 41 Týnec nad Sázavou</v>
      </c>
      <c r="G49" s="37"/>
      <c r="H49" s="37"/>
      <c r="I49" s="119" t="s">
        <v>26</v>
      </c>
      <c r="J49" s="120" t="str">
        <f>IF(J12="","",J12)</f>
        <v>4.1.2017</v>
      </c>
      <c r="K49" s="40"/>
    </row>
    <row r="50" spans="2:47" s="1" customFormat="1" ht="6.9" customHeight="1">
      <c r="B50" s="36"/>
      <c r="C50" s="37"/>
      <c r="D50" s="37"/>
      <c r="E50" s="37"/>
      <c r="F50" s="37"/>
      <c r="G50" s="37"/>
      <c r="H50" s="37"/>
      <c r="I50" s="118"/>
      <c r="J50" s="37"/>
      <c r="K50" s="40"/>
    </row>
    <row r="51" spans="2:47" s="1" customFormat="1" ht="13.2">
      <c r="B51" s="36"/>
      <c r="C51" s="32" t="s">
        <v>30</v>
      </c>
      <c r="D51" s="37"/>
      <c r="E51" s="37"/>
      <c r="F51" s="30" t="str">
        <f>E15</f>
        <v>Město Týnec nad Sázavou</v>
      </c>
      <c r="G51" s="37"/>
      <c r="H51" s="37"/>
      <c r="I51" s="119" t="s">
        <v>36</v>
      </c>
      <c r="J51" s="30" t="str">
        <f>E21</f>
        <v>Sladký &amp; Partners s.r.o., projektový atelier</v>
      </c>
      <c r="K51" s="40"/>
    </row>
    <row r="52" spans="2:47" s="1" customFormat="1" ht="14.4" customHeight="1">
      <c r="B52" s="36"/>
      <c r="C52" s="32" t="s">
        <v>34</v>
      </c>
      <c r="D52" s="37"/>
      <c r="E52" s="37"/>
      <c r="F52" s="30" t="str">
        <f>IF(E18="","",E18)</f>
        <v/>
      </c>
      <c r="G52" s="37"/>
      <c r="H52" s="37"/>
      <c r="I52" s="118"/>
      <c r="J52" s="37"/>
      <c r="K52" s="40"/>
    </row>
    <row r="53" spans="2:47" s="1" customFormat="1" ht="10.35" customHeight="1">
      <c r="B53" s="36"/>
      <c r="C53" s="37"/>
      <c r="D53" s="37"/>
      <c r="E53" s="37"/>
      <c r="F53" s="37"/>
      <c r="G53" s="37"/>
      <c r="H53" s="37"/>
      <c r="I53" s="118"/>
      <c r="J53" s="37"/>
      <c r="K53" s="40"/>
    </row>
    <row r="54" spans="2:47" s="1" customFormat="1" ht="29.25" customHeight="1">
      <c r="B54" s="36"/>
      <c r="C54" s="144" t="s">
        <v>165</v>
      </c>
      <c r="D54" s="132"/>
      <c r="E54" s="132"/>
      <c r="F54" s="132"/>
      <c r="G54" s="132"/>
      <c r="H54" s="132"/>
      <c r="I54" s="145"/>
      <c r="J54" s="146" t="s">
        <v>166</v>
      </c>
      <c r="K54" s="147"/>
    </row>
    <row r="55" spans="2:47" s="1" customFormat="1" ht="10.35" customHeight="1">
      <c r="B55" s="36"/>
      <c r="C55" s="37"/>
      <c r="D55" s="37"/>
      <c r="E55" s="37"/>
      <c r="F55" s="37"/>
      <c r="G55" s="37"/>
      <c r="H55" s="37"/>
      <c r="I55" s="118"/>
      <c r="J55" s="37"/>
      <c r="K55" s="40"/>
    </row>
    <row r="56" spans="2:47" s="1" customFormat="1" ht="29.25" customHeight="1">
      <c r="B56" s="36"/>
      <c r="C56" s="148" t="s">
        <v>167</v>
      </c>
      <c r="D56" s="37"/>
      <c r="E56" s="37"/>
      <c r="F56" s="37"/>
      <c r="G56" s="37"/>
      <c r="H56" s="37"/>
      <c r="I56" s="118"/>
      <c r="J56" s="128">
        <f>J85</f>
        <v>0</v>
      </c>
      <c r="K56" s="40"/>
      <c r="AU56" s="19" t="s">
        <v>168</v>
      </c>
    </row>
    <row r="57" spans="2:47" s="8" customFormat="1" ht="24.9" customHeight="1">
      <c r="B57" s="149"/>
      <c r="C57" s="150"/>
      <c r="D57" s="151" t="s">
        <v>169</v>
      </c>
      <c r="E57" s="152"/>
      <c r="F57" s="152"/>
      <c r="G57" s="152"/>
      <c r="H57" s="152"/>
      <c r="I57" s="153"/>
      <c r="J57" s="154">
        <f>J86</f>
        <v>0</v>
      </c>
      <c r="K57" s="155"/>
    </row>
    <row r="58" spans="2:47" s="9" customFormat="1" ht="19.95" customHeight="1">
      <c r="B58" s="156"/>
      <c r="C58" s="157"/>
      <c r="D58" s="158" t="s">
        <v>281</v>
      </c>
      <c r="E58" s="159"/>
      <c r="F58" s="159"/>
      <c r="G58" s="159"/>
      <c r="H58" s="159"/>
      <c r="I58" s="160"/>
      <c r="J58" s="161">
        <f>J87</f>
        <v>0</v>
      </c>
      <c r="K58" s="162"/>
    </row>
    <row r="59" spans="2:47" s="9" customFormat="1" ht="19.95" customHeight="1">
      <c r="B59" s="156"/>
      <c r="C59" s="157"/>
      <c r="D59" s="158" t="s">
        <v>282</v>
      </c>
      <c r="E59" s="159"/>
      <c r="F59" s="159"/>
      <c r="G59" s="159"/>
      <c r="H59" s="159"/>
      <c r="I59" s="160"/>
      <c r="J59" s="161">
        <f>J108</f>
        <v>0</v>
      </c>
      <c r="K59" s="162"/>
    </row>
    <row r="60" spans="2:47" s="9" customFormat="1" ht="19.95" customHeight="1">
      <c r="B60" s="156"/>
      <c r="C60" s="157"/>
      <c r="D60" s="158" t="s">
        <v>170</v>
      </c>
      <c r="E60" s="159"/>
      <c r="F60" s="159"/>
      <c r="G60" s="159"/>
      <c r="H60" s="159"/>
      <c r="I60" s="160"/>
      <c r="J60" s="161">
        <f>J114</f>
        <v>0</v>
      </c>
      <c r="K60" s="162"/>
    </row>
    <row r="61" spans="2:47" s="9" customFormat="1" ht="19.95" customHeight="1">
      <c r="B61" s="156"/>
      <c r="C61" s="157"/>
      <c r="D61" s="158" t="s">
        <v>171</v>
      </c>
      <c r="E61" s="159"/>
      <c r="F61" s="159"/>
      <c r="G61" s="159"/>
      <c r="H61" s="159"/>
      <c r="I61" s="160"/>
      <c r="J61" s="161">
        <f>J141</f>
        <v>0</v>
      </c>
      <c r="K61" s="162"/>
    </row>
    <row r="62" spans="2:47" s="9" customFormat="1" ht="19.95" customHeight="1">
      <c r="B62" s="156"/>
      <c r="C62" s="157"/>
      <c r="D62" s="158" t="s">
        <v>172</v>
      </c>
      <c r="E62" s="159"/>
      <c r="F62" s="159"/>
      <c r="G62" s="159"/>
      <c r="H62" s="159"/>
      <c r="I62" s="160"/>
      <c r="J62" s="161">
        <f>J179</f>
        <v>0</v>
      </c>
      <c r="K62" s="162"/>
    </row>
    <row r="63" spans="2:47" s="9" customFormat="1" ht="19.95" customHeight="1">
      <c r="B63" s="156"/>
      <c r="C63" s="157"/>
      <c r="D63" s="158" t="s">
        <v>173</v>
      </c>
      <c r="E63" s="159"/>
      <c r="F63" s="159"/>
      <c r="G63" s="159"/>
      <c r="H63" s="159"/>
      <c r="I63" s="160"/>
      <c r="J63" s="161">
        <f>J181</f>
        <v>0</v>
      </c>
      <c r="K63" s="162"/>
    </row>
    <row r="64" spans="2:47" s="8" customFormat="1" ht="24.9" customHeight="1">
      <c r="B64" s="149"/>
      <c r="C64" s="150"/>
      <c r="D64" s="151" t="s">
        <v>174</v>
      </c>
      <c r="E64" s="152"/>
      <c r="F64" s="152"/>
      <c r="G64" s="152"/>
      <c r="H64" s="152"/>
      <c r="I64" s="153"/>
      <c r="J64" s="154">
        <f>J184</f>
        <v>0</v>
      </c>
      <c r="K64" s="155"/>
    </row>
    <row r="65" spans="2:12" s="9" customFormat="1" ht="19.95" customHeight="1">
      <c r="B65" s="156"/>
      <c r="C65" s="157"/>
      <c r="D65" s="158" t="s">
        <v>288</v>
      </c>
      <c r="E65" s="159"/>
      <c r="F65" s="159"/>
      <c r="G65" s="159"/>
      <c r="H65" s="159"/>
      <c r="I65" s="160"/>
      <c r="J65" s="161">
        <f>J185</f>
        <v>0</v>
      </c>
      <c r="K65" s="162"/>
    </row>
    <row r="66" spans="2:12" s="1" customFormat="1" ht="21.75" customHeight="1">
      <c r="B66" s="36"/>
      <c r="C66" s="37"/>
      <c r="D66" s="37"/>
      <c r="E66" s="37"/>
      <c r="F66" s="37"/>
      <c r="G66" s="37"/>
      <c r="H66" s="37"/>
      <c r="I66" s="118"/>
      <c r="J66" s="37"/>
      <c r="K66" s="40"/>
    </row>
    <row r="67" spans="2:12" s="1" customFormat="1" ht="6.9" customHeight="1">
      <c r="B67" s="51"/>
      <c r="C67" s="52"/>
      <c r="D67" s="52"/>
      <c r="E67" s="52"/>
      <c r="F67" s="52"/>
      <c r="G67" s="52"/>
      <c r="H67" s="52"/>
      <c r="I67" s="139"/>
      <c r="J67" s="52"/>
      <c r="K67" s="53"/>
    </row>
    <row r="71" spans="2:12" s="1" customFormat="1" ht="6.9" customHeight="1">
      <c r="B71" s="54"/>
      <c r="C71" s="55"/>
      <c r="D71" s="55"/>
      <c r="E71" s="55"/>
      <c r="F71" s="55"/>
      <c r="G71" s="55"/>
      <c r="H71" s="55"/>
      <c r="I71" s="142"/>
      <c r="J71" s="55"/>
      <c r="K71" s="55"/>
      <c r="L71" s="56"/>
    </row>
    <row r="72" spans="2:12" s="1" customFormat="1" ht="36.9" customHeight="1">
      <c r="B72" s="36"/>
      <c r="C72" s="57" t="s">
        <v>179</v>
      </c>
      <c r="D72" s="58"/>
      <c r="E72" s="58"/>
      <c r="F72" s="58"/>
      <c r="G72" s="58"/>
      <c r="H72" s="58"/>
      <c r="I72" s="163"/>
      <c r="J72" s="58"/>
      <c r="K72" s="58"/>
      <c r="L72" s="56"/>
    </row>
    <row r="73" spans="2:12" s="1" customFormat="1" ht="6.9" customHeight="1">
      <c r="B73" s="36"/>
      <c r="C73" s="58"/>
      <c r="D73" s="58"/>
      <c r="E73" s="58"/>
      <c r="F73" s="58"/>
      <c r="G73" s="58"/>
      <c r="H73" s="58"/>
      <c r="I73" s="163"/>
      <c r="J73" s="58"/>
      <c r="K73" s="58"/>
      <c r="L73" s="56"/>
    </row>
    <row r="74" spans="2:12" s="1" customFormat="1" ht="14.4" customHeight="1">
      <c r="B74" s="36"/>
      <c r="C74" s="60" t="s">
        <v>16</v>
      </c>
      <c r="D74" s="58"/>
      <c r="E74" s="58"/>
      <c r="F74" s="58"/>
      <c r="G74" s="58"/>
      <c r="H74" s="58"/>
      <c r="I74" s="163"/>
      <c r="J74" s="58"/>
      <c r="K74" s="58"/>
      <c r="L74" s="56"/>
    </row>
    <row r="75" spans="2:12" s="1" customFormat="1" ht="20.399999999999999" customHeight="1">
      <c r="B75" s="36"/>
      <c r="C75" s="58"/>
      <c r="D75" s="58"/>
      <c r="E75" s="416" t="str">
        <f>E7</f>
        <v>Přístavba a tělocvična ZŠ Týnec - II. etapa</v>
      </c>
      <c r="F75" s="390"/>
      <c r="G75" s="390"/>
      <c r="H75" s="390"/>
      <c r="I75" s="163"/>
      <c r="J75" s="58"/>
      <c r="K75" s="58"/>
      <c r="L75" s="56"/>
    </row>
    <row r="76" spans="2:12" s="1" customFormat="1" ht="14.4" customHeight="1">
      <c r="B76" s="36"/>
      <c r="C76" s="60" t="s">
        <v>162</v>
      </c>
      <c r="D76" s="58"/>
      <c r="E76" s="58"/>
      <c r="F76" s="58"/>
      <c r="G76" s="58"/>
      <c r="H76" s="58"/>
      <c r="I76" s="163"/>
      <c r="J76" s="58"/>
      <c r="K76" s="58"/>
      <c r="L76" s="56"/>
    </row>
    <row r="77" spans="2:12" s="1" customFormat="1" ht="22.2" customHeight="1">
      <c r="B77" s="36"/>
      <c r="C77" s="58"/>
      <c r="D77" s="58"/>
      <c r="E77" s="387" t="str">
        <f>E9</f>
        <v>SO-04 - Vstup do tělocvičny</v>
      </c>
      <c r="F77" s="390"/>
      <c r="G77" s="390"/>
      <c r="H77" s="390"/>
      <c r="I77" s="163"/>
      <c r="J77" s="58"/>
      <c r="K77" s="58"/>
      <c r="L77" s="56"/>
    </row>
    <row r="78" spans="2:12" s="1" customFormat="1" ht="6.9" customHeight="1">
      <c r="B78" s="36"/>
      <c r="C78" s="58"/>
      <c r="D78" s="58"/>
      <c r="E78" s="58"/>
      <c r="F78" s="58"/>
      <c r="G78" s="58"/>
      <c r="H78" s="58"/>
      <c r="I78" s="163"/>
      <c r="J78" s="58"/>
      <c r="K78" s="58"/>
      <c r="L78" s="56"/>
    </row>
    <row r="79" spans="2:12" s="1" customFormat="1" ht="18" customHeight="1">
      <c r="B79" s="36"/>
      <c r="C79" s="60" t="s">
        <v>24</v>
      </c>
      <c r="D79" s="58"/>
      <c r="E79" s="58"/>
      <c r="F79" s="164" t="str">
        <f>F12</f>
        <v>K Náklí 404, 257 41 Týnec nad Sázavou</v>
      </c>
      <c r="G79" s="58"/>
      <c r="H79" s="58"/>
      <c r="I79" s="165" t="s">
        <v>26</v>
      </c>
      <c r="J79" s="68" t="str">
        <f>IF(J12="","",J12)</f>
        <v>4.1.2017</v>
      </c>
      <c r="K79" s="58"/>
      <c r="L79" s="56"/>
    </row>
    <row r="80" spans="2:12" s="1" customFormat="1" ht="6.9" customHeight="1">
      <c r="B80" s="36"/>
      <c r="C80" s="58"/>
      <c r="D80" s="58"/>
      <c r="E80" s="58"/>
      <c r="F80" s="58"/>
      <c r="G80" s="58"/>
      <c r="H80" s="58"/>
      <c r="I80" s="163"/>
      <c r="J80" s="58"/>
      <c r="K80" s="58"/>
      <c r="L80" s="56"/>
    </row>
    <row r="81" spans="2:65" s="1" customFormat="1" ht="13.2">
      <c r="B81" s="36"/>
      <c r="C81" s="60" t="s">
        <v>30</v>
      </c>
      <c r="D81" s="58"/>
      <c r="E81" s="58"/>
      <c r="F81" s="164" t="str">
        <f>E15</f>
        <v>Město Týnec nad Sázavou</v>
      </c>
      <c r="G81" s="58"/>
      <c r="H81" s="58"/>
      <c r="I81" s="165" t="s">
        <v>36</v>
      </c>
      <c r="J81" s="164" t="str">
        <f>E21</f>
        <v>Sladký &amp; Partners s.r.o., projektový atelier</v>
      </c>
      <c r="K81" s="58"/>
      <c r="L81" s="56"/>
    </row>
    <row r="82" spans="2:65" s="1" customFormat="1" ht="14.4" customHeight="1">
      <c r="B82" s="36"/>
      <c r="C82" s="60" t="s">
        <v>34</v>
      </c>
      <c r="D82" s="58"/>
      <c r="E82" s="58"/>
      <c r="F82" s="164" t="str">
        <f>IF(E18="","",E18)</f>
        <v/>
      </c>
      <c r="G82" s="58"/>
      <c r="H82" s="58"/>
      <c r="I82" s="163"/>
      <c r="J82" s="58"/>
      <c r="K82" s="58"/>
      <c r="L82" s="56"/>
    </row>
    <row r="83" spans="2:65" s="1" customFormat="1" ht="10.35" customHeight="1">
      <c r="B83" s="36"/>
      <c r="C83" s="58"/>
      <c r="D83" s="58"/>
      <c r="E83" s="58"/>
      <c r="F83" s="58"/>
      <c r="G83" s="58"/>
      <c r="H83" s="58"/>
      <c r="I83" s="163"/>
      <c r="J83" s="58"/>
      <c r="K83" s="58"/>
      <c r="L83" s="56"/>
    </row>
    <row r="84" spans="2:65" s="10" customFormat="1" ht="29.25" customHeight="1">
      <c r="B84" s="166"/>
      <c r="C84" s="167" t="s">
        <v>180</v>
      </c>
      <c r="D84" s="168" t="s">
        <v>60</v>
      </c>
      <c r="E84" s="168" t="s">
        <v>56</v>
      </c>
      <c r="F84" s="168" t="s">
        <v>181</v>
      </c>
      <c r="G84" s="168" t="s">
        <v>182</v>
      </c>
      <c r="H84" s="168" t="s">
        <v>183</v>
      </c>
      <c r="I84" s="169" t="s">
        <v>184</v>
      </c>
      <c r="J84" s="168" t="s">
        <v>166</v>
      </c>
      <c r="K84" s="170" t="s">
        <v>185</v>
      </c>
      <c r="L84" s="171"/>
      <c r="M84" s="77" t="s">
        <v>186</v>
      </c>
      <c r="N84" s="78" t="s">
        <v>45</v>
      </c>
      <c r="O84" s="78" t="s">
        <v>187</v>
      </c>
      <c r="P84" s="78" t="s">
        <v>188</v>
      </c>
      <c r="Q84" s="78" t="s">
        <v>189</v>
      </c>
      <c r="R84" s="78" t="s">
        <v>190</v>
      </c>
      <c r="S84" s="78" t="s">
        <v>191</v>
      </c>
      <c r="T84" s="79" t="s">
        <v>192</v>
      </c>
    </row>
    <row r="85" spans="2:65" s="1" customFormat="1" ht="29.25" customHeight="1">
      <c r="B85" s="36"/>
      <c r="C85" s="83" t="s">
        <v>167</v>
      </c>
      <c r="D85" s="58"/>
      <c r="E85" s="58"/>
      <c r="F85" s="58"/>
      <c r="G85" s="58"/>
      <c r="H85" s="58"/>
      <c r="I85" s="163"/>
      <c r="J85" s="172">
        <f>BK85</f>
        <v>0</v>
      </c>
      <c r="K85" s="58"/>
      <c r="L85" s="56"/>
      <c r="M85" s="80"/>
      <c r="N85" s="81"/>
      <c r="O85" s="81"/>
      <c r="P85" s="173">
        <f>P86+P184</f>
        <v>0</v>
      </c>
      <c r="Q85" s="81"/>
      <c r="R85" s="173">
        <f>R86+R184</f>
        <v>3.4135707399999995</v>
      </c>
      <c r="S85" s="81"/>
      <c r="T85" s="174">
        <f>T86+T184</f>
        <v>6.3502999999999998</v>
      </c>
      <c r="AT85" s="19" t="s">
        <v>74</v>
      </c>
      <c r="AU85" s="19" t="s">
        <v>168</v>
      </c>
      <c r="BK85" s="175">
        <f>BK86+BK184</f>
        <v>0</v>
      </c>
    </row>
    <row r="86" spans="2:65" s="11" customFormat="1" ht="37.35" customHeight="1">
      <c r="B86" s="176"/>
      <c r="C86" s="177"/>
      <c r="D86" s="178" t="s">
        <v>74</v>
      </c>
      <c r="E86" s="179" t="s">
        <v>193</v>
      </c>
      <c r="F86" s="179" t="s">
        <v>194</v>
      </c>
      <c r="G86" s="177"/>
      <c r="H86" s="177"/>
      <c r="I86" s="180"/>
      <c r="J86" s="181">
        <f>BK86</f>
        <v>0</v>
      </c>
      <c r="K86" s="177"/>
      <c r="L86" s="182"/>
      <c r="M86" s="183"/>
      <c r="N86" s="184"/>
      <c r="O86" s="184"/>
      <c r="P86" s="185">
        <f>P87+P108+P114+P141+P179+P181</f>
        <v>0</v>
      </c>
      <c r="Q86" s="184"/>
      <c r="R86" s="185">
        <f>R87+R108+R114+R141+R179+R181</f>
        <v>3.4135707399999995</v>
      </c>
      <c r="S86" s="184"/>
      <c r="T86" s="186">
        <f>T87+T108+T114+T141+T179+T181</f>
        <v>6.3502999999999998</v>
      </c>
      <c r="AR86" s="187" t="s">
        <v>23</v>
      </c>
      <c r="AT86" s="188" t="s">
        <v>74</v>
      </c>
      <c r="AU86" s="188" t="s">
        <v>75</v>
      </c>
      <c r="AY86" s="187" t="s">
        <v>195</v>
      </c>
      <c r="BK86" s="189">
        <f>BK87+BK108+BK114+BK141+BK179+BK181</f>
        <v>0</v>
      </c>
    </row>
    <row r="87" spans="2:65" s="11" customFormat="1" ht="19.95" customHeight="1">
      <c r="B87" s="176"/>
      <c r="C87" s="177"/>
      <c r="D87" s="190" t="s">
        <v>74</v>
      </c>
      <c r="E87" s="191" t="s">
        <v>216</v>
      </c>
      <c r="F87" s="191" t="s">
        <v>338</v>
      </c>
      <c r="G87" s="177"/>
      <c r="H87" s="177"/>
      <c r="I87" s="180"/>
      <c r="J87" s="192">
        <f>BK87</f>
        <v>0</v>
      </c>
      <c r="K87" s="177"/>
      <c r="L87" s="182"/>
      <c r="M87" s="183"/>
      <c r="N87" s="184"/>
      <c r="O87" s="184"/>
      <c r="P87" s="185">
        <f>SUM(P88:P107)</f>
        <v>0</v>
      </c>
      <c r="Q87" s="184"/>
      <c r="R87" s="185">
        <f>SUM(R88:R107)</f>
        <v>1.64516208</v>
      </c>
      <c r="S87" s="184"/>
      <c r="T87" s="186">
        <f>SUM(T88:T107)</f>
        <v>0</v>
      </c>
      <c r="AR87" s="187" t="s">
        <v>23</v>
      </c>
      <c r="AT87" s="188" t="s">
        <v>74</v>
      </c>
      <c r="AU87" s="188" t="s">
        <v>23</v>
      </c>
      <c r="AY87" s="187" t="s">
        <v>195</v>
      </c>
      <c r="BK87" s="189">
        <f>SUM(BK88:BK107)</f>
        <v>0</v>
      </c>
    </row>
    <row r="88" spans="2:65" s="1" customFormat="1" ht="20.399999999999999" customHeight="1">
      <c r="B88" s="36"/>
      <c r="C88" s="193" t="s">
        <v>23</v>
      </c>
      <c r="D88" s="193" t="s">
        <v>198</v>
      </c>
      <c r="E88" s="194" t="s">
        <v>353</v>
      </c>
      <c r="F88" s="195" t="s">
        <v>354</v>
      </c>
      <c r="G88" s="196" t="s">
        <v>231</v>
      </c>
      <c r="H88" s="197">
        <v>0.434</v>
      </c>
      <c r="I88" s="198"/>
      <c r="J88" s="199">
        <f>ROUND(I88*H88,2)</f>
        <v>0</v>
      </c>
      <c r="K88" s="195" t="s">
        <v>223</v>
      </c>
      <c r="L88" s="56"/>
      <c r="M88" s="200" t="s">
        <v>22</v>
      </c>
      <c r="N88" s="201" t="s">
        <v>46</v>
      </c>
      <c r="O88" s="37"/>
      <c r="P88" s="202">
        <f>O88*H88</f>
        <v>0</v>
      </c>
      <c r="Q88" s="202">
        <v>1.94302</v>
      </c>
      <c r="R88" s="202">
        <f>Q88*H88</f>
        <v>0.84327067999999994</v>
      </c>
      <c r="S88" s="202">
        <v>0</v>
      </c>
      <c r="T88" s="203">
        <f>S88*H88</f>
        <v>0</v>
      </c>
      <c r="AR88" s="19" t="s">
        <v>202</v>
      </c>
      <c r="AT88" s="19" t="s">
        <v>198</v>
      </c>
      <c r="AU88" s="19" t="s">
        <v>83</v>
      </c>
      <c r="AY88" s="19" t="s">
        <v>195</v>
      </c>
      <c r="BE88" s="204">
        <f>IF(N88="základní",J88,0)</f>
        <v>0</v>
      </c>
      <c r="BF88" s="204">
        <f>IF(N88="snížená",J88,0)</f>
        <v>0</v>
      </c>
      <c r="BG88" s="204">
        <f>IF(N88="zákl. přenesená",J88,0)</f>
        <v>0</v>
      </c>
      <c r="BH88" s="204">
        <f>IF(N88="sníž. přenesená",J88,0)</f>
        <v>0</v>
      </c>
      <c r="BI88" s="204">
        <f>IF(N88="nulová",J88,0)</f>
        <v>0</v>
      </c>
      <c r="BJ88" s="19" t="s">
        <v>23</v>
      </c>
      <c r="BK88" s="204">
        <f>ROUND(I88*H88,2)</f>
        <v>0</v>
      </c>
      <c r="BL88" s="19" t="s">
        <v>202</v>
      </c>
      <c r="BM88" s="19" t="s">
        <v>1200</v>
      </c>
    </row>
    <row r="89" spans="2:65" s="12" customFormat="1">
      <c r="B89" s="207"/>
      <c r="C89" s="208"/>
      <c r="D89" s="205" t="s">
        <v>210</v>
      </c>
      <c r="E89" s="209" t="s">
        <v>22</v>
      </c>
      <c r="F89" s="210" t="s">
        <v>342</v>
      </c>
      <c r="G89" s="208"/>
      <c r="H89" s="211" t="s">
        <v>22</v>
      </c>
      <c r="I89" s="212"/>
      <c r="J89" s="208"/>
      <c r="K89" s="208"/>
      <c r="L89" s="213"/>
      <c r="M89" s="214"/>
      <c r="N89" s="215"/>
      <c r="O89" s="215"/>
      <c r="P89" s="215"/>
      <c r="Q89" s="215"/>
      <c r="R89" s="215"/>
      <c r="S89" s="215"/>
      <c r="T89" s="216"/>
      <c r="AT89" s="217" t="s">
        <v>210</v>
      </c>
      <c r="AU89" s="217" t="s">
        <v>83</v>
      </c>
      <c r="AV89" s="12" t="s">
        <v>23</v>
      </c>
      <c r="AW89" s="12" t="s">
        <v>38</v>
      </c>
      <c r="AX89" s="12" t="s">
        <v>75</v>
      </c>
      <c r="AY89" s="217" t="s">
        <v>195</v>
      </c>
    </row>
    <row r="90" spans="2:65" s="13" customFormat="1">
      <c r="B90" s="218"/>
      <c r="C90" s="219"/>
      <c r="D90" s="205" t="s">
        <v>210</v>
      </c>
      <c r="E90" s="220" t="s">
        <v>22</v>
      </c>
      <c r="F90" s="221" t="s">
        <v>1201</v>
      </c>
      <c r="G90" s="219"/>
      <c r="H90" s="222">
        <v>0.434</v>
      </c>
      <c r="I90" s="223"/>
      <c r="J90" s="219"/>
      <c r="K90" s="219"/>
      <c r="L90" s="224"/>
      <c r="M90" s="225"/>
      <c r="N90" s="226"/>
      <c r="O90" s="226"/>
      <c r="P90" s="226"/>
      <c r="Q90" s="226"/>
      <c r="R90" s="226"/>
      <c r="S90" s="226"/>
      <c r="T90" s="227"/>
      <c r="AT90" s="228" t="s">
        <v>210</v>
      </c>
      <c r="AU90" s="228" t="s">
        <v>83</v>
      </c>
      <c r="AV90" s="13" t="s">
        <v>83</v>
      </c>
      <c r="AW90" s="13" t="s">
        <v>38</v>
      </c>
      <c r="AX90" s="13" t="s">
        <v>75</v>
      </c>
      <c r="AY90" s="228" t="s">
        <v>195</v>
      </c>
    </row>
    <row r="91" spans="2:65" s="14" customFormat="1">
      <c r="B91" s="229"/>
      <c r="C91" s="230"/>
      <c r="D91" s="205" t="s">
        <v>210</v>
      </c>
      <c r="E91" s="231" t="s">
        <v>22</v>
      </c>
      <c r="F91" s="232" t="s">
        <v>215</v>
      </c>
      <c r="G91" s="230"/>
      <c r="H91" s="233">
        <v>0.434</v>
      </c>
      <c r="I91" s="234"/>
      <c r="J91" s="230"/>
      <c r="K91" s="230"/>
      <c r="L91" s="235"/>
      <c r="M91" s="236"/>
      <c r="N91" s="237"/>
      <c r="O91" s="237"/>
      <c r="P91" s="237"/>
      <c r="Q91" s="237"/>
      <c r="R91" s="237"/>
      <c r="S91" s="237"/>
      <c r="T91" s="238"/>
      <c r="AT91" s="239" t="s">
        <v>210</v>
      </c>
      <c r="AU91" s="239" t="s">
        <v>83</v>
      </c>
      <c r="AV91" s="14" t="s">
        <v>216</v>
      </c>
      <c r="AW91" s="14" t="s">
        <v>38</v>
      </c>
      <c r="AX91" s="14" t="s">
        <v>75</v>
      </c>
      <c r="AY91" s="239" t="s">
        <v>195</v>
      </c>
    </row>
    <row r="92" spans="2:65" s="15" customFormat="1">
      <c r="B92" s="240"/>
      <c r="C92" s="241"/>
      <c r="D92" s="251" t="s">
        <v>210</v>
      </c>
      <c r="E92" s="252" t="s">
        <v>22</v>
      </c>
      <c r="F92" s="253" t="s">
        <v>217</v>
      </c>
      <c r="G92" s="241"/>
      <c r="H92" s="254">
        <v>0.434</v>
      </c>
      <c r="I92" s="245"/>
      <c r="J92" s="241"/>
      <c r="K92" s="241"/>
      <c r="L92" s="246"/>
      <c r="M92" s="247"/>
      <c r="N92" s="248"/>
      <c r="O92" s="248"/>
      <c r="P92" s="248"/>
      <c r="Q92" s="248"/>
      <c r="R92" s="248"/>
      <c r="S92" s="248"/>
      <c r="T92" s="249"/>
      <c r="AT92" s="250" t="s">
        <v>210</v>
      </c>
      <c r="AU92" s="250" t="s">
        <v>83</v>
      </c>
      <c r="AV92" s="15" t="s">
        <v>202</v>
      </c>
      <c r="AW92" s="15" t="s">
        <v>38</v>
      </c>
      <c r="AX92" s="15" t="s">
        <v>23</v>
      </c>
      <c r="AY92" s="250" t="s">
        <v>195</v>
      </c>
    </row>
    <row r="93" spans="2:65" s="1" customFormat="1" ht="28.8" customHeight="1">
      <c r="B93" s="36"/>
      <c r="C93" s="193" t="s">
        <v>83</v>
      </c>
      <c r="D93" s="193" t="s">
        <v>198</v>
      </c>
      <c r="E93" s="194" t="s">
        <v>372</v>
      </c>
      <c r="F93" s="195" t="s">
        <v>373</v>
      </c>
      <c r="G93" s="196" t="s">
        <v>242</v>
      </c>
      <c r="H93" s="197">
        <v>0.26200000000000001</v>
      </c>
      <c r="I93" s="198"/>
      <c r="J93" s="199">
        <f>ROUND(I93*H93,2)</f>
        <v>0</v>
      </c>
      <c r="K93" s="195" t="s">
        <v>223</v>
      </c>
      <c r="L93" s="56"/>
      <c r="M93" s="200" t="s">
        <v>22</v>
      </c>
      <c r="N93" s="201" t="s">
        <v>46</v>
      </c>
      <c r="O93" s="37"/>
      <c r="P93" s="202">
        <f>O93*H93</f>
        <v>0</v>
      </c>
      <c r="Q93" s="202">
        <v>1.0900000000000001</v>
      </c>
      <c r="R93" s="202">
        <f>Q93*H93</f>
        <v>0.28558000000000006</v>
      </c>
      <c r="S93" s="202">
        <v>0</v>
      </c>
      <c r="T93" s="203">
        <f>S93*H93</f>
        <v>0</v>
      </c>
      <c r="AR93" s="19" t="s">
        <v>202</v>
      </c>
      <c r="AT93" s="19" t="s">
        <v>198</v>
      </c>
      <c r="AU93" s="19" t="s">
        <v>83</v>
      </c>
      <c r="AY93" s="19" t="s">
        <v>195</v>
      </c>
      <c r="BE93" s="204">
        <f>IF(N93="základní",J93,0)</f>
        <v>0</v>
      </c>
      <c r="BF93" s="204">
        <f>IF(N93="snížená",J93,0)</f>
        <v>0</v>
      </c>
      <c r="BG93" s="204">
        <f>IF(N93="zákl. přenesená",J93,0)</f>
        <v>0</v>
      </c>
      <c r="BH93" s="204">
        <f>IF(N93="sníž. přenesená",J93,0)</f>
        <v>0</v>
      </c>
      <c r="BI93" s="204">
        <f>IF(N93="nulová",J93,0)</f>
        <v>0</v>
      </c>
      <c r="BJ93" s="19" t="s">
        <v>23</v>
      </c>
      <c r="BK93" s="204">
        <f>ROUND(I93*H93,2)</f>
        <v>0</v>
      </c>
      <c r="BL93" s="19" t="s">
        <v>202</v>
      </c>
      <c r="BM93" s="19" t="s">
        <v>1202</v>
      </c>
    </row>
    <row r="94" spans="2:65" s="12" customFormat="1">
      <c r="B94" s="207"/>
      <c r="C94" s="208"/>
      <c r="D94" s="205" t="s">
        <v>210</v>
      </c>
      <c r="E94" s="209" t="s">
        <v>22</v>
      </c>
      <c r="F94" s="210" t="s">
        <v>342</v>
      </c>
      <c r="G94" s="208"/>
      <c r="H94" s="211" t="s">
        <v>22</v>
      </c>
      <c r="I94" s="212"/>
      <c r="J94" s="208"/>
      <c r="K94" s="208"/>
      <c r="L94" s="213"/>
      <c r="M94" s="214"/>
      <c r="N94" s="215"/>
      <c r="O94" s="215"/>
      <c r="P94" s="215"/>
      <c r="Q94" s="215"/>
      <c r="R94" s="215"/>
      <c r="S94" s="215"/>
      <c r="T94" s="216"/>
      <c r="AT94" s="217" t="s">
        <v>210</v>
      </c>
      <c r="AU94" s="217" t="s">
        <v>83</v>
      </c>
      <c r="AV94" s="12" t="s">
        <v>23</v>
      </c>
      <c r="AW94" s="12" t="s">
        <v>38</v>
      </c>
      <c r="AX94" s="12" t="s">
        <v>75</v>
      </c>
      <c r="AY94" s="217" t="s">
        <v>195</v>
      </c>
    </row>
    <row r="95" spans="2:65" s="13" customFormat="1">
      <c r="B95" s="218"/>
      <c r="C95" s="219"/>
      <c r="D95" s="205" t="s">
        <v>210</v>
      </c>
      <c r="E95" s="220" t="s">
        <v>22</v>
      </c>
      <c r="F95" s="221" t="s">
        <v>1203</v>
      </c>
      <c r="G95" s="219"/>
      <c r="H95" s="222">
        <v>0.26200000000000001</v>
      </c>
      <c r="I95" s="223"/>
      <c r="J95" s="219"/>
      <c r="K95" s="219"/>
      <c r="L95" s="224"/>
      <c r="M95" s="225"/>
      <c r="N95" s="226"/>
      <c r="O95" s="226"/>
      <c r="P95" s="226"/>
      <c r="Q95" s="226"/>
      <c r="R95" s="226"/>
      <c r="S95" s="226"/>
      <c r="T95" s="227"/>
      <c r="AT95" s="228" t="s">
        <v>210</v>
      </c>
      <c r="AU95" s="228" t="s">
        <v>83</v>
      </c>
      <c r="AV95" s="13" t="s">
        <v>83</v>
      </c>
      <c r="AW95" s="13" t="s">
        <v>38</v>
      </c>
      <c r="AX95" s="13" t="s">
        <v>75</v>
      </c>
      <c r="AY95" s="228" t="s">
        <v>195</v>
      </c>
    </row>
    <row r="96" spans="2:65" s="14" customFormat="1">
      <c r="B96" s="229"/>
      <c r="C96" s="230"/>
      <c r="D96" s="205" t="s">
        <v>210</v>
      </c>
      <c r="E96" s="231" t="s">
        <v>22</v>
      </c>
      <c r="F96" s="232" t="s">
        <v>215</v>
      </c>
      <c r="G96" s="230"/>
      <c r="H96" s="233">
        <v>0.26200000000000001</v>
      </c>
      <c r="I96" s="234"/>
      <c r="J96" s="230"/>
      <c r="K96" s="230"/>
      <c r="L96" s="235"/>
      <c r="M96" s="236"/>
      <c r="N96" s="237"/>
      <c r="O96" s="237"/>
      <c r="P96" s="237"/>
      <c r="Q96" s="237"/>
      <c r="R96" s="237"/>
      <c r="S96" s="237"/>
      <c r="T96" s="238"/>
      <c r="AT96" s="239" t="s">
        <v>210</v>
      </c>
      <c r="AU96" s="239" t="s">
        <v>83</v>
      </c>
      <c r="AV96" s="14" t="s">
        <v>216</v>
      </c>
      <c r="AW96" s="14" t="s">
        <v>38</v>
      </c>
      <c r="AX96" s="14" t="s">
        <v>75</v>
      </c>
      <c r="AY96" s="239" t="s">
        <v>195</v>
      </c>
    </row>
    <row r="97" spans="2:65" s="15" customFormat="1">
      <c r="B97" s="240"/>
      <c r="C97" s="241"/>
      <c r="D97" s="251" t="s">
        <v>210</v>
      </c>
      <c r="E97" s="252" t="s">
        <v>22</v>
      </c>
      <c r="F97" s="253" t="s">
        <v>217</v>
      </c>
      <c r="G97" s="241"/>
      <c r="H97" s="254">
        <v>0.26200000000000001</v>
      </c>
      <c r="I97" s="245"/>
      <c r="J97" s="241"/>
      <c r="K97" s="241"/>
      <c r="L97" s="246"/>
      <c r="M97" s="247"/>
      <c r="N97" s="248"/>
      <c r="O97" s="248"/>
      <c r="P97" s="248"/>
      <c r="Q97" s="248"/>
      <c r="R97" s="248"/>
      <c r="S97" s="248"/>
      <c r="T97" s="249"/>
      <c r="AT97" s="250" t="s">
        <v>210</v>
      </c>
      <c r="AU97" s="250" t="s">
        <v>83</v>
      </c>
      <c r="AV97" s="15" t="s">
        <v>202</v>
      </c>
      <c r="AW97" s="15" t="s">
        <v>38</v>
      </c>
      <c r="AX97" s="15" t="s">
        <v>23</v>
      </c>
      <c r="AY97" s="250" t="s">
        <v>195</v>
      </c>
    </row>
    <row r="98" spans="2:65" s="1" customFormat="1" ht="28.8" customHeight="1">
      <c r="B98" s="36"/>
      <c r="C98" s="193" t="s">
        <v>216</v>
      </c>
      <c r="D98" s="193" t="s">
        <v>198</v>
      </c>
      <c r="E98" s="194" t="s">
        <v>396</v>
      </c>
      <c r="F98" s="195" t="s">
        <v>397</v>
      </c>
      <c r="G98" s="196" t="s">
        <v>222</v>
      </c>
      <c r="H98" s="197">
        <v>0.86399999999999999</v>
      </c>
      <c r="I98" s="198"/>
      <c r="J98" s="199">
        <f>ROUND(I98*H98,2)</f>
        <v>0</v>
      </c>
      <c r="K98" s="195" t="s">
        <v>223</v>
      </c>
      <c r="L98" s="56"/>
      <c r="M98" s="200" t="s">
        <v>22</v>
      </c>
      <c r="N98" s="201" t="s">
        <v>46</v>
      </c>
      <c r="O98" s="37"/>
      <c r="P98" s="202">
        <f>O98*H98</f>
        <v>0</v>
      </c>
      <c r="Q98" s="202">
        <v>0.17818000000000001</v>
      </c>
      <c r="R98" s="202">
        <f>Q98*H98</f>
        <v>0.15394752</v>
      </c>
      <c r="S98" s="202">
        <v>0</v>
      </c>
      <c r="T98" s="203">
        <f>S98*H98</f>
        <v>0</v>
      </c>
      <c r="AR98" s="19" t="s">
        <v>202</v>
      </c>
      <c r="AT98" s="19" t="s">
        <v>198</v>
      </c>
      <c r="AU98" s="19" t="s">
        <v>83</v>
      </c>
      <c r="AY98" s="19" t="s">
        <v>195</v>
      </c>
      <c r="BE98" s="204">
        <f>IF(N98="základní",J98,0)</f>
        <v>0</v>
      </c>
      <c r="BF98" s="204">
        <f>IF(N98="snížená",J98,0)</f>
        <v>0</v>
      </c>
      <c r="BG98" s="204">
        <f>IF(N98="zákl. přenesená",J98,0)</f>
        <v>0</v>
      </c>
      <c r="BH98" s="204">
        <f>IF(N98="sníž. přenesená",J98,0)</f>
        <v>0</v>
      </c>
      <c r="BI98" s="204">
        <f>IF(N98="nulová",J98,0)</f>
        <v>0</v>
      </c>
      <c r="BJ98" s="19" t="s">
        <v>23</v>
      </c>
      <c r="BK98" s="204">
        <f>ROUND(I98*H98,2)</f>
        <v>0</v>
      </c>
      <c r="BL98" s="19" t="s">
        <v>202</v>
      </c>
      <c r="BM98" s="19" t="s">
        <v>1204</v>
      </c>
    </row>
    <row r="99" spans="2:65" s="12" customFormat="1">
      <c r="B99" s="207"/>
      <c r="C99" s="208"/>
      <c r="D99" s="205" t="s">
        <v>210</v>
      </c>
      <c r="E99" s="209" t="s">
        <v>22</v>
      </c>
      <c r="F99" s="210" t="s">
        <v>342</v>
      </c>
      <c r="G99" s="208"/>
      <c r="H99" s="211" t="s">
        <v>22</v>
      </c>
      <c r="I99" s="212"/>
      <c r="J99" s="208"/>
      <c r="K99" s="208"/>
      <c r="L99" s="213"/>
      <c r="M99" s="214"/>
      <c r="N99" s="215"/>
      <c r="O99" s="215"/>
      <c r="P99" s="215"/>
      <c r="Q99" s="215"/>
      <c r="R99" s="215"/>
      <c r="S99" s="215"/>
      <c r="T99" s="216"/>
      <c r="AT99" s="217" t="s">
        <v>210</v>
      </c>
      <c r="AU99" s="217" t="s">
        <v>83</v>
      </c>
      <c r="AV99" s="12" t="s">
        <v>23</v>
      </c>
      <c r="AW99" s="12" t="s">
        <v>38</v>
      </c>
      <c r="AX99" s="12" t="s">
        <v>75</v>
      </c>
      <c r="AY99" s="217" t="s">
        <v>195</v>
      </c>
    </row>
    <row r="100" spans="2:65" s="13" customFormat="1">
      <c r="B100" s="218"/>
      <c r="C100" s="219"/>
      <c r="D100" s="205" t="s">
        <v>210</v>
      </c>
      <c r="E100" s="220" t="s">
        <v>22</v>
      </c>
      <c r="F100" s="221" t="s">
        <v>1205</v>
      </c>
      <c r="G100" s="219"/>
      <c r="H100" s="222">
        <v>0.86399999999999999</v>
      </c>
      <c r="I100" s="223"/>
      <c r="J100" s="219"/>
      <c r="K100" s="219"/>
      <c r="L100" s="224"/>
      <c r="M100" s="225"/>
      <c r="N100" s="226"/>
      <c r="O100" s="226"/>
      <c r="P100" s="226"/>
      <c r="Q100" s="226"/>
      <c r="R100" s="226"/>
      <c r="S100" s="226"/>
      <c r="T100" s="227"/>
      <c r="AT100" s="228" t="s">
        <v>210</v>
      </c>
      <c r="AU100" s="228" t="s">
        <v>83</v>
      </c>
      <c r="AV100" s="13" t="s">
        <v>83</v>
      </c>
      <c r="AW100" s="13" t="s">
        <v>38</v>
      </c>
      <c r="AX100" s="13" t="s">
        <v>75</v>
      </c>
      <c r="AY100" s="228" t="s">
        <v>195</v>
      </c>
    </row>
    <row r="101" spans="2:65" s="14" customFormat="1">
      <c r="B101" s="229"/>
      <c r="C101" s="230"/>
      <c r="D101" s="205" t="s">
        <v>210</v>
      </c>
      <c r="E101" s="231" t="s">
        <v>22</v>
      </c>
      <c r="F101" s="232" t="s">
        <v>215</v>
      </c>
      <c r="G101" s="230"/>
      <c r="H101" s="233">
        <v>0.86399999999999999</v>
      </c>
      <c r="I101" s="234"/>
      <c r="J101" s="230"/>
      <c r="K101" s="230"/>
      <c r="L101" s="235"/>
      <c r="M101" s="236"/>
      <c r="N101" s="237"/>
      <c r="O101" s="237"/>
      <c r="P101" s="237"/>
      <c r="Q101" s="237"/>
      <c r="R101" s="237"/>
      <c r="S101" s="237"/>
      <c r="T101" s="238"/>
      <c r="AT101" s="239" t="s">
        <v>210</v>
      </c>
      <c r="AU101" s="239" t="s">
        <v>83</v>
      </c>
      <c r="AV101" s="14" t="s">
        <v>216</v>
      </c>
      <c r="AW101" s="14" t="s">
        <v>38</v>
      </c>
      <c r="AX101" s="14" t="s">
        <v>75</v>
      </c>
      <c r="AY101" s="239" t="s">
        <v>195</v>
      </c>
    </row>
    <row r="102" spans="2:65" s="15" customFormat="1">
      <c r="B102" s="240"/>
      <c r="C102" s="241"/>
      <c r="D102" s="251" t="s">
        <v>210</v>
      </c>
      <c r="E102" s="252" t="s">
        <v>22</v>
      </c>
      <c r="F102" s="253" t="s">
        <v>217</v>
      </c>
      <c r="G102" s="241"/>
      <c r="H102" s="254">
        <v>0.86399999999999999</v>
      </c>
      <c r="I102" s="245"/>
      <c r="J102" s="241"/>
      <c r="K102" s="241"/>
      <c r="L102" s="246"/>
      <c r="M102" s="247"/>
      <c r="N102" s="248"/>
      <c r="O102" s="248"/>
      <c r="P102" s="248"/>
      <c r="Q102" s="248"/>
      <c r="R102" s="248"/>
      <c r="S102" s="248"/>
      <c r="T102" s="249"/>
      <c r="AT102" s="250" t="s">
        <v>210</v>
      </c>
      <c r="AU102" s="250" t="s">
        <v>83</v>
      </c>
      <c r="AV102" s="15" t="s">
        <v>202</v>
      </c>
      <c r="AW102" s="15" t="s">
        <v>38</v>
      </c>
      <c r="AX102" s="15" t="s">
        <v>23</v>
      </c>
      <c r="AY102" s="250" t="s">
        <v>195</v>
      </c>
    </row>
    <row r="103" spans="2:65" s="1" customFormat="1" ht="28.8" customHeight="1">
      <c r="B103" s="36"/>
      <c r="C103" s="193" t="s">
        <v>202</v>
      </c>
      <c r="D103" s="193" t="s">
        <v>198</v>
      </c>
      <c r="E103" s="194" t="s">
        <v>1206</v>
      </c>
      <c r="F103" s="195" t="s">
        <v>1207</v>
      </c>
      <c r="G103" s="196" t="s">
        <v>222</v>
      </c>
      <c r="H103" s="197">
        <v>1.3560000000000001</v>
      </c>
      <c r="I103" s="198"/>
      <c r="J103" s="199">
        <f>ROUND(I103*H103,2)</f>
        <v>0</v>
      </c>
      <c r="K103" s="195" t="s">
        <v>223</v>
      </c>
      <c r="L103" s="56"/>
      <c r="M103" s="200" t="s">
        <v>22</v>
      </c>
      <c r="N103" s="201" t="s">
        <v>46</v>
      </c>
      <c r="O103" s="37"/>
      <c r="P103" s="202">
        <f>O103*H103</f>
        <v>0</v>
      </c>
      <c r="Q103" s="202">
        <v>0.26723000000000002</v>
      </c>
      <c r="R103" s="202">
        <f>Q103*H103</f>
        <v>0.36236388000000008</v>
      </c>
      <c r="S103" s="202">
        <v>0</v>
      </c>
      <c r="T103" s="203">
        <f>S103*H103</f>
        <v>0</v>
      </c>
      <c r="AR103" s="19" t="s">
        <v>202</v>
      </c>
      <c r="AT103" s="19" t="s">
        <v>198</v>
      </c>
      <c r="AU103" s="19" t="s">
        <v>83</v>
      </c>
      <c r="AY103" s="19" t="s">
        <v>195</v>
      </c>
      <c r="BE103" s="204">
        <f>IF(N103="základní",J103,0)</f>
        <v>0</v>
      </c>
      <c r="BF103" s="204">
        <f>IF(N103="snížená",J103,0)</f>
        <v>0</v>
      </c>
      <c r="BG103" s="204">
        <f>IF(N103="zákl. přenesená",J103,0)</f>
        <v>0</v>
      </c>
      <c r="BH103" s="204">
        <f>IF(N103="sníž. přenesená",J103,0)</f>
        <v>0</v>
      </c>
      <c r="BI103" s="204">
        <f>IF(N103="nulová",J103,0)</f>
        <v>0</v>
      </c>
      <c r="BJ103" s="19" t="s">
        <v>23</v>
      </c>
      <c r="BK103" s="204">
        <f>ROUND(I103*H103,2)</f>
        <v>0</v>
      </c>
      <c r="BL103" s="19" t="s">
        <v>202</v>
      </c>
      <c r="BM103" s="19" t="s">
        <v>1208</v>
      </c>
    </row>
    <row r="104" spans="2:65" s="12" customFormat="1">
      <c r="B104" s="207"/>
      <c r="C104" s="208"/>
      <c r="D104" s="205" t="s">
        <v>210</v>
      </c>
      <c r="E104" s="209" t="s">
        <v>22</v>
      </c>
      <c r="F104" s="210" t="s">
        <v>342</v>
      </c>
      <c r="G104" s="208"/>
      <c r="H104" s="211" t="s">
        <v>22</v>
      </c>
      <c r="I104" s="212"/>
      <c r="J104" s="208"/>
      <c r="K104" s="208"/>
      <c r="L104" s="213"/>
      <c r="M104" s="214"/>
      <c r="N104" s="215"/>
      <c r="O104" s="215"/>
      <c r="P104" s="215"/>
      <c r="Q104" s="215"/>
      <c r="R104" s="215"/>
      <c r="S104" s="215"/>
      <c r="T104" s="216"/>
      <c r="AT104" s="217" t="s">
        <v>210</v>
      </c>
      <c r="AU104" s="217" t="s">
        <v>83</v>
      </c>
      <c r="AV104" s="12" t="s">
        <v>23</v>
      </c>
      <c r="AW104" s="12" t="s">
        <v>38</v>
      </c>
      <c r="AX104" s="12" t="s">
        <v>75</v>
      </c>
      <c r="AY104" s="217" t="s">
        <v>195</v>
      </c>
    </row>
    <row r="105" spans="2:65" s="13" customFormat="1">
      <c r="B105" s="218"/>
      <c r="C105" s="219"/>
      <c r="D105" s="205" t="s">
        <v>210</v>
      </c>
      <c r="E105" s="220" t="s">
        <v>22</v>
      </c>
      <c r="F105" s="221" t="s">
        <v>1209</v>
      </c>
      <c r="G105" s="219"/>
      <c r="H105" s="222">
        <v>1.3560000000000001</v>
      </c>
      <c r="I105" s="223"/>
      <c r="J105" s="219"/>
      <c r="K105" s="219"/>
      <c r="L105" s="224"/>
      <c r="M105" s="225"/>
      <c r="N105" s="226"/>
      <c r="O105" s="226"/>
      <c r="P105" s="226"/>
      <c r="Q105" s="226"/>
      <c r="R105" s="226"/>
      <c r="S105" s="226"/>
      <c r="T105" s="227"/>
      <c r="AT105" s="228" t="s">
        <v>210</v>
      </c>
      <c r="AU105" s="228" t="s">
        <v>83</v>
      </c>
      <c r="AV105" s="13" t="s">
        <v>83</v>
      </c>
      <c r="AW105" s="13" t="s">
        <v>38</v>
      </c>
      <c r="AX105" s="13" t="s">
        <v>75</v>
      </c>
      <c r="AY105" s="228" t="s">
        <v>195</v>
      </c>
    </row>
    <row r="106" spans="2:65" s="14" customFormat="1">
      <c r="B106" s="229"/>
      <c r="C106" s="230"/>
      <c r="D106" s="205" t="s">
        <v>210</v>
      </c>
      <c r="E106" s="231" t="s">
        <v>22</v>
      </c>
      <c r="F106" s="232" t="s">
        <v>215</v>
      </c>
      <c r="G106" s="230"/>
      <c r="H106" s="233">
        <v>1.3560000000000001</v>
      </c>
      <c r="I106" s="234"/>
      <c r="J106" s="230"/>
      <c r="K106" s="230"/>
      <c r="L106" s="235"/>
      <c r="M106" s="236"/>
      <c r="N106" s="237"/>
      <c r="O106" s="237"/>
      <c r="P106" s="237"/>
      <c r="Q106" s="237"/>
      <c r="R106" s="237"/>
      <c r="S106" s="237"/>
      <c r="T106" s="238"/>
      <c r="AT106" s="239" t="s">
        <v>210</v>
      </c>
      <c r="AU106" s="239" t="s">
        <v>83</v>
      </c>
      <c r="AV106" s="14" t="s">
        <v>216</v>
      </c>
      <c r="AW106" s="14" t="s">
        <v>38</v>
      </c>
      <c r="AX106" s="14" t="s">
        <v>75</v>
      </c>
      <c r="AY106" s="239" t="s">
        <v>195</v>
      </c>
    </row>
    <row r="107" spans="2:65" s="15" customFormat="1">
      <c r="B107" s="240"/>
      <c r="C107" s="241"/>
      <c r="D107" s="205" t="s">
        <v>210</v>
      </c>
      <c r="E107" s="242" t="s">
        <v>22</v>
      </c>
      <c r="F107" s="243" t="s">
        <v>217</v>
      </c>
      <c r="G107" s="241"/>
      <c r="H107" s="244">
        <v>1.3560000000000001</v>
      </c>
      <c r="I107" s="245"/>
      <c r="J107" s="241"/>
      <c r="K107" s="241"/>
      <c r="L107" s="246"/>
      <c r="M107" s="247"/>
      <c r="N107" s="248"/>
      <c r="O107" s="248"/>
      <c r="P107" s="248"/>
      <c r="Q107" s="248"/>
      <c r="R107" s="248"/>
      <c r="S107" s="248"/>
      <c r="T107" s="249"/>
      <c r="AT107" s="250" t="s">
        <v>210</v>
      </c>
      <c r="AU107" s="250" t="s">
        <v>83</v>
      </c>
      <c r="AV107" s="15" t="s">
        <v>202</v>
      </c>
      <c r="AW107" s="15" t="s">
        <v>38</v>
      </c>
      <c r="AX107" s="15" t="s">
        <v>23</v>
      </c>
      <c r="AY107" s="250" t="s">
        <v>195</v>
      </c>
    </row>
    <row r="108" spans="2:65" s="11" customFormat="1" ht="29.85" customHeight="1">
      <c r="B108" s="176"/>
      <c r="C108" s="177"/>
      <c r="D108" s="190" t="s">
        <v>74</v>
      </c>
      <c r="E108" s="191" t="s">
        <v>202</v>
      </c>
      <c r="F108" s="191" t="s">
        <v>406</v>
      </c>
      <c r="G108" s="177"/>
      <c r="H108" s="177"/>
      <c r="I108" s="180"/>
      <c r="J108" s="192">
        <f>BK108</f>
        <v>0</v>
      </c>
      <c r="K108" s="177"/>
      <c r="L108" s="182"/>
      <c r="M108" s="183"/>
      <c r="N108" s="184"/>
      <c r="O108" s="184"/>
      <c r="P108" s="185">
        <f>SUM(P109:P113)</f>
        <v>0</v>
      </c>
      <c r="Q108" s="184"/>
      <c r="R108" s="185">
        <f>SUM(R109:R113)</f>
        <v>0.70799999999999996</v>
      </c>
      <c r="S108" s="184"/>
      <c r="T108" s="186">
        <f>SUM(T109:T113)</f>
        <v>0</v>
      </c>
      <c r="AR108" s="187" t="s">
        <v>23</v>
      </c>
      <c r="AT108" s="188" t="s">
        <v>74</v>
      </c>
      <c r="AU108" s="188" t="s">
        <v>23</v>
      </c>
      <c r="AY108" s="187" t="s">
        <v>195</v>
      </c>
      <c r="BK108" s="189">
        <f>SUM(BK109:BK113)</f>
        <v>0</v>
      </c>
    </row>
    <row r="109" spans="2:65" s="1" customFormat="1" ht="28.8" customHeight="1">
      <c r="B109" s="36"/>
      <c r="C109" s="193" t="s">
        <v>239</v>
      </c>
      <c r="D109" s="193" t="s">
        <v>198</v>
      </c>
      <c r="E109" s="194" t="s">
        <v>407</v>
      </c>
      <c r="F109" s="195" t="s">
        <v>408</v>
      </c>
      <c r="G109" s="196" t="s">
        <v>201</v>
      </c>
      <c r="H109" s="197">
        <v>12</v>
      </c>
      <c r="I109" s="198"/>
      <c r="J109" s="199">
        <f>ROUND(I109*H109,2)</f>
        <v>0</v>
      </c>
      <c r="K109" s="195" t="s">
        <v>223</v>
      </c>
      <c r="L109" s="56"/>
      <c r="M109" s="200" t="s">
        <v>22</v>
      </c>
      <c r="N109" s="201" t="s">
        <v>46</v>
      </c>
      <c r="O109" s="37"/>
      <c r="P109" s="202">
        <f>O109*H109</f>
        <v>0</v>
      </c>
      <c r="Q109" s="202">
        <v>5.8999999999999997E-2</v>
      </c>
      <c r="R109" s="202">
        <f>Q109*H109</f>
        <v>0.70799999999999996</v>
      </c>
      <c r="S109" s="202">
        <v>0</v>
      </c>
      <c r="T109" s="203">
        <f>S109*H109</f>
        <v>0</v>
      </c>
      <c r="AR109" s="19" t="s">
        <v>202</v>
      </c>
      <c r="AT109" s="19" t="s">
        <v>198</v>
      </c>
      <c r="AU109" s="19" t="s">
        <v>83</v>
      </c>
      <c r="AY109" s="19" t="s">
        <v>195</v>
      </c>
      <c r="BE109" s="204">
        <f>IF(N109="základní",J109,0)</f>
        <v>0</v>
      </c>
      <c r="BF109" s="204">
        <f>IF(N109="snížená",J109,0)</f>
        <v>0</v>
      </c>
      <c r="BG109" s="204">
        <f>IF(N109="zákl. přenesená",J109,0)</f>
        <v>0</v>
      </c>
      <c r="BH109" s="204">
        <f>IF(N109="sníž. přenesená",J109,0)</f>
        <v>0</v>
      </c>
      <c r="BI109" s="204">
        <f>IF(N109="nulová",J109,0)</f>
        <v>0</v>
      </c>
      <c r="BJ109" s="19" t="s">
        <v>23</v>
      </c>
      <c r="BK109" s="204">
        <f>ROUND(I109*H109,2)</f>
        <v>0</v>
      </c>
      <c r="BL109" s="19" t="s">
        <v>202</v>
      </c>
      <c r="BM109" s="19" t="s">
        <v>1210</v>
      </c>
    </row>
    <row r="110" spans="2:65" s="12" customFormat="1">
      <c r="B110" s="207"/>
      <c r="C110" s="208"/>
      <c r="D110" s="205" t="s">
        <v>210</v>
      </c>
      <c r="E110" s="209" t="s">
        <v>22</v>
      </c>
      <c r="F110" s="210" t="s">
        <v>342</v>
      </c>
      <c r="G110" s="208"/>
      <c r="H110" s="211" t="s">
        <v>22</v>
      </c>
      <c r="I110" s="212"/>
      <c r="J110" s="208"/>
      <c r="K110" s="208"/>
      <c r="L110" s="213"/>
      <c r="M110" s="214"/>
      <c r="N110" s="215"/>
      <c r="O110" s="215"/>
      <c r="P110" s="215"/>
      <c r="Q110" s="215"/>
      <c r="R110" s="215"/>
      <c r="S110" s="215"/>
      <c r="T110" s="216"/>
      <c r="AT110" s="217" t="s">
        <v>210</v>
      </c>
      <c r="AU110" s="217" t="s">
        <v>83</v>
      </c>
      <c r="AV110" s="12" t="s">
        <v>23</v>
      </c>
      <c r="AW110" s="12" t="s">
        <v>38</v>
      </c>
      <c r="AX110" s="12" t="s">
        <v>75</v>
      </c>
      <c r="AY110" s="217" t="s">
        <v>195</v>
      </c>
    </row>
    <row r="111" spans="2:65" s="13" customFormat="1">
      <c r="B111" s="218"/>
      <c r="C111" s="219"/>
      <c r="D111" s="205" t="s">
        <v>210</v>
      </c>
      <c r="E111" s="220" t="s">
        <v>22</v>
      </c>
      <c r="F111" s="221" t="s">
        <v>1211</v>
      </c>
      <c r="G111" s="219"/>
      <c r="H111" s="222">
        <v>12</v>
      </c>
      <c r="I111" s="223"/>
      <c r="J111" s="219"/>
      <c r="K111" s="219"/>
      <c r="L111" s="224"/>
      <c r="M111" s="225"/>
      <c r="N111" s="226"/>
      <c r="O111" s="226"/>
      <c r="P111" s="226"/>
      <c r="Q111" s="226"/>
      <c r="R111" s="226"/>
      <c r="S111" s="226"/>
      <c r="T111" s="227"/>
      <c r="AT111" s="228" t="s">
        <v>210</v>
      </c>
      <c r="AU111" s="228" t="s">
        <v>83</v>
      </c>
      <c r="AV111" s="13" t="s">
        <v>83</v>
      </c>
      <c r="AW111" s="13" t="s">
        <v>38</v>
      </c>
      <c r="AX111" s="13" t="s">
        <v>75</v>
      </c>
      <c r="AY111" s="228" t="s">
        <v>195</v>
      </c>
    </row>
    <row r="112" spans="2:65" s="14" customFormat="1">
      <c r="B112" s="229"/>
      <c r="C112" s="230"/>
      <c r="D112" s="205" t="s">
        <v>210</v>
      </c>
      <c r="E112" s="231" t="s">
        <v>22</v>
      </c>
      <c r="F112" s="232" t="s">
        <v>215</v>
      </c>
      <c r="G112" s="230"/>
      <c r="H112" s="233">
        <v>12</v>
      </c>
      <c r="I112" s="234"/>
      <c r="J112" s="230"/>
      <c r="K112" s="230"/>
      <c r="L112" s="235"/>
      <c r="M112" s="236"/>
      <c r="N112" s="237"/>
      <c r="O112" s="237"/>
      <c r="P112" s="237"/>
      <c r="Q112" s="237"/>
      <c r="R112" s="237"/>
      <c r="S112" s="237"/>
      <c r="T112" s="238"/>
      <c r="AT112" s="239" t="s">
        <v>210</v>
      </c>
      <c r="AU112" s="239" t="s">
        <v>83</v>
      </c>
      <c r="AV112" s="14" t="s">
        <v>216</v>
      </c>
      <c r="AW112" s="14" t="s">
        <v>38</v>
      </c>
      <c r="AX112" s="14" t="s">
        <v>75</v>
      </c>
      <c r="AY112" s="239" t="s">
        <v>195</v>
      </c>
    </row>
    <row r="113" spans="2:65" s="15" customFormat="1">
      <c r="B113" s="240"/>
      <c r="C113" s="241"/>
      <c r="D113" s="205" t="s">
        <v>210</v>
      </c>
      <c r="E113" s="242" t="s">
        <v>22</v>
      </c>
      <c r="F113" s="243" t="s">
        <v>217</v>
      </c>
      <c r="G113" s="241"/>
      <c r="H113" s="244">
        <v>12</v>
      </c>
      <c r="I113" s="245"/>
      <c r="J113" s="241"/>
      <c r="K113" s="241"/>
      <c r="L113" s="246"/>
      <c r="M113" s="247"/>
      <c r="N113" s="248"/>
      <c r="O113" s="248"/>
      <c r="P113" s="248"/>
      <c r="Q113" s="248"/>
      <c r="R113" s="248"/>
      <c r="S113" s="248"/>
      <c r="T113" s="249"/>
      <c r="AT113" s="250" t="s">
        <v>210</v>
      </c>
      <c r="AU113" s="250" t="s">
        <v>83</v>
      </c>
      <c r="AV113" s="15" t="s">
        <v>202</v>
      </c>
      <c r="AW113" s="15" t="s">
        <v>38</v>
      </c>
      <c r="AX113" s="15" t="s">
        <v>23</v>
      </c>
      <c r="AY113" s="250" t="s">
        <v>195</v>
      </c>
    </row>
    <row r="114" spans="2:65" s="11" customFormat="1" ht="29.85" customHeight="1">
      <c r="B114" s="176"/>
      <c r="C114" s="177"/>
      <c r="D114" s="190" t="s">
        <v>74</v>
      </c>
      <c r="E114" s="191" t="s">
        <v>196</v>
      </c>
      <c r="F114" s="191" t="s">
        <v>197</v>
      </c>
      <c r="G114" s="177"/>
      <c r="H114" s="177"/>
      <c r="I114" s="180"/>
      <c r="J114" s="192">
        <f>BK114</f>
        <v>0</v>
      </c>
      <c r="K114" s="177"/>
      <c r="L114" s="182"/>
      <c r="M114" s="183"/>
      <c r="N114" s="184"/>
      <c r="O114" s="184"/>
      <c r="P114" s="185">
        <f>SUM(P115:P140)</f>
        <v>0</v>
      </c>
      <c r="Q114" s="184"/>
      <c r="R114" s="185">
        <f>SUM(R115:R140)</f>
        <v>0.42455666000000003</v>
      </c>
      <c r="S114" s="184"/>
      <c r="T114" s="186">
        <f>SUM(T115:T140)</f>
        <v>0</v>
      </c>
      <c r="AR114" s="187" t="s">
        <v>23</v>
      </c>
      <c r="AT114" s="188" t="s">
        <v>74</v>
      </c>
      <c r="AU114" s="188" t="s">
        <v>23</v>
      </c>
      <c r="AY114" s="187" t="s">
        <v>195</v>
      </c>
      <c r="BK114" s="189">
        <f>SUM(BK115:BK140)</f>
        <v>0</v>
      </c>
    </row>
    <row r="115" spans="2:65" s="1" customFormat="1" ht="28.8" customHeight="1">
      <c r="B115" s="36"/>
      <c r="C115" s="193" t="s">
        <v>196</v>
      </c>
      <c r="D115" s="193" t="s">
        <v>198</v>
      </c>
      <c r="E115" s="194" t="s">
        <v>1212</v>
      </c>
      <c r="F115" s="195" t="s">
        <v>1213</v>
      </c>
      <c r="G115" s="196" t="s">
        <v>201</v>
      </c>
      <c r="H115" s="197">
        <v>1</v>
      </c>
      <c r="I115" s="198"/>
      <c r="J115" s="199">
        <f>ROUND(I115*H115,2)</f>
        <v>0</v>
      </c>
      <c r="K115" s="195" t="s">
        <v>223</v>
      </c>
      <c r="L115" s="56"/>
      <c r="M115" s="200" t="s">
        <v>22</v>
      </c>
      <c r="N115" s="201" t="s">
        <v>46</v>
      </c>
      <c r="O115" s="37"/>
      <c r="P115" s="202">
        <f>O115*H115</f>
        <v>0</v>
      </c>
      <c r="Q115" s="202">
        <v>0.1575</v>
      </c>
      <c r="R115" s="202">
        <f>Q115*H115</f>
        <v>0.1575</v>
      </c>
      <c r="S115" s="202">
        <v>0</v>
      </c>
      <c r="T115" s="203">
        <f>S115*H115</f>
        <v>0</v>
      </c>
      <c r="AR115" s="19" t="s">
        <v>202</v>
      </c>
      <c r="AT115" s="19" t="s">
        <v>198</v>
      </c>
      <c r="AU115" s="19" t="s">
        <v>83</v>
      </c>
      <c r="AY115" s="19" t="s">
        <v>195</v>
      </c>
      <c r="BE115" s="204">
        <f>IF(N115="základní",J115,0)</f>
        <v>0</v>
      </c>
      <c r="BF115" s="204">
        <f>IF(N115="snížená",J115,0)</f>
        <v>0</v>
      </c>
      <c r="BG115" s="204">
        <f>IF(N115="zákl. přenesená",J115,0)</f>
        <v>0</v>
      </c>
      <c r="BH115" s="204">
        <f>IF(N115="sníž. přenesená",J115,0)</f>
        <v>0</v>
      </c>
      <c r="BI115" s="204">
        <f>IF(N115="nulová",J115,0)</f>
        <v>0</v>
      </c>
      <c r="BJ115" s="19" t="s">
        <v>23</v>
      </c>
      <c r="BK115" s="204">
        <f>ROUND(I115*H115,2)</f>
        <v>0</v>
      </c>
      <c r="BL115" s="19" t="s">
        <v>202</v>
      </c>
      <c r="BM115" s="19" t="s">
        <v>1214</v>
      </c>
    </row>
    <row r="116" spans="2:65" s="12" customFormat="1">
      <c r="B116" s="207"/>
      <c r="C116" s="208"/>
      <c r="D116" s="205" t="s">
        <v>210</v>
      </c>
      <c r="E116" s="209" t="s">
        <v>22</v>
      </c>
      <c r="F116" s="210" t="s">
        <v>342</v>
      </c>
      <c r="G116" s="208"/>
      <c r="H116" s="211" t="s">
        <v>22</v>
      </c>
      <c r="I116" s="212"/>
      <c r="J116" s="208"/>
      <c r="K116" s="208"/>
      <c r="L116" s="213"/>
      <c r="M116" s="214"/>
      <c r="N116" s="215"/>
      <c r="O116" s="215"/>
      <c r="P116" s="215"/>
      <c r="Q116" s="215"/>
      <c r="R116" s="215"/>
      <c r="S116" s="215"/>
      <c r="T116" s="216"/>
      <c r="AT116" s="217" t="s">
        <v>210</v>
      </c>
      <c r="AU116" s="217" t="s">
        <v>83</v>
      </c>
      <c r="AV116" s="12" t="s">
        <v>23</v>
      </c>
      <c r="AW116" s="12" t="s">
        <v>38</v>
      </c>
      <c r="AX116" s="12" t="s">
        <v>75</v>
      </c>
      <c r="AY116" s="217" t="s">
        <v>195</v>
      </c>
    </row>
    <row r="117" spans="2:65" s="13" customFormat="1">
      <c r="B117" s="218"/>
      <c r="C117" s="219"/>
      <c r="D117" s="205" t="s">
        <v>210</v>
      </c>
      <c r="E117" s="220" t="s">
        <v>22</v>
      </c>
      <c r="F117" s="221" t="s">
        <v>1215</v>
      </c>
      <c r="G117" s="219"/>
      <c r="H117" s="222">
        <v>1</v>
      </c>
      <c r="I117" s="223"/>
      <c r="J117" s="219"/>
      <c r="K117" s="219"/>
      <c r="L117" s="224"/>
      <c r="M117" s="225"/>
      <c r="N117" s="226"/>
      <c r="O117" s="226"/>
      <c r="P117" s="226"/>
      <c r="Q117" s="226"/>
      <c r="R117" s="226"/>
      <c r="S117" s="226"/>
      <c r="T117" s="227"/>
      <c r="AT117" s="228" t="s">
        <v>210</v>
      </c>
      <c r="AU117" s="228" t="s">
        <v>83</v>
      </c>
      <c r="AV117" s="13" t="s">
        <v>83</v>
      </c>
      <c r="AW117" s="13" t="s">
        <v>38</v>
      </c>
      <c r="AX117" s="13" t="s">
        <v>75</v>
      </c>
      <c r="AY117" s="228" t="s">
        <v>195</v>
      </c>
    </row>
    <row r="118" spans="2:65" s="14" customFormat="1">
      <c r="B118" s="229"/>
      <c r="C118" s="230"/>
      <c r="D118" s="205" t="s">
        <v>210</v>
      </c>
      <c r="E118" s="231" t="s">
        <v>22</v>
      </c>
      <c r="F118" s="232" t="s">
        <v>215</v>
      </c>
      <c r="G118" s="230"/>
      <c r="H118" s="233">
        <v>1</v>
      </c>
      <c r="I118" s="234"/>
      <c r="J118" s="230"/>
      <c r="K118" s="230"/>
      <c r="L118" s="235"/>
      <c r="M118" s="236"/>
      <c r="N118" s="237"/>
      <c r="O118" s="237"/>
      <c r="P118" s="237"/>
      <c r="Q118" s="237"/>
      <c r="R118" s="237"/>
      <c r="S118" s="237"/>
      <c r="T118" s="238"/>
      <c r="AT118" s="239" t="s">
        <v>210</v>
      </c>
      <c r="AU118" s="239" t="s">
        <v>83</v>
      </c>
      <c r="AV118" s="14" t="s">
        <v>216</v>
      </c>
      <c r="AW118" s="14" t="s">
        <v>38</v>
      </c>
      <c r="AX118" s="14" t="s">
        <v>75</v>
      </c>
      <c r="AY118" s="239" t="s">
        <v>195</v>
      </c>
    </row>
    <row r="119" spans="2:65" s="15" customFormat="1">
      <c r="B119" s="240"/>
      <c r="C119" s="241"/>
      <c r="D119" s="251" t="s">
        <v>210</v>
      </c>
      <c r="E119" s="252" t="s">
        <v>22</v>
      </c>
      <c r="F119" s="253" t="s">
        <v>217</v>
      </c>
      <c r="G119" s="241"/>
      <c r="H119" s="254">
        <v>1</v>
      </c>
      <c r="I119" s="245"/>
      <c r="J119" s="241"/>
      <c r="K119" s="241"/>
      <c r="L119" s="246"/>
      <c r="M119" s="247"/>
      <c r="N119" s="248"/>
      <c r="O119" s="248"/>
      <c r="P119" s="248"/>
      <c r="Q119" s="248"/>
      <c r="R119" s="248"/>
      <c r="S119" s="248"/>
      <c r="T119" s="249"/>
      <c r="AT119" s="250" t="s">
        <v>210</v>
      </c>
      <c r="AU119" s="250" t="s">
        <v>83</v>
      </c>
      <c r="AV119" s="15" t="s">
        <v>202</v>
      </c>
      <c r="AW119" s="15" t="s">
        <v>38</v>
      </c>
      <c r="AX119" s="15" t="s">
        <v>23</v>
      </c>
      <c r="AY119" s="250" t="s">
        <v>195</v>
      </c>
    </row>
    <row r="120" spans="2:65" s="1" customFormat="1" ht="20.399999999999999" customHeight="1">
      <c r="B120" s="36"/>
      <c r="C120" s="193" t="s">
        <v>255</v>
      </c>
      <c r="D120" s="193" t="s">
        <v>198</v>
      </c>
      <c r="E120" s="194" t="s">
        <v>1216</v>
      </c>
      <c r="F120" s="195" t="s">
        <v>1217</v>
      </c>
      <c r="G120" s="196" t="s">
        <v>222</v>
      </c>
      <c r="H120" s="197">
        <v>2.3170000000000002</v>
      </c>
      <c r="I120" s="198"/>
      <c r="J120" s="199">
        <f>ROUND(I120*H120,2)</f>
        <v>0</v>
      </c>
      <c r="K120" s="195" t="s">
        <v>223</v>
      </c>
      <c r="L120" s="56"/>
      <c r="M120" s="200" t="s">
        <v>22</v>
      </c>
      <c r="N120" s="201" t="s">
        <v>46</v>
      </c>
      <c r="O120" s="37"/>
      <c r="P120" s="202">
        <f>O120*H120</f>
        <v>0</v>
      </c>
      <c r="Q120" s="202">
        <v>3.3579999999999999E-2</v>
      </c>
      <c r="R120" s="202">
        <f>Q120*H120</f>
        <v>7.7804860000000003E-2</v>
      </c>
      <c r="S120" s="202">
        <v>0</v>
      </c>
      <c r="T120" s="203">
        <f>S120*H120</f>
        <v>0</v>
      </c>
      <c r="AR120" s="19" t="s">
        <v>202</v>
      </c>
      <c r="AT120" s="19" t="s">
        <v>198</v>
      </c>
      <c r="AU120" s="19" t="s">
        <v>83</v>
      </c>
      <c r="AY120" s="19" t="s">
        <v>195</v>
      </c>
      <c r="BE120" s="204">
        <f>IF(N120="základní",J120,0)</f>
        <v>0</v>
      </c>
      <c r="BF120" s="204">
        <f>IF(N120="snížená",J120,0)</f>
        <v>0</v>
      </c>
      <c r="BG120" s="204">
        <f>IF(N120="zákl. přenesená",J120,0)</f>
        <v>0</v>
      </c>
      <c r="BH120" s="204">
        <f>IF(N120="sníž. přenesená",J120,0)</f>
        <v>0</v>
      </c>
      <c r="BI120" s="204">
        <f>IF(N120="nulová",J120,0)</f>
        <v>0</v>
      </c>
      <c r="BJ120" s="19" t="s">
        <v>23</v>
      </c>
      <c r="BK120" s="204">
        <f>ROUND(I120*H120,2)</f>
        <v>0</v>
      </c>
      <c r="BL120" s="19" t="s">
        <v>202</v>
      </c>
      <c r="BM120" s="19" t="s">
        <v>1218</v>
      </c>
    </row>
    <row r="121" spans="2:65" s="12" customFormat="1">
      <c r="B121" s="207"/>
      <c r="C121" s="208"/>
      <c r="D121" s="205" t="s">
        <v>210</v>
      </c>
      <c r="E121" s="209" t="s">
        <v>22</v>
      </c>
      <c r="F121" s="210" t="s">
        <v>342</v>
      </c>
      <c r="G121" s="208"/>
      <c r="H121" s="211" t="s">
        <v>22</v>
      </c>
      <c r="I121" s="212"/>
      <c r="J121" s="208"/>
      <c r="K121" s="208"/>
      <c r="L121" s="213"/>
      <c r="M121" s="214"/>
      <c r="N121" s="215"/>
      <c r="O121" s="215"/>
      <c r="P121" s="215"/>
      <c r="Q121" s="215"/>
      <c r="R121" s="215"/>
      <c r="S121" s="215"/>
      <c r="T121" s="216"/>
      <c r="AT121" s="217" t="s">
        <v>210</v>
      </c>
      <c r="AU121" s="217" t="s">
        <v>83</v>
      </c>
      <c r="AV121" s="12" t="s">
        <v>23</v>
      </c>
      <c r="AW121" s="12" t="s">
        <v>38</v>
      </c>
      <c r="AX121" s="12" t="s">
        <v>75</v>
      </c>
      <c r="AY121" s="217" t="s">
        <v>195</v>
      </c>
    </row>
    <row r="122" spans="2:65" s="13" customFormat="1">
      <c r="B122" s="218"/>
      <c r="C122" s="219"/>
      <c r="D122" s="205" t="s">
        <v>210</v>
      </c>
      <c r="E122" s="220" t="s">
        <v>22</v>
      </c>
      <c r="F122" s="221" t="s">
        <v>1219</v>
      </c>
      <c r="G122" s="219"/>
      <c r="H122" s="222">
        <v>2.3170000000000002</v>
      </c>
      <c r="I122" s="223"/>
      <c r="J122" s="219"/>
      <c r="K122" s="219"/>
      <c r="L122" s="224"/>
      <c r="M122" s="225"/>
      <c r="N122" s="226"/>
      <c r="O122" s="226"/>
      <c r="P122" s="226"/>
      <c r="Q122" s="226"/>
      <c r="R122" s="226"/>
      <c r="S122" s="226"/>
      <c r="T122" s="227"/>
      <c r="AT122" s="228" t="s">
        <v>210</v>
      </c>
      <c r="AU122" s="228" t="s">
        <v>83</v>
      </c>
      <c r="AV122" s="13" t="s">
        <v>83</v>
      </c>
      <c r="AW122" s="13" t="s">
        <v>38</v>
      </c>
      <c r="AX122" s="13" t="s">
        <v>75</v>
      </c>
      <c r="AY122" s="228" t="s">
        <v>195</v>
      </c>
    </row>
    <row r="123" spans="2:65" s="14" customFormat="1">
      <c r="B123" s="229"/>
      <c r="C123" s="230"/>
      <c r="D123" s="205" t="s">
        <v>210</v>
      </c>
      <c r="E123" s="231" t="s">
        <v>22</v>
      </c>
      <c r="F123" s="232" t="s">
        <v>215</v>
      </c>
      <c r="G123" s="230"/>
      <c r="H123" s="233">
        <v>2.3170000000000002</v>
      </c>
      <c r="I123" s="234"/>
      <c r="J123" s="230"/>
      <c r="K123" s="230"/>
      <c r="L123" s="235"/>
      <c r="M123" s="236"/>
      <c r="N123" s="237"/>
      <c r="O123" s="237"/>
      <c r="P123" s="237"/>
      <c r="Q123" s="237"/>
      <c r="R123" s="237"/>
      <c r="S123" s="237"/>
      <c r="T123" s="238"/>
      <c r="AT123" s="239" t="s">
        <v>210</v>
      </c>
      <c r="AU123" s="239" t="s">
        <v>83</v>
      </c>
      <c r="AV123" s="14" t="s">
        <v>216</v>
      </c>
      <c r="AW123" s="14" t="s">
        <v>38</v>
      </c>
      <c r="AX123" s="14" t="s">
        <v>75</v>
      </c>
      <c r="AY123" s="239" t="s">
        <v>195</v>
      </c>
    </row>
    <row r="124" spans="2:65" s="15" customFormat="1">
      <c r="B124" s="240"/>
      <c r="C124" s="241"/>
      <c r="D124" s="251" t="s">
        <v>210</v>
      </c>
      <c r="E124" s="252" t="s">
        <v>22</v>
      </c>
      <c r="F124" s="253" t="s">
        <v>217</v>
      </c>
      <c r="G124" s="241"/>
      <c r="H124" s="254">
        <v>2.3170000000000002</v>
      </c>
      <c r="I124" s="245"/>
      <c r="J124" s="241"/>
      <c r="K124" s="241"/>
      <c r="L124" s="246"/>
      <c r="M124" s="247"/>
      <c r="N124" s="248"/>
      <c r="O124" s="248"/>
      <c r="P124" s="248"/>
      <c r="Q124" s="248"/>
      <c r="R124" s="248"/>
      <c r="S124" s="248"/>
      <c r="T124" s="249"/>
      <c r="AT124" s="250" t="s">
        <v>210</v>
      </c>
      <c r="AU124" s="250" t="s">
        <v>83</v>
      </c>
      <c r="AV124" s="15" t="s">
        <v>202</v>
      </c>
      <c r="AW124" s="15" t="s">
        <v>38</v>
      </c>
      <c r="AX124" s="15" t="s">
        <v>23</v>
      </c>
      <c r="AY124" s="250" t="s">
        <v>195</v>
      </c>
    </row>
    <row r="125" spans="2:65" s="1" customFormat="1" ht="28.8" customHeight="1">
      <c r="B125" s="36"/>
      <c r="C125" s="193" t="s">
        <v>262</v>
      </c>
      <c r="D125" s="193" t="s">
        <v>198</v>
      </c>
      <c r="E125" s="194" t="s">
        <v>535</v>
      </c>
      <c r="F125" s="195" t="s">
        <v>536</v>
      </c>
      <c r="G125" s="196" t="s">
        <v>222</v>
      </c>
      <c r="H125" s="197">
        <v>0.45500000000000002</v>
      </c>
      <c r="I125" s="198"/>
      <c r="J125" s="199">
        <f>ROUND(I125*H125,2)</f>
        <v>0</v>
      </c>
      <c r="K125" s="195" t="s">
        <v>537</v>
      </c>
      <c r="L125" s="56"/>
      <c r="M125" s="200" t="s">
        <v>22</v>
      </c>
      <c r="N125" s="201" t="s">
        <v>46</v>
      </c>
      <c r="O125" s="37"/>
      <c r="P125" s="202">
        <f>O125*H125</f>
        <v>0</v>
      </c>
      <c r="Q125" s="202">
        <v>0.105</v>
      </c>
      <c r="R125" s="202">
        <f>Q125*H125</f>
        <v>4.7774999999999998E-2</v>
      </c>
      <c r="S125" s="202">
        <v>0</v>
      </c>
      <c r="T125" s="203">
        <f>S125*H125</f>
        <v>0</v>
      </c>
      <c r="AR125" s="19" t="s">
        <v>202</v>
      </c>
      <c r="AT125" s="19" t="s">
        <v>198</v>
      </c>
      <c r="AU125" s="19" t="s">
        <v>83</v>
      </c>
      <c r="AY125" s="19" t="s">
        <v>195</v>
      </c>
      <c r="BE125" s="204">
        <f>IF(N125="základní",J125,0)</f>
        <v>0</v>
      </c>
      <c r="BF125" s="204">
        <f>IF(N125="snížená",J125,0)</f>
        <v>0</v>
      </c>
      <c r="BG125" s="204">
        <f>IF(N125="zákl. přenesená",J125,0)</f>
        <v>0</v>
      </c>
      <c r="BH125" s="204">
        <f>IF(N125="sníž. přenesená",J125,0)</f>
        <v>0</v>
      </c>
      <c r="BI125" s="204">
        <f>IF(N125="nulová",J125,0)</f>
        <v>0</v>
      </c>
      <c r="BJ125" s="19" t="s">
        <v>23</v>
      </c>
      <c r="BK125" s="204">
        <f>ROUND(I125*H125,2)</f>
        <v>0</v>
      </c>
      <c r="BL125" s="19" t="s">
        <v>202</v>
      </c>
      <c r="BM125" s="19" t="s">
        <v>1220</v>
      </c>
    </row>
    <row r="126" spans="2:65" s="12" customFormat="1">
      <c r="B126" s="207"/>
      <c r="C126" s="208"/>
      <c r="D126" s="205" t="s">
        <v>210</v>
      </c>
      <c r="E126" s="209" t="s">
        <v>22</v>
      </c>
      <c r="F126" s="210" t="s">
        <v>342</v>
      </c>
      <c r="G126" s="208"/>
      <c r="H126" s="211" t="s">
        <v>22</v>
      </c>
      <c r="I126" s="212"/>
      <c r="J126" s="208"/>
      <c r="K126" s="208"/>
      <c r="L126" s="213"/>
      <c r="M126" s="214"/>
      <c r="N126" s="215"/>
      <c r="O126" s="215"/>
      <c r="P126" s="215"/>
      <c r="Q126" s="215"/>
      <c r="R126" s="215"/>
      <c r="S126" s="215"/>
      <c r="T126" s="216"/>
      <c r="AT126" s="217" t="s">
        <v>210</v>
      </c>
      <c r="AU126" s="217" t="s">
        <v>83</v>
      </c>
      <c r="AV126" s="12" t="s">
        <v>23</v>
      </c>
      <c r="AW126" s="12" t="s">
        <v>38</v>
      </c>
      <c r="AX126" s="12" t="s">
        <v>75</v>
      </c>
      <c r="AY126" s="217" t="s">
        <v>195</v>
      </c>
    </row>
    <row r="127" spans="2:65" s="13" customFormat="1">
      <c r="B127" s="218"/>
      <c r="C127" s="219"/>
      <c r="D127" s="205" t="s">
        <v>210</v>
      </c>
      <c r="E127" s="220" t="s">
        <v>22</v>
      </c>
      <c r="F127" s="221" t="s">
        <v>1221</v>
      </c>
      <c r="G127" s="219"/>
      <c r="H127" s="222">
        <v>0.45500000000000002</v>
      </c>
      <c r="I127" s="223"/>
      <c r="J127" s="219"/>
      <c r="K127" s="219"/>
      <c r="L127" s="224"/>
      <c r="M127" s="225"/>
      <c r="N127" s="226"/>
      <c r="O127" s="226"/>
      <c r="P127" s="226"/>
      <c r="Q127" s="226"/>
      <c r="R127" s="226"/>
      <c r="S127" s="226"/>
      <c r="T127" s="227"/>
      <c r="AT127" s="228" t="s">
        <v>210</v>
      </c>
      <c r="AU127" s="228" t="s">
        <v>83</v>
      </c>
      <c r="AV127" s="13" t="s">
        <v>83</v>
      </c>
      <c r="AW127" s="13" t="s">
        <v>38</v>
      </c>
      <c r="AX127" s="13" t="s">
        <v>75</v>
      </c>
      <c r="AY127" s="228" t="s">
        <v>195</v>
      </c>
    </row>
    <row r="128" spans="2:65" s="14" customFormat="1">
      <c r="B128" s="229"/>
      <c r="C128" s="230"/>
      <c r="D128" s="205" t="s">
        <v>210</v>
      </c>
      <c r="E128" s="231" t="s">
        <v>22</v>
      </c>
      <c r="F128" s="232" t="s">
        <v>215</v>
      </c>
      <c r="G128" s="230"/>
      <c r="H128" s="233">
        <v>0.45500000000000002</v>
      </c>
      <c r="I128" s="234"/>
      <c r="J128" s="230"/>
      <c r="K128" s="230"/>
      <c r="L128" s="235"/>
      <c r="M128" s="236"/>
      <c r="N128" s="237"/>
      <c r="O128" s="237"/>
      <c r="P128" s="237"/>
      <c r="Q128" s="237"/>
      <c r="R128" s="237"/>
      <c r="S128" s="237"/>
      <c r="T128" s="238"/>
      <c r="AT128" s="239" t="s">
        <v>210</v>
      </c>
      <c r="AU128" s="239" t="s">
        <v>83</v>
      </c>
      <c r="AV128" s="14" t="s">
        <v>216</v>
      </c>
      <c r="AW128" s="14" t="s">
        <v>38</v>
      </c>
      <c r="AX128" s="14" t="s">
        <v>75</v>
      </c>
      <c r="AY128" s="239" t="s">
        <v>195</v>
      </c>
    </row>
    <row r="129" spans="2:65" s="15" customFormat="1">
      <c r="B129" s="240"/>
      <c r="C129" s="241"/>
      <c r="D129" s="251" t="s">
        <v>210</v>
      </c>
      <c r="E129" s="252" t="s">
        <v>22</v>
      </c>
      <c r="F129" s="253" t="s">
        <v>217</v>
      </c>
      <c r="G129" s="241"/>
      <c r="H129" s="254">
        <v>0.45500000000000002</v>
      </c>
      <c r="I129" s="245"/>
      <c r="J129" s="241"/>
      <c r="K129" s="241"/>
      <c r="L129" s="246"/>
      <c r="M129" s="247"/>
      <c r="N129" s="248"/>
      <c r="O129" s="248"/>
      <c r="P129" s="248"/>
      <c r="Q129" s="248"/>
      <c r="R129" s="248"/>
      <c r="S129" s="248"/>
      <c r="T129" s="249"/>
      <c r="AT129" s="250" t="s">
        <v>210</v>
      </c>
      <c r="AU129" s="250" t="s">
        <v>83</v>
      </c>
      <c r="AV129" s="15" t="s">
        <v>202</v>
      </c>
      <c r="AW129" s="15" t="s">
        <v>38</v>
      </c>
      <c r="AX129" s="15" t="s">
        <v>23</v>
      </c>
      <c r="AY129" s="250" t="s">
        <v>195</v>
      </c>
    </row>
    <row r="130" spans="2:65" s="1" customFormat="1" ht="40.200000000000003" customHeight="1">
      <c r="B130" s="36"/>
      <c r="C130" s="193" t="s">
        <v>218</v>
      </c>
      <c r="D130" s="193" t="s">
        <v>198</v>
      </c>
      <c r="E130" s="194" t="s">
        <v>547</v>
      </c>
      <c r="F130" s="195" t="s">
        <v>548</v>
      </c>
      <c r="G130" s="196" t="s">
        <v>222</v>
      </c>
      <c r="H130" s="197">
        <v>0.63</v>
      </c>
      <c r="I130" s="198"/>
      <c r="J130" s="199">
        <f>ROUND(I130*H130,2)</f>
        <v>0</v>
      </c>
      <c r="K130" s="195" t="s">
        <v>223</v>
      </c>
      <c r="L130" s="56"/>
      <c r="M130" s="200" t="s">
        <v>22</v>
      </c>
      <c r="N130" s="201" t="s">
        <v>46</v>
      </c>
      <c r="O130" s="37"/>
      <c r="P130" s="202">
        <f>O130*H130</f>
        <v>0</v>
      </c>
      <c r="Q130" s="202">
        <v>9.3359999999999999E-2</v>
      </c>
      <c r="R130" s="202">
        <f>Q130*H130</f>
        <v>5.8816800000000002E-2</v>
      </c>
      <c r="S130" s="202">
        <v>0</v>
      </c>
      <c r="T130" s="203">
        <f>S130*H130</f>
        <v>0</v>
      </c>
      <c r="AR130" s="19" t="s">
        <v>202</v>
      </c>
      <c r="AT130" s="19" t="s">
        <v>198</v>
      </c>
      <c r="AU130" s="19" t="s">
        <v>83</v>
      </c>
      <c r="AY130" s="19" t="s">
        <v>195</v>
      </c>
      <c r="BE130" s="204">
        <f>IF(N130="základní",J130,0)</f>
        <v>0</v>
      </c>
      <c r="BF130" s="204">
        <f>IF(N130="snížená",J130,0)</f>
        <v>0</v>
      </c>
      <c r="BG130" s="204">
        <f>IF(N130="zákl. přenesená",J130,0)</f>
        <v>0</v>
      </c>
      <c r="BH130" s="204">
        <f>IF(N130="sníž. přenesená",J130,0)</f>
        <v>0</v>
      </c>
      <c r="BI130" s="204">
        <f>IF(N130="nulová",J130,0)</f>
        <v>0</v>
      </c>
      <c r="BJ130" s="19" t="s">
        <v>23</v>
      </c>
      <c r="BK130" s="204">
        <f>ROUND(I130*H130,2)</f>
        <v>0</v>
      </c>
      <c r="BL130" s="19" t="s">
        <v>202</v>
      </c>
      <c r="BM130" s="19" t="s">
        <v>1222</v>
      </c>
    </row>
    <row r="131" spans="2:65" s="12" customFormat="1">
      <c r="B131" s="207"/>
      <c r="C131" s="208"/>
      <c r="D131" s="205" t="s">
        <v>210</v>
      </c>
      <c r="E131" s="209" t="s">
        <v>22</v>
      </c>
      <c r="F131" s="210" t="s">
        <v>342</v>
      </c>
      <c r="G131" s="208"/>
      <c r="H131" s="211" t="s">
        <v>22</v>
      </c>
      <c r="I131" s="212"/>
      <c r="J131" s="208"/>
      <c r="K131" s="208"/>
      <c r="L131" s="213"/>
      <c r="M131" s="214"/>
      <c r="N131" s="215"/>
      <c r="O131" s="215"/>
      <c r="P131" s="215"/>
      <c r="Q131" s="215"/>
      <c r="R131" s="215"/>
      <c r="S131" s="215"/>
      <c r="T131" s="216"/>
      <c r="AT131" s="217" t="s">
        <v>210</v>
      </c>
      <c r="AU131" s="217" t="s">
        <v>83</v>
      </c>
      <c r="AV131" s="12" t="s">
        <v>23</v>
      </c>
      <c r="AW131" s="12" t="s">
        <v>38</v>
      </c>
      <c r="AX131" s="12" t="s">
        <v>75</v>
      </c>
      <c r="AY131" s="217" t="s">
        <v>195</v>
      </c>
    </row>
    <row r="132" spans="2:65" s="13" customFormat="1">
      <c r="B132" s="218"/>
      <c r="C132" s="219"/>
      <c r="D132" s="205" t="s">
        <v>210</v>
      </c>
      <c r="E132" s="220" t="s">
        <v>22</v>
      </c>
      <c r="F132" s="221" t="s">
        <v>1223</v>
      </c>
      <c r="G132" s="219"/>
      <c r="H132" s="222">
        <v>0.63</v>
      </c>
      <c r="I132" s="223"/>
      <c r="J132" s="219"/>
      <c r="K132" s="219"/>
      <c r="L132" s="224"/>
      <c r="M132" s="225"/>
      <c r="N132" s="226"/>
      <c r="O132" s="226"/>
      <c r="P132" s="226"/>
      <c r="Q132" s="226"/>
      <c r="R132" s="226"/>
      <c r="S132" s="226"/>
      <c r="T132" s="227"/>
      <c r="AT132" s="228" t="s">
        <v>210</v>
      </c>
      <c r="AU132" s="228" t="s">
        <v>83</v>
      </c>
      <c r="AV132" s="13" t="s">
        <v>83</v>
      </c>
      <c r="AW132" s="13" t="s">
        <v>38</v>
      </c>
      <c r="AX132" s="13" t="s">
        <v>75</v>
      </c>
      <c r="AY132" s="228" t="s">
        <v>195</v>
      </c>
    </row>
    <row r="133" spans="2:65" s="14" customFormat="1">
      <c r="B133" s="229"/>
      <c r="C133" s="230"/>
      <c r="D133" s="205" t="s">
        <v>210</v>
      </c>
      <c r="E133" s="231" t="s">
        <v>22</v>
      </c>
      <c r="F133" s="232" t="s">
        <v>215</v>
      </c>
      <c r="G133" s="230"/>
      <c r="H133" s="233">
        <v>0.63</v>
      </c>
      <c r="I133" s="234"/>
      <c r="J133" s="230"/>
      <c r="K133" s="230"/>
      <c r="L133" s="235"/>
      <c r="M133" s="236"/>
      <c r="N133" s="237"/>
      <c r="O133" s="237"/>
      <c r="P133" s="237"/>
      <c r="Q133" s="237"/>
      <c r="R133" s="237"/>
      <c r="S133" s="237"/>
      <c r="T133" s="238"/>
      <c r="AT133" s="239" t="s">
        <v>210</v>
      </c>
      <c r="AU133" s="239" t="s">
        <v>83</v>
      </c>
      <c r="AV133" s="14" t="s">
        <v>216</v>
      </c>
      <c r="AW133" s="14" t="s">
        <v>38</v>
      </c>
      <c r="AX133" s="14" t="s">
        <v>75</v>
      </c>
      <c r="AY133" s="239" t="s">
        <v>195</v>
      </c>
    </row>
    <row r="134" spans="2:65" s="15" customFormat="1">
      <c r="B134" s="240"/>
      <c r="C134" s="241"/>
      <c r="D134" s="251" t="s">
        <v>210</v>
      </c>
      <c r="E134" s="252" t="s">
        <v>22</v>
      </c>
      <c r="F134" s="253" t="s">
        <v>217</v>
      </c>
      <c r="G134" s="241"/>
      <c r="H134" s="254">
        <v>0.63</v>
      </c>
      <c r="I134" s="245"/>
      <c r="J134" s="241"/>
      <c r="K134" s="241"/>
      <c r="L134" s="246"/>
      <c r="M134" s="247"/>
      <c r="N134" s="248"/>
      <c r="O134" s="248"/>
      <c r="P134" s="248"/>
      <c r="Q134" s="248"/>
      <c r="R134" s="248"/>
      <c r="S134" s="248"/>
      <c r="T134" s="249"/>
      <c r="AT134" s="250" t="s">
        <v>210</v>
      </c>
      <c r="AU134" s="250" t="s">
        <v>83</v>
      </c>
      <c r="AV134" s="15" t="s">
        <v>202</v>
      </c>
      <c r="AW134" s="15" t="s">
        <v>38</v>
      </c>
      <c r="AX134" s="15" t="s">
        <v>23</v>
      </c>
      <c r="AY134" s="250" t="s">
        <v>195</v>
      </c>
    </row>
    <row r="135" spans="2:65" s="1" customFormat="1" ht="28.8" customHeight="1">
      <c r="B135" s="36"/>
      <c r="C135" s="193" t="s">
        <v>28</v>
      </c>
      <c r="D135" s="193" t="s">
        <v>198</v>
      </c>
      <c r="E135" s="194" t="s">
        <v>562</v>
      </c>
      <c r="F135" s="195" t="s">
        <v>563</v>
      </c>
      <c r="G135" s="196" t="s">
        <v>201</v>
      </c>
      <c r="H135" s="197">
        <v>1</v>
      </c>
      <c r="I135" s="198"/>
      <c r="J135" s="199">
        <f>ROUND(I135*H135,2)</f>
        <v>0</v>
      </c>
      <c r="K135" s="195" t="s">
        <v>223</v>
      </c>
      <c r="L135" s="56"/>
      <c r="M135" s="200" t="s">
        <v>22</v>
      </c>
      <c r="N135" s="201" t="s">
        <v>46</v>
      </c>
      <c r="O135" s="37"/>
      <c r="P135" s="202">
        <f>O135*H135</f>
        <v>0</v>
      </c>
      <c r="Q135" s="202">
        <v>7.1459999999999996E-2</v>
      </c>
      <c r="R135" s="202">
        <f>Q135*H135</f>
        <v>7.1459999999999996E-2</v>
      </c>
      <c r="S135" s="202">
        <v>0</v>
      </c>
      <c r="T135" s="203">
        <f>S135*H135</f>
        <v>0</v>
      </c>
      <c r="AR135" s="19" t="s">
        <v>202</v>
      </c>
      <c r="AT135" s="19" t="s">
        <v>198</v>
      </c>
      <c r="AU135" s="19" t="s">
        <v>83</v>
      </c>
      <c r="AY135" s="19" t="s">
        <v>195</v>
      </c>
      <c r="BE135" s="204">
        <f>IF(N135="základní",J135,0)</f>
        <v>0</v>
      </c>
      <c r="BF135" s="204">
        <f>IF(N135="snížená",J135,0)</f>
        <v>0</v>
      </c>
      <c r="BG135" s="204">
        <f>IF(N135="zákl. přenesená",J135,0)</f>
        <v>0</v>
      </c>
      <c r="BH135" s="204">
        <f>IF(N135="sníž. přenesená",J135,0)</f>
        <v>0</v>
      </c>
      <c r="BI135" s="204">
        <f>IF(N135="nulová",J135,0)</f>
        <v>0</v>
      </c>
      <c r="BJ135" s="19" t="s">
        <v>23</v>
      </c>
      <c r="BK135" s="204">
        <f>ROUND(I135*H135,2)</f>
        <v>0</v>
      </c>
      <c r="BL135" s="19" t="s">
        <v>202</v>
      </c>
      <c r="BM135" s="19" t="s">
        <v>1224</v>
      </c>
    </row>
    <row r="136" spans="2:65" s="12" customFormat="1">
      <c r="B136" s="207"/>
      <c r="C136" s="208"/>
      <c r="D136" s="205" t="s">
        <v>210</v>
      </c>
      <c r="E136" s="209" t="s">
        <v>22</v>
      </c>
      <c r="F136" s="210" t="s">
        <v>342</v>
      </c>
      <c r="G136" s="208"/>
      <c r="H136" s="211" t="s">
        <v>22</v>
      </c>
      <c r="I136" s="212"/>
      <c r="J136" s="208"/>
      <c r="K136" s="208"/>
      <c r="L136" s="213"/>
      <c r="M136" s="214"/>
      <c r="N136" s="215"/>
      <c r="O136" s="215"/>
      <c r="P136" s="215"/>
      <c r="Q136" s="215"/>
      <c r="R136" s="215"/>
      <c r="S136" s="215"/>
      <c r="T136" s="216"/>
      <c r="AT136" s="217" t="s">
        <v>210</v>
      </c>
      <c r="AU136" s="217" t="s">
        <v>83</v>
      </c>
      <c r="AV136" s="12" t="s">
        <v>23</v>
      </c>
      <c r="AW136" s="12" t="s">
        <v>38</v>
      </c>
      <c r="AX136" s="12" t="s">
        <v>75</v>
      </c>
      <c r="AY136" s="217" t="s">
        <v>195</v>
      </c>
    </row>
    <row r="137" spans="2:65" s="13" customFormat="1">
      <c r="B137" s="218"/>
      <c r="C137" s="219"/>
      <c r="D137" s="205" t="s">
        <v>210</v>
      </c>
      <c r="E137" s="220" t="s">
        <v>22</v>
      </c>
      <c r="F137" s="221" t="s">
        <v>1215</v>
      </c>
      <c r="G137" s="219"/>
      <c r="H137" s="222">
        <v>1</v>
      </c>
      <c r="I137" s="223"/>
      <c r="J137" s="219"/>
      <c r="K137" s="219"/>
      <c r="L137" s="224"/>
      <c r="M137" s="225"/>
      <c r="N137" s="226"/>
      <c r="O137" s="226"/>
      <c r="P137" s="226"/>
      <c r="Q137" s="226"/>
      <c r="R137" s="226"/>
      <c r="S137" s="226"/>
      <c r="T137" s="227"/>
      <c r="AT137" s="228" t="s">
        <v>210</v>
      </c>
      <c r="AU137" s="228" t="s">
        <v>83</v>
      </c>
      <c r="AV137" s="13" t="s">
        <v>83</v>
      </c>
      <c r="AW137" s="13" t="s">
        <v>38</v>
      </c>
      <c r="AX137" s="13" t="s">
        <v>75</v>
      </c>
      <c r="AY137" s="228" t="s">
        <v>195</v>
      </c>
    </row>
    <row r="138" spans="2:65" s="14" customFormat="1">
      <c r="B138" s="229"/>
      <c r="C138" s="230"/>
      <c r="D138" s="205" t="s">
        <v>210</v>
      </c>
      <c r="E138" s="231" t="s">
        <v>22</v>
      </c>
      <c r="F138" s="232" t="s">
        <v>215</v>
      </c>
      <c r="G138" s="230"/>
      <c r="H138" s="233">
        <v>1</v>
      </c>
      <c r="I138" s="234"/>
      <c r="J138" s="230"/>
      <c r="K138" s="230"/>
      <c r="L138" s="235"/>
      <c r="M138" s="236"/>
      <c r="N138" s="237"/>
      <c r="O138" s="237"/>
      <c r="P138" s="237"/>
      <c r="Q138" s="237"/>
      <c r="R138" s="237"/>
      <c r="S138" s="237"/>
      <c r="T138" s="238"/>
      <c r="AT138" s="239" t="s">
        <v>210</v>
      </c>
      <c r="AU138" s="239" t="s">
        <v>83</v>
      </c>
      <c r="AV138" s="14" t="s">
        <v>216</v>
      </c>
      <c r="AW138" s="14" t="s">
        <v>38</v>
      </c>
      <c r="AX138" s="14" t="s">
        <v>75</v>
      </c>
      <c r="AY138" s="239" t="s">
        <v>195</v>
      </c>
    </row>
    <row r="139" spans="2:65" s="15" customFormat="1">
      <c r="B139" s="240"/>
      <c r="C139" s="241"/>
      <c r="D139" s="251" t="s">
        <v>210</v>
      </c>
      <c r="E139" s="252" t="s">
        <v>22</v>
      </c>
      <c r="F139" s="253" t="s">
        <v>217</v>
      </c>
      <c r="G139" s="241"/>
      <c r="H139" s="254">
        <v>1</v>
      </c>
      <c r="I139" s="245"/>
      <c r="J139" s="241"/>
      <c r="K139" s="241"/>
      <c r="L139" s="246"/>
      <c r="M139" s="247"/>
      <c r="N139" s="248"/>
      <c r="O139" s="248"/>
      <c r="P139" s="248"/>
      <c r="Q139" s="248"/>
      <c r="R139" s="248"/>
      <c r="S139" s="248"/>
      <c r="T139" s="249"/>
      <c r="AT139" s="250" t="s">
        <v>210</v>
      </c>
      <c r="AU139" s="250" t="s">
        <v>83</v>
      </c>
      <c r="AV139" s="15" t="s">
        <v>202</v>
      </c>
      <c r="AW139" s="15" t="s">
        <v>38</v>
      </c>
      <c r="AX139" s="15" t="s">
        <v>23</v>
      </c>
      <c r="AY139" s="250" t="s">
        <v>195</v>
      </c>
    </row>
    <row r="140" spans="2:65" s="1" customFormat="1" ht="20.399999999999999" customHeight="1">
      <c r="B140" s="36"/>
      <c r="C140" s="260" t="s">
        <v>363</v>
      </c>
      <c r="D140" s="260" t="s">
        <v>267</v>
      </c>
      <c r="E140" s="261" t="s">
        <v>1225</v>
      </c>
      <c r="F140" s="262" t="s">
        <v>1226</v>
      </c>
      <c r="G140" s="263" t="s">
        <v>201</v>
      </c>
      <c r="H140" s="264">
        <v>1</v>
      </c>
      <c r="I140" s="265"/>
      <c r="J140" s="266">
        <f>ROUND(I140*H140,2)</f>
        <v>0</v>
      </c>
      <c r="K140" s="262" t="s">
        <v>22</v>
      </c>
      <c r="L140" s="267"/>
      <c r="M140" s="268" t="s">
        <v>22</v>
      </c>
      <c r="N140" s="269" t="s">
        <v>46</v>
      </c>
      <c r="O140" s="37"/>
      <c r="P140" s="202">
        <f>O140*H140</f>
        <v>0</v>
      </c>
      <c r="Q140" s="202">
        <v>1.12E-2</v>
      </c>
      <c r="R140" s="202">
        <f>Q140*H140</f>
        <v>1.12E-2</v>
      </c>
      <c r="S140" s="202">
        <v>0</v>
      </c>
      <c r="T140" s="203">
        <f>S140*H140</f>
        <v>0</v>
      </c>
      <c r="AR140" s="19" t="s">
        <v>262</v>
      </c>
      <c r="AT140" s="19" t="s">
        <v>267</v>
      </c>
      <c r="AU140" s="19" t="s">
        <v>83</v>
      </c>
      <c r="AY140" s="19" t="s">
        <v>195</v>
      </c>
      <c r="BE140" s="204">
        <f>IF(N140="základní",J140,0)</f>
        <v>0</v>
      </c>
      <c r="BF140" s="204">
        <f>IF(N140="snížená",J140,0)</f>
        <v>0</v>
      </c>
      <c r="BG140" s="204">
        <f>IF(N140="zákl. přenesená",J140,0)</f>
        <v>0</v>
      </c>
      <c r="BH140" s="204">
        <f>IF(N140="sníž. přenesená",J140,0)</f>
        <v>0</v>
      </c>
      <c r="BI140" s="204">
        <f>IF(N140="nulová",J140,0)</f>
        <v>0</v>
      </c>
      <c r="BJ140" s="19" t="s">
        <v>23</v>
      </c>
      <c r="BK140" s="204">
        <f>ROUND(I140*H140,2)</f>
        <v>0</v>
      </c>
      <c r="BL140" s="19" t="s">
        <v>202</v>
      </c>
      <c r="BM140" s="19" t="s">
        <v>1227</v>
      </c>
    </row>
    <row r="141" spans="2:65" s="11" customFormat="1" ht="29.85" customHeight="1">
      <c r="B141" s="176"/>
      <c r="C141" s="177"/>
      <c r="D141" s="190" t="s">
        <v>74</v>
      </c>
      <c r="E141" s="191" t="s">
        <v>218</v>
      </c>
      <c r="F141" s="191" t="s">
        <v>219</v>
      </c>
      <c r="G141" s="177"/>
      <c r="H141" s="177"/>
      <c r="I141" s="180"/>
      <c r="J141" s="192">
        <f>BK141</f>
        <v>0</v>
      </c>
      <c r="K141" s="177"/>
      <c r="L141" s="182"/>
      <c r="M141" s="183"/>
      <c r="N141" s="184"/>
      <c r="O141" s="184"/>
      <c r="P141" s="185">
        <f>SUM(P142:P178)</f>
        <v>0</v>
      </c>
      <c r="Q141" s="184"/>
      <c r="R141" s="185">
        <f>SUM(R142:R178)</f>
        <v>0.63585199999999997</v>
      </c>
      <c r="S141" s="184"/>
      <c r="T141" s="186">
        <f>SUM(T142:T178)</f>
        <v>6.3502999999999998</v>
      </c>
      <c r="AR141" s="187" t="s">
        <v>23</v>
      </c>
      <c r="AT141" s="188" t="s">
        <v>74</v>
      </c>
      <c r="AU141" s="188" t="s">
        <v>23</v>
      </c>
      <c r="AY141" s="187" t="s">
        <v>195</v>
      </c>
      <c r="BK141" s="189">
        <f>SUM(BK142:BK178)</f>
        <v>0</v>
      </c>
    </row>
    <row r="142" spans="2:65" s="1" customFormat="1" ht="28.8" customHeight="1">
      <c r="B142" s="36"/>
      <c r="C142" s="193" t="s">
        <v>371</v>
      </c>
      <c r="D142" s="193" t="s">
        <v>198</v>
      </c>
      <c r="E142" s="194" t="s">
        <v>603</v>
      </c>
      <c r="F142" s="195" t="s">
        <v>604</v>
      </c>
      <c r="G142" s="196" t="s">
        <v>222</v>
      </c>
      <c r="H142" s="197">
        <v>3.6</v>
      </c>
      <c r="I142" s="198"/>
      <c r="J142" s="199">
        <f>ROUND(I142*H142,2)</f>
        <v>0</v>
      </c>
      <c r="K142" s="195" t="s">
        <v>223</v>
      </c>
      <c r="L142" s="56"/>
      <c r="M142" s="200" t="s">
        <v>22</v>
      </c>
      <c r="N142" s="201" t="s">
        <v>46</v>
      </c>
      <c r="O142" s="37"/>
      <c r="P142" s="202">
        <f>O142*H142</f>
        <v>0</v>
      </c>
      <c r="Q142" s="202">
        <v>1.2999999999999999E-4</v>
      </c>
      <c r="R142" s="202">
        <f>Q142*H142</f>
        <v>4.6799999999999999E-4</v>
      </c>
      <c r="S142" s="202">
        <v>0</v>
      </c>
      <c r="T142" s="203">
        <f>S142*H142</f>
        <v>0</v>
      </c>
      <c r="AR142" s="19" t="s">
        <v>202</v>
      </c>
      <c r="AT142" s="19" t="s">
        <v>198</v>
      </c>
      <c r="AU142" s="19" t="s">
        <v>83</v>
      </c>
      <c r="AY142" s="19" t="s">
        <v>195</v>
      </c>
      <c r="BE142" s="204">
        <f>IF(N142="základní",J142,0)</f>
        <v>0</v>
      </c>
      <c r="BF142" s="204">
        <f>IF(N142="snížená",J142,0)</f>
        <v>0</v>
      </c>
      <c r="BG142" s="204">
        <f>IF(N142="zákl. přenesená",J142,0)</f>
        <v>0</v>
      </c>
      <c r="BH142" s="204">
        <f>IF(N142="sníž. přenesená",J142,0)</f>
        <v>0</v>
      </c>
      <c r="BI142" s="204">
        <f>IF(N142="nulová",J142,0)</f>
        <v>0</v>
      </c>
      <c r="BJ142" s="19" t="s">
        <v>23</v>
      </c>
      <c r="BK142" s="204">
        <f>ROUND(I142*H142,2)</f>
        <v>0</v>
      </c>
      <c r="BL142" s="19" t="s">
        <v>202</v>
      </c>
      <c r="BM142" s="19" t="s">
        <v>1228</v>
      </c>
    </row>
    <row r="143" spans="2:65" s="1" customFormat="1" ht="60">
      <c r="B143" s="36"/>
      <c r="C143" s="58"/>
      <c r="D143" s="205" t="s">
        <v>225</v>
      </c>
      <c r="E143" s="58"/>
      <c r="F143" s="206" t="s">
        <v>606</v>
      </c>
      <c r="G143" s="58"/>
      <c r="H143" s="58"/>
      <c r="I143" s="163"/>
      <c r="J143" s="58"/>
      <c r="K143" s="58"/>
      <c r="L143" s="56"/>
      <c r="M143" s="73"/>
      <c r="N143" s="37"/>
      <c r="O143" s="37"/>
      <c r="P143" s="37"/>
      <c r="Q143" s="37"/>
      <c r="R143" s="37"/>
      <c r="S143" s="37"/>
      <c r="T143" s="74"/>
      <c r="AT143" s="19" t="s">
        <v>225</v>
      </c>
      <c r="AU143" s="19" t="s">
        <v>83</v>
      </c>
    </row>
    <row r="144" spans="2:65" s="12" customFormat="1">
      <c r="B144" s="207"/>
      <c r="C144" s="208"/>
      <c r="D144" s="205" t="s">
        <v>210</v>
      </c>
      <c r="E144" s="209" t="s">
        <v>22</v>
      </c>
      <c r="F144" s="210" t="s">
        <v>590</v>
      </c>
      <c r="G144" s="208"/>
      <c r="H144" s="211" t="s">
        <v>22</v>
      </c>
      <c r="I144" s="212"/>
      <c r="J144" s="208"/>
      <c r="K144" s="208"/>
      <c r="L144" s="213"/>
      <c r="M144" s="214"/>
      <c r="N144" s="215"/>
      <c r="O144" s="215"/>
      <c r="P144" s="215"/>
      <c r="Q144" s="215"/>
      <c r="R144" s="215"/>
      <c r="S144" s="215"/>
      <c r="T144" s="216"/>
      <c r="AT144" s="217" t="s">
        <v>210</v>
      </c>
      <c r="AU144" s="217" t="s">
        <v>83</v>
      </c>
      <c r="AV144" s="12" t="s">
        <v>23</v>
      </c>
      <c r="AW144" s="12" t="s">
        <v>38</v>
      </c>
      <c r="AX144" s="12" t="s">
        <v>75</v>
      </c>
      <c r="AY144" s="217" t="s">
        <v>195</v>
      </c>
    </row>
    <row r="145" spans="2:65" s="13" customFormat="1">
      <c r="B145" s="218"/>
      <c r="C145" s="219"/>
      <c r="D145" s="205" t="s">
        <v>210</v>
      </c>
      <c r="E145" s="220" t="s">
        <v>22</v>
      </c>
      <c r="F145" s="221" t="s">
        <v>1229</v>
      </c>
      <c r="G145" s="219"/>
      <c r="H145" s="222">
        <v>3.6</v>
      </c>
      <c r="I145" s="223"/>
      <c r="J145" s="219"/>
      <c r="K145" s="219"/>
      <c r="L145" s="224"/>
      <c r="M145" s="225"/>
      <c r="N145" s="226"/>
      <c r="O145" s="226"/>
      <c r="P145" s="226"/>
      <c r="Q145" s="226"/>
      <c r="R145" s="226"/>
      <c r="S145" s="226"/>
      <c r="T145" s="227"/>
      <c r="AT145" s="228" t="s">
        <v>210</v>
      </c>
      <c r="AU145" s="228" t="s">
        <v>83</v>
      </c>
      <c r="AV145" s="13" t="s">
        <v>83</v>
      </c>
      <c r="AW145" s="13" t="s">
        <v>38</v>
      </c>
      <c r="AX145" s="13" t="s">
        <v>75</v>
      </c>
      <c r="AY145" s="228" t="s">
        <v>195</v>
      </c>
    </row>
    <row r="146" spans="2:65" s="14" customFormat="1">
      <c r="B146" s="229"/>
      <c r="C146" s="230"/>
      <c r="D146" s="205" t="s">
        <v>210</v>
      </c>
      <c r="E146" s="231" t="s">
        <v>22</v>
      </c>
      <c r="F146" s="232" t="s">
        <v>215</v>
      </c>
      <c r="G146" s="230"/>
      <c r="H146" s="233">
        <v>3.6</v>
      </c>
      <c r="I146" s="234"/>
      <c r="J146" s="230"/>
      <c r="K146" s="230"/>
      <c r="L146" s="235"/>
      <c r="M146" s="236"/>
      <c r="N146" s="237"/>
      <c r="O146" s="237"/>
      <c r="P146" s="237"/>
      <c r="Q146" s="237"/>
      <c r="R146" s="237"/>
      <c r="S146" s="237"/>
      <c r="T146" s="238"/>
      <c r="AT146" s="239" t="s">
        <v>210</v>
      </c>
      <c r="AU146" s="239" t="s">
        <v>83</v>
      </c>
      <c r="AV146" s="14" t="s">
        <v>216</v>
      </c>
      <c r="AW146" s="14" t="s">
        <v>38</v>
      </c>
      <c r="AX146" s="14" t="s">
        <v>75</v>
      </c>
      <c r="AY146" s="239" t="s">
        <v>195</v>
      </c>
    </row>
    <row r="147" spans="2:65" s="15" customFormat="1">
      <c r="B147" s="240"/>
      <c r="C147" s="241"/>
      <c r="D147" s="251" t="s">
        <v>210</v>
      </c>
      <c r="E147" s="252" t="s">
        <v>22</v>
      </c>
      <c r="F147" s="253" t="s">
        <v>217</v>
      </c>
      <c r="G147" s="241"/>
      <c r="H147" s="254">
        <v>3.6</v>
      </c>
      <c r="I147" s="245"/>
      <c r="J147" s="241"/>
      <c r="K147" s="241"/>
      <c r="L147" s="246"/>
      <c r="M147" s="247"/>
      <c r="N147" s="248"/>
      <c r="O147" s="248"/>
      <c r="P147" s="248"/>
      <c r="Q147" s="248"/>
      <c r="R147" s="248"/>
      <c r="S147" s="248"/>
      <c r="T147" s="249"/>
      <c r="AT147" s="250" t="s">
        <v>210</v>
      </c>
      <c r="AU147" s="250" t="s">
        <v>83</v>
      </c>
      <c r="AV147" s="15" t="s">
        <v>202</v>
      </c>
      <c r="AW147" s="15" t="s">
        <v>38</v>
      </c>
      <c r="AX147" s="15" t="s">
        <v>23</v>
      </c>
      <c r="AY147" s="250" t="s">
        <v>195</v>
      </c>
    </row>
    <row r="148" spans="2:65" s="1" customFormat="1" ht="51.6" customHeight="1">
      <c r="B148" s="36"/>
      <c r="C148" s="193" t="s">
        <v>379</v>
      </c>
      <c r="D148" s="193" t="s">
        <v>198</v>
      </c>
      <c r="E148" s="194" t="s">
        <v>1230</v>
      </c>
      <c r="F148" s="195" t="s">
        <v>1231</v>
      </c>
      <c r="G148" s="196" t="s">
        <v>222</v>
      </c>
      <c r="H148" s="197">
        <v>10</v>
      </c>
      <c r="I148" s="198"/>
      <c r="J148" s="199">
        <f>ROUND(I148*H148,2)</f>
        <v>0</v>
      </c>
      <c r="K148" s="195" t="s">
        <v>223</v>
      </c>
      <c r="L148" s="56"/>
      <c r="M148" s="200" t="s">
        <v>22</v>
      </c>
      <c r="N148" s="201" t="s">
        <v>46</v>
      </c>
      <c r="O148" s="37"/>
      <c r="P148" s="202">
        <f>O148*H148</f>
        <v>0</v>
      </c>
      <c r="Q148" s="202">
        <v>4.0000000000000003E-5</v>
      </c>
      <c r="R148" s="202">
        <f>Q148*H148</f>
        <v>4.0000000000000002E-4</v>
      </c>
      <c r="S148" s="202">
        <v>0</v>
      </c>
      <c r="T148" s="203">
        <f>S148*H148</f>
        <v>0</v>
      </c>
      <c r="AR148" s="19" t="s">
        <v>202</v>
      </c>
      <c r="AT148" s="19" t="s">
        <v>198</v>
      </c>
      <c r="AU148" s="19" t="s">
        <v>83</v>
      </c>
      <c r="AY148" s="19" t="s">
        <v>195</v>
      </c>
      <c r="BE148" s="204">
        <f>IF(N148="základní",J148,0)</f>
        <v>0</v>
      </c>
      <c r="BF148" s="204">
        <f>IF(N148="snížená",J148,0)</f>
        <v>0</v>
      </c>
      <c r="BG148" s="204">
        <f>IF(N148="zákl. přenesená",J148,0)</f>
        <v>0</v>
      </c>
      <c r="BH148" s="204">
        <f>IF(N148="sníž. přenesená",J148,0)</f>
        <v>0</v>
      </c>
      <c r="BI148" s="204">
        <f>IF(N148="nulová",J148,0)</f>
        <v>0</v>
      </c>
      <c r="BJ148" s="19" t="s">
        <v>23</v>
      </c>
      <c r="BK148" s="204">
        <f>ROUND(I148*H148,2)</f>
        <v>0</v>
      </c>
      <c r="BL148" s="19" t="s">
        <v>202</v>
      </c>
      <c r="BM148" s="19" t="s">
        <v>1232</v>
      </c>
    </row>
    <row r="149" spans="2:65" s="1" customFormat="1" ht="96">
      <c r="B149" s="36"/>
      <c r="C149" s="58"/>
      <c r="D149" s="205" t="s">
        <v>225</v>
      </c>
      <c r="E149" s="58"/>
      <c r="F149" s="206" t="s">
        <v>226</v>
      </c>
      <c r="G149" s="58"/>
      <c r="H149" s="58"/>
      <c r="I149" s="163"/>
      <c r="J149" s="58"/>
      <c r="K149" s="58"/>
      <c r="L149" s="56"/>
      <c r="M149" s="73"/>
      <c r="N149" s="37"/>
      <c r="O149" s="37"/>
      <c r="P149" s="37"/>
      <c r="Q149" s="37"/>
      <c r="R149" s="37"/>
      <c r="S149" s="37"/>
      <c r="T149" s="74"/>
      <c r="AT149" s="19" t="s">
        <v>225</v>
      </c>
      <c r="AU149" s="19" t="s">
        <v>83</v>
      </c>
    </row>
    <row r="150" spans="2:65" s="12" customFormat="1">
      <c r="B150" s="207"/>
      <c r="C150" s="208"/>
      <c r="D150" s="205" t="s">
        <v>210</v>
      </c>
      <c r="E150" s="209" t="s">
        <v>22</v>
      </c>
      <c r="F150" s="210" t="s">
        <v>590</v>
      </c>
      <c r="G150" s="208"/>
      <c r="H150" s="211" t="s">
        <v>22</v>
      </c>
      <c r="I150" s="212"/>
      <c r="J150" s="208"/>
      <c r="K150" s="208"/>
      <c r="L150" s="213"/>
      <c r="M150" s="214"/>
      <c r="N150" s="215"/>
      <c r="O150" s="215"/>
      <c r="P150" s="215"/>
      <c r="Q150" s="215"/>
      <c r="R150" s="215"/>
      <c r="S150" s="215"/>
      <c r="T150" s="216"/>
      <c r="AT150" s="217" t="s">
        <v>210</v>
      </c>
      <c r="AU150" s="217" t="s">
        <v>83</v>
      </c>
      <c r="AV150" s="12" t="s">
        <v>23</v>
      </c>
      <c r="AW150" s="12" t="s">
        <v>38</v>
      </c>
      <c r="AX150" s="12" t="s">
        <v>75</v>
      </c>
      <c r="AY150" s="217" t="s">
        <v>195</v>
      </c>
    </row>
    <row r="151" spans="2:65" s="13" customFormat="1">
      <c r="B151" s="218"/>
      <c r="C151" s="219"/>
      <c r="D151" s="205" t="s">
        <v>210</v>
      </c>
      <c r="E151" s="220" t="s">
        <v>22</v>
      </c>
      <c r="F151" s="221" t="s">
        <v>1233</v>
      </c>
      <c r="G151" s="219"/>
      <c r="H151" s="222">
        <v>10</v>
      </c>
      <c r="I151" s="223"/>
      <c r="J151" s="219"/>
      <c r="K151" s="219"/>
      <c r="L151" s="224"/>
      <c r="M151" s="225"/>
      <c r="N151" s="226"/>
      <c r="O151" s="226"/>
      <c r="P151" s="226"/>
      <c r="Q151" s="226"/>
      <c r="R151" s="226"/>
      <c r="S151" s="226"/>
      <c r="T151" s="227"/>
      <c r="AT151" s="228" t="s">
        <v>210</v>
      </c>
      <c r="AU151" s="228" t="s">
        <v>83</v>
      </c>
      <c r="AV151" s="13" t="s">
        <v>83</v>
      </c>
      <c r="AW151" s="13" t="s">
        <v>38</v>
      </c>
      <c r="AX151" s="13" t="s">
        <v>75</v>
      </c>
      <c r="AY151" s="228" t="s">
        <v>195</v>
      </c>
    </row>
    <row r="152" spans="2:65" s="14" customFormat="1">
      <c r="B152" s="229"/>
      <c r="C152" s="230"/>
      <c r="D152" s="205" t="s">
        <v>210</v>
      </c>
      <c r="E152" s="231" t="s">
        <v>22</v>
      </c>
      <c r="F152" s="232" t="s">
        <v>215</v>
      </c>
      <c r="G152" s="230"/>
      <c r="H152" s="233">
        <v>10</v>
      </c>
      <c r="I152" s="234"/>
      <c r="J152" s="230"/>
      <c r="K152" s="230"/>
      <c r="L152" s="235"/>
      <c r="M152" s="236"/>
      <c r="N152" s="237"/>
      <c r="O152" s="237"/>
      <c r="P152" s="237"/>
      <c r="Q152" s="237"/>
      <c r="R152" s="237"/>
      <c r="S152" s="237"/>
      <c r="T152" s="238"/>
      <c r="AT152" s="239" t="s">
        <v>210</v>
      </c>
      <c r="AU152" s="239" t="s">
        <v>83</v>
      </c>
      <c r="AV152" s="14" t="s">
        <v>216</v>
      </c>
      <c r="AW152" s="14" t="s">
        <v>38</v>
      </c>
      <c r="AX152" s="14" t="s">
        <v>75</v>
      </c>
      <c r="AY152" s="239" t="s">
        <v>195</v>
      </c>
    </row>
    <row r="153" spans="2:65" s="15" customFormat="1">
      <c r="B153" s="240"/>
      <c r="C153" s="241"/>
      <c r="D153" s="251" t="s">
        <v>210</v>
      </c>
      <c r="E153" s="252" t="s">
        <v>22</v>
      </c>
      <c r="F153" s="253" t="s">
        <v>217</v>
      </c>
      <c r="G153" s="241"/>
      <c r="H153" s="254">
        <v>10</v>
      </c>
      <c r="I153" s="245"/>
      <c r="J153" s="241"/>
      <c r="K153" s="241"/>
      <c r="L153" s="246"/>
      <c r="M153" s="247"/>
      <c r="N153" s="248"/>
      <c r="O153" s="248"/>
      <c r="P153" s="248"/>
      <c r="Q153" s="248"/>
      <c r="R153" s="248"/>
      <c r="S153" s="248"/>
      <c r="T153" s="249"/>
      <c r="AT153" s="250" t="s">
        <v>210</v>
      </c>
      <c r="AU153" s="250" t="s">
        <v>83</v>
      </c>
      <c r="AV153" s="15" t="s">
        <v>202</v>
      </c>
      <c r="AW153" s="15" t="s">
        <v>38</v>
      </c>
      <c r="AX153" s="15" t="s">
        <v>23</v>
      </c>
      <c r="AY153" s="250" t="s">
        <v>195</v>
      </c>
    </row>
    <row r="154" spans="2:65" s="1" customFormat="1" ht="40.200000000000003" customHeight="1">
      <c r="B154" s="36"/>
      <c r="C154" s="193" t="s">
        <v>386</v>
      </c>
      <c r="D154" s="193" t="s">
        <v>198</v>
      </c>
      <c r="E154" s="194" t="s">
        <v>633</v>
      </c>
      <c r="F154" s="195" t="s">
        <v>1234</v>
      </c>
      <c r="G154" s="196" t="s">
        <v>231</v>
      </c>
      <c r="H154" s="197">
        <v>3.085</v>
      </c>
      <c r="I154" s="198"/>
      <c r="J154" s="199">
        <f>ROUND(I154*H154,2)</f>
        <v>0</v>
      </c>
      <c r="K154" s="195" t="s">
        <v>223</v>
      </c>
      <c r="L154" s="56"/>
      <c r="M154" s="200" t="s">
        <v>22</v>
      </c>
      <c r="N154" s="201" t="s">
        <v>46</v>
      </c>
      <c r="O154" s="37"/>
      <c r="P154" s="202">
        <f>O154*H154</f>
        <v>0</v>
      </c>
      <c r="Q154" s="202">
        <v>0</v>
      </c>
      <c r="R154" s="202">
        <f>Q154*H154</f>
        <v>0</v>
      </c>
      <c r="S154" s="202">
        <v>1.8</v>
      </c>
      <c r="T154" s="203">
        <f>S154*H154</f>
        <v>5.5529999999999999</v>
      </c>
      <c r="AR154" s="19" t="s">
        <v>202</v>
      </c>
      <c r="AT154" s="19" t="s">
        <v>198</v>
      </c>
      <c r="AU154" s="19" t="s">
        <v>83</v>
      </c>
      <c r="AY154" s="19" t="s">
        <v>195</v>
      </c>
      <c r="BE154" s="204">
        <f>IF(N154="základní",J154,0)</f>
        <v>0</v>
      </c>
      <c r="BF154" s="204">
        <f>IF(N154="snížená",J154,0)</f>
        <v>0</v>
      </c>
      <c r="BG154" s="204">
        <f>IF(N154="zákl. přenesená",J154,0)</f>
        <v>0</v>
      </c>
      <c r="BH154" s="204">
        <f>IF(N154="sníž. přenesená",J154,0)</f>
        <v>0</v>
      </c>
      <c r="BI154" s="204">
        <f>IF(N154="nulová",J154,0)</f>
        <v>0</v>
      </c>
      <c r="BJ154" s="19" t="s">
        <v>23</v>
      </c>
      <c r="BK154" s="204">
        <f>ROUND(I154*H154,2)</f>
        <v>0</v>
      </c>
      <c r="BL154" s="19" t="s">
        <v>202</v>
      </c>
      <c r="BM154" s="19" t="s">
        <v>1235</v>
      </c>
    </row>
    <row r="155" spans="2:65" s="12" customFormat="1">
      <c r="B155" s="207"/>
      <c r="C155" s="208"/>
      <c r="D155" s="205" t="s">
        <v>210</v>
      </c>
      <c r="E155" s="209" t="s">
        <v>22</v>
      </c>
      <c r="F155" s="210" t="s">
        <v>342</v>
      </c>
      <c r="G155" s="208"/>
      <c r="H155" s="211" t="s">
        <v>22</v>
      </c>
      <c r="I155" s="212"/>
      <c r="J155" s="208"/>
      <c r="K155" s="208"/>
      <c r="L155" s="213"/>
      <c r="M155" s="214"/>
      <c r="N155" s="215"/>
      <c r="O155" s="215"/>
      <c r="P155" s="215"/>
      <c r="Q155" s="215"/>
      <c r="R155" s="215"/>
      <c r="S155" s="215"/>
      <c r="T155" s="216"/>
      <c r="AT155" s="217" t="s">
        <v>210</v>
      </c>
      <c r="AU155" s="217" t="s">
        <v>83</v>
      </c>
      <c r="AV155" s="12" t="s">
        <v>23</v>
      </c>
      <c r="AW155" s="12" t="s">
        <v>38</v>
      </c>
      <c r="AX155" s="12" t="s">
        <v>75</v>
      </c>
      <c r="AY155" s="217" t="s">
        <v>195</v>
      </c>
    </row>
    <row r="156" spans="2:65" s="13" customFormat="1">
      <c r="B156" s="218"/>
      <c r="C156" s="219"/>
      <c r="D156" s="205" t="s">
        <v>210</v>
      </c>
      <c r="E156" s="220" t="s">
        <v>22</v>
      </c>
      <c r="F156" s="221" t="s">
        <v>1236</v>
      </c>
      <c r="G156" s="219"/>
      <c r="H156" s="222">
        <v>3.085</v>
      </c>
      <c r="I156" s="223"/>
      <c r="J156" s="219"/>
      <c r="K156" s="219"/>
      <c r="L156" s="224"/>
      <c r="M156" s="225"/>
      <c r="N156" s="226"/>
      <c r="O156" s="226"/>
      <c r="P156" s="226"/>
      <c r="Q156" s="226"/>
      <c r="R156" s="226"/>
      <c r="S156" s="226"/>
      <c r="T156" s="227"/>
      <c r="AT156" s="228" t="s">
        <v>210</v>
      </c>
      <c r="AU156" s="228" t="s">
        <v>83</v>
      </c>
      <c r="AV156" s="13" t="s">
        <v>83</v>
      </c>
      <c r="AW156" s="13" t="s">
        <v>38</v>
      </c>
      <c r="AX156" s="13" t="s">
        <v>75</v>
      </c>
      <c r="AY156" s="228" t="s">
        <v>195</v>
      </c>
    </row>
    <row r="157" spans="2:65" s="14" customFormat="1">
      <c r="B157" s="229"/>
      <c r="C157" s="230"/>
      <c r="D157" s="205" t="s">
        <v>210</v>
      </c>
      <c r="E157" s="231" t="s">
        <v>22</v>
      </c>
      <c r="F157" s="232" t="s">
        <v>215</v>
      </c>
      <c r="G157" s="230"/>
      <c r="H157" s="233">
        <v>3.085</v>
      </c>
      <c r="I157" s="234"/>
      <c r="J157" s="230"/>
      <c r="K157" s="230"/>
      <c r="L157" s="235"/>
      <c r="M157" s="236"/>
      <c r="N157" s="237"/>
      <c r="O157" s="237"/>
      <c r="P157" s="237"/>
      <c r="Q157" s="237"/>
      <c r="R157" s="237"/>
      <c r="S157" s="237"/>
      <c r="T157" s="238"/>
      <c r="AT157" s="239" t="s">
        <v>210</v>
      </c>
      <c r="AU157" s="239" t="s">
        <v>83</v>
      </c>
      <c r="AV157" s="14" t="s">
        <v>216</v>
      </c>
      <c r="AW157" s="14" t="s">
        <v>38</v>
      </c>
      <c r="AX157" s="14" t="s">
        <v>75</v>
      </c>
      <c r="AY157" s="239" t="s">
        <v>195</v>
      </c>
    </row>
    <row r="158" spans="2:65" s="15" customFormat="1">
      <c r="B158" s="240"/>
      <c r="C158" s="241"/>
      <c r="D158" s="251" t="s">
        <v>210</v>
      </c>
      <c r="E158" s="252" t="s">
        <v>22</v>
      </c>
      <c r="F158" s="253" t="s">
        <v>217</v>
      </c>
      <c r="G158" s="241"/>
      <c r="H158" s="254">
        <v>3.085</v>
      </c>
      <c r="I158" s="245"/>
      <c r="J158" s="241"/>
      <c r="K158" s="241"/>
      <c r="L158" s="246"/>
      <c r="M158" s="247"/>
      <c r="N158" s="248"/>
      <c r="O158" s="248"/>
      <c r="P158" s="248"/>
      <c r="Q158" s="248"/>
      <c r="R158" s="248"/>
      <c r="S158" s="248"/>
      <c r="T158" s="249"/>
      <c r="AT158" s="250" t="s">
        <v>210</v>
      </c>
      <c r="AU158" s="250" t="s">
        <v>83</v>
      </c>
      <c r="AV158" s="15" t="s">
        <v>202</v>
      </c>
      <c r="AW158" s="15" t="s">
        <v>38</v>
      </c>
      <c r="AX158" s="15" t="s">
        <v>23</v>
      </c>
      <c r="AY158" s="250" t="s">
        <v>195</v>
      </c>
    </row>
    <row r="159" spans="2:65" s="1" customFormat="1" ht="28.8" customHeight="1">
      <c r="B159" s="36"/>
      <c r="C159" s="193" t="s">
        <v>8</v>
      </c>
      <c r="D159" s="193" t="s">
        <v>198</v>
      </c>
      <c r="E159" s="194" t="s">
        <v>1237</v>
      </c>
      <c r="F159" s="195" t="s">
        <v>1238</v>
      </c>
      <c r="G159" s="196" t="s">
        <v>206</v>
      </c>
      <c r="H159" s="197">
        <v>11.2</v>
      </c>
      <c r="I159" s="198"/>
      <c r="J159" s="199">
        <f>ROUND(I159*H159,2)</f>
        <v>0</v>
      </c>
      <c r="K159" s="195" t="s">
        <v>223</v>
      </c>
      <c r="L159" s="56"/>
      <c r="M159" s="200" t="s">
        <v>22</v>
      </c>
      <c r="N159" s="201" t="s">
        <v>46</v>
      </c>
      <c r="O159" s="37"/>
      <c r="P159" s="202">
        <f>O159*H159</f>
        <v>0</v>
      </c>
      <c r="Q159" s="202">
        <v>0</v>
      </c>
      <c r="R159" s="202">
        <f>Q159*H159</f>
        <v>0</v>
      </c>
      <c r="S159" s="202">
        <v>6.5000000000000002E-2</v>
      </c>
      <c r="T159" s="203">
        <f>S159*H159</f>
        <v>0.72799999999999998</v>
      </c>
      <c r="AR159" s="19" t="s">
        <v>202</v>
      </c>
      <c r="AT159" s="19" t="s">
        <v>198</v>
      </c>
      <c r="AU159" s="19" t="s">
        <v>83</v>
      </c>
      <c r="AY159" s="19" t="s">
        <v>195</v>
      </c>
      <c r="BE159" s="204">
        <f>IF(N159="základní",J159,0)</f>
        <v>0</v>
      </c>
      <c r="BF159" s="204">
        <f>IF(N159="snížená",J159,0)</f>
        <v>0</v>
      </c>
      <c r="BG159" s="204">
        <f>IF(N159="zákl. přenesená",J159,0)</f>
        <v>0</v>
      </c>
      <c r="BH159" s="204">
        <f>IF(N159="sníž. přenesená",J159,0)</f>
        <v>0</v>
      </c>
      <c r="BI159" s="204">
        <f>IF(N159="nulová",J159,0)</f>
        <v>0</v>
      </c>
      <c r="BJ159" s="19" t="s">
        <v>23</v>
      </c>
      <c r="BK159" s="204">
        <f>ROUND(I159*H159,2)</f>
        <v>0</v>
      </c>
      <c r="BL159" s="19" t="s">
        <v>202</v>
      </c>
      <c r="BM159" s="19" t="s">
        <v>1239</v>
      </c>
    </row>
    <row r="160" spans="2:65" s="12" customFormat="1">
      <c r="B160" s="207"/>
      <c r="C160" s="208"/>
      <c r="D160" s="205" t="s">
        <v>210</v>
      </c>
      <c r="E160" s="209" t="s">
        <v>22</v>
      </c>
      <c r="F160" s="210" t="s">
        <v>342</v>
      </c>
      <c r="G160" s="208"/>
      <c r="H160" s="211" t="s">
        <v>22</v>
      </c>
      <c r="I160" s="212"/>
      <c r="J160" s="208"/>
      <c r="K160" s="208"/>
      <c r="L160" s="213"/>
      <c r="M160" s="214"/>
      <c r="N160" s="215"/>
      <c r="O160" s="215"/>
      <c r="P160" s="215"/>
      <c r="Q160" s="215"/>
      <c r="R160" s="215"/>
      <c r="S160" s="215"/>
      <c r="T160" s="216"/>
      <c r="AT160" s="217" t="s">
        <v>210</v>
      </c>
      <c r="AU160" s="217" t="s">
        <v>83</v>
      </c>
      <c r="AV160" s="12" t="s">
        <v>23</v>
      </c>
      <c r="AW160" s="12" t="s">
        <v>38</v>
      </c>
      <c r="AX160" s="12" t="s">
        <v>75</v>
      </c>
      <c r="AY160" s="217" t="s">
        <v>195</v>
      </c>
    </row>
    <row r="161" spans="2:65" s="13" customFormat="1">
      <c r="B161" s="218"/>
      <c r="C161" s="219"/>
      <c r="D161" s="205" t="s">
        <v>210</v>
      </c>
      <c r="E161" s="220" t="s">
        <v>22</v>
      </c>
      <c r="F161" s="221" t="s">
        <v>1240</v>
      </c>
      <c r="G161" s="219"/>
      <c r="H161" s="222">
        <v>11.2</v>
      </c>
      <c r="I161" s="223"/>
      <c r="J161" s="219"/>
      <c r="K161" s="219"/>
      <c r="L161" s="224"/>
      <c r="M161" s="225"/>
      <c r="N161" s="226"/>
      <c r="O161" s="226"/>
      <c r="P161" s="226"/>
      <c r="Q161" s="226"/>
      <c r="R161" s="226"/>
      <c r="S161" s="226"/>
      <c r="T161" s="227"/>
      <c r="AT161" s="228" t="s">
        <v>210</v>
      </c>
      <c r="AU161" s="228" t="s">
        <v>83</v>
      </c>
      <c r="AV161" s="13" t="s">
        <v>83</v>
      </c>
      <c r="AW161" s="13" t="s">
        <v>38</v>
      </c>
      <c r="AX161" s="13" t="s">
        <v>75</v>
      </c>
      <c r="AY161" s="228" t="s">
        <v>195</v>
      </c>
    </row>
    <row r="162" spans="2:65" s="14" customFormat="1">
      <c r="B162" s="229"/>
      <c r="C162" s="230"/>
      <c r="D162" s="205" t="s">
        <v>210</v>
      </c>
      <c r="E162" s="231" t="s">
        <v>22</v>
      </c>
      <c r="F162" s="232" t="s">
        <v>215</v>
      </c>
      <c r="G162" s="230"/>
      <c r="H162" s="233">
        <v>11.2</v>
      </c>
      <c r="I162" s="234"/>
      <c r="J162" s="230"/>
      <c r="K162" s="230"/>
      <c r="L162" s="235"/>
      <c r="M162" s="236"/>
      <c r="N162" s="237"/>
      <c r="O162" s="237"/>
      <c r="P162" s="237"/>
      <c r="Q162" s="237"/>
      <c r="R162" s="237"/>
      <c r="S162" s="237"/>
      <c r="T162" s="238"/>
      <c r="AT162" s="239" t="s">
        <v>210</v>
      </c>
      <c r="AU162" s="239" t="s">
        <v>83</v>
      </c>
      <c r="AV162" s="14" t="s">
        <v>216</v>
      </c>
      <c r="AW162" s="14" t="s">
        <v>38</v>
      </c>
      <c r="AX162" s="14" t="s">
        <v>75</v>
      </c>
      <c r="AY162" s="239" t="s">
        <v>195</v>
      </c>
    </row>
    <row r="163" spans="2:65" s="15" customFormat="1">
      <c r="B163" s="240"/>
      <c r="C163" s="241"/>
      <c r="D163" s="251" t="s">
        <v>210</v>
      </c>
      <c r="E163" s="252" t="s">
        <v>22</v>
      </c>
      <c r="F163" s="253" t="s">
        <v>217</v>
      </c>
      <c r="G163" s="241"/>
      <c r="H163" s="254">
        <v>11.2</v>
      </c>
      <c r="I163" s="245"/>
      <c r="J163" s="241"/>
      <c r="K163" s="241"/>
      <c r="L163" s="246"/>
      <c r="M163" s="247"/>
      <c r="N163" s="248"/>
      <c r="O163" s="248"/>
      <c r="P163" s="248"/>
      <c r="Q163" s="248"/>
      <c r="R163" s="248"/>
      <c r="S163" s="248"/>
      <c r="T163" s="249"/>
      <c r="AT163" s="250" t="s">
        <v>210</v>
      </c>
      <c r="AU163" s="250" t="s">
        <v>83</v>
      </c>
      <c r="AV163" s="15" t="s">
        <v>202</v>
      </c>
      <c r="AW163" s="15" t="s">
        <v>38</v>
      </c>
      <c r="AX163" s="15" t="s">
        <v>23</v>
      </c>
      <c r="AY163" s="250" t="s">
        <v>195</v>
      </c>
    </row>
    <row r="164" spans="2:65" s="1" customFormat="1" ht="28.8" customHeight="1">
      <c r="B164" s="36"/>
      <c r="C164" s="193" t="s">
        <v>258</v>
      </c>
      <c r="D164" s="193" t="s">
        <v>198</v>
      </c>
      <c r="E164" s="194" t="s">
        <v>695</v>
      </c>
      <c r="F164" s="195" t="s">
        <v>696</v>
      </c>
      <c r="G164" s="196" t="s">
        <v>206</v>
      </c>
      <c r="H164" s="197">
        <v>2.1</v>
      </c>
      <c r="I164" s="198"/>
      <c r="J164" s="199">
        <f>ROUND(I164*H164,2)</f>
        <v>0</v>
      </c>
      <c r="K164" s="195" t="s">
        <v>223</v>
      </c>
      <c r="L164" s="56"/>
      <c r="M164" s="200" t="s">
        <v>22</v>
      </c>
      <c r="N164" s="201" t="s">
        <v>46</v>
      </c>
      <c r="O164" s="37"/>
      <c r="P164" s="202">
        <f>O164*H164</f>
        <v>0</v>
      </c>
      <c r="Q164" s="202">
        <v>0</v>
      </c>
      <c r="R164" s="202">
        <f>Q164*H164</f>
        <v>0</v>
      </c>
      <c r="S164" s="202">
        <v>3.3000000000000002E-2</v>
      </c>
      <c r="T164" s="203">
        <f>S164*H164</f>
        <v>6.93E-2</v>
      </c>
      <c r="AR164" s="19" t="s">
        <v>202</v>
      </c>
      <c r="AT164" s="19" t="s">
        <v>198</v>
      </c>
      <c r="AU164" s="19" t="s">
        <v>83</v>
      </c>
      <c r="AY164" s="19" t="s">
        <v>195</v>
      </c>
      <c r="BE164" s="204">
        <f>IF(N164="základní",J164,0)</f>
        <v>0</v>
      </c>
      <c r="BF164" s="204">
        <f>IF(N164="snížená",J164,0)</f>
        <v>0</v>
      </c>
      <c r="BG164" s="204">
        <f>IF(N164="zákl. přenesená",J164,0)</f>
        <v>0</v>
      </c>
      <c r="BH164" s="204">
        <f>IF(N164="sníž. přenesená",J164,0)</f>
        <v>0</v>
      </c>
      <c r="BI164" s="204">
        <f>IF(N164="nulová",J164,0)</f>
        <v>0</v>
      </c>
      <c r="BJ164" s="19" t="s">
        <v>23</v>
      </c>
      <c r="BK164" s="204">
        <f>ROUND(I164*H164,2)</f>
        <v>0</v>
      </c>
      <c r="BL164" s="19" t="s">
        <v>202</v>
      </c>
      <c r="BM164" s="19" t="s">
        <v>1241</v>
      </c>
    </row>
    <row r="165" spans="2:65" s="12" customFormat="1">
      <c r="B165" s="207"/>
      <c r="C165" s="208"/>
      <c r="D165" s="205" t="s">
        <v>210</v>
      </c>
      <c r="E165" s="209" t="s">
        <v>22</v>
      </c>
      <c r="F165" s="210" t="s">
        <v>342</v>
      </c>
      <c r="G165" s="208"/>
      <c r="H165" s="211" t="s">
        <v>22</v>
      </c>
      <c r="I165" s="212"/>
      <c r="J165" s="208"/>
      <c r="K165" s="208"/>
      <c r="L165" s="213"/>
      <c r="M165" s="214"/>
      <c r="N165" s="215"/>
      <c r="O165" s="215"/>
      <c r="P165" s="215"/>
      <c r="Q165" s="215"/>
      <c r="R165" s="215"/>
      <c r="S165" s="215"/>
      <c r="T165" s="216"/>
      <c r="AT165" s="217" t="s">
        <v>210</v>
      </c>
      <c r="AU165" s="217" t="s">
        <v>83</v>
      </c>
      <c r="AV165" s="12" t="s">
        <v>23</v>
      </c>
      <c r="AW165" s="12" t="s">
        <v>38</v>
      </c>
      <c r="AX165" s="12" t="s">
        <v>75</v>
      </c>
      <c r="AY165" s="217" t="s">
        <v>195</v>
      </c>
    </row>
    <row r="166" spans="2:65" s="13" customFormat="1">
      <c r="B166" s="218"/>
      <c r="C166" s="219"/>
      <c r="D166" s="205" t="s">
        <v>210</v>
      </c>
      <c r="E166" s="220" t="s">
        <v>22</v>
      </c>
      <c r="F166" s="221" t="s">
        <v>1242</v>
      </c>
      <c r="G166" s="219"/>
      <c r="H166" s="222">
        <v>2.1</v>
      </c>
      <c r="I166" s="223"/>
      <c r="J166" s="219"/>
      <c r="K166" s="219"/>
      <c r="L166" s="224"/>
      <c r="M166" s="225"/>
      <c r="N166" s="226"/>
      <c r="O166" s="226"/>
      <c r="P166" s="226"/>
      <c r="Q166" s="226"/>
      <c r="R166" s="226"/>
      <c r="S166" s="226"/>
      <c r="T166" s="227"/>
      <c r="AT166" s="228" t="s">
        <v>210</v>
      </c>
      <c r="AU166" s="228" t="s">
        <v>83</v>
      </c>
      <c r="AV166" s="13" t="s">
        <v>83</v>
      </c>
      <c r="AW166" s="13" t="s">
        <v>38</v>
      </c>
      <c r="AX166" s="13" t="s">
        <v>75</v>
      </c>
      <c r="AY166" s="228" t="s">
        <v>195</v>
      </c>
    </row>
    <row r="167" spans="2:65" s="14" customFormat="1">
      <c r="B167" s="229"/>
      <c r="C167" s="230"/>
      <c r="D167" s="205" t="s">
        <v>210</v>
      </c>
      <c r="E167" s="231" t="s">
        <v>22</v>
      </c>
      <c r="F167" s="232" t="s">
        <v>215</v>
      </c>
      <c r="G167" s="230"/>
      <c r="H167" s="233">
        <v>2.1</v>
      </c>
      <c r="I167" s="234"/>
      <c r="J167" s="230"/>
      <c r="K167" s="230"/>
      <c r="L167" s="235"/>
      <c r="M167" s="236"/>
      <c r="N167" s="237"/>
      <c r="O167" s="237"/>
      <c r="P167" s="237"/>
      <c r="Q167" s="237"/>
      <c r="R167" s="237"/>
      <c r="S167" s="237"/>
      <c r="T167" s="238"/>
      <c r="AT167" s="239" t="s">
        <v>210</v>
      </c>
      <c r="AU167" s="239" t="s">
        <v>83</v>
      </c>
      <c r="AV167" s="14" t="s">
        <v>216</v>
      </c>
      <c r="AW167" s="14" t="s">
        <v>38</v>
      </c>
      <c r="AX167" s="14" t="s">
        <v>75</v>
      </c>
      <c r="AY167" s="239" t="s">
        <v>195</v>
      </c>
    </row>
    <row r="168" spans="2:65" s="15" customFormat="1">
      <c r="B168" s="240"/>
      <c r="C168" s="241"/>
      <c r="D168" s="251" t="s">
        <v>210</v>
      </c>
      <c r="E168" s="252" t="s">
        <v>22</v>
      </c>
      <c r="F168" s="253" t="s">
        <v>217</v>
      </c>
      <c r="G168" s="241"/>
      <c r="H168" s="254">
        <v>2.1</v>
      </c>
      <c r="I168" s="245"/>
      <c r="J168" s="241"/>
      <c r="K168" s="241"/>
      <c r="L168" s="246"/>
      <c r="M168" s="247"/>
      <c r="N168" s="248"/>
      <c r="O168" s="248"/>
      <c r="P168" s="248"/>
      <c r="Q168" s="248"/>
      <c r="R168" s="248"/>
      <c r="S168" s="248"/>
      <c r="T168" s="249"/>
      <c r="AT168" s="250" t="s">
        <v>210</v>
      </c>
      <c r="AU168" s="250" t="s">
        <v>83</v>
      </c>
      <c r="AV168" s="15" t="s">
        <v>202</v>
      </c>
      <c r="AW168" s="15" t="s">
        <v>38</v>
      </c>
      <c r="AX168" s="15" t="s">
        <v>23</v>
      </c>
      <c r="AY168" s="250" t="s">
        <v>195</v>
      </c>
    </row>
    <row r="169" spans="2:65" s="1" customFormat="1" ht="28.8" customHeight="1">
      <c r="B169" s="36"/>
      <c r="C169" s="193" t="s">
        <v>417</v>
      </c>
      <c r="D169" s="193" t="s">
        <v>198</v>
      </c>
      <c r="E169" s="194" t="s">
        <v>1243</v>
      </c>
      <c r="F169" s="195" t="s">
        <v>1244</v>
      </c>
      <c r="G169" s="196" t="s">
        <v>206</v>
      </c>
      <c r="H169" s="197">
        <v>2.8</v>
      </c>
      <c r="I169" s="198"/>
      <c r="J169" s="199">
        <f>ROUND(I169*H169,2)</f>
        <v>0</v>
      </c>
      <c r="K169" s="195" t="s">
        <v>223</v>
      </c>
      <c r="L169" s="56"/>
      <c r="M169" s="200" t="s">
        <v>22</v>
      </c>
      <c r="N169" s="201" t="s">
        <v>46</v>
      </c>
      <c r="O169" s="37"/>
      <c r="P169" s="202">
        <f>O169*H169</f>
        <v>0</v>
      </c>
      <c r="Q169" s="202">
        <v>0.22678000000000001</v>
      </c>
      <c r="R169" s="202">
        <f>Q169*H169</f>
        <v>0.63498399999999999</v>
      </c>
      <c r="S169" s="202">
        <v>0</v>
      </c>
      <c r="T169" s="203">
        <f>S169*H169</f>
        <v>0</v>
      </c>
      <c r="AR169" s="19" t="s">
        <v>202</v>
      </c>
      <c r="AT169" s="19" t="s">
        <v>198</v>
      </c>
      <c r="AU169" s="19" t="s">
        <v>83</v>
      </c>
      <c r="AY169" s="19" t="s">
        <v>195</v>
      </c>
      <c r="BE169" s="204">
        <f>IF(N169="základní",J169,0)</f>
        <v>0</v>
      </c>
      <c r="BF169" s="204">
        <f>IF(N169="snížená",J169,0)</f>
        <v>0</v>
      </c>
      <c r="BG169" s="204">
        <f>IF(N169="zákl. přenesená",J169,0)</f>
        <v>0</v>
      </c>
      <c r="BH169" s="204">
        <f>IF(N169="sníž. přenesená",J169,0)</f>
        <v>0</v>
      </c>
      <c r="BI169" s="204">
        <f>IF(N169="nulová",J169,0)</f>
        <v>0</v>
      </c>
      <c r="BJ169" s="19" t="s">
        <v>23</v>
      </c>
      <c r="BK169" s="204">
        <f>ROUND(I169*H169,2)</f>
        <v>0</v>
      </c>
      <c r="BL169" s="19" t="s">
        <v>202</v>
      </c>
      <c r="BM169" s="19" t="s">
        <v>1245</v>
      </c>
    </row>
    <row r="170" spans="2:65" s="12" customFormat="1">
      <c r="B170" s="207"/>
      <c r="C170" s="208"/>
      <c r="D170" s="205" t="s">
        <v>210</v>
      </c>
      <c r="E170" s="209" t="s">
        <v>22</v>
      </c>
      <c r="F170" s="210" t="s">
        <v>342</v>
      </c>
      <c r="G170" s="208"/>
      <c r="H170" s="211" t="s">
        <v>22</v>
      </c>
      <c r="I170" s="212"/>
      <c r="J170" s="208"/>
      <c r="K170" s="208"/>
      <c r="L170" s="213"/>
      <c r="M170" s="214"/>
      <c r="N170" s="215"/>
      <c r="O170" s="215"/>
      <c r="P170" s="215"/>
      <c r="Q170" s="215"/>
      <c r="R170" s="215"/>
      <c r="S170" s="215"/>
      <c r="T170" s="216"/>
      <c r="AT170" s="217" t="s">
        <v>210</v>
      </c>
      <c r="AU170" s="217" t="s">
        <v>83</v>
      </c>
      <c r="AV170" s="12" t="s">
        <v>23</v>
      </c>
      <c r="AW170" s="12" t="s">
        <v>38</v>
      </c>
      <c r="AX170" s="12" t="s">
        <v>75</v>
      </c>
      <c r="AY170" s="217" t="s">
        <v>195</v>
      </c>
    </row>
    <row r="171" spans="2:65" s="13" customFormat="1">
      <c r="B171" s="218"/>
      <c r="C171" s="219"/>
      <c r="D171" s="205" t="s">
        <v>210</v>
      </c>
      <c r="E171" s="220" t="s">
        <v>22</v>
      </c>
      <c r="F171" s="221" t="s">
        <v>1246</v>
      </c>
      <c r="G171" s="219"/>
      <c r="H171" s="222">
        <v>2.8</v>
      </c>
      <c r="I171" s="223"/>
      <c r="J171" s="219"/>
      <c r="K171" s="219"/>
      <c r="L171" s="224"/>
      <c r="M171" s="225"/>
      <c r="N171" s="226"/>
      <c r="O171" s="226"/>
      <c r="P171" s="226"/>
      <c r="Q171" s="226"/>
      <c r="R171" s="226"/>
      <c r="S171" s="226"/>
      <c r="T171" s="227"/>
      <c r="AT171" s="228" t="s">
        <v>210</v>
      </c>
      <c r="AU171" s="228" t="s">
        <v>83</v>
      </c>
      <c r="AV171" s="13" t="s">
        <v>83</v>
      </c>
      <c r="AW171" s="13" t="s">
        <v>38</v>
      </c>
      <c r="AX171" s="13" t="s">
        <v>75</v>
      </c>
      <c r="AY171" s="228" t="s">
        <v>195</v>
      </c>
    </row>
    <row r="172" spans="2:65" s="14" customFormat="1">
      <c r="B172" s="229"/>
      <c r="C172" s="230"/>
      <c r="D172" s="205" t="s">
        <v>210</v>
      </c>
      <c r="E172" s="231" t="s">
        <v>22</v>
      </c>
      <c r="F172" s="232" t="s">
        <v>215</v>
      </c>
      <c r="G172" s="230"/>
      <c r="H172" s="233">
        <v>2.8</v>
      </c>
      <c r="I172" s="234"/>
      <c r="J172" s="230"/>
      <c r="K172" s="230"/>
      <c r="L172" s="235"/>
      <c r="M172" s="236"/>
      <c r="N172" s="237"/>
      <c r="O172" s="237"/>
      <c r="P172" s="237"/>
      <c r="Q172" s="237"/>
      <c r="R172" s="237"/>
      <c r="S172" s="237"/>
      <c r="T172" s="238"/>
      <c r="AT172" s="239" t="s">
        <v>210</v>
      </c>
      <c r="AU172" s="239" t="s">
        <v>83</v>
      </c>
      <c r="AV172" s="14" t="s">
        <v>216</v>
      </c>
      <c r="AW172" s="14" t="s">
        <v>38</v>
      </c>
      <c r="AX172" s="14" t="s">
        <v>75</v>
      </c>
      <c r="AY172" s="239" t="s">
        <v>195</v>
      </c>
    </row>
    <row r="173" spans="2:65" s="15" customFormat="1">
      <c r="B173" s="240"/>
      <c r="C173" s="241"/>
      <c r="D173" s="251" t="s">
        <v>210</v>
      </c>
      <c r="E173" s="252" t="s">
        <v>22</v>
      </c>
      <c r="F173" s="253" t="s">
        <v>217</v>
      </c>
      <c r="G173" s="241"/>
      <c r="H173" s="254">
        <v>2.8</v>
      </c>
      <c r="I173" s="245"/>
      <c r="J173" s="241"/>
      <c r="K173" s="241"/>
      <c r="L173" s="246"/>
      <c r="M173" s="247"/>
      <c r="N173" s="248"/>
      <c r="O173" s="248"/>
      <c r="P173" s="248"/>
      <c r="Q173" s="248"/>
      <c r="R173" s="248"/>
      <c r="S173" s="248"/>
      <c r="T173" s="249"/>
      <c r="AT173" s="250" t="s">
        <v>210</v>
      </c>
      <c r="AU173" s="250" t="s">
        <v>83</v>
      </c>
      <c r="AV173" s="15" t="s">
        <v>202</v>
      </c>
      <c r="AW173" s="15" t="s">
        <v>38</v>
      </c>
      <c r="AX173" s="15" t="s">
        <v>23</v>
      </c>
      <c r="AY173" s="250" t="s">
        <v>195</v>
      </c>
    </row>
    <row r="174" spans="2:65" s="1" customFormat="1" ht="20.399999999999999" customHeight="1">
      <c r="B174" s="36"/>
      <c r="C174" s="193" t="s">
        <v>423</v>
      </c>
      <c r="D174" s="193" t="s">
        <v>198</v>
      </c>
      <c r="E174" s="194" t="s">
        <v>713</v>
      </c>
      <c r="F174" s="195" t="s">
        <v>714</v>
      </c>
      <c r="G174" s="196" t="s">
        <v>206</v>
      </c>
      <c r="H174" s="197">
        <v>2.1</v>
      </c>
      <c r="I174" s="198"/>
      <c r="J174" s="199">
        <f>ROUND(I174*H174,2)</f>
        <v>0</v>
      </c>
      <c r="K174" s="195" t="s">
        <v>223</v>
      </c>
      <c r="L174" s="56"/>
      <c r="M174" s="200" t="s">
        <v>22</v>
      </c>
      <c r="N174" s="201" t="s">
        <v>46</v>
      </c>
      <c r="O174" s="37"/>
      <c r="P174" s="202">
        <f>O174*H174</f>
        <v>0</v>
      </c>
      <c r="Q174" s="202">
        <v>0</v>
      </c>
      <c r="R174" s="202">
        <f>Q174*H174</f>
        <v>0</v>
      </c>
      <c r="S174" s="202">
        <v>0</v>
      </c>
      <c r="T174" s="203">
        <f>S174*H174</f>
        <v>0</v>
      </c>
      <c r="AR174" s="19" t="s">
        <v>202</v>
      </c>
      <c r="AT174" s="19" t="s">
        <v>198</v>
      </c>
      <c r="AU174" s="19" t="s">
        <v>83</v>
      </c>
      <c r="AY174" s="19" t="s">
        <v>195</v>
      </c>
      <c r="BE174" s="204">
        <f>IF(N174="základní",J174,0)</f>
        <v>0</v>
      </c>
      <c r="BF174" s="204">
        <f>IF(N174="snížená",J174,0)</f>
        <v>0</v>
      </c>
      <c r="BG174" s="204">
        <f>IF(N174="zákl. přenesená",J174,0)</f>
        <v>0</v>
      </c>
      <c r="BH174" s="204">
        <f>IF(N174="sníž. přenesená",J174,0)</f>
        <v>0</v>
      </c>
      <c r="BI174" s="204">
        <f>IF(N174="nulová",J174,0)</f>
        <v>0</v>
      </c>
      <c r="BJ174" s="19" t="s">
        <v>23</v>
      </c>
      <c r="BK174" s="204">
        <f>ROUND(I174*H174,2)</f>
        <v>0</v>
      </c>
      <c r="BL174" s="19" t="s">
        <v>202</v>
      </c>
      <c r="BM174" s="19" t="s">
        <v>1247</v>
      </c>
    </row>
    <row r="175" spans="2:65" s="12" customFormat="1">
      <c r="B175" s="207"/>
      <c r="C175" s="208"/>
      <c r="D175" s="205" t="s">
        <v>210</v>
      </c>
      <c r="E175" s="209" t="s">
        <v>22</v>
      </c>
      <c r="F175" s="210" t="s">
        <v>342</v>
      </c>
      <c r="G175" s="208"/>
      <c r="H175" s="211" t="s">
        <v>22</v>
      </c>
      <c r="I175" s="212"/>
      <c r="J175" s="208"/>
      <c r="K175" s="208"/>
      <c r="L175" s="213"/>
      <c r="M175" s="214"/>
      <c r="N175" s="215"/>
      <c r="O175" s="215"/>
      <c r="P175" s="215"/>
      <c r="Q175" s="215"/>
      <c r="R175" s="215"/>
      <c r="S175" s="215"/>
      <c r="T175" s="216"/>
      <c r="AT175" s="217" t="s">
        <v>210</v>
      </c>
      <c r="AU175" s="217" t="s">
        <v>83</v>
      </c>
      <c r="AV175" s="12" t="s">
        <v>23</v>
      </c>
      <c r="AW175" s="12" t="s">
        <v>38</v>
      </c>
      <c r="AX175" s="12" t="s">
        <v>75</v>
      </c>
      <c r="AY175" s="217" t="s">
        <v>195</v>
      </c>
    </row>
    <row r="176" spans="2:65" s="13" customFormat="1">
      <c r="B176" s="218"/>
      <c r="C176" s="219"/>
      <c r="D176" s="205" t="s">
        <v>210</v>
      </c>
      <c r="E176" s="220" t="s">
        <v>22</v>
      </c>
      <c r="F176" s="221" t="s">
        <v>1242</v>
      </c>
      <c r="G176" s="219"/>
      <c r="H176" s="222">
        <v>2.1</v>
      </c>
      <c r="I176" s="223"/>
      <c r="J176" s="219"/>
      <c r="K176" s="219"/>
      <c r="L176" s="224"/>
      <c r="M176" s="225"/>
      <c r="N176" s="226"/>
      <c r="O176" s="226"/>
      <c r="P176" s="226"/>
      <c r="Q176" s="226"/>
      <c r="R176" s="226"/>
      <c r="S176" s="226"/>
      <c r="T176" s="227"/>
      <c r="AT176" s="228" t="s">
        <v>210</v>
      </c>
      <c r="AU176" s="228" t="s">
        <v>83</v>
      </c>
      <c r="AV176" s="13" t="s">
        <v>83</v>
      </c>
      <c r="AW176" s="13" t="s">
        <v>38</v>
      </c>
      <c r="AX176" s="13" t="s">
        <v>75</v>
      </c>
      <c r="AY176" s="228" t="s">
        <v>195</v>
      </c>
    </row>
    <row r="177" spans="2:65" s="14" customFormat="1">
      <c r="B177" s="229"/>
      <c r="C177" s="230"/>
      <c r="D177" s="205" t="s">
        <v>210</v>
      </c>
      <c r="E177" s="231" t="s">
        <v>22</v>
      </c>
      <c r="F177" s="232" t="s">
        <v>215</v>
      </c>
      <c r="G177" s="230"/>
      <c r="H177" s="233">
        <v>2.1</v>
      </c>
      <c r="I177" s="234"/>
      <c r="J177" s="230"/>
      <c r="K177" s="230"/>
      <c r="L177" s="235"/>
      <c r="M177" s="236"/>
      <c r="N177" s="237"/>
      <c r="O177" s="237"/>
      <c r="P177" s="237"/>
      <c r="Q177" s="237"/>
      <c r="R177" s="237"/>
      <c r="S177" s="237"/>
      <c r="T177" s="238"/>
      <c r="AT177" s="239" t="s">
        <v>210</v>
      </c>
      <c r="AU177" s="239" t="s">
        <v>83</v>
      </c>
      <c r="AV177" s="14" t="s">
        <v>216</v>
      </c>
      <c r="AW177" s="14" t="s">
        <v>38</v>
      </c>
      <c r="AX177" s="14" t="s">
        <v>75</v>
      </c>
      <c r="AY177" s="239" t="s">
        <v>195</v>
      </c>
    </row>
    <row r="178" spans="2:65" s="15" customFormat="1">
      <c r="B178" s="240"/>
      <c r="C178" s="241"/>
      <c r="D178" s="205" t="s">
        <v>210</v>
      </c>
      <c r="E178" s="242" t="s">
        <v>22</v>
      </c>
      <c r="F178" s="243" t="s">
        <v>217</v>
      </c>
      <c r="G178" s="241"/>
      <c r="H178" s="244">
        <v>2.1</v>
      </c>
      <c r="I178" s="245"/>
      <c r="J178" s="241"/>
      <c r="K178" s="241"/>
      <c r="L178" s="246"/>
      <c r="M178" s="247"/>
      <c r="N178" s="248"/>
      <c r="O178" s="248"/>
      <c r="P178" s="248"/>
      <c r="Q178" s="248"/>
      <c r="R178" s="248"/>
      <c r="S178" s="248"/>
      <c r="T178" s="249"/>
      <c r="AT178" s="250" t="s">
        <v>210</v>
      </c>
      <c r="AU178" s="250" t="s">
        <v>83</v>
      </c>
      <c r="AV178" s="15" t="s">
        <v>202</v>
      </c>
      <c r="AW178" s="15" t="s">
        <v>38</v>
      </c>
      <c r="AX178" s="15" t="s">
        <v>23</v>
      </c>
      <c r="AY178" s="250" t="s">
        <v>195</v>
      </c>
    </row>
    <row r="179" spans="2:65" s="11" customFormat="1" ht="29.85" customHeight="1">
      <c r="B179" s="176"/>
      <c r="C179" s="177"/>
      <c r="D179" s="190" t="s">
        <v>74</v>
      </c>
      <c r="E179" s="191" t="s">
        <v>237</v>
      </c>
      <c r="F179" s="191" t="s">
        <v>238</v>
      </c>
      <c r="G179" s="177"/>
      <c r="H179" s="177"/>
      <c r="I179" s="180"/>
      <c r="J179" s="192">
        <f>BK179</f>
        <v>0</v>
      </c>
      <c r="K179" s="177"/>
      <c r="L179" s="182"/>
      <c r="M179" s="183"/>
      <c r="N179" s="184"/>
      <c r="O179" s="184"/>
      <c r="P179" s="185">
        <f>P180</f>
        <v>0</v>
      </c>
      <c r="Q179" s="184"/>
      <c r="R179" s="185">
        <f>R180</f>
        <v>0</v>
      </c>
      <c r="S179" s="184"/>
      <c r="T179" s="186">
        <f>T180</f>
        <v>0</v>
      </c>
      <c r="AR179" s="187" t="s">
        <v>23</v>
      </c>
      <c r="AT179" s="188" t="s">
        <v>74</v>
      </c>
      <c r="AU179" s="188" t="s">
        <v>23</v>
      </c>
      <c r="AY179" s="187" t="s">
        <v>195</v>
      </c>
      <c r="BK179" s="189">
        <f>BK180</f>
        <v>0</v>
      </c>
    </row>
    <row r="180" spans="2:65" s="1" customFormat="1" ht="28.8" customHeight="1">
      <c r="B180" s="36"/>
      <c r="C180" s="193" t="s">
        <v>438</v>
      </c>
      <c r="D180" s="193" t="s">
        <v>198</v>
      </c>
      <c r="E180" s="194" t="s">
        <v>240</v>
      </c>
      <c r="F180" s="195" t="s">
        <v>241</v>
      </c>
      <c r="G180" s="196" t="s">
        <v>242</v>
      </c>
      <c r="H180" s="197">
        <v>6.35</v>
      </c>
      <c r="I180" s="198"/>
      <c r="J180" s="199">
        <f>ROUND(I180*H180,2)</f>
        <v>0</v>
      </c>
      <c r="K180" s="195" t="s">
        <v>223</v>
      </c>
      <c r="L180" s="56"/>
      <c r="M180" s="200" t="s">
        <v>22</v>
      </c>
      <c r="N180" s="201" t="s">
        <v>46</v>
      </c>
      <c r="O180" s="37"/>
      <c r="P180" s="202">
        <f>O180*H180</f>
        <v>0</v>
      </c>
      <c r="Q180" s="202">
        <v>0</v>
      </c>
      <c r="R180" s="202">
        <f>Q180*H180</f>
        <v>0</v>
      </c>
      <c r="S180" s="202">
        <v>0</v>
      </c>
      <c r="T180" s="203">
        <f>S180*H180</f>
        <v>0</v>
      </c>
      <c r="AR180" s="19" t="s">
        <v>202</v>
      </c>
      <c r="AT180" s="19" t="s">
        <v>198</v>
      </c>
      <c r="AU180" s="19" t="s">
        <v>83</v>
      </c>
      <c r="AY180" s="19" t="s">
        <v>195</v>
      </c>
      <c r="BE180" s="204">
        <f>IF(N180="základní",J180,0)</f>
        <v>0</v>
      </c>
      <c r="BF180" s="204">
        <f>IF(N180="snížená",J180,0)</f>
        <v>0</v>
      </c>
      <c r="BG180" s="204">
        <f>IF(N180="zákl. přenesená",J180,0)</f>
        <v>0</v>
      </c>
      <c r="BH180" s="204">
        <f>IF(N180="sníž. přenesená",J180,0)</f>
        <v>0</v>
      </c>
      <c r="BI180" s="204">
        <f>IF(N180="nulová",J180,0)</f>
        <v>0</v>
      </c>
      <c r="BJ180" s="19" t="s">
        <v>23</v>
      </c>
      <c r="BK180" s="204">
        <f>ROUND(I180*H180,2)</f>
        <v>0</v>
      </c>
      <c r="BL180" s="19" t="s">
        <v>202</v>
      </c>
      <c r="BM180" s="19" t="s">
        <v>1248</v>
      </c>
    </row>
    <row r="181" spans="2:65" s="11" customFormat="1" ht="29.85" customHeight="1">
      <c r="B181" s="176"/>
      <c r="C181" s="177"/>
      <c r="D181" s="190" t="s">
        <v>74</v>
      </c>
      <c r="E181" s="191" t="s">
        <v>245</v>
      </c>
      <c r="F181" s="191" t="s">
        <v>246</v>
      </c>
      <c r="G181" s="177"/>
      <c r="H181" s="177"/>
      <c r="I181" s="180"/>
      <c r="J181" s="192">
        <f>BK181</f>
        <v>0</v>
      </c>
      <c r="K181" s="177"/>
      <c r="L181" s="182"/>
      <c r="M181" s="183"/>
      <c r="N181" s="184"/>
      <c r="O181" s="184"/>
      <c r="P181" s="185">
        <f>SUM(P182:P183)</f>
        <v>0</v>
      </c>
      <c r="Q181" s="184"/>
      <c r="R181" s="185">
        <f>SUM(R182:R183)</f>
        <v>0</v>
      </c>
      <c r="S181" s="184"/>
      <c r="T181" s="186">
        <f>SUM(T182:T183)</f>
        <v>0</v>
      </c>
      <c r="AR181" s="187" t="s">
        <v>23</v>
      </c>
      <c r="AT181" s="188" t="s">
        <v>74</v>
      </c>
      <c r="AU181" s="188" t="s">
        <v>23</v>
      </c>
      <c r="AY181" s="187" t="s">
        <v>195</v>
      </c>
      <c r="BK181" s="189">
        <f>SUM(BK182:BK183)</f>
        <v>0</v>
      </c>
    </row>
    <row r="182" spans="2:65" s="1" customFormat="1" ht="40.200000000000003" customHeight="1">
      <c r="B182" s="36"/>
      <c r="C182" s="193" t="s">
        <v>447</v>
      </c>
      <c r="D182" s="193" t="s">
        <v>198</v>
      </c>
      <c r="E182" s="194" t="s">
        <v>247</v>
      </c>
      <c r="F182" s="195" t="s">
        <v>248</v>
      </c>
      <c r="G182" s="196" t="s">
        <v>242</v>
      </c>
      <c r="H182" s="197">
        <v>3.4140000000000001</v>
      </c>
      <c r="I182" s="198"/>
      <c r="J182" s="199">
        <f>ROUND(I182*H182,2)</f>
        <v>0</v>
      </c>
      <c r="K182" s="195" t="s">
        <v>223</v>
      </c>
      <c r="L182" s="56"/>
      <c r="M182" s="200" t="s">
        <v>22</v>
      </c>
      <c r="N182" s="201" t="s">
        <v>46</v>
      </c>
      <c r="O182" s="37"/>
      <c r="P182" s="202">
        <f>O182*H182</f>
        <v>0</v>
      </c>
      <c r="Q182" s="202">
        <v>0</v>
      </c>
      <c r="R182" s="202">
        <f>Q182*H182</f>
        <v>0</v>
      </c>
      <c r="S182" s="202">
        <v>0</v>
      </c>
      <c r="T182" s="203">
        <f>S182*H182</f>
        <v>0</v>
      </c>
      <c r="AR182" s="19" t="s">
        <v>202</v>
      </c>
      <c r="AT182" s="19" t="s">
        <v>198</v>
      </c>
      <c r="AU182" s="19" t="s">
        <v>83</v>
      </c>
      <c r="AY182" s="19" t="s">
        <v>195</v>
      </c>
      <c r="BE182" s="204">
        <f>IF(N182="základní",J182,0)</f>
        <v>0</v>
      </c>
      <c r="BF182" s="204">
        <f>IF(N182="snížená",J182,0)</f>
        <v>0</v>
      </c>
      <c r="BG182" s="204">
        <f>IF(N182="zákl. přenesená",J182,0)</f>
        <v>0</v>
      </c>
      <c r="BH182" s="204">
        <f>IF(N182="sníž. přenesená",J182,0)</f>
        <v>0</v>
      </c>
      <c r="BI182" s="204">
        <f>IF(N182="nulová",J182,0)</f>
        <v>0</v>
      </c>
      <c r="BJ182" s="19" t="s">
        <v>23</v>
      </c>
      <c r="BK182" s="204">
        <f>ROUND(I182*H182,2)</f>
        <v>0</v>
      </c>
      <c r="BL182" s="19" t="s">
        <v>202</v>
      </c>
      <c r="BM182" s="19" t="s">
        <v>1249</v>
      </c>
    </row>
    <row r="183" spans="2:65" s="1" customFormat="1" ht="84">
      <c r="B183" s="36"/>
      <c r="C183" s="58"/>
      <c r="D183" s="205" t="s">
        <v>225</v>
      </c>
      <c r="E183" s="58"/>
      <c r="F183" s="206" t="s">
        <v>250</v>
      </c>
      <c r="G183" s="58"/>
      <c r="H183" s="58"/>
      <c r="I183" s="163"/>
      <c r="J183" s="58"/>
      <c r="K183" s="58"/>
      <c r="L183" s="56"/>
      <c r="M183" s="73"/>
      <c r="N183" s="37"/>
      <c r="O183" s="37"/>
      <c r="P183" s="37"/>
      <c r="Q183" s="37"/>
      <c r="R183" s="37"/>
      <c r="S183" s="37"/>
      <c r="T183" s="74"/>
      <c r="AT183" s="19" t="s">
        <v>225</v>
      </c>
      <c r="AU183" s="19" t="s">
        <v>83</v>
      </c>
    </row>
    <row r="184" spans="2:65" s="11" customFormat="1" ht="37.35" customHeight="1">
      <c r="B184" s="176"/>
      <c r="C184" s="177"/>
      <c r="D184" s="178" t="s">
        <v>74</v>
      </c>
      <c r="E184" s="179" t="s">
        <v>251</v>
      </c>
      <c r="F184" s="179" t="s">
        <v>252</v>
      </c>
      <c r="G184" s="177"/>
      <c r="H184" s="177"/>
      <c r="I184" s="180"/>
      <c r="J184" s="181">
        <f>BK184</f>
        <v>0</v>
      </c>
      <c r="K184" s="177"/>
      <c r="L184" s="182"/>
      <c r="M184" s="183"/>
      <c r="N184" s="184"/>
      <c r="O184" s="184"/>
      <c r="P184" s="185">
        <f>P185</f>
        <v>0</v>
      </c>
      <c r="Q184" s="184"/>
      <c r="R184" s="185">
        <f>R185</f>
        <v>0</v>
      </c>
      <c r="S184" s="184"/>
      <c r="T184" s="186">
        <f>T185</f>
        <v>0</v>
      </c>
      <c r="AR184" s="187" t="s">
        <v>83</v>
      </c>
      <c r="AT184" s="188" t="s">
        <v>74</v>
      </c>
      <c r="AU184" s="188" t="s">
        <v>75</v>
      </c>
      <c r="AY184" s="187" t="s">
        <v>195</v>
      </c>
      <c r="BK184" s="189">
        <f>BK185</f>
        <v>0</v>
      </c>
    </row>
    <row r="185" spans="2:65" s="11" customFormat="1" ht="19.95" customHeight="1">
      <c r="B185" s="176"/>
      <c r="C185" s="177"/>
      <c r="D185" s="190" t="s">
        <v>74</v>
      </c>
      <c r="E185" s="191" t="s">
        <v>881</v>
      </c>
      <c r="F185" s="191" t="s">
        <v>882</v>
      </c>
      <c r="G185" s="177"/>
      <c r="H185" s="177"/>
      <c r="I185" s="180"/>
      <c r="J185" s="192">
        <f>BK185</f>
        <v>0</v>
      </c>
      <c r="K185" s="177"/>
      <c r="L185" s="182"/>
      <c r="M185" s="183"/>
      <c r="N185" s="184"/>
      <c r="O185" s="184"/>
      <c r="P185" s="185">
        <f>P186</f>
        <v>0</v>
      </c>
      <c r="Q185" s="184"/>
      <c r="R185" s="185">
        <f>R186</f>
        <v>0</v>
      </c>
      <c r="S185" s="184"/>
      <c r="T185" s="186">
        <f>T186</f>
        <v>0</v>
      </c>
      <c r="AR185" s="187" t="s">
        <v>83</v>
      </c>
      <c r="AT185" s="188" t="s">
        <v>74</v>
      </c>
      <c r="AU185" s="188" t="s">
        <v>23</v>
      </c>
      <c r="AY185" s="187" t="s">
        <v>195</v>
      </c>
      <c r="BK185" s="189">
        <f>BK186</f>
        <v>0</v>
      </c>
    </row>
    <row r="186" spans="2:65" s="1" customFormat="1" ht="28.8" customHeight="1">
      <c r="B186" s="36"/>
      <c r="C186" s="193" t="s">
        <v>7</v>
      </c>
      <c r="D186" s="193" t="s">
        <v>198</v>
      </c>
      <c r="E186" s="194" t="s">
        <v>1250</v>
      </c>
      <c r="F186" s="195" t="s">
        <v>1251</v>
      </c>
      <c r="G186" s="196" t="s">
        <v>201</v>
      </c>
      <c r="H186" s="197">
        <v>1</v>
      </c>
      <c r="I186" s="198"/>
      <c r="J186" s="199">
        <f>ROUND(I186*H186,2)</f>
        <v>0</v>
      </c>
      <c r="K186" s="195" t="s">
        <v>22</v>
      </c>
      <c r="L186" s="56"/>
      <c r="M186" s="200" t="s">
        <v>22</v>
      </c>
      <c r="N186" s="255" t="s">
        <v>46</v>
      </c>
      <c r="O186" s="256"/>
      <c r="P186" s="257">
        <f>O186*H186</f>
        <v>0</v>
      </c>
      <c r="Q186" s="257">
        <v>0</v>
      </c>
      <c r="R186" s="257">
        <f>Q186*H186</f>
        <v>0</v>
      </c>
      <c r="S186" s="257">
        <v>0</v>
      </c>
      <c r="T186" s="258">
        <f>S186*H186</f>
        <v>0</v>
      </c>
      <c r="AR186" s="19" t="s">
        <v>258</v>
      </c>
      <c r="AT186" s="19" t="s">
        <v>198</v>
      </c>
      <c r="AU186" s="19" t="s">
        <v>83</v>
      </c>
      <c r="AY186" s="19" t="s">
        <v>195</v>
      </c>
      <c r="BE186" s="204">
        <f>IF(N186="základní",J186,0)</f>
        <v>0</v>
      </c>
      <c r="BF186" s="204">
        <f>IF(N186="snížená",J186,0)</f>
        <v>0</v>
      </c>
      <c r="BG186" s="204">
        <f>IF(N186="zákl. přenesená",J186,0)</f>
        <v>0</v>
      </c>
      <c r="BH186" s="204">
        <f>IF(N186="sníž. přenesená",J186,0)</f>
        <v>0</v>
      </c>
      <c r="BI186" s="204">
        <f>IF(N186="nulová",J186,0)</f>
        <v>0</v>
      </c>
      <c r="BJ186" s="19" t="s">
        <v>23</v>
      </c>
      <c r="BK186" s="204">
        <f>ROUND(I186*H186,2)</f>
        <v>0</v>
      </c>
      <c r="BL186" s="19" t="s">
        <v>258</v>
      </c>
      <c r="BM186" s="19" t="s">
        <v>1252</v>
      </c>
    </row>
    <row r="187" spans="2:65" s="1" customFormat="1" ht="6.9" customHeight="1">
      <c r="B187" s="51"/>
      <c r="C187" s="52"/>
      <c r="D187" s="52"/>
      <c r="E187" s="52"/>
      <c r="F187" s="52"/>
      <c r="G187" s="52"/>
      <c r="H187" s="52"/>
      <c r="I187" s="139"/>
      <c r="J187" s="52"/>
      <c r="K187" s="52"/>
      <c r="L187" s="56"/>
    </row>
  </sheetData>
  <sheetProtection password="CC35" sheet="1" objects="1" scenarios="1" formatColumns="0" formatRows="0" sort="0" autoFilter="0"/>
  <autoFilter ref="C84:K84"/>
  <mergeCells count="9">
    <mergeCell ref="E75:H75"/>
    <mergeCell ref="E77:H77"/>
    <mergeCell ref="G1:H1"/>
    <mergeCell ref="L2:V2"/>
    <mergeCell ref="E7:H7"/>
    <mergeCell ref="E9:H9"/>
    <mergeCell ref="E24:H24"/>
    <mergeCell ref="E45:H45"/>
    <mergeCell ref="E47:H47"/>
  </mergeCells>
  <hyperlinks>
    <hyperlink ref="F1:G1" location="C2" tooltip="Krycí list soupisu" display="1) Krycí list soupisu"/>
    <hyperlink ref="G1:H1" location="C54" tooltip="Rekapitulace" display="2) Rekapitulace"/>
    <hyperlink ref="J1" location="C84"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5.xml><?xml version="1.0" encoding="utf-8"?>
<worksheet xmlns="http://schemas.openxmlformats.org/spreadsheetml/2006/main" xmlns:r="http://schemas.openxmlformats.org/officeDocument/2006/relationships">
  <sheetPr>
    <pageSetUpPr fitToPage="1"/>
  </sheetPr>
  <dimension ref="A1:BR102"/>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92</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s="1" customFormat="1" ht="13.2">
      <c r="B8" s="36"/>
      <c r="C8" s="37"/>
      <c r="D8" s="32" t="s">
        <v>162</v>
      </c>
      <c r="E8" s="37"/>
      <c r="F8" s="37"/>
      <c r="G8" s="37"/>
      <c r="H8" s="37"/>
      <c r="I8" s="118"/>
      <c r="J8" s="37"/>
      <c r="K8" s="40"/>
    </row>
    <row r="9" spans="1:70" s="1" customFormat="1" ht="36.9" customHeight="1">
      <c r="B9" s="36"/>
      <c r="C9" s="37"/>
      <c r="D9" s="37"/>
      <c r="E9" s="419" t="s">
        <v>1253</v>
      </c>
      <c r="F9" s="397"/>
      <c r="G9" s="397"/>
      <c r="H9" s="397"/>
      <c r="I9" s="118"/>
      <c r="J9" s="37"/>
      <c r="K9" s="40"/>
    </row>
    <row r="10" spans="1:70" s="1" customFormat="1">
      <c r="B10" s="36"/>
      <c r="C10" s="37"/>
      <c r="D10" s="37"/>
      <c r="E10" s="37"/>
      <c r="F10" s="37"/>
      <c r="G10" s="37"/>
      <c r="H10" s="37"/>
      <c r="I10" s="118"/>
      <c r="J10" s="37"/>
      <c r="K10" s="40"/>
    </row>
    <row r="11" spans="1:70" s="1" customFormat="1" ht="14.4" customHeight="1">
      <c r="B11" s="36"/>
      <c r="C11" s="37"/>
      <c r="D11" s="32" t="s">
        <v>19</v>
      </c>
      <c r="E11" s="37"/>
      <c r="F11" s="30" t="s">
        <v>22</v>
      </c>
      <c r="G11" s="37"/>
      <c r="H11" s="37"/>
      <c r="I11" s="119" t="s">
        <v>21</v>
      </c>
      <c r="J11" s="30" t="s">
        <v>22</v>
      </c>
      <c r="K11" s="40"/>
    </row>
    <row r="12" spans="1:70" s="1" customFormat="1" ht="14.4" customHeight="1">
      <c r="B12" s="36"/>
      <c r="C12" s="37"/>
      <c r="D12" s="32" t="s">
        <v>24</v>
      </c>
      <c r="E12" s="37"/>
      <c r="F12" s="30" t="s">
        <v>25</v>
      </c>
      <c r="G12" s="37"/>
      <c r="H12" s="37"/>
      <c r="I12" s="119" t="s">
        <v>26</v>
      </c>
      <c r="J12" s="120" t="str">
        <f>'Rekapitulace stavby'!AN8</f>
        <v>4.1.2017</v>
      </c>
      <c r="K12" s="40"/>
    </row>
    <row r="13" spans="1:70" s="1" customFormat="1" ht="10.8" customHeight="1">
      <c r="B13" s="36"/>
      <c r="C13" s="37"/>
      <c r="D13" s="37"/>
      <c r="E13" s="37"/>
      <c r="F13" s="37"/>
      <c r="G13" s="37"/>
      <c r="H13" s="37"/>
      <c r="I13" s="118"/>
      <c r="J13" s="37"/>
      <c r="K13" s="40"/>
    </row>
    <row r="14" spans="1:70" s="1" customFormat="1" ht="14.4" customHeight="1">
      <c r="B14" s="36"/>
      <c r="C14" s="37"/>
      <c r="D14" s="32" t="s">
        <v>30</v>
      </c>
      <c r="E14" s="37"/>
      <c r="F14" s="37"/>
      <c r="G14" s="37"/>
      <c r="H14" s="37"/>
      <c r="I14" s="119" t="s">
        <v>31</v>
      </c>
      <c r="J14" s="30" t="s">
        <v>22</v>
      </c>
      <c r="K14" s="40"/>
    </row>
    <row r="15" spans="1:70" s="1" customFormat="1" ht="18" customHeight="1">
      <c r="B15" s="36"/>
      <c r="C15" s="37"/>
      <c r="D15" s="37"/>
      <c r="E15" s="30" t="s">
        <v>32</v>
      </c>
      <c r="F15" s="37"/>
      <c r="G15" s="37"/>
      <c r="H15" s="37"/>
      <c r="I15" s="119" t="s">
        <v>33</v>
      </c>
      <c r="J15" s="30" t="s">
        <v>22</v>
      </c>
      <c r="K15" s="40"/>
    </row>
    <row r="16" spans="1:70" s="1" customFormat="1" ht="6.9" customHeight="1">
      <c r="B16" s="36"/>
      <c r="C16" s="37"/>
      <c r="D16" s="37"/>
      <c r="E16" s="37"/>
      <c r="F16" s="37"/>
      <c r="G16" s="37"/>
      <c r="H16" s="37"/>
      <c r="I16" s="118"/>
      <c r="J16" s="37"/>
      <c r="K16" s="40"/>
    </row>
    <row r="17" spans="2:11" s="1" customFormat="1" ht="14.4" customHeight="1">
      <c r="B17" s="36"/>
      <c r="C17" s="37"/>
      <c r="D17" s="32" t="s">
        <v>34</v>
      </c>
      <c r="E17" s="37"/>
      <c r="F17" s="37"/>
      <c r="G17" s="37"/>
      <c r="H17" s="37"/>
      <c r="I17" s="119" t="s">
        <v>31</v>
      </c>
      <c r="J17" s="30" t="str">
        <f>IF('Rekapitulace stavby'!AN13="Vyplň údaj","",IF('Rekapitulace stavby'!AN13="","",'Rekapitulace stavby'!AN13))</f>
        <v/>
      </c>
      <c r="K17" s="40"/>
    </row>
    <row r="18" spans="2:11" s="1" customFormat="1" ht="18" customHeight="1">
      <c r="B18" s="36"/>
      <c r="C18" s="37"/>
      <c r="D18" s="37"/>
      <c r="E18" s="30" t="str">
        <f>IF('Rekapitulace stavby'!E14="Vyplň údaj","",IF('Rekapitulace stavby'!E14="","",'Rekapitulace stavby'!E14))</f>
        <v/>
      </c>
      <c r="F18" s="37"/>
      <c r="G18" s="37"/>
      <c r="H18" s="37"/>
      <c r="I18" s="119" t="s">
        <v>33</v>
      </c>
      <c r="J18" s="30" t="str">
        <f>IF('Rekapitulace stavby'!AN14="Vyplň údaj","",IF('Rekapitulace stavby'!AN14="","",'Rekapitulace stavby'!AN14))</f>
        <v/>
      </c>
      <c r="K18" s="40"/>
    </row>
    <row r="19" spans="2:11" s="1" customFormat="1" ht="6.9" customHeight="1">
      <c r="B19" s="36"/>
      <c r="C19" s="37"/>
      <c r="D19" s="37"/>
      <c r="E19" s="37"/>
      <c r="F19" s="37"/>
      <c r="G19" s="37"/>
      <c r="H19" s="37"/>
      <c r="I19" s="118"/>
      <c r="J19" s="37"/>
      <c r="K19" s="40"/>
    </row>
    <row r="20" spans="2:11" s="1" customFormat="1" ht="14.4" customHeight="1">
      <c r="B20" s="36"/>
      <c r="C20" s="37"/>
      <c r="D20" s="32" t="s">
        <v>36</v>
      </c>
      <c r="E20" s="37"/>
      <c r="F20" s="37"/>
      <c r="G20" s="37"/>
      <c r="H20" s="37"/>
      <c r="I20" s="119" t="s">
        <v>31</v>
      </c>
      <c r="J20" s="30" t="s">
        <v>22</v>
      </c>
      <c r="K20" s="40"/>
    </row>
    <row r="21" spans="2:11" s="1" customFormat="1" ht="18" customHeight="1">
      <c r="B21" s="36"/>
      <c r="C21" s="37"/>
      <c r="D21" s="37"/>
      <c r="E21" s="30" t="s">
        <v>37</v>
      </c>
      <c r="F21" s="37"/>
      <c r="G21" s="37"/>
      <c r="H21" s="37"/>
      <c r="I21" s="119" t="s">
        <v>33</v>
      </c>
      <c r="J21" s="30" t="s">
        <v>22</v>
      </c>
      <c r="K21" s="40"/>
    </row>
    <row r="22" spans="2:11" s="1" customFormat="1" ht="6.9" customHeight="1">
      <c r="B22" s="36"/>
      <c r="C22" s="37"/>
      <c r="D22" s="37"/>
      <c r="E22" s="37"/>
      <c r="F22" s="37"/>
      <c r="G22" s="37"/>
      <c r="H22" s="37"/>
      <c r="I22" s="118"/>
      <c r="J22" s="37"/>
      <c r="K22" s="40"/>
    </row>
    <row r="23" spans="2:11" s="1" customFormat="1" ht="14.4" customHeight="1">
      <c r="B23" s="36"/>
      <c r="C23" s="37"/>
      <c r="D23" s="32" t="s">
        <v>39</v>
      </c>
      <c r="E23" s="37"/>
      <c r="F23" s="37"/>
      <c r="G23" s="37"/>
      <c r="H23" s="37"/>
      <c r="I23" s="118"/>
      <c r="J23" s="37"/>
      <c r="K23" s="40"/>
    </row>
    <row r="24" spans="2:11" s="7" customFormat="1" ht="20.399999999999999" customHeight="1">
      <c r="B24" s="121"/>
      <c r="C24" s="122"/>
      <c r="D24" s="122"/>
      <c r="E24" s="409" t="s">
        <v>22</v>
      </c>
      <c r="F24" s="420"/>
      <c r="G24" s="420"/>
      <c r="H24" s="420"/>
      <c r="I24" s="123"/>
      <c r="J24" s="122"/>
      <c r="K24" s="124"/>
    </row>
    <row r="25" spans="2:11" s="1" customFormat="1" ht="6.9" customHeight="1">
      <c r="B25" s="36"/>
      <c r="C25" s="37"/>
      <c r="D25" s="37"/>
      <c r="E25" s="37"/>
      <c r="F25" s="37"/>
      <c r="G25" s="37"/>
      <c r="H25" s="37"/>
      <c r="I25" s="118"/>
      <c r="J25" s="37"/>
      <c r="K25" s="40"/>
    </row>
    <row r="26" spans="2:11" s="1" customFormat="1" ht="6.9" customHeight="1">
      <c r="B26" s="36"/>
      <c r="C26" s="37"/>
      <c r="D26" s="81"/>
      <c r="E26" s="81"/>
      <c r="F26" s="81"/>
      <c r="G26" s="81"/>
      <c r="H26" s="81"/>
      <c r="I26" s="125"/>
      <c r="J26" s="81"/>
      <c r="K26" s="126"/>
    </row>
    <row r="27" spans="2:11" s="1" customFormat="1" ht="25.35" customHeight="1">
      <c r="B27" s="36"/>
      <c r="C27" s="37"/>
      <c r="D27" s="127" t="s">
        <v>41</v>
      </c>
      <c r="E27" s="37"/>
      <c r="F27" s="37"/>
      <c r="G27" s="37"/>
      <c r="H27" s="37"/>
      <c r="I27" s="118"/>
      <c r="J27" s="128">
        <f>ROUND(J79,2)</f>
        <v>0</v>
      </c>
      <c r="K27" s="40"/>
    </row>
    <row r="28" spans="2:11" s="1" customFormat="1" ht="6.9" customHeight="1">
      <c r="B28" s="36"/>
      <c r="C28" s="37"/>
      <c r="D28" s="81"/>
      <c r="E28" s="81"/>
      <c r="F28" s="81"/>
      <c r="G28" s="81"/>
      <c r="H28" s="81"/>
      <c r="I28" s="125"/>
      <c r="J28" s="81"/>
      <c r="K28" s="126"/>
    </row>
    <row r="29" spans="2:11" s="1" customFormat="1" ht="14.4" customHeight="1">
      <c r="B29" s="36"/>
      <c r="C29" s="37"/>
      <c r="D29" s="37"/>
      <c r="E29" s="37"/>
      <c r="F29" s="41" t="s">
        <v>43</v>
      </c>
      <c r="G29" s="37"/>
      <c r="H29" s="37"/>
      <c r="I29" s="129" t="s">
        <v>42</v>
      </c>
      <c r="J29" s="41" t="s">
        <v>44</v>
      </c>
      <c r="K29" s="40"/>
    </row>
    <row r="30" spans="2:11" s="1" customFormat="1" ht="14.4" customHeight="1">
      <c r="B30" s="36"/>
      <c r="C30" s="37"/>
      <c r="D30" s="44" t="s">
        <v>45</v>
      </c>
      <c r="E30" s="44" t="s">
        <v>46</v>
      </c>
      <c r="F30" s="130">
        <f>ROUND(SUM(BE79:BE101), 2)</f>
        <v>0</v>
      </c>
      <c r="G30" s="37"/>
      <c r="H30" s="37"/>
      <c r="I30" s="131">
        <v>0.21</v>
      </c>
      <c r="J30" s="130">
        <f>ROUND(ROUND((SUM(BE79:BE101)), 2)*I30, 2)</f>
        <v>0</v>
      </c>
      <c r="K30" s="40"/>
    </row>
    <row r="31" spans="2:11" s="1" customFormat="1" ht="14.4" customHeight="1">
      <c r="B31" s="36"/>
      <c r="C31" s="37"/>
      <c r="D31" s="37"/>
      <c r="E31" s="44" t="s">
        <v>47</v>
      </c>
      <c r="F31" s="130">
        <f>ROUND(SUM(BF79:BF101), 2)</f>
        <v>0</v>
      </c>
      <c r="G31" s="37"/>
      <c r="H31" s="37"/>
      <c r="I31" s="131">
        <v>0.15</v>
      </c>
      <c r="J31" s="130">
        <f>ROUND(ROUND((SUM(BF79:BF101)), 2)*I31, 2)</f>
        <v>0</v>
      </c>
      <c r="K31" s="40"/>
    </row>
    <row r="32" spans="2:11" s="1" customFormat="1" ht="14.4" hidden="1" customHeight="1">
      <c r="B32" s="36"/>
      <c r="C32" s="37"/>
      <c r="D32" s="37"/>
      <c r="E32" s="44" t="s">
        <v>48</v>
      </c>
      <c r="F32" s="130">
        <f>ROUND(SUM(BG79:BG101), 2)</f>
        <v>0</v>
      </c>
      <c r="G32" s="37"/>
      <c r="H32" s="37"/>
      <c r="I32" s="131">
        <v>0.21</v>
      </c>
      <c r="J32" s="130">
        <v>0</v>
      </c>
      <c r="K32" s="40"/>
    </row>
    <row r="33" spans="2:11" s="1" customFormat="1" ht="14.4" hidden="1" customHeight="1">
      <c r="B33" s="36"/>
      <c r="C33" s="37"/>
      <c r="D33" s="37"/>
      <c r="E33" s="44" t="s">
        <v>49</v>
      </c>
      <c r="F33" s="130">
        <f>ROUND(SUM(BH79:BH101), 2)</f>
        <v>0</v>
      </c>
      <c r="G33" s="37"/>
      <c r="H33" s="37"/>
      <c r="I33" s="131">
        <v>0.15</v>
      </c>
      <c r="J33" s="130">
        <v>0</v>
      </c>
      <c r="K33" s="40"/>
    </row>
    <row r="34" spans="2:11" s="1" customFormat="1" ht="14.4" hidden="1" customHeight="1">
      <c r="B34" s="36"/>
      <c r="C34" s="37"/>
      <c r="D34" s="37"/>
      <c r="E34" s="44" t="s">
        <v>50</v>
      </c>
      <c r="F34" s="130">
        <f>ROUND(SUM(BI79:BI101), 2)</f>
        <v>0</v>
      </c>
      <c r="G34" s="37"/>
      <c r="H34" s="37"/>
      <c r="I34" s="131">
        <v>0</v>
      </c>
      <c r="J34" s="130">
        <v>0</v>
      </c>
      <c r="K34" s="40"/>
    </row>
    <row r="35" spans="2:11" s="1" customFormat="1" ht="6.9" customHeight="1">
      <c r="B35" s="36"/>
      <c r="C35" s="37"/>
      <c r="D35" s="37"/>
      <c r="E35" s="37"/>
      <c r="F35" s="37"/>
      <c r="G35" s="37"/>
      <c r="H35" s="37"/>
      <c r="I35" s="118"/>
      <c r="J35" s="37"/>
      <c r="K35" s="40"/>
    </row>
    <row r="36" spans="2:11" s="1" customFormat="1" ht="25.35" customHeight="1">
      <c r="B36" s="36"/>
      <c r="C36" s="132"/>
      <c r="D36" s="133" t="s">
        <v>51</v>
      </c>
      <c r="E36" s="75"/>
      <c r="F36" s="75"/>
      <c r="G36" s="134" t="s">
        <v>52</v>
      </c>
      <c r="H36" s="135" t="s">
        <v>53</v>
      </c>
      <c r="I36" s="136"/>
      <c r="J36" s="137">
        <f>SUM(J27:J34)</f>
        <v>0</v>
      </c>
      <c r="K36" s="138"/>
    </row>
    <row r="37" spans="2:11" s="1" customFormat="1" ht="14.4" customHeight="1">
      <c r="B37" s="51"/>
      <c r="C37" s="52"/>
      <c r="D37" s="52"/>
      <c r="E37" s="52"/>
      <c r="F37" s="52"/>
      <c r="G37" s="52"/>
      <c r="H37" s="52"/>
      <c r="I37" s="139"/>
      <c r="J37" s="52"/>
      <c r="K37" s="53"/>
    </row>
    <row r="41" spans="2:11" s="1" customFormat="1" ht="6.9" customHeight="1">
      <c r="B41" s="140"/>
      <c r="C41" s="141"/>
      <c r="D41" s="141"/>
      <c r="E41" s="141"/>
      <c r="F41" s="141"/>
      <c r="G41" s="141"/>
      <c r="H41" s="141"/>
      <c r="I41" s="142"/>
      <c r="J41" s="141"/>
      <c r="K41" s="143"/>
    </row>
    <row r="42" spans="2:11" s="1" customFormat="1" ht="36.9" customHeight="1">
      <c r="B42" s="36"/>
      <c r="C42" s="25" t="s">
        <v>164</v>
      </c>
      <c r="D42" s="37"/>
      <c r="E42" s="37"/>
      <c r="F42" s="37"/>
      <c r="G42" s="37"/>
      <c r="H42" s="37"/>
      <c r="I42" s="118"/>
      <c r="J42" s="37"/>
      <c r="K42" s="40"/>
    </row>
    <row r="43" spans="2:11" s="1" customFormat="1" ht="6.9" customHeight="1">
      <c r="B43" s="36"/>
      <c r="C43" s="37"/>
      <c r="D43" s="37"/>
      <c r="E43" s="37"/>
      <c r="F43" s="37"/>
      <c r="G43" s="37"/>
      <c r="H43" s="37"/>
      <c r="I43" s="118"/>
      <c r="J43" s="37"/>
      <c r="K43" s="40"/>
    </row>
    <row r="44" spans="2:11" s="1" customFormat="1" ht="14.4" customHeight="1">
      <c r="B44" s="36"/>
      <c r="C44" s="32" t="s">
        <v>16</v>
      </c>
      <c r="D44" s="37"/>
      <c r="E44" s="37"/>
      <c r="F44" s="37"/>
      <c r="G44" s="37"/>
      <c r="H44" s="37"/>
      <c r="I44" s="118"/>
      <c r="J44" s="37"/>
      <c r="K44" s="40"/>
    </row>
    <row r="45" spans="2:11" s="1" customFormat="1" ht="20.399999999999999" customHeight="1">
      <c r="B45" s="36"/>
      <c r="C45" s="37"/>
      <c r="D45" s="37"/>
      <c r="E45" s="418" t="str">
        <f>E7</f>
        <v>Přístavba a tělocvična ZŠ Týnec - II. etapa</v>
      </c>
      <c r="F45" s="397"/>
      <c r="G45" s="397"/>
      <c r="H45" s="397"/>
      <c r="I45" s="118"/>
      <c r="J45" s="37"/>
      <c r="K45" s="40"/>
    </row>
    <row r="46" spans="2:11" s="1" customFormat="1" ht="14.4" customHeight="1">
      <c r="B46" s="36"/>
      <c r="C46" s="32" t="s">
        <v>162</v>
      </c>
      <c r="D46" s="37"/>
      <c r="E46" s="37"/>
      <c r="F46" s="37"/>
      <c r="G46" s="37"/>
      <c r="H46" s="37"/>
      <c r="I46" s="118"/>
      <c r="J46" s="37"/>
      <c r="K46" s="40"/>
    </row>
    <row r="47" spans="2:11" s="1" customFormat="1" ht="22.2" customHeight="1">
      <c r="B47" s="36"/>
      <c r="C47" s="37"/>
      <c r="D47" s="37"/>
      <c r="E47" s="419" t="str">
        <f>E9</f>
        <v>SOD-03 - Oplocení areálu + opěrné zídky</v>
      </c>
      <c r="F47" s="397"/>
      <c r="G47" s="397"/>
      <c r="H47" s="397"/>
      <c r="I47" s="118"/>
      <c r="J47" s="37"/>
      <c r="K47" s="40"/>
    </row>
    <row r="48" spans="2:11" s="1" customFormat="1" ht="6.9" customHeight="1">
      <c r="B48" s="36"/>
      <c r="C48" s="37"/>
      <c r="D48" s="37"/>
      <c r="E48" s="37"/>
      <c r="F48" s="37"/>
      <c r="G48" s="37"/>
      <c r="H48" s="37"/>
      <c r="I48" s="118"/>
      <c r="J48" s="37"/>
      <c r="K48" s="40"/>
    </row>
    <row r="49" spans="2:47" s="1" customFormat="1" ht="18" customHeight="1">
      <c r="B49" s="36"/>
      <c r="C49" s="32" t="s">
        <v>24</v>
      </c>
      <c r="D49" s="37"/>
      <c r="E49" s="37"/>
      <c r="F49" s="30" t="str">
        <f>F12</f>
        <v>K Náklí 404, 257 41 Týnec nad Sázavou</v>
      </c>
      <c r="G49" s="37"/>
      <c r="H49" s="37"/>
      <c r="I49" s="119" t="s">
        <v>26</v>
      </c>
      <c r="J49" s="120" t="str">
        <f>IF(J12="","",J12)</f>
        <v>4.1.2017</v>
      </c>
      <c r="K49" s="40"/>
    </row>
    <row r="50" spans="2:47" s="1" customFormat="1" ht="6.9" customHeight="1">
      <c r="B50" s="36"/>
      <c r="C50" s="37"/>
      <c r="D50" s="37"/>
      <c r="E50" s="37"/>
      <c r="F50" s="37"/>
      <c r="G50" s="37"/>
      <c r="H50" s="37"/>
      <c r="I50" s="118"/>
      <c r="J50" s="37"/>
      <c r="K50" s="40"/>
    </row>
    <row r="51" spans="2:47" s="1" customFormat="1" ht="13.2">
      <c r="B51" s="36"/>
      <c r="C51" s="32" t="s">
        <v>30</v>
      </c>
      <c r="D51" s="37"/>
      <c r="E51" s="37"/>
      <c r="F51" s="30" t="str">
        <f>E15</f>
        <v>Město Týnec nad Sázavou</v>
      </c>
      <c r="G51" s="37"/>
      <c r="H51" s="37"/>
      <c r="I51" s="119" t="s">
        <v>36</v>
      </c>
      <c r="J51" s="30" t="str">
        <f>E21</f>
        <v>Sladký &amp; Partners s.r.o., projektový atelier</v>
      </c>
      <c r="K51" s="40"/>
    </row>
    <row r="52" spans="2:47" s="1" customFormat="1" ht="14.4" customHeight="1">
      <c r="B52" s="36"/>
      <c r="C52" s="32" t="s">
        <v>34</v>
      </c>
      <c r="D52" s="37"/>
      <c r="E52" s="37"/>
      <c r="F52" s="30" t="str">
        <f>IF(E18="","",E18)</f>
        <v/>
      </c>
      <c r="G52" s="37"/>
      <c r="H52" s="37"/>
      <c r="I52" s="118"/>
      <c r="J52" s="37"/>
      <c r="K52" s="40"/>
    </row>
    <row r="53" spans="2:47" s="1" customFormat="1" ht="10.35" customHeight="1">
      <c r="B53" s="36"/>
      <c r="C53" s="37"/>
      <c r="D53" s="37"/>
      <c r="E53" s="37"/>
      <c r="F53" s="37"/>
      <c r="G53" s="37"/>
      <c r="H53" s="37"/>
      <c r="I53" s="118"/>
      <c r="J53" s="37"/>
      <c r="K53" s="40"/>
    </row>
    <row r="54" spans="2:47" s="1" customFormat="1" ht="29.25" customHeight="1">
      <c r="B54" s="36"/>
      <c r="C54" s="144" t="s">
        <v>165</v>
      </c>
      <c r="D54" s="132"/>
      <c r="E54" s="132"/>
      <c r="F54" s="132"/>
      <c r="G54" s="132"/>
      <c r="H54" s="132"/>
      <c r="I54" s="145"/>
      <c r="J54" s="146" t="s">
        <v>166</v>
      </c>
      <c r="K54" s="147"/>
    </row>
    <row r="55" spans="2:47" s="1" customFormat="1" ht="10.35" customHeight="1">
      <c r="B55" s="36"/>
      <c r="C55" s="37"/>
      <c r="D55" s="37"/>
      <c r="E55" s="37"/>
      <c r="F55" s="37"/>
      <c r="G55" s="37"/>
      <c r="H55" s="37"/>
      <c r="I55" s="118"/>
      <c r="J55" s="37"/>
      <c r="K55" s="40"/>
    </row>
    <row r="56" spans="2:47" s="1" customFormat="1" ht="29.25" customHeight="1">
      <c r="B56" s="36"/>
      <c r="C56" s="148" t="s">
        <v>167</v>
      </c>
      <c r="D56" s="37"/>
      <c r="E56" s="37"/>
      <c r="F56" s="37"/>
      <c r="G56" s="37"/>
      <c r="H56" s="37"/>
      <c r="I56" s="118"/>
      <c r="J56" s="128">
        <f>J79</f>
        <v>0</v>
      </c>
      <c r="K56" s="40"/>
      <c r="AU56" s="19" t="s">
        <v>168</v>
      </c>
    </row>
    <row r="57" spans="2:47" s="8" customFormat="1" ht="24.9" customHeight="1">
      <c r="B57" s="149"/>
      <c r="C57" s="150"/>
      <c r="D57" s="151" t="s">
        <v>169</v>
      </c>
      <c r="E57" s="152"/>
      <c r="F57" s="152"/>
      <c r="G57" s="152"/>
      <c r="H57" s="152"/>
      <c r="I57" s="153"/>
      <c r="J57" s="154">
        <f>J80</f>
        <v>0</v>
      </c>
      <c r="K57" s="155"/>
    </row>
    <row r="58" spans="2:47" s="9" customFormat="1" ht="19.95" customHeight="1">
      <c r="B58" s="156"/>
      <c r="C58" s="157"/>
      <c r="D58" s="158" t="s">
        <v>171</v>
      </c>
      <c r="E58" s="159"/>
      <c r="F58" s="159"/>
      <c r="G58" s="159"/>
      <c r="H58" s="159"/>
      <c r="I58" s="160"/>
      <c r="J58" s="161">
        <f>J81</f>
        <v>0</v>
      </c>
      <c r="K58" s="162"/>
    </row>
    <row r="59" spans="2:47" s="9" customFormat="1" ht="19.95" customHeight="1">
      <c r="B59" s="156"/>
      <c r="C59" s="157"/>
      <c r="D59" s="158" t="s">
        <v>172</v>
      </c>
      <c r="E59" s="159"/>
      <c r="F59" s="159"/>
      <c r="G59" s="159"/>
      <c r="H59" s="159"/>
      <c r="I59" s="160"/>
      <c r="J59" s="161">
        <f>J95</f>
        <v>0</v>
      </c>
      <c r="K59" s="162"/>
    </row>
    <row r="60" spans="2:47" s="1" customFormat="1" ht="21.75" customHeight="1">
      <c r="B60" s="36"/>
      <c r="C60" s="37"/>
      <c r="D60" s="37"/>
      <c r="E60" s="37"/>
      <c r="F60" s="37"/>
      <c r="G60" s="37"/>
      <c r="H60" s="37"/>
      <c r="I60" s="118"/>
      <c r="J60" s="37"/>
      <c r="K60" s="40"/>
    </row>
    <row r="61" spans="2:47" s="1" customFormat="1" ht="6.9" customHeight="1">
      <c r="B61" s="51"/>
      <c r="C61" s="52"/>
      <c r="D61" s="52"/>
      <c r="E61" s="52"/>
      <c r="F61" s="52"/>
      <c r="G61" s="52"/>
      <c r="H61" s="52"/>
      <c r="I61" s="139"/>
      <c r="J61" s="52"/>
      <c r="K61" s="53"/>
    </row>
    <row r="65" spans="2:63" s="1" customFormat="1" ht="6.9" customHeight="1">
      <c r="B65" s="54"/>
      <c r="C65" s="55"/>
      <c r="D65" s="55"/>
      <c r="E65" s="55"/>
      <c r="F65" s="55"/>
      <c r="G65" s="55"/>
      <c r="H65" s="55"/>
      <c r="I65" s="142"/>
      <c r="J65" s="55"/>
      <c r="K65" s="55"/>
      <c r="L65" s="56"/>
    </row>
    <row r="66" spans="2:63" s="1" customFormat="1" ht="36.9" customHeight="1">
      <c r="B66" s="36"/>
      <c r="C66" s="57" t="s">
        <v>179</v>
      </c>
      <c r="D66" s="58"/>
      <c r="E66" s="58"/>
      <c r="F66" s="58"/>
      <c r="G66" s="58"/>
      <c r="H66" s="58"/>
      <c r="I66" s="163"/>
      <c r="J66" s="58"/>
      <c r="K66" s="58"/>
      <c r="L66" s="56"/>
    </row>
    <row r="67" spans="2:63" s="1" customFormat="1" ht="6.9" customHeight="1">
      <c r="B67" s="36"/>
      <c r="C67" s="58"/>
      <c r="D67" s="58"/>
      <c r="E67" s="58"/>
      <c r="F67" s="58"/>
      <c r="G67" s="58"/>
      <c r="H67" s="58"/>
      <c r="I67" s="163"/>
      <c r="J67" s="58"/>
      <c r="K67" s="58"/>
      <c r="L67" s="56"/>
    </row>
    <row r="68" spans="2:63" s="1" customFormat="1" ht="14.4" customHeight="1">
      <c r="B68" s="36"/>
      <c r="C68" s="60" t="s">
        <v>16</v>
      </c>
      <c r="D68" s="58"/>
      <c r="E68" s="58"/>
      <c r="F68" s="58"/>
      <c r="G68" s="58"/>
      <c r="H68" s="58"/>
      <c r="I68" s="163"/>
      <c r="J68" s="58"/>
      <c r="K68" s="58"/>
      <c r="L68" s="56"/>
    </row>
    <row r="69" spans="2:63" s="1" customFormat="1" ht="20.399999999999999" customHeight="1">
      <c r="B69" s="36"/>
      <c r="C69" s="58"/>
      <c r="D69" s="58"/>
      <c r="E69" s="416" t="str">
        <f>E7</f>
        <v>Přístavba a tělocvična ZŠ Týnec - II. etapa</v>
      </c>
      <c r="F69" s="390"/>
      <c r="G69" s="390"/>
      <c r="H69" s="390"/>
      <c r="I69" s="163"/>
      <c r="J69" s="58"/>
      <c r="K69" s="58"/>
      <c r="L69" s="56"/>
    </row>
    <row r="70" spans="2:63" s="1" customFormat="1" ht="14.4" customHeight="1">
      <c r="B70" s="36"/>
      <c r="C70" s="60" t="s">
        <v>162</v>
      </c>
      <c r="D70" s="58"/>
      <c r="E70" s="58"/>
      <c r="F70" s="58"/>
      <c r="G70" s="58"/>
      <c r="H70" s="58"/>
      <c r="I70" s="163"/>
      <c r="J70" s="58"/>
      <c r="K70" s="58"/>
      <c r="L70" s="56"/>
    </row>
    <row r="71" spans="2:63" s="1" customFormat="1" ht="22.2" customHeight="1">
      <c r="B71" s="36"/>
      <c r="C71" s="58"/>
      <c r="D71" s="58"/>
      <c r="E71" s="387" t="str">
        <f>E9</f>
        <v>SOD-03 - Oplocení areálu + opěrné zídky</v>
      </c>
      <c r="F71" s="390"/>
      <c r="G71" s="390"/>
      <c r="H71" s="390"/>
      <c r="I71" s="163"/>
      <c r="J71" s="58"/>
      <c r="K71" s="58"/>
      <c r="L71" s="56"/>
    </row>
    <row r="72" spans="2:63" s="1" customFormat="1" ht="6.9" customHeight="1">
      <c r="B72" s="36"/>
      <c r="C72" s="58"/>
      <c r="D72" s="58"/>
      <c r="E72" s="58"/>
      <c r="F72" s="58"/>
      <c r="G72" s="58"/>
      <c r="H72" s="58"/>
      <c r="I72" s="163"/>
      <c r="J72" s="58"/>
      <c r="K72" s="58"/>
      <c r="L72" s="56"/>
    </row>
    <row r="73" spans="2:63" s="1" customFormat="1" ht="18" customHeight="1">
      <c r="B73" s="36"/>
      <c r="C73" s="60" t="s">
        <v>24</v>
      </c>
      <c r="D73" s="58"/>
      <c r="E73" s="58"/>
      <c r="F73" s="164" t="str">
        <f>F12</f>
        <v>K Náklí 404, 257 41 Týnec nad Sázavou</v>
      </c>
      <c r="G73" s="58"/>
      <c r="H73" s="58"/>
      <c r="I73" s="165" t="s">
        <v>26</v>
      </c>
      <c r="J73" s="68" t="str">
        <f>IF(J12="","",J12)</f>
        <v>4.1.2017</v>
      </c>
      <c r="K73" s="58"/>
      <c r="L73" s="56"/>
    </row>
    <row r="74" spans="2:63" s="1" customFormat="1" ht="6.9" customHeight="1">
      <c r="B74" s="36"/>
      <c r="C74" s="58"/>
      <c r="D74" s="58"/>
      <c r="E74" s="58"/>
      <c r="F74" s="58"/>
      <c r="G74" s="58"/>
      <c r="H74" s="58"/>
      <c r="I74" s="163"/>
      <c r="J74" s="58"/>
      <c r="K74" s="58"/>
      <c r="L74" s="56"/>
    </row>
    <row r="75" spans="2:63" s="1" customFormat="1" ht="13.2">
      <c r="B75" s="36"/>
      <c r="C75" s="60" t="s">
        <v>30</v>
      </c>
      <c r="D75" s="58"/>
      <c r="E75" s="58"/>
      <c r="F75" s="164" t="str">
        <f>E15</f>
        <v>Město Týnec nad Sázavou</v>
      </c>
      <c r="G75" s="58"/>
      <c r="H75" s="58"/>
      <c r="I75" s="165" t="s">
        <v>36</v>
      </c>
      <c r="J75" s="164" t="str">
        <f>E21</f>
        <v>Sladký &amp; Partners s.r.o., projektový atelier</v>
      </c>
      <c r="K75" s="58"/>
      <c r="L75" s="56"/>
    </row>
    <row r="76" spans="2:63" s="1" customFormat="1" ht="14.4" customHeight="1">
      <c r="B76" s="36"/>
      <c r="C76" s="60" t="s">
        <v>34</v>
      </c>
      <c r="D76" s="58"/>
      <c r="E76" s="58"/>
      <c r="F76" s="164" t="str">
        <f>IF(E18="","",E18)</f>
        <v/>
      </c>
      <c r="G76" s="58"/>
      <c r="H76" s="58"/>
      <c r="I76" s="163"/>
      <c r="J76" s="58"/>
      <c r="K76" s="58"/>
      <c r="L76" s="56"/>
    </row>
    <row r="77" spans="2:63" s="1" customFormat="1" ht="10.35" customHeight="1">
      <c r="B77" s="36"/>
      <c r="C77" s="58"/>
      <c r="D77" s="58"/>
      <c r="E77" s="58"/>
      <c r="F77" s="58"/>
      <c r="G77" s="58"/>
      <c r="H77" s="58"/>
      <c r="I77" s="163"/>
      <c r="J77" s="58"/>
      <c r="K77" s="58"/>
      <c r="L77" s="56"/>
    </row>
    <row r="78" spans="2:63" s="10" customFormat="1" ht="29.25" customHeight="1">
      <c r="B78" s="166"/>
      <c r="C78" s="167" t="s">
        <v>180</v>
      </c>
      <c r="D78" s="168" t="s">
        <v>60</v>
      </c>
      <c r="E78" s="168" t="s">
        <v>56</v>
      </c>
      <c r="F78" s="168" t="s">
        <v>181</v>
      </c>
      <c r="G78" s="168" t="s">
        <v>182</v>
      </c>
      <c r="H78" s="168" t="s">
        <v>183</v>
      </c>
      <c r="I78" s="169" t="s">
        <v>184</v>
      </c>
      <c r="J78" s="168" t="s">
        <v>166</v>
      </c>
      <c r="K78" s="170" t="s">
        <v>185</v>
      </c>
      <c r="L78" s="171"/>
      <c r="M78" s="77" t="s">
        <v>186</v>
      </c>
      <c r="N78" s="78" t="s">
        <v>45</v>
      </c>
      <c r="O78" s="78" t="s">
        <v>187</v>
      </c>
      <c r="P78" s="78" t="s">
        <v>188</v>
      </c>
      <c r="Q78" s="78" t="s">
        <v>189</v>
      </c>
      <c r="R78" s="78" t="s">
        <v>190</v>
      </c>
      <c r="S78" s="78" t="s">
        <v>191</v>
      </c>
      <c r="T78" s="79" t="s">
        <v>192</v>
      </c>
    </row>
    <row r="79" spans="2:63" s="1" customFormat="1" ht="29.25" customHeight="1">
      <c r="B79" s="36"/>
      <c r="C79" s="83" t="s">
        <v>167</v>
      </c>
      <c r="D79" s="58"/>
      <c r="E79" s="58"/>
      <c r="F79" s="58"/>
      <c r="G79" s="58"/>
      <c r="H79" s="58"/>
      <c r="I79" s="163"/>
      <c r="J79" s="172">
        <f>BK79</f>
        <v>0</v>
      </c>
      <c r="K79" s="58"/>
      <c r="L79" s="56"/>
      <c r="M79" s="80"/>
      <c r="N79" s="81"/>
      <c r="O79" s="81"/>
      <c r="P79" s="173">
        <f>P80</f>
        <v>0</v>
      </c>
      <c r="Q79" s="81"/>
      <c r="R79" s="173">
        <f>R80</f>
        <v>0</v>
      </c>
      <c r="S79" s="81"/>
      <c r="T79" s="174">
        <f>T80</f>
        <v>50.065987199999995</v>
      </c>
      <c r="AT79" s="19" t="s">
        <v>74</v>
      </c>
      <c r="AU79" s="19" t="s">
        <v>168</v>
      </c>
      <c r="BK79" s="175">
        <f>BK80</f>
        <v>0</v>
      </c>
    </row>
    <row r="80" spans="2:63" s="11" customFormat="1" ht="37.35" customHeight="1">
      <c r="B80" s="176"/>
      <c r="C80" s="177"/>
      <c r="D80" s="178" t="s">
        <v>74</v>
      </c>
      <c r="E80" s="179" t="s">
        <v>193</v>
      </c>
      <c r="F80" s="179" t="s">
        <v>194</v>
      </c>
      <c r="G80" s="177"/>
      <c r="H80" s="177"/>
      <c r="I80" s="180"/>
      <c r="J80" s="181">
        <f>BK80</f>
        <v>0</v>
      </c>
      <c r="K80" s="177"/>
      <c r="L80" s="182"/>
      <c r="M80" s="183"/>
      <c r="N80" s="184"/>
      <c r="O80" s="184"/>
      <c r="P80" s="185">
        <f>P81+P95</f>
        <v>0</v>
      </c>
      <c r="Q80" s="184"/>
      <c r="R80" s="185">
        <f>R81+R95</f>
        <v>0</v>
      </c>
      <c r="S80" s="184"/>
      <c r="T80" s="186">
        <f>T81+T95</f>
        <v>50.065987199999995</v>
      </c>
      <c r="AR80" s="187" t="s">
        <v>23</v>
      </c>
      <c r="AT80" s="188" t="s">
        <v>74</v>
      </c>
      <c r="AU80" s="188" t="s">
        <v>75</v>
      </c>
      <c r="AY80" s="187" t="s">
        <v>195</v>
      </c>
      <c r="BK80" s="189">
        <f>BK81+BK95</f>
        <v>0</v>
      </c>
    </row>
    <row r="81" spans="2:65" s="11" customFormat="1" ht="19.95" customHeight="1">
      <c r="B81" s="176"/>
      <c r="C81" s="177"/>
      <c r="D81" s="190" t="s">
        <v>74</v>
      </c>
      <c r="E81" s="191" t="s">
        <v>218</v>
      </c>
      <c r="F81" s="191" t="s">
        <v>219</v>
      </c>
      <c r="G81" s="177"/>
      <c r="H81" s="177"/>
      <c r="I81" s="180"/>
      <c r="J81" s="192">
        <f>BK81</f>
        <v>0</v>
      </c>
      <c r="K81" s="177"/>
      <c r="L81" s="182"/>
      <c r="M81" s="183"/>
      <c r="N81" s="184"/>
      <c r="O81" s="184"/>
      <c r="P81" s="185">
        <f>SUM(P82:P94)</f>
        <v>0</v>
      </c>
      <c r="Q81" s="184"/>
      <c r="R81" s="185">
        <f>SUM(R82:R94)</f>
        <v>0</v>
      </c>
      <c r="S81" s="184"/>
      <c r="T81" s="186">
        <f>SUM(T82:T94)</f>
        <v>50.065987199999995</v>
      </c>
      <c r="AR81" s="187" t="s">
        <v>23</v>
      </c>
      <c r="AT81" s="188" t="s">
        <v>74</v>
      </c>
      <c r="AU81" s="188" t="s">
        <v>23</v>
      </c>
      <c r="AY81" s="187" t="s">
        <v>195</v>
      </c>
      <c r="BK81" s="189">
        <f>SUM(BK82:BK94)</f>
        <v>0</v>
      </c>
    </row>
    <row r="82" spans="2:65" s="1" customFormat="1" ht="28.8" customHeight="1">
      <c r="B82" s="36"/>
      <c r="C82" s="193" t="s">
        <v>23</v>
      </c>
      <c r="D82" s="193" t="s">
        <v>198</v>
      </c>
      <c r="E82" s="194" t="s">
        <v>1254</v>
      </c>
      <c r="F82" s="195" t="s">
        <v>1255</v>
      </c>
      <c r="G82" s="196" t="s">
        <v>231</v>
      </c>
      <c r="H82" s="197">
        <v>25.626999999999999</v>
      </c>
      <c r="I82" s="198"/>
      <c r="J82" s="199">
        <f>ROUND(I82*H82,2)</f>
        <v>0</v>
      </c>
      <c r="K82" s="195" t="s">
        <v>223</v>
      </c>
      <c r="L82" s="56"/>
      <c r="M82" s="200" t="s">
        <v>22</v>
      </c>
      <c r="N82" s="201" t="s">
        <v>46</v>
      </c>
      <c r="O82" s="37"/>
      <c r="P82" s="202">
        <f>O82*H82</f>
        <v>0</v>
      </c>
      <c r="Q82" s="202">
        <v>0</v>
      </c>
      <c r="R82" s="202">
        <f>Q82*H82</f>
        <v>0</v>
      </c>
      <c r="S82" s="202">
        <v>1.95</v>
      </c>
      <c r="T82" s="203">
        <f>S82*H82</f>
        <v>49.972649999999994</v>
      </c>
      <c r="AR82" s="19" t="s">
        <v>202</v>
      </c>
      <c r="AT82" s="19" t="s">
        <v>198</v>
      </c>
      <c r="AU82" s="19" t="s">
        <v>83</v>
      </c>
      <c r="AY82" s="19" t="s">
        <v>195</v>
      </c>
      <c r="BE82" s="204">
        <f>IF(N82="základní",J82,0)</f>
        <v>0</v>
      </c>
      <c r="BF82" s="204">
        <f>IF(N82="snížená",J82,0)</f>
        <v>0</v>
      </c>
      <c r="BG82" s="204">
        <f>IF(N82="zákl. přenesená",J82,0)</f>
        <v>0</v>
      </c>
      <c r="BH82" s="204">
        <f>IF(N82="sníž. přenesená",J82,0)</f>
        <v>0</v>
      </c>
      <c r="BI82" s="204">
        <f>IF(N82="nulová",J82,0)</f>
        <v>0</v>
      </c>
      <c r="BJ82" s="19" t="s">
        <v>23</v>
      </c>
      <c r="BK82" s="204">
        <f>ROUND(I82*H82,2)</f>
        <v>0</v>
      </c>
      <c r="BL82" s="19" t="s">
        <v>202</v>
      </c>
      <c r="BM82" s="19" t="s">
        <v>1256</v>
      </c>
    </row>
    <row r="83" spans="2:65" s="1" customFormat="1" ht="48">
      <c r="B83" s="36"/>
      <c r="C83" s="58"/>
      <c r="D83" s="205" t="s">
        <v>225</v>
      </c>
      <c r="E83" s="58"/>
      <c r="F83" s="206" t="s">
        <v>233</v>
      </c>
      <c r="G83" s="58"/>
      <c r="H83" s="58"/>
      <c r="I83" s="163"/>
      <c r="J83" s="58"/>
      <c r="K83" s="58"/>
      <c r="L83" s="56"/>
      <c r="M83" s="73"/>
      <c r="N83" s="37"/>
      <c r="O83" s="37"/>
      <c r="P83" s="37"/>
      <c r="Q83" s="37"/>
      <c r="R83" s="37"/>
      <c r="S83" s="37"/>
      <c r="T83" s="74"/>
      <c r="AT83" s="19" t="s">
        <v>225</v>
      </c>
      <c r="AU83" s="19" t="s">
        <v>83</v>
      </c>
    </row>
    <row r="84" spans="2:65" s="12" customFormat="1">
      <c r="B84" s="207"/>
      <c r="C84" s="208"/>
      <c r="D84" s="205" t="s">
        <v>210</v>
      </c>
      <c r="E84" s="209" t="s">
        <v>22</v>
      </c>
      <c r="F84" s="210" t="s">
        <v>1257</v>
      </c>
      <c r="G84" s="208"/>
      <c r="H84" s="211" t="s">
        <v>22</v>
      </c>
      <c r="I84" s="212"/>
      <c r="J84" s="208"/>
      <c r="K84" s="208"/>
      <c r="L84" s="213"/>
      <c r="M84" s="214"/>
      <c r="N84" s="215"/>
      <c r="O84" s="215"/>
      <c r="P84" s="215"/>
      <c r="Q84" s="215"/>
      <c r="R84" s="215"/>
      <c r="S84" s="215"/>
      <c r="T84" s="216"/>
      <c r="AT84" s="217" t="s">
        <v>210</v>
      </c>
      <c r="AU84" s="217" t="s">
        <v>83</v>
      </c>
      <c r="AV84" s="12" t="s">
        <v>23</v>
      </c>
      <c r="AW84" s="12" t="s">
        <v>38</v>
      </c>
      <c r="AX84" s="12" t="s">
        <v>75</v>
      </c>
      <c r="AY84" s="217" t="s">
        <v>195</v>
      </c>
    </row>
    <row r="85" spans="2:65" s="13" customFormat="1">
      <c r="B85" s="218"/>
      <c r="C85" s="219"/>
      <c r="D85" s="205" t="s">
        <v>210</v>
      </c>
      <c r="E85" s="220" t="s">
        <v>22</v>
      </c>
      <c r="F85" s="221" t="s">
        <v>1258</v>
      </c>
      <c r="G85" s="219"/>
      <c r="H85" s="222">
        <v>18.600000000000001</v>
      </c>
      <c r="I85" s="223"/>
      <c r="J85" s="219"/>
      <c r="K85" s="219"/>
      <c r="L85" s="224"/>
      <c r="M85" s="225"/>
      <c r="N85" s="226"/>
      <c r="O85" s="226"/>
      <c r="P85" s="226"/>
      <c r="Q85" s="226"/>
      <c r="R85" s="226"/>
      <c r="S85" s="226"/>
      <c r="T85" s="227"/>
      <c r="AT85" s="228" t="s">
        <v>210</v>
      </c>
      <c r="AU85" s="228" t="s">
        <v>83</v>
      </c>
      <c r="AV85" s="13" t="s">
        <v>83</v>
      </c>
      <c r="AW85" s="13" t="s">
        <v>38</v>
      </c>
      <c r="AX85" s="13" t="s">
        <v>75</v>
      </c>
      <c r="AY85" s="228" t="s">
        <v>195</v>
      </c>
    </row>
    <row r="86" spans="2:65" s="13" customFormat="1">
      <c r="B86" s="218"/>
      <c r="C86" s="219"/>
      <c r="D86" s="205" t="s">
        <v>210</v>
      </c>
      <c r="E86" s="220" t="s">
        <v>22</v>
      </c>
      <c r="F86" s="221" t="s">
        <v>1259</v>
      </c>
      <c r="G86" s="219"/>
      <c r="H86" s="222">
        <v>6.12</v>
      </c>
      <c r="I86" s="223"/>
      <c r="J86" s="219"/>
      <c r="K86" s="219"/>
      <c r="L86" s="224"/>
      <c r="M86" s="225"/>
      <c r="N86" s="226"/>
      <c r="O86" s="226"/>
      <c r="P86" s="226"/>
      <c r="Q86" s="226"/>
      <c r="R86" s="226"/>
      <c r="S86" s="226"/>
      <c r="T86" s="227"/>
      <c r="AT86" s="228" t="s">
        <v>210</v>
      </c>
      <c r="AU86" s="228" t="s">
        <v>83</v>
      </c>
      <c r="AV86" s="13" t="s">
        <v>83</v>
      </c>
      <c r="AW86" s="13" t="s">
        <v>38</v>
      </c>
      <c r="AX86" s="13" t="s">
        <v>75</v>
      </c>
      <c r="AY86" s="228" t="s">
        <v>195</v>
      </c>
    </row>
    <row r="87" spans="2:65" s="13" customFormat="1">
      <c r="B87" s="218"/>
      <c r="C87" s="219"/>
      <c r="D87" s="205" t="s">
        <v>210</v>
      </c>
      <c r="E87" s="220" t="s">
        <v>22</v>
      </c>
      <c r="F87" s="221" t="s">
        <v>1260</v>
      </c>
      <c r="G87" s="219"/>
      <c r="H87" s="222">
        <v>0.90700000000000003</v>
      </c>
      <c r="I87" s="223"/>
      <c r="J87" s="219"/>
      <c r="K87" s="219"/>
      <c r="L87" s="224"/>
      <c r="M87" s="225"/>
      <c r="N87" s="226"/>
      <c r="O87" s="226"/>
      <c r="P87" s="226"/>
      <c r="Q87" s="226"/>
      <c r="R87" s="226"/>
      <c r="S87" s="226"/>
      <c r="T87" s="227"/>
      <c r="AT87" s="228" t="s">
        <v>210</v>
      </c>
      <c r="AU87" s="228" t="s">
        <v>83</v>
      </c>
      <c r="AV87" s="13" t="s">
        <v>83</v>
      </c>
      <c r="AW87" s="13" t="s">
        <v>38</v>
      </c>
      <c r="AX87" s="13" t="s">
        <v>75</v>
      </c>
      <c r="AY87" s="228" t="s">
        <v>195</v>
      </c>
    </row>
    <row r="88" spans="2:65" s="14" customFormat="1">
      <c r="B88" s="229"/>
      <c r="C88" s="230"/>
      <c r="D88" s="205" t="s">
        <v>210</v>
      </c>
      <c r="E88" s="231" t="s">
        <v>22</v>
      </c>
      <c r="F88" s="232" t="s">
        <v>215</v>
      </c>
      <c r="G88" s="230"/>
      <c r="H88" s="233">
        <v>25.626999999999999</v>
      </c>
      <c r="I88" s="234"/>
      <c r="J88" s="230"/>
      <c r="K88" s="230"/>
      <c r="L88" s="235"/>
      <c r="M88" s="236"/>
      <c r="N88" s="237"/>
      <c r="O88" s="237"/>
      <c r="P88" s="237"/>
      <c r="Q88" s="237"/>
      <c r="R88" s="237"/>
      <c r="S88" s="237"/>
      <c r="T88" s="238"/>
      <c r="AT88" s="239" t="s">
        <v>210</v>
      </c>
      <c r="AU88" s="239" t="s">
        <v>83</v>
      </c>
      <c r="AV88" s="14" t="s">
        <v>216</v>
      </c>
      <c r="AW88" s="14" t="s">
        <v>38</v>
      </c>
      <c r="AX88" s="14" t="s">
        <v>75</v>
      </c>
      <c r="AY88" s="239" t="s">
        <v>195</v>
      </c>
    </row>
    <row r="89" spans="2:65" s="15" customFormat="1">
      <c r="B89" s="240"/>
      <c r="C89" s="241"/>
      <c r="D89" s="251" t="s">
        <v>210</v>
      </c>
      <c r="E89" s="252" t="s">
        <v>22</v>
      </c>
      <c r="F89" s="253" t="s">
        <v>217</v>
      </c>
      <c r="G89" s="241"/>
      <c r="H89" s="254">
        <v>25.626999999999999</v>
      </c>
      <c r="I89" s="245"/>
      <c r="J89" s="241"/>
      <c r="K89" s="241"/>
      <c r="L89" s="246"/>
      <c r="M89" s="247"/>
      <c r="N89" s="248"/>
      <c r="O89" s="248"/>
      <c r="P89" s="248"/>
      <c r="Q89" s="248"/>
      <c r="R89" s="248"/>
      <c r="S89" s="248"/>
      <c r="T89" s="249"/>
      <c r="AT89" s="250" t="s">
        <v>210</v>
      </c>
      <c r="AU89" s="250" t="s">
        <v>83</v>
      </c>
      <c r="AV89" s="15" t="s">
        <v>202</v>
      </c>
      <c r="AW89" s="15" t="s">
        <v>38</v>
      </c>
      <c r="AX89" s="15" t="s">
        <v>23</v>
      </c>
      <c r="AY89" s="250" t="s">
        <v>195</v>
      </c>
    </row>
    <row r="90" spans="2:65" s="1" customFormat="1" ht="28.8" customHeight="1">
      <c r="B90" s="36"/>
      <c r="C90" s="193" t="s">
        <v>83</v>
      </c>
      <c r="D90" s="193" t="s">
        <v>198</v>
      </c>
      <c r="E90" s="194" t="s">
        <v>1261</v>
      </c>
      <c r="F90" s="195" t="s">
        <v>1262</v>
      </c>
      <c r="G90" s="196" t="s">
        <v>206</v>
      </c>
      <c r="H90" s="197">
        <v>47.14</v>
      </c>
      <c r="I90" s="198"/>
      <c r="J90" s="199">
        <f>ROUND(I90*H90,2)</f>
        <v>0</v>
      </c>
      <c r="K90" s="195" t="s">
        <v>22</v>
      </c>
      <c r="L90" s="56"/>
      <c r="M90" s="200" t="s">
        <v>22</v>
      </c>
      <c r="N90" s="201" t="s">
        <v>46</v>
      </c>
      <c r="O90" s="37"/>
      <c r="P90" s="202">
        <f>O90*H90</f>
        <v>0</v>
      </c>
      <c r="Q90" s="202">
        <v>0</v>
      </c>
      <c r="R90" s="202">
        <f>Q90*H90</f>
        <v>0</v>
      </c>
      <c r="S90" s="202">
        <v>1.98E-3</v>
      </c>
      <c r="T90" s="203">
        <f>S90*H90</f>
        <v>9.3337199999999995E-2</v>
      </c>
      <c r="AR90" s="19" t="s">
        <v>202</v>
      </c>
      <c r="AT90" s="19" t="s">
        <v>198</v>
      </c>
      <c r="AU90" s="19" t="s">
        <v>83</v>
      </c>
      <c r="AY90" s="19" t="s">
        <v>195</v>
      </c>
      <c r="BE90" s="204">
        <f>IF(N90="základní",J90,0)</f>
        <v>0</v>
      </c>
      <c r="BF90" s="204">
        <f>IF(N90="snížená",J90,0)</f>
        <v>0</v>
      </c>
      <c r="BG90" s="204">
        <f>IF(N90="zákl. přenesená",J90,0)</f>
        <v>0</v>
      </c>
      <c r="BH90" s="204">
        <f>IF(N90="sníž. přenesená",J90,0)</f>
        <v>0</v>
      </c>
      <c r="BI90" s="204">
        <f>IF(N90="nulová",J90,0)</f>
        <v>0</v>
      </c>
      <c r="BJ90" s="19" t="s">
        <v>23</v>
      </c>
      <c r="BK90" s="204">
        <f>ROUND(I90*H90,2)</f>
        <v>0</v>
      </c>
      <c r="BL90" s="19" t="s">
        <v>202</v>
      </c>
      <c r="BM90" s="19" t="s">
        <v>1263</v>
      </c>
    </row>
    <row r="91" spans="2:65" s="12" customFormat="1">
      <c r="B91" s="207"/>
      <c r="C91" s="208"/>
      <c r="D91" s="205" t="s">
        <v>210</v>
      </c>
      <c r="E91" s="209" t="s">
        <v>22</v>
      </c>
      <c r="F91" s="210" t="s">
        <v>1257</v>
      </c>
      <c r="G91" s="208"/>
      <c r="H91" s="211" t="s">
        <v>22</v>
      </c>
      <c r="I91" s="212"/>
      <c r="J91" s="208"/>
      <c r="K91" s="208"/>
      <c r="L91" s="213"/>
      <c r="M91" s="214"/>
      <c r="N91" s="215"/>
      <c r="O91" s="215"/>
      <c r="P91" s="215"/>
      <c r="Q91" s="215"/>
      <c r="R91" s="215"/>
      <c r="S91" s="215"/>
      <c r="T91" s="216"/>
      <c r="AT91" s="217" t="s">
        <v>210</v>
      </c>
      <c r="AU91" s="217" t="s">
        <v>83</v>
      </c>
      <c r="AV91" s="12" t="s">
        <v>23</v>
      </c>
      <c r="AW91" s="12" t="s">
        <v>38</v>
      </c>
      <c r="AX91" s="12" t="s">
        <v>75</v>
      </c>
      <c r="AY91" s="217" t="s">
        <v>195</v>
      </c>
    </row>
    <row r="92" spans="2:65" s="13" customFormat="1">
      <c r="B92" s="218"/>
      <c r="C92" s="219"/>
      <c r="D92" s="205" t="s">
        <v>210</v>
      </c>
      <c r="E92" s="220" t="s">
        <v>22</v>
      </c>
      <c r="F92" s="221" t="s">
        <v>1264</v>
      </c>
      <c r="G92" s="219"/>
      <c r="H92" s="222">
        <v>47.14</v>
      </c>
      <c r="I92" s="223"/>
      <c r="J92" s="219"/>
      <c r="K92" s="219"/>
      <c r="L92" s="224"/>
      <c r="M92" s="225"/>
      <c r="N92" s="226"/>
      <c r="O92" s="226"/>
      <c r="P92" s="226"/>
      <c r="Q92" s="226"/>
      <c r="R92" s="226"/>
      <c r="S92" s="226"/>
      <c r="T92" s="227"/>
      <c r="AT92" s="228" t="s">
        <v>210</v>
      </c>
      <c r="AU92" s="228" t="s">
        <v>83</v>
      </c>
      <c r="AV92" s="13" t="s">
        <v>83</v>
      </c>
      <c r="AW92" s="13" t="s">
        <v>38</v>
      </c>
      <c r="AX92" s="13" t="s">
        <v>75</v>
      </c>
      <c r="AY92" s="228" t="s">
        <v>195</v>
      </c>
    </row>
    <row r="93" spans="2:65" s="14" customFormat="1">
      <c r="B93" s="229"/>
      <c r="C93" s="230"/>
      <c r="D93" s="205" t="s">
        <v>210</v>
      </c>
      <c r="E93" s="231" t="s">
        <v>22</v>
      </c>
      <c r="F93" s="232" t="s">
        <v>215</v>
      </c>
      <c r="G93" s="230"/>
      <c r="H93" s="233">
        <v>47.14</v>
      </c>
      <c r="I93" s="234"/>
      <c r="J93" s="230"/>
      <c r="K93" s="230"/>
      <c r="L93" s="235"/>
      <c r="M93" s="236"/>
      <c r="N93" s="237"/>
      <c r="O93" s="237"/>
      <c r="P93" s="237"/>
      <c r="Q93" s="237"/>
      <c r="R93" s="237"/>
      <c r="S93" s="237"/>
      <c r="T93" s="238"/>
      <c r="AT93" s="239" t="s">
        <v>210</v>
      </c>
      <c r="AU93" s="239" t="s">
        <v>83</v>
      </c>
      <c r="AV93" s="14" t="s">
        <v>216</v>
      </c>
      <c r="AW93" s="14" t="s">
        <v>38</v>
      </c>
      <c r="AX93" s="14" t="s">
        <v>75</v>
      </c>
      <c r="AY93" s="239" t="s">
        <v>195</v>
      </c>
    </row>
    <row r="94" spans="2:65" s="15" customFormat="1">
      <c r="B94" s="240"/>
      <c r="C94" s="241"/>
      <c r="D94" s="205" t="s">
        <v>210</v>
      </c>
      <c r="E94" s="242" t="s">
        <v>22</v>
      </c>
      <c r="F94" s="243" t="s">
        <v>217</v>
      </c>
      <c r="G94" s="241"/>
      <c r="H94" s="244">
        <v>47.14</v>
      </c>
      <c r="I94" s="245"/>
      <c r="J94" s="241"/>
      <c r="K94" s="241"/>
      <c r="L94" s="246"/>
      <c r="M94" s="247"/>
      <c r="N94" s="248"/>
      <c r="O94" s="248"/>
      <c r="P94" s="248"/>
      <c r="Q94" s="248"/>
      <c r="R94" s="248"/>
      <c r="S94" s="248"/>
      <c r="T94" s="249"/>
      <c r="AT94" s="250" t="s">
        <v>210</v>
      </c>
      <c r="AU94" s="250" t="s">
        <v>83</v>
      </c>
      <c r="AV94" s="15" t="s">
        <v>202</v>
      </c>
      <c r="AW94" s="15" t="s">
        <v>38</v>
      </c>
      <c r="AX94" s="15" t="s">
        <v>23</v>
      </c>
      <c r="AY94" s="250" t="s">
        <v>195</v>
      </c>
    </row>
    <row r="95" spans="2:65" s="11" customFormat="1" ht="29.85" customHeight="1">
      <c r="B95" s="176"/>
      <c r="C95" s="177"/>
      <c r="D95" s="190" t="s">
        <v>74</v>
      </c>
      <c r="E95" s="191" t="s">
        <v>237</v>
      </c>
      <c r="F95" s="191" t="s">
        <v>238</v>
      </c>
      <c r="G95" s="177"/>
      <c r="H95" s="177"/>
      <c r="I95" s="180"/>
      <c r="J95" s="192">
        <f>BK95</f>
        <v>0</v>
      </c>
      <c r="K95" s="177"/>
      <c r="L95" s="182"/>
      <c r="M95" s="183"/>
      <c r="N95" s="184"/>
      <c r="O95" s="184"/>
      <c r="P95" s="185">
        <f>SUM(P96:P101)</f>
        <v>0</v>
      </c>
      <c r="Q95" s="184"/>
      <c r="R95" s="185">
        <f>SUM(R96:R101)</f>
        <v>0</v>
      </c>
      <c r="S95" s="184"/>
      <c r="T95" s="186">
        <f>SUM(T96:T101)</f>
        <v>0</v>
      </c>
      <c r="AR95" s="187" t="s">
        <v>23</v>
      </c>
      <c r="AT95" s="188" t="s">
        <v>74</v>
      </c>
      <c r="AU95" s="188" t="s">
        <v>23</v>
      </c>
      <c r="AY95" s="187" t="s">
        <v>195</v>
      </c>
      <c r="BK95" s="189">
        <f>SUM(BK96:BK101)</f>
        <v>0</v>
      </c>
    </row>
    <row r="96" spans="2:65" s="1" customFormat="1" ht="28.8" customHeight="1">
      <c r="B96" s="36"/>
      <c r="C96" s="193" t="s">
        <v>216</v>
      </c>
      <c r="D96" s="193" t="s">
        <v>198</v>
      </c>
      <c r="E96" s="194" t="s">
        <v>1265</v>
      </c>
      <c r="F96" s="195" t="s">
        <v>1266</v>
      </c>
      <c r="G96" s="196" t="s">
        <v>242</v>
      </c>
      <c r="H96" s="197">
        <v>50.066000000000003</v>
      </c>
      <c r="I96" s="198"/>
      <c r="J96" s="199">
        <f>ROUND(I96*H96,2)</f>
        <v>0</v>
      </c>
      <c r="K96" s="195" t="s">
        <v>223</v>
      </c>
      <c r="L96" s="56"/>
      <c r="M96" s="200" t="s">
        <v>22</v>
      </c>
      <c r="N96" s="201" t="s">
        <v>46</v>
      </c>
      <c r="O96" s="37"/>
      <c r="P96" s="202">
        <f>O96*H96</f>
        <v>0</v>
      </c>
      <c r="Q96" s="202">
        <v>0</v>
      </c>
      <c r="R96" s="202">
        <f>Q96*H96</f>
        <v>0</v>
      </c>
      <c r="S96" s="202">
        <v>0</v>
      </c>
      <c r="T96" s="203">
        <f>S96*H96</f>
        <v>0</v>
      </c>
      <c r="AR96" s="19" t="s">
        <v>202</v>
      </c>
      <c r="AT96" s="19" t="s">
        <v>198</v>
      </c>
      <c r="AU96" s="19" t="s">
        <v>83</v>
      </c>
      <c r="AY96" s="19" t="s">
        <v>195</v>
      </c>
      <c r="BE96" s="204">
        <f>IF(N96="základní",J96,0)</f>
        <v>0</v>
      </c>
      <c r="BF96" s="204">
        <f>IF(N96="snížená",J96,0)</f>
        <v>0</v>
      </c>
      <c r="BG96" s="204">
        <f>IF(N96="zákl. přenesená",J96,0)</f>
        <v>0</v>
      </c>
      <c r="BH96" s="204">
        <f>IF(N96="sníž. přenesená",J96,0)</f>
        <v>0</v>
      </c>
      <c r="BI96" s="204">
        <f>IF(N96="nulová",J96,0)</f>
        <v>0</v>
      </c>
      <c r="BJ96" s="19" t="s">
        <v>23</v>
      </c>
      <c r="BK96" s="204">
        <f>ROUND(I96*H96,2)</f>
        <v>0</v>
      </c>
      <c r="BL96" s="19" t="s">
        <v>202</v>
      </c>
      <c r="BM96" s="19" t="s">
        <v>1267</v>
      </c>
    </row>
    <row r="97" spans="2:65" s="1" customFormat="1" ht="108">
      <c r="B97" s="36"/>
      <c r="C97" s="58"/>
      <c r="D97" s="251" t="s">
        <v>225</v>
      </c>
      <c r="E97" s="58"/>
      <c r="F97" s="272" t="s">
        <v>1268</v>
      </c>
      <c r="G97" s="58"/>
      <c r="H97" s="58"/>
      <c r="I97" s="163"/>
      <c r="J97" s="58"/>
      <c r="K97" s="58"/>
      <c r="L97" s="56"/>
      <c r="M97" s="73"/>
      <c r="N97" s="37"/>
      <c r="O97" s="37"/>
      <c r="P97" s="37"/>
      <c r="Q97" s="37"/>
      <c r="R97" s="37"/>
      <c r="S97" s="37"/>
      <c r="T97" s="74"/>
      <c r="AT97" s="19" t="s">
        <v>225</v>
      </c>
      <c r="AU97" s="19" t="s">
        <v>83</v>
      </c>
    </row>
    <row r="98" spans="2:65" s="1" customFormat="1" ht="28.8" customHeight="1">
      <c r="B98" s="36"/>
      <c r="C98" s="193" t="s">
        <v>202</v>
      </c>
      <c r="D98" s="193" t="s">
        <v>198</v>
      </c>
      <c r="E98" s="194" t="s">
        <v>240</v>
      </c>
      <c r="F98" s="195" t="s">
        <v>241</v>
      </c>
      <c r="G98" s="196" t="s">
        <v>242</v>
      </c>
      <c r="H98" s="197">
        <v>50.066000000000003</v>
      </c>
      <c r="I98" s="198"/>
      <c r="J98" s="199">
        <f>ROUND(I98*H98,2)</f>
        <v>0</v>
      </c>
      <c r="K98" s="195" t="s">
        <v>223</v>
      </c>
      <c r="L98" s="56"/>
      <c r="M98" s="200" t="s">
        <v>22</v>
      </c>
      <c r="N98" s="201" t="s">
        <v>46</v>
      </c>
      <c r="O98" s="37"/>
      <c r="P98" s="202">
        <f>O98*H98</f>
        <v>0</v>
      </c>
      <c r="Q98" s="202">
        <v>0</v>
      </c>
      <c r="R98" s="202">
        <f>Q98*H98</f>
        <v>0</v>
      </c>
      <c r="S98" s="202">
        <v>0</v>
      </c>
      <c r="T98" s="203">
        <f>S98*H98</f>
        <v>0</v>
      </c>
      <c r="AR98" s="19" t="s">
        <v>202</v>
      </c>
      <c r="AT98" s="19" t="s">
        <v>198</v>
      </c>
      <c r="AU98" s="19" t="s">
        <v>83</v>
      </c>
      <c r="AY98" s="19" t="s">
        <v>195</v>
      </c>
      <c r="BE98" s="204">
        <f>IF(N98="základní",J98,0)</f>
        <v>0</v>
      </c>
      <c r="BF98" s="204">
        <f>IF(N98="snížená",J98,0)</f>
        <v>0</v>
      </c>
      <c r="BG98" s="204">
        <f>IF(N98="zákl. přenesená",J98,0)</f>
        <v>0</v>
      </c>
      <c r="BH98" s="204">
        <f>IF(N98="sníž. přenesená",J98,0)</f>
        <v>0</v>
      </c>
      <c r="BI98" s="204">
        <f>IF(N98="nulová",J98,0)</f>
        <v>0</v>
      </c>
      <c r="BJ98" s="19" t="s">
        <v>23</v>
      </c>
      <c r="BK98" s="204">
        <f>ROUND(I98*H98,2)</f>
        <v>0</v>
      </c>
      <c r="BL98" s="19" t="s">
        <v>202</v>
      </c>
      <c r="BM98" s="19" t="s">
        <v>1269</v>
      </c>
    </row>
    <row r="99" spans="2:65" s="1" customFormat="1" ht="84">
      <c r="B99" s="36"/>
      <c r="C99" s="58"/>
      <c r="D99" s="251" t="s">
        <v>225</v>
      </c>
      <c r="E99" s="58"/>
      <c r="F99" s="272" t="s">
        <v>1270</v>
      </c>
      <c r="G99" s="58"/>
      <c r="H99" s="58"/>
      <c r="I99" s="163"/>
      <c r="J99" s="58"/>
      <c r="K99" s="58"/>
      <c r="L99" s="56"/>
      <c r="M99" s="73"/>
      <c r="N99" s="37"/>
      <c r="O99" s="37"/>
      <c r="P99" s="37"/>
      <c r="Q99" s="37"/>
      <c r="R99" s="37"/>
      <c r="S99" s="37"/>
      <c r="T99" s="74"/>
      <c r="AT99" s="19" t="s">
        <v>225</v>
      </c>
      <c r="AU99" s="19" t="s">
        <v>83</v>
      </c>
    </row>
    <row r="100" spans="2:65" s="1" customFormat="1" ht="28.8" customHeight="1">
      <c r="B100" s="36"/>
      <c r="C100" s="193" t="s">
        <v>239</v>
      </c>
      <c r="D100" s="193" t="s">
        <v>198</v>
      </c>
      <c r="E100" s="194" t="s">
        <v>1271</v>
      </c>
      <c r="F100" s="195" t="s">
        <v>1272</v>
      </c>
      <c r="G100" s="196" t="s">
        <v>242</v>
      </c>
      <c r="H100" s="197">
        <v>50.066000000000003</v>
      </c>
      <c r="I100" s="198"/>
      <c r="J100" s="199">
        <f>ROUND(I100*H100,2)</f>
        <v>0</v>
      </c>
      <c r="K100" s="195" t="s">
        <v>223</v>
      </c>
      <c r="L100" s="56"/>
      <c r="M100" s="200" t="s">
        <v>22</v>
      </c>
      <c r="N100" s="201" t="s">
        <v>46</v>
      </c>
      <c r="O100" s="37"/>
      <c r="P100" s="202">
        <f>O100*H100</f>
        <v>0</v>
      </c>
      <c r="Q100" s="202">
        <v>0</v>
      </c>
      <c r="R100" s="202">
        <f>Q100*H100</f>
        <v>0</v>
      </c>
      <c r="S100" s="202">
        <v>0</v>
      </c>
      <c r="T100" s="203">
        <f>S100*H100</f>
        <v>0</v>
      </c>
      <c r="AR100" s="19" t="s">
        <v>202</v>
      </c>
      <c r="AT100" s="19" t="s">
        <v>198</v>
      </c>
      <c r="AU100" s="19" t="s">
        <v>83</v>
      </c>
      <c r="AY100" s="19" t="s">
        <v>195</v>
      </c>
      <c r="BE100" s="204">
        <f>IF(N100="základní",J100,0)</f>
        <v>0</v>
      </c>
      <c r="BF100" s="204">
        <f>IF(N100="snížená",J100,0)</f>
        <v>0</v>
      </c>
      <c r="BG100" s="204">
        <f>IF(N100="zákl. přenesená",J100,0)</f>
        <v>0</v>
      </c>
      <c r="BH100" s="204">
        <f>IF(N100="sníž. přenesená",J100,0)</f>
        <v>0</v>
      </c>
      <c r="BI100" s="204">
        <f>IF(N100="nulová",J100,0)</f>
        <v>0</v>
      </c>
      <c r="BJ100" s="19" t="s">
        <v>23</v>
      </c>
      <c r="BK100" s="204">
        <f>ROUND(I100*H100,2)</f>
        <v>0</v>
      </c>
      <c r="BL100" s="19" t="s">
        <v>202</v>
      </c>
      <c r="BM100" s="19" t="s">
        <v>1273</v>
      </c>
    </row>
    <row r="101" spans="2:65" s="1" customFormat="1" ht="72">
      <c r="B101" s="36"/>
      <c r="C101" s="58"/>
      <c r="D101" s="205" t="s">
        <v>225</v>
      </c>
      <c r="E101" s="58"/>
      <c r="F101" s="206" t="s">
        <v>1274</v>
      </c>
      <c r="G101" s="58"/>
      <c r="H101" s="58"/>
      <c r="I101" s="163"/>
      <c r="J101" s="58"/>
      <c r="K101" s="58"/>
      <c r="L101" s="56"/>
      <c r="M101" s="276"/>
      <c r="N101" s="256"/>
      <c r="O101" s="256"/>
      <c r="P101" s="256"/>
      <c r="Q101" s="256"/>
      <c r="R101" s="256"/>
      <c r="S101" s="256"/>
      <c r="T101" s="277"/>
      <c r="AT101" s="19" t="s">
        <v>225</v>
      </c>
      <c r="AU101" s="19" t="s">
        <v>83</v>
      </c>
    </row>
    <row r="102" spans="2:65" s="1" customFormat="1" ht="6.9" customHeight="1">
      <c r="B102" s="51"/>
      <c r="C102" s="52"/>
      <c r="D102" s="52"/>
      <c r="E102" s="52"/>
      <c r="F102" s="52"/>
      <c r="G102" s="52"/>
      <c r="H102" s="52"/>
      <c r="I102" s="139"/>
      <c r="J102" s="52"/>
      <c r="K102" s="52"/>
      <c r="L102" s="56"/>
    </row>
  </sheetData>
  <sheetProtection password="CC35" sheet="1" objects="1" scenarios="1" formatColumns="0" formatRows="0" sort="0" autoFilter="0"/>
  <autoFilter ref="C78:K78"/>
  <mergeCells count="9">
    <mergeCell ref="E69:H69"/>
    <mergeCell ref="E71:H71"/>
    <mergeCell ref="G1:H1"/>
    <mergeCell ref="L2:V2"/>
    <mergeCell ref="E7:H7"/>
    <mergeCell ref="E9:H9"/>
    <mergeCell ref="E24:H24"/>
    <mergeCell ref="E45:H45"/>
    <mergeCell ref="E47:H47"/>
  </mergeCells>
  <hyperlinks>
    <hyperlink ref="F1:G1" location="C2" tooltip="Krycí list soupisu" display="1) Krycí list soupisu"/>
    <hyperlink ref="G1:H1" location="C54" tooltip="Rekapitulace" display="2) Rekapitulace"/>
    <hyperlink ref="J1" location="C78"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6.xml><?xml version="1.0" encoding="utf-8"?>
<worksheet xmlns="http://schemas.openxmlformats.org/spreadsheetml/2006/main" xmlns:r="http://schemas.openxmlformats.org/officeDocument/2006/relationships">
  <sheetPr>
    <pageSetUpPr fitToPage="1"/>
  </sheetPr>
  <dimension ref="A1:BR83"/>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95</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s="1" customFormat="1" ht="13.2">
      <c r="B8" s="36"/>
      <c r="C8" s="37"/>
      <c r="D8" s="32" t="s">
        <v>162</v>
      </c>
      <c r="E8" s="37"/>
      <c r="F8" s="37"/>
      <c r="G8" s="37"/>
      <c r="H8" s="37"/>
      <c r="I8" s="118"/>
      <c r="J8" s="37"/>
      <c r="K8" s="40"/>
    </row>
    <row r="9" spans="1:70" s="1" customFormat="1" ht="36.9" customHeight="1">
      <c r="B9" s="36"/>
      <c r="C9" s="37"/>
      <c r="D9" s="37"/>
      <c r="E9" s="419" t="s">
        <v>1275</v>
      </c>
      <c r="F9" s="397"/>
      <c r="G9" s="397"/>
      <c r="H9" s="397"/>
      <c r="I9" s="118"/>
      <c r="J9" s="37"/>
      <c r="K9" s="40"/>
    </row>
    <row r="10" spans="1:70" s="1" customFormat="1">
      <c r="B10" s="36"/>
      <c r="C10" s="37"/>
      <c r="D10" s="37"/>
      <c r="E10" s="37"/>
      <c r="F10" s="37"/>
      <c r="G10" s="37"/>
      <c r="H10" s="37"/>
      <c r="I10" s="118"/>
      <c r="J10" s="37"/>
      <c r="K10" s="40"/>
    </row>
    <row r="11" spans="1:70" s="1" customFormat="1" ht="14.4" customHeight="1">
      <c r="B11" s="36"/>
      <c r="C11" s="37"/>
      <c r="D11" s="32" t="s">
        <v>19</v>
      </c>
      <c r="E11" s="37"/>
      <c r="F11" s="30" t="s">
        <v>22</v>
      </c>
      <c r="G11" s="37"/>
      <c r="H11" s="37"/>
      <c r="I11" s="119" t="s">
        <v>21</v>
      </c>
      <c r="J11" s="30" t="s">
        <v>22</v>
      </c>
      <c r="K11" s="40"/>
    </row>
    <row r="12" spans="1:70" s="1" customFormat="1" ht="14.4" customHeight="1">
      <c r="B12" s="36"/>
      <c r="C12" s="37"/>
      <c r="D12" s="32" t="s">
        <v>24</v>
      </c>
      <c r="E12" s="37"/>
      <c r="F12" s="30" t="s">
        <v>25</v>
      </c>
      <c r="G12" s="37"/>
      <c r="H12" s="37"/>
      <c r="I12" s="119" t="s">
        <v>26</v>
      </c>
      <c r="J12" s="120" t="str">
        <f>'Rekapitulace stavby'!AN8</f>
        <v>4.1.2017</v>
      </c>
      <c r="K12" s="40"/>
    </row>
    <row r="13" spans="1:70" s="1" customFormat="1" ht="10.8" customHeight="1">
      <c r="B13" s="36"/>
      <c r="C13" s="37"/>
      <c r="D13" s="37"/>
      <c r="E13" s="37"/>
      <c r="F13" s="37"/>
      <c r="G13" s="37"/>
      <c r="H13" s="37"/>
      <c r="I13" s="118"/>
      <c r="J13" s="37"/>
      <c r="K13" s="40"/>
    </row>
    <row r="14" spans="1:70" s="1" customFormat="1" ht="14.4" customHeight="1">
      <c r="B14" s="36"/>
      <c r="C14" s="37"/>
      <c r="D14" s="32" t="s">
        <v>30</v>
      </c>
      <c r="E14" s="37"/>
      <c r="F14" s="37"/>
      <c r="G14" s="37"/>
      <c r="H14" s="37"/>
      <c r="I14" s="119" t="s">
        <v>31</v>
      </c>
      <c r="J14" s="30" t="s">
        <v>22</v>
      </c>
      <c r="K14" s="40"/>
    </row>
    <row r="15" spans="1:70" s="1" customFormat="1" ht="18" customHeight="1">
      <c r="B15" s="36"/>
      <c r="C15" s="37"/>
      <c r="D15" s="37"/>
      <c r="E15" s="30" t="s">
        <v>32</v>
      </c>
      <c r="F15" s="37"/>
      <c r="G15" s="37"/>
      <c r="H15" s="37"/>
      <c r="I15" s="119" t="s">
        <v>33</v>
      </c>
      <c r="J15" s="30" t="s">
        <v>22</v>
      </c>
      <c r="K15" s="40"/>
    </row>
    <row r="16" spans="1:70" s="1" customFormat="1" ht="6.9" customHeight="1">
      <c r="B16" s="36"/>
      <c r="C16" s="37"/>
      <c r="D16" s="37"/>
      <c r="E16" s="37"/>
      <c r="F16" s="37"/>
      <c r="G16" s="37"/>
      <c r="H16" s="37"/>
      <c r="I16" s="118"/>
      <c r="J16" s="37"/>
      <c r="K16" s="40"/>
    </row>
    <row r="17" spans="2:11" s="1" customFormat="1" ht="14.4" customHeight="1">
      <c r="B17" s="36"/>
      <c r="C17" s="37"/>
      <c r="D17" s="32" t="s">
        <v>34</v>
      </c>
      <c r="E17" s="37"/>
      <c r="F17" s="37"/>
      <c r="G17" s="37"/>
      <c r="H17" s="37"/>
      <c r="I17" s="119" t="s">
        <v>31</v>
      </c>
      <c r="J17" s="30" t="str">
        <f>IF('Rekapitulace stavby'!AN13="Vyplň údaj","",IF('Rekapitulace stavby'!AN13="","",'Rekapitulace stavby'!AN13))</f>
        <v/>
      </c>
      <c r="K17" s="40"/>
    </row>
    <row r="18" spans="2:11" s="1" customFormat="1" ht="18" customHeight="1">
      <c r="B18" s="36"/>
      <c r="C18" s="37"/>
      <c r="D18" s="37"/>
      <c r="E18" s="30" t="str">
        <f>IF('Rekapitulace stavby'!E14="Vyplň údaj","",IF('Rekapitulace stavby'!E14="","",'Rekapitulace stavby'!E14))</f>
        <v/>
      </c>
      <c r="F18" s="37"/>
      <c r="G18" s="37"/>
      <c r="H18" s="37"/>
      <c r="I18" s="119" t="s">
        <v>33</v>
      </c>
      <c r="J18" s="30" t="str">
        <f>IF('Rekapitulace stavby'!AN14="Vyplň údaj","",IF('Rekapitulace stavby'!AN14="","",'Rekapitulace stavby'!AN14))</f>
        <v/>
      </c>
      <c r="K18" s="40"/>
    </row>
    <row r="19" spans="2:11" s="1" customFormat="1" ht="6.9" customHeight="1">
      <c r="B19" s="36"/>
      <c r="C19" s="37"/>
      <c r="D19" s="37"/>
      <c r="E19" s="37"/>
      <c r="F19" s="37"/>
      <c r="G19" s="37"/>
      <c r="H19" s="37"/>
      <c r="I19" s="118"/>
      <c r="J19" s="37"/>
      <c r="K19" s="40"/>
    </row>
    <row r="20" spans="2:11" s="1" customFormat="1" ht="14.4" customHeight="1">
      <c r="B20" s="36"/>
      <c r="C20" s="37"/>
      <c r="D20" s="32" t="s">
        <v>36</v>
      </c>
      <c r="E20" s="37"/>
      <c r="F20" s="37"/>
      <c r="G20" s="37"/>
      <c r="H20" s="37"/>
      <c r="I20" s="119" t="s">
        <v>31</v>
      </c>
      <c r="J20" s="30" t="s">
        <v>22</v>
      </c>
      <c r="K20" s="40"/>
    </row>
    <row r="21" spans="2:11" s="1" customFormat="1" ht="18" customHeight="1">
      <c r="B21" s="36"/>
      <c r="C21" s="37"/>
      <c r="D21" s="37"/>
      <c r="E21" s="30" t="s">
        <v>37</v>
      </c>
      <c r="F21" s="37"/>
      <c r="G21" s="37"/>
      <c r="H21" s="37"/>
      <c r="I21" s="119" t="s">
        <v>33</v>
      </c>
      <c r="J21" s="30" t="s">
        <v>22</v>
      </c>
      <c r="K21" s="40"/>
    </row>
    <row r="22" spans="2:11" s="1" customFormat="1" ht="6.9" customHeight="1">
      <c r="B22" s="36"/>
      <c r="C22" s="37"/>
      <c r="D22" s="37"/>
      <c r="E22" s="37"/>
      <c r="F22" s="37"/>
      <c r="G22" s="37"/>
      <c r="H22" s="37"/>
      <c r="I22" s="118"/>
      <c r="J22" s="37"/>
      <c r="K22" s="40"/>
    </row>
    <row r="23" spans="2:11" s="1" customFormat="1" ht="14.4" customHeight="1">
      <c r="B23" s="36"/>
      <c r="C23" s="37"/>
      <c r="D23" s="32" t="s">
        <v>39</v>
      </c>
      <c r="E23" s="37"/>
      <c r="F23" s="37"/>
      <c r="G23" s="37"/>
      <c r="H23" s="37"/>
      <c r="I23" s="118"/>
      <c r="J23" s="37"/>
      <c r="K23" s="40"/>
    </row>
    <row r="24" spans="2:11" s="7" customFormat="1" ht="20.399999999999999" customHeight="1">
      <c r="B24" s="121"/>
      <c r="C24" s="122"/>
      <c r="D24" s="122"/>
      <c r="E24" s="409" t="s">
        <v>22</v>
      </c>
      <c r="F24" s="420"/>
      <c r="G24" s="420"/>
      <c r="H24" s="420"/>
      <c r="I24" s="123"/>
      <c r="J24" s="122"/>
      <c r="K24" s="124"/>
    </row>
    <row r="25" spans="2:11" s="1" customFormat="1" ht="6.9" customHeight="1">
      <c r="B25" s="36"/>
      <c r="C25" s="37"/>
      <c r="D25" s="37"/>
      <c r="E25" s="37"/>
      <c r="F25" s="37"/>
      <c r="G25" s="37"/>
      <c r="H25" s="37"/>
      <c r="I25" s="118"/>
      <c r="J25" s="37"/>
      <c r="K25" s="40"/>
    </row>
    <row r="26" spans="2:11" s="1" customFormat="1" ht="6.9" customHeight="1">
      <c r="B26" s="36"/>
      <c r="C26" s="37"/>
      <c r="D26" s="81"/>
      <c r="E26" s="81"/>
      <c r="F26" s="81"/>
      <c r="G26" s="81"/>
      <c r="H26" s="81"/>
      <c r="I26" s="125"/>
      <c r="J26" s="81"/>
      <c r="K26" s="126"/>
    </row>
    <row r="27" spans="2:11" s="1" customFormat="1" ht="25.35" customHeight="1">
      <c r="B27" s="36"/>
      <c r="C27" s="37"/>
      <c r="D27" s="127" t="s">
        <v>41</v>
      </c>
      <c r="E27" s="37"/>
      <c r="F27" s="37"/>
      <c r="G27" s="37"/>
      <c r="H27" s="37"/>
      <c r="I27" s="118"/>
      <c r="J27" s="128">
        <f>ROUND(J78,2)</f>
        <v>0</v>
      </c>
      <c r="K27" s="40"/>
    </row>
    <row r="28" spans="2:11" s="1" customFormat="1" ht="6.9" customHeight="1">
      <c r="B28" s="36"/>
      <c r="C28" s="37"/>
      <c r="D28" s="81"/>
      <c r="E28" s="81"/>
      <c r="F28" s="81"/>
      <c r="G28" s="81"/>
      <c r="H28" s="81"/>
      <c r="I28" s="125"/>
      <c r="J28" s="81"/>
      <c r="K28" s="126"/>
    </row>
    <row r="29" spans="2:11" s="1" customFormat="1" ht="14.4" customHeight="1">
      <c r="B29" s="36"/>
      <c r="C29" s="37"/>
      <c r="D29" s="37"/>
      <c r="E29" s="37"/>
      <c r="F29" s="41" t="s">
        <v>43</v>
      </c>
      <c r="G29" s="37"/>
      <c r="H29" s="37"/>
      <c r="I29" s="129" t="s">
        <v>42</v>
      </c>
      <c r="J29" s="41" t="s">
        <v>44</v>
      </c>
      <c r="K29" s="40"/>
    </row>
    <row r="30" spans="2:11" s="1" customFormat="1" ht="14.4" customHeight="1">
      <c r="B30" s="36"/>
      <c r="C30" s="37"/>
      <c r="D30" s="44" t="s">
        <v>45</v>
      </c>
      <c r="E30" s="44" t="s">
        <v>46</v>
      </c>
      <c r="F30" s="130">
        <f>ROUND(SUM(BE78:BE82), 2)</f>
        <v>0</v>
      </c>
      <c r="G30" s="37"/>
      <c r="H30" s="37"/>
      <c r="I30" s="131">
        <v>0.21</v>
      </c>
      <c r="J30" s="130">
        <f>ROUND(ROUND((SUM(BE78:BE82)), 2)*I30, 2)</f>
        <v>0</v>
      </c>
      <c r="K30" s="40"/>
    </row>
    <row r="31" spans="2:11" s="1" customFormat="1" ht="14.4" customHeight="1">
      <c r="B31" s="36"/>
      <c r="C31" s="37"/>
      <c r="D31" s="37"/>
      <c r="E31" s="44" t="s">
        <v>47</v>
      </c>
      <c r="F31" s="130">
        <f>ROUND(SUM(BF78:BF82), 2)</f>
        <v>0</v>
      </c>
      <c r="G31" s="37"/>
      <c r="H31" s="37"/>
      <c r="I31" s="131">
        <v>0.15</v>
      </c>
      <c r="J31" s="130">
        <f>ROUND(ROUND((SUM(BF78:BF82)), 2)*I31, 2)</f>
        <v>0</v>
      </c>
      <c r="K31" s="40"/>
    </row>
    <row r="32" spans="2:11" s="1" customFormat="1" ht="14.4" hidden="1" customHeight="1">
      <c r="B32" s="36"/>
      <c r="C32" s="37"/>
      <c r="D32" s="37"/>
      <c r="E32" s="44" t="s">
        <v>48</v>
      </c>
      <c r="F32" s="130">
        <f>ROUND(SUM(BG78:BG82), 2)</f>
        <v>0</v>
      </c>
      <c r="G32" s="37"/>
      <c r="H32" s="37"/>
      <c r="I32" s="131">
        <v>0.21</v>
      </c>
      <c r="J32" s="130">
        <v>0</v>
      </c>
      <c r="K32" s="40"/>
    </row>
    <row r="33" spans="2:11" s="1" customFormat="1" ht="14.4" hidden="1" customHeight="1">
      <c r="B33" s="36"/>
      <c r="C33" s="37"/>
      <c r="D33" s="37"/>
      <c r="E33" s="44" t="s">
        <v>49</v>
      </c>
      <c r="F33" s="130">
        <f>ROUND(SUM(BH78:BH82), 2)</f>
        <v>0</v>
      </c>
      <c r="G33" s="37"/>
      <c r="H33" s="37"/>
      <c r="I33" s="131">
        <v>0.15</v>
      </c>
      <c r="J33" s="130">
        <v>0</v>
      </c>
      <c r="K33" s="40"/>
    </row>
    <row r="34" spans="2:11" s="1" customFormat="1" ht="14.4" hidden="1" customHeight="1">
      <c r="B34" s="36"/>
      <c r="C34" s="37"/>
      <c r="D34" s="37"/>
      <c r="E34" s="44" t="s">
        <v>50</v>
      </c>
      <c r="F34" s="130">
        <f>ROUND(SUM(BI78:BI82), 2)</f>
        <v>0</v>
      </c>
      <c r="G34" s="37"/>
      <c r="H34" s="37"/>
      <c r="I34" s="131">
        <v>0</v>
      </c>
      <c r="J34" s="130">
        <v>0</v>
      </c>
      <c r="K34" s="40"/>
    </row>
    <row r="35" spans="2:11" s="1" customFormat="1" ht="6.9" customHeight="1">
      <c r="B35" s="36"/>
      <c r="C35" s="37"/>
      <c r="D35" s="37"/>
      <c r="E35" s="37"/>
      <c r="F35" s="37"/>
      <c r="G35" s="37"/>
      <c r="H35" s="37"/>
      <c r="I35" s="118"/>
      <c r="J35" s="37"/>
      <c r="K35" s="40"/>
    </row>
    <row r="36" spans="2:11" s="1" customFormat="1" ht="25.35" customHeight="1">
      <c r="B36" s="36"/>
      <c r="C36" s="132"/>
      <c r="D36" s="133" t="s">
        <v>51</v>
      </c>
      <c r="E36" s="75"/>
      <c r="F36" s="75"/>
      <c r="G36" s="134" t="s">
        <v>52</v>
      </c>
      <c r="H36" s="135" t="s">
        <v>53</v>
      </c>
      <c r="I36" s="136"/>
      <c r="J36" s="137">
        <f>SUM(J27:J34)</f>
        <v>0</v>
      </c>
      <c r="K36" s="138"/>
    </row>
    <row r="37" spans="2:11" s="1" customFormat="1" ht="14.4" customHeight="1">
      <c r="B37" s="51"/>
      <c r="C37" s="52"/>
      <c r="D37" s="52"/>
      <c r="E37" s="52"/>
      <c r="F37" s="52"/>
      <c r="G37" s="52"/>
      <c r="H37" s="52"/>
      <c r="I37" s="139"/>
      <c r="J37" s="52"/>
      <c r="K37" s="53"/>
    </row>
    <row r="41" spans="2:11" s="1" customFormat="1" ht="6.9" customHeight="1">
      <c r="B41" s="140"/>
      <c r="C41" s="141"/>
      <c r="D41" s="141"/>
      <c r="E41" s="141"/>
      <c r="F41" s="141"/>
      <c r="G41" s="141"/>
      <c r="H41" s="141"/>
      <c r="I41" s="142"/>
      <c r="J41" s="141"/>
      <c r="K41" s="143"/>
    </row>
    <row r="42" spans="2:11" s="1" customFormat="1" ht="36.9" customHeight="1">
      <c r="B42" s="36"/>
      <c r="C42" s="25" t="s">
        <v>164</v>
      </c>
      <c r="D42" s="37"/>
      <c r="E42" s="37"/>
      <c r="F42" s="37"/>
      <c r="G42" s="37"/>
      <c r="H42" s="37"/>
      <c r="I42" s="118"/>
      <c r="J42" s="37"/>
      <c r="K42" s="40"/>
    </row>
    <row r="43" spans="2:11" s="1" customFormat="1" ht="6.9" customHeight="1">
      <c r="B43" s="36"/>
      <c r="C43" s="37"/>
      <c r="D43" s="37"/>
      <c r="E43" s="37"/>
      <c r="F43" s="37"/>
      <c r="G43" s="37"/>
      <c r="H43" s="37"/>
      <c r="I43" s="118"/>
      <c r="J43" s="37"/>
      <c r="K43" s="40"/>
    </row>
    <row r="44" spans="2:11" s="1" customFormat="1" ht="14.4" customHeight="1">
      <c r="B44" s="36"/>
      <c r="C44" s="32" t="s">
        <v>16</v>
      </c>
      <c r="D44" s="37"/>
      <c r="E44" s="37"/>
      <c r="F44" s="37"/>
      <c r="G44" s="37"/>
      <c r="H44" s="37"/>
      <c r="I44" s="118"/>
      <c r="J44" s="37"/>
      <c r="K44" s="40"/>
    </row>
    <row r="45" spans="2:11" s="1" customFormat="1" ht="20.399999999999999" customHeight="1">
      <c r="B45" s="36"/>
      <c r="C45" s="37"/>
      <c r="D45" s="37"/>
      <c r="E45" s="418" t="str">
        <f>E7</f>
        <v>Přístavba a tělocvična ZŠ Týnec - II. etapa</v>
      </c>
      <c r="F45" s="397"/>
      <c r="G45" s="397"/>
      <c r="H45" s="397"/>
      <c r="I45" s="118"/>
      <c r="J45" s="37"/>
      <c r="K45" s="40"/>
    </row>
    <row r="46" spans="2:11" s="1" customFormat="1" ht="14.4" customHeight="1">
      <c r="B46" s="36"/>
      <c r="C46" s="32" t="s">
        <v>162</v>
      </c>
      <c r="D46" s="37"/>
      <c r="E46" s="37"/>
      <c r="F46" s="37"/>
      <c r="G46" s="37"/>
      <c r="H46" s="37"/>
      <c r="I46" s="118"/>
      <c r="J46" s="37"/>
      <c r="K46" s="40"/>
    </row>
    <row r="47" spans="2:11" s="1" customFormat="1" ht="22.2" customHeight="1">
      <c r="B47" s="36"/>
      <c r="C47" s="37"/>
      <c r="D47" s="37"/>
      <c r="E47" s="419" t="str">
        <f>E9</f>
        <v>SOD-06 - Přemístění herního prvku</v>
      </c>
      <c r="F47" s="397"/>
      <c r="G47" s="397"/>
      <c r="H47" s="397"/>
      <c r="I47" s="118"/>
      <c r="J47" s="37"/>
      <c r="K47" s="40"/>
    </row>
    <row r="48" spans="2:11" s="1" customFormat="1" ht="6.9" customHeight="1">
      <c r="B48" s="36"/>
      <c r="C48" s="37"/>
      <c r="D48" s="37"/>
      <c r="E48" s="37"/>
      <c r="F48" s="37"/>
      <c r="G48" s="37"/>
      <c r="H48" s="37"/>
      <c r="I48" s="118"/>
      <c r="J48" s="37"/>
      <c r="K48" s="40"/>
    </row>
    <row r="49" spans="2:47" s="1" customFormat="1" ht="18" customHeight="1">
      <c r="B49" s="36"/>
      <c r="C49" s="32" t="s">
        <v>24</v>
      </c>
      <c r="D49" s="37"/>
      <c r="E49" s="37"/>
      <c r="F49" s="30" t="str">
        <f>F12</f>
        <v>K Náklí 404, 257 41 Týnec nad Sázavou</v>
      </c>
      <c r="G49" s="37"/>
      <c r="H49" s="37"/>
      <c r="I49" s="119" t="s">
        <v>26</v>
      </c>
      <c r="J49" s="120" t="str">
        <f>IF(J12="","",J12)</f>
        <v>4.1.2017</v>
      </c>
      <c r="K49" s="40"/>
    </row>
    <row r="50" spans="2:47" s="1" customFormat="1" ht="6.9" customHeight="1">
      <c r="B50" s="36"/>
      <c r="C50" s="37"/>
      <c r="D50" s="37"/>
      <c r="E50" s="37"/>
      <c r="F50" s="37"/>
      <c r="G50" s="37"/>
      <c r="H50" s="37"/>
      <c r="I50" s="118"/>
      <c r="J50" s="37"/>
      <c r="K50" s="40"/>
    </row>
    <row r="51" spans="2:47" s="1" customFormat="1" ht="13.2">
      <c r="B51" s="36"/>
      <c r="C51" s="32" t="s">
        <v>30</v>
      </c>
      <c r="D51" s="37"/>
      <c r="E51" s="37"/>
      <c r="F51" s="30" t="str">
        <f>E15</f>
        <v>Město Týnec nad Sázavou</v>
      </c>
      <c r="G51" s="37"/>
      <c r="H51" s="37"/>
      <c r="I51" s="119" t="s">
        <v>36</v>
      </c>
      <c r="J51" s="30" t="str">
        <f>E21</f>
        <v>Sladký &amp; Partners s.r.o., projektový atelier</v>
      </c>
      <c r="K51" s="40"/>
    </row>
    <row r="52" spans="2:47" s="1" customFormat="1" ht="14.4" customHeight="1">
      <c r="B52" s="36"/>
      <c r="C52" s="32" t="s">
        <v>34</v>
      </c>
      <c r="D52" s="37"/>
      <c r="E52" s="37"/>
      <c r="F52" s="30" t="str">
        <f>IF(E18="","",E18)</f>
        <v/>
      </c>
      <c r="G52" s="37"/>
      <c r="H52" s="37"/>
      <c r="I52" s="118"/>
      <c r="J52" s="37"/>
      <c r="K52" s="40"/>
    </row>
    <row r="53" spans="2:47" s="1" customFormat="1" ht="10.35" customHeight="1">
      <c r="B53" s="36"/>
      <c r="C53" s="37"/>
      <c r="D53" s="37"/>
      <c r="E53" s="37"/>
      <c r="F53" s="37"/>
      <c r="G53" s="37"/>
      <c r="H53" s="37"/>
      <c r="I53" s="118"/>
      <c r="J53" s="37"/>
      <c r="K53" s="40"/>
    </row>
    <row r="54" spans="2:47" s="1" customFormat="1" ht="29.25" customHeight="1">
      <c r="B54" s="36"/>
      <c r="C54" s="144" t="s">
        <v>165</v>
      </c>
      <c r="D54" s="132"/>
      <c r="E54" s="132"/>
      <c r="F54" s="132"/>
      <c r="G54" s="132"/>
      <c r="H54" s="132"/>
      <c r="I54" s="145"/>
      <c r="J54" s="146" t="s">
        <v>166</v>
      </c>
      <c r="K54" s="147"/>
    </row>
    <row r="55" spans="2:47" s="1" customFormat="1" ht="10.35" customHeight="1">
      <c r="B55" s="36"/>
      <c r="C55" s="37"/>
      <c r="D55" s="37"/>
      <c r="E55" s="37"/>
      <c r="F55" s="37"/>
      <c r="G55" s="37"/>
      <c r="H55" s="37"/>
      <c r="I55" s="118"/>
      <c r="J55" s="37"/>
      <c r="K55" s="40"/>
    </row>
    <row r="56" spans="2:47" s="1" customFormat="1" ht="29.25" customHeight="1">
      <c r="B56" s="36"/>
      <c r="C56" s="148" t="s">
        <v>167</v>
      </c>
      <c r="D56" s="37"/>
      <c r="E56" s="37"/>
      <c r="F56" s="37"/>
      <c r="G56" s="37"/>
      <c r="H56" s="37"/>
      <c r="I56" s="118"/>
      <c r="J56" s="128">
        <f>J78</f>
        <v>0</v>
      </c>
      <c r="K56" s="40"/>
      <c r="AU56" s="19" t="s">
        <v>168</v>
      </c>
    </row>
    <row r="57" spans="2:47" s="8" customFormat="1" ht="24.9" customHeight="1">
      <c r="B57" s="149"/>
      <c r="C57" s="150"/>
      <c r="D57" s="151" t="s">
        <v>174</v>
      </c>
      <c r="E57" s="152"/>
      <c r="F57" s="152"/>
      <c r="G57" s="152"/>
      <c r="H57" s="152"/>
      <c r="I57" s="153"/>
      <c r="J57" s="154">
        <f>J79</f>
        <v>0</v>
      </c>
      <c r="K57" s="155"/>
    </row>
    <row r="58" spans="2:47" s="9" customFormat="1" ht="19.95" customHeight="1">
      <c r="B58" s="156"/>
      <c r="C58" s="157"/>
      <c r="D58" s="158" t="s">
        <v>289</v>
      </c>
      <c r="E58" s="159"/>
      <c r="F58" s="159"/>
      <c r="G58" s="159"/>
      <c r="H58" s="159"/>
      <c r="I58" s="160"/>
      <c r="J58" s="161">
        <f>J80</f>
        <v>0</v>
      </c>
      <c r="K58" s="162"/>
    </row>
    <row r="59" spans="2:47" s="1" customFormat="1" ht="21.75" customHeight="1">
      <c r="B59" s="36"/>
      <c r="C59" s="37"/>
      <c r="D59" s="37"/>
      <c r="E59" s="37"/>
      <c r="F59" s="37"/>
      <c r="G59" s="37"/>
      <c r="H59" s="37"/>
      <c r="I59" s="118"/>
      <c r="J59" s="37"/>
      <c r="K59" s="40"/>
    </row>
    <row r="60" spans="2:47" s="1" customFormat="1" ht="6.9" customHeight="1">
      <c r="B60" s="51"/>
      <c r="C60" s="52"/>
      <c r="D60" s="52"/>
      <c r="E60" s="52"/>
      <c r="F60" s="52"/>
      <c r="G60" s="52"/>
      <c r="H60" s="52"/>
      <c r="I60" s="139"/>
      <c r="J60" s="52"/>
      <c r="K60" s="53"/>
    </row>
    <row r="64" spans="2:47" s="1" customFormat="1" ht="6.9" customHeight="1">
      <c r="B64" s="54"/>
      <c r="C64" s="55"/>
      <c r="D64" s="55"/>
      <c r="E64" s="55"/>
      <c r="F64" s="55"/>
      <c r="G64" s="55"/>
      <c r="H64" s="55"/>
      <c r="I64" s="142"/>
      <c r="J64" s="55"/>
      <c r="K64" s="55"/>
      <c r="L64" s="56"/>
    </row>
    <row r="65" spans="2:63" s="1" customFormat="1" ht="36.9" customHeight="1">
      <c r="B65" s="36"/>
      <c r="C65" s="57" t="s">
        <v>179</v>
      </c>
      <c r="D65" s="58"/>
      <c r="E65" s="58"/>
      <c r="F65" s="58"/>
      <c r="G65" s="58"/>
      <c r="H65" s="58"/>
      <c r="I65" s="163"/>
      <c r="J65" s="58"/>
      <c r="K65" s="58"/>
      <c r="L65" s="56"/>
    </row>
    <row r="66" spans="2:63" s="1" customFormat="1" ht="6.9" customHeight="1">
      <c r="B66" s="36"/>
      <c r="C66" s="58"/>
      <c r="D66" s="58"/>
      <c r="E66" s="58"/>
      <c r="F66" s="58"/>
      <c r="G66" s="58"/>
      <c r="H66" s="58"/>
      <c r="I66" s="163"/>
      <c r="J66" s="58"/>
      <c r="K66" s="58"/>
      <c r="L66" s="56"/>
    </row>
    <row r="67" spans="2:63" s="1" customFormat="1" ht="14.4" customHeight="1">
      <c r="B67" s="36"/>
      <c r="C67" s="60" t="s">
        <v>16</v>
      </c>
      <c r="D67" s="58"/>
      <c r="E67" s="58"/>
      <c r="F67" s="58"/>
      <c r="G67" s="58"/>
      <c r="H67" s="58"/>
      <c r="I67" s="163"/>
      <c r="J67" s="58"/>
      <c r="K67" s="58"/>
      <c r="L67" s="56"/>
    </row>
    <row r="68" spans="2:63" s="1" customFormat="1" ht="20.399999999999999" customHeight="1">
      <c r="B68" s="36"/>
      <c r="C68" s="58"/>
      <c r="D68" s="58"/>
      <c r="E68" s="416" t="str">
        <f>E7</f>
        <v>Přístavba a tělocvična ZŠ Týnec - II. etapa</v>
      </c>
      <c r="F68" s="390"/>
      <c r="G68" s="390"/>
      <c r="H68" s="390"/>
      <c r="I68" s="163"/>
      <c r="J68" s="58"/>
      <c r="K68" s="58"/>
      <c r="L68" s="56"/>
    </row>
    <row r="69" spans="2:63" s="1" customFormat="1" ht="14.4" customHeight="1">
      <c r="B69" s="36"/>
      <c r="C69" s="60" t="s">
        <v>162</v>
      </c>
      <c r="D69" s="58"/>
      <c r="E69" s="58"/>
      <c r="F69" s="58"/>
      <c r="G69" s="58"/>
      <c r="H69" s="58"/>
      <c r="I69" s="163"/>
      <c r="J69" s="58"/>
      <c r="K69" s="58"/>
      <c r="L69" s="56"/>
    </row>
    <row r="70" spans="2:63" s="1" customFormat="1" ht="22.2" customHeight="1">
      <c r="B70" s="36"/>
      <c r="C70" s="58"/>
      <c r="D70" s="58"/>
      <c r="E70" s="387" t="str">
        <f>E9</f>
        <v>SOD-06 - Přemístění herního prvku</v>
      </c>
      <c r="F70" s="390"/>
      <c r="G70" s="390"/>
      <c r="H70" s="390"/>
      <c r="I70" s="163"/>
      <c r="J70" s="58"/>
      <c r="K70" s="58"/>
      <c r="L70" s="56"/>
    </row>
    <row r="71" spans="2:63" s="1" customFormat="1" ht="6.9" customHeight="1">
      <c r="B71" s="36"/>
      <c r="C71" s="58"/>
      <c r="D71" s="58"/>
      <c r="E71" s="58"/>
      <c r="F71" s="58"/>
      <c r="G71" s="58"/>
      <c r="H71" s="58"/>
      <c r="I71" s="163"/>
      <c r="J71" s="58"/>
      <c r="K71" s="58"/>
      <c r="L71" s="56"/>
    </row>
    <row r="72" spans="2:63" s="1" customFormat="1" ht="18" customHeight="1">
      <c r="B72" s="36"/>
      <c r="C72" s="60" t="s">
        <v>24</v>
      </c>
      <c r="D72" s="58"/>
      <c r="E72" s="58"/>
      <c r="F72" s="164" t="str">
        <f>F12</f>
        <v>K Náklí 404, 257 41 Týnec nad Sázavou</v>
      </c>
      <c r="G72" s="58"/>
      <c r="H72" s="58"/>
      <c r="I72" s="165" t="s">
        <v>26</v>
      </c>
      <c r="J72" s="68" t="str">
        <f>IF(J12="","",J12)</f>
        <v>4.1.2017</v>
      </c>
      <c r="K72" s="58"/>
      <c r="L72" s="56"/>
    </row>
    <row r="73" spans="2:63" s="1" customFormat="1" ht="6.9" customHeight="1">
      <c r="B73" s="36"/>
      <c r="C73" s="58"/>
      <c r="D73" s="58"/>
      <c r="E73" s="58"/>
      <c r="F73" s="58"/>
      <c r="G73" s="58"/>
      <c r="H73" s="58"/>
      <c r="I73" s="163"/>
      <c r="J73" s="58"/>
      <c r="K73" s="58"/>
      <c r="L73" s="56"/>
    </row>
    <row r="74" spans="2:63" s="1" customFormat="1" ht="13.2">
      <c r="B74" s="36"/>
      <c r="C74" s="60" t="s">
        <v>30</v>
      </c>
      <c r="D74" s="58"/>
      <c r="E74" s="58"/>
      <c r="F74" s="164" t="str">
        <f>E15</f>
        <v>Město Týnec nad Sázavou</v>
      </c>
      <c r="G74" s="58"/>
      <c r="H74" s="58"/>
      <c r="I74" s="165" t="s">
        <v>36</v>
      </c>
      <c r="J74" s="164" t="str">
        <f>E21</f>
        <v>Sladký &amp; Partners s.r.o., projektový atelier</v>
      </c>
      <c r="K74" s="58"/>
      <c r="L74" s="56"/>
    </row>
    <row r="75" spans="2:63" s="1" customFormat="1" ht="14.4" customHeight="1">
      <c r="B75" s="36"/>
      <c r="C75" s="60" t="s">
        <v>34</v>
      </c>
      <c r="D75" s="58"/>
      <c r="E75" s="58"/>
      <c r="F75" s="164" t="str">
        <f>IF(E18="","",E18)</f>
        <v/>
      </c>
      <c r="G75" s="58"/>
      <c r="H75" s="58"/>
      <c r="I75" s="163"/>
      <c r="J75" s="58"/>
      <c r="K75" s="58"/>
      <c r="L75" s="56"/>
    </row>
    <row r="76" spans="2:63" s="1" customFormat="1" ht="10.35" customHeight="1">
      <c r="B76" s="36"/>
      <c r="C76" s="58"/>
      <c r="D76" s="58"/>
      <c r="E76" s="58"/>
      <c r="F76" s="58"/>
      <c r="G76" s="58"/>
      <c r="H76" s="58"/>
      <c r="I76" s="163"/>
      <c r="J76" s="58"/>
      <c r="K76" s="58"/>
      <c r="L76" s="56"/>
    </row>
    <row r="77" spans="2:63" s="10" customFormat="1" ht="29.25" customHeight="1">
      <c r="B77" s="166"/>
      <c r="C77" s="167" t="s">
        <v>180</v>
      </c>
      <c r="D77" s="168" t="s">
        <v>60</v>
      </c>
      <c r="E77" s="168" t="s">
        <v>56</v>
      </c>
      <c r="F77" s="168" t="s">
        <v>181</v>
      </c>
      <c r="G77" s="168" t="s">
        <v>182</v>
      </c>
      <c r="H77" s="168" t="s">
        <v>183</v>
      </c>
      <c r="I77" s="169" t="s">
        <v>184</v>
      </c>
      <c r="J77" s="168" t="s">
        <v>166</v>
      </c>
      <c r="K77" s="170" t="s">
        <v>185</v>
      </c>
      <c r="L77" s="171"/>
      <c r="M77" s="77" t="s">
        <v>186</v>
      </c>
      <c r="N77" s="78" t="s">
        <v>45</v>
      </c>
      <c r="O77" s="78" t="s">
        <v>187</v>
      </c>
      <c r="P77" s="78" t="s">
        <v>188</v>
      </c>
      <c r="Q77" s="78" t="s">
        <v>189</v>
      </c>
      <c r="R77" s="78" t="s">
        <v>190</v>
      </c>
      <c r="S77" s="78" t="s">
        <v>191</v>
      </c>
      <c r="T77" s="79" t="s">
        <v>192</v>
      </c>
    </row>
    <row r="78" spans="2:63" s="1" customFormat="1" ht="29.25" customHeight="1">
      <c r="B78" s="36"/>
      <c r="C78" s="83" t="s">
        <v>167</v>
      </c>
      <c r="D78" s="58"/>
      <c r="E78" s="58"/>
      <c r="F78" s="58"/>
      <c r="G78" s="58"/>
      <c r="H78" s="58"/>
      <c r="I78" s="163"/>
      <c r="J78" s="172">
        <f>BK78</f>
        <v>0</v>
      </c>
      <c r="K78" s="58"/>
      <c r="L78" s="56"/>
      <c r="M78" s="80"/>
      <c r="N78" s="81"/>
      <c r="O78" s="81"/>
      <c r="P78" s="173">
        <f>P79</f>
        <v>0</v>
      </c>
      <c r="Q78" s="81"/>
      <c r="R78" s="173">
        <f>R79</f>
        <v>5.0000000000000002E-5</v>
      </c>
      <c r="S78" s="81"/>
      <c r="T78" s="174">
        <f>T79</f>
        <v>1E-3</v>
      </c>
      <c r="AT78" s="19" t="s">
        <v>74</v>
      </c>
      <c r="AU78" s="19" t="s">
        <v>168</v>
      </c>
      <c r="BK78" s="175">
        <f>BK79</f>
        <v>0</v>
      </c>
    </row>
    <row r="79" spans="2:63" s="11" customFormat="1" ht="37.35" customHeight="1">
      <c r="B79" s="176"/>
      <c r="C79" s="177"/>
      <c r="D79" s="178" t="s">
        <v>74</v>
      </c>
      <c r="E79" s="179" t="s">
        <v>251</v>
      </c>
      <c r="F79" s="179" t="s">
        <v>252</v>
      </c>
      <c r="G79" s="177"/>
      <c r="H79" s="177"/>
      <c r="I79" s="180"/>
      <c r="J79" s="181">
        <f>BK79</f>
        <v>0</v>
      </c>
      <c r="K79" s="177"/>
      <c r="L79" s="182"/>
      <c r="M79" s="183"/>
      <c r="N79" s="184"/>
      <c r="O79" s="184"/>
      <c r="P79" s="185">
        <f>P80</f>
        <v>0</v>
      </c>
      <c r="Q79" s="184"/>
      <c r="R79" s="185">
        <f>R80</f>
        <v>5.0000000000000002E-5</v>
      </c>
      <c r="S79" s="184"/>
      <c r="T79" s="186">
        <f>T80</f>
        <v>1E-3</v>
      </c>
      <c r="AR79" s="187" t="s">
        <v>83</v>
      </c>
      <c r="AT79" s="188" t="s">
        <v>74</v>
      </c>
      <c r="AU79" s="188" t="s">
        <v>75</v>
      </c>
      <c r="AY79" s="187" t="s">
        <v>195</v>
      </c>
      <c r="BK79" s="189">
        <f>BK80</f>
        <v>0</v>
      </c>
    </row>
    <row r="80" spans="2:63" s="11" customFormat="1" ht="19.95" customHeight="1">
      <c r="B80" s="176"/>
      <c r="C80" s="177"/>
      <c r="D80" s="190" t="s">
        <v>74</v>
      </c>
      <c r="E80" s="191" t="s">
        <v>943</v>
      </c>
      <c r="F80" s="191" t="s">
        <v>944</v>
      </c>
      <c r="G80" s="177"/>
      <c r="H80" s="177"/>
      <c r="I80" s="180"/>
      <c r="J80" s="192">
        <f>BK80</f>
        <v>0</v>
      </c>
      <c r="K80" s="177"/>
      <c r="L80" s="182"/>
      <c r="M80" s="183"/>
      <c r="N80" s="184"/>
      <c r="O80" s="184"/>
      <c r="P80" s="185">
        <f>SUM(P81:P82)</f>
        <v>0</v>
      </c>
      <c r="Q80" s="184"/>
      <c r="R80" s="185">
        <f>SUM(R81:R82)</f>
        <v>5.0000000000000002E-5</v>
      </c>
      <c r="S80" s="184"/>
      <c r="T80" s="186">
        <f>SUM(T81:T82)</f>
        <v>1E-3</v>
      </c>
      <c r="AR80" s="187" t="s">
        <v>83</v>
      </c>
      <c r="AT80" s="188" t="s">
        <v>74</v>
      </c>
      <c r="AU80" s="188" t="s">
        <v>23</v>
      </c>
      <c r="AY80" s="187" t="s">
        <v>195</v>
      </c>
      <c r="BK80" s="189">
        <f>SUM(BK81:BK82)</f>
        <v>0</v>
      </c>
    </row>
    <row r="81" spans="2:65" s="1" customFormat="1" ht="20.399999999999999" customHeight="1">
      <c r="B81" s="36"/>
      <c r="C81" s="193" t="s">
        <v>23</v>
      </c>
      <c r="D81" s="193" t="s">
        <v>198</v>
      </c>
      <c r="E81" s="194" t="s">
        <v>1276</v>
      </c>
      <c r="F81" s="195" t="s">
        <v>1277</v>
      </c>
      <c r="G81" s="196" t="s">
        <v>201</v>
      </c>
      <c r="H81" s="197">
        <v>1</v>
      </c>
      <c r="I81" s="198"/>
      <c r="J81" s="199">
        <f>ROUND(I81*H81,2)</f>
        <v>0</v>
      </c>
      <c r="K81" s="195" t="s">
        <v>22</v>
      </c>
      <c r="L81" s="56"/>
      <c r="M81" s="200" t="s">
        <v>22</v>
      </c>
      <c r="N81" s="201" t="s">
        <v>46</v>
      </c>
      <c r="O81" s="37"/>
      <c r="P81" s="202">
        <f>O81*H81</f>
        <v>0</v>
      </c>
      <c r="Q81" s="202">
        <v>5.0000000000000002E-5</v>
      </c>
      <c r="R81" s="202">
        <f>Q81*H81</f>
        <v>5.0000000000000002E-5</v>
      </c>
      <c r="S81" s="202">
        <v>0</v>
      </c>
      <c r="T81" s="203">
        <f>S81*H81</f>
        <v>0</v>
      </c>
      <c r="AR81" s="19" t="s">
        <v>258</v>
      </c>
      <c r="AT81" s="19" t="s">
        <v>198</v>
      </c>
      <c r="AU81" s="19" t="s">
        <v>83</v>
      </c>
      <c r="AY81" s="19" t="s">
        <v>195</v>
      </c>
      <c r="BE81" s="204">
        <f>IF(N81="základní",J81,0)</f>
        <v>0</v>
      </c>
      <c r="BF81" s="204">
        <f>IF(N81="snížená",J81,0)</f>
        <v>0</v>
      </c>
      <c r="BG81" s="204">
        <f>IF(N81="zákl. přenesená",J81,0)</f>
        <v>0</v>
      </c>
      <c r="BH81" s="204">
        <f>IF(N81="sníž. přenesená",J81,0)</f>
        <v>0</v>
      </c>
      <c r="BI81" s="204">
        <f>IF(N81="nulová",J81,0)</f>
        <v>0</v>
      </c>
      <c r="BJ81" s="19" t="s">
        <v>23</v>
      </c>
      <c r="BK81" s="204">
        <f>ROUND(I81*H81,2)</f>
        <v>0</v>
      </c>
      <c r="BL81" s="19" t="s">
        <v>258</v>
      </c>
      <c r="BM81" s="19" t="s">
        <v>1278</v>
      </c>
    </row>
    <row r="82" spans="2:65" s="1" customFormat="1" ht="20.399999999999999" customHeight="1">
      <c r="B82" s="36"/>
      <c r="C82" s="193" t="s">
        <v>83</v>
      </c>
      <c r="D82" s="193" t="s">
        <v>198</v>
      </c>
      <c r="E82" s="194" t="s">
        <v>1279</v>
      </c>
      <c r="F82" s="195" t="s">
        <v>1280</v>
      </c>
      <c r="G82" s="196" t="s">
        <v>201</v>
      </c>
      <c r="H82" s="197">
        <v>1</v>
      </c>
      <c r="I82" s="198"/>
      <c r="J82" s="199">
        <f>ROUND(I82*H82,2)</f>
        <v>0</v>
      </c>
      <c r="K82" s="195" t="s">
        <v>22</v>
      </c>
      <c r="L82" s="56"/>
      <c r="M82" s="200" t="s">
        <v>22</v>
      </c>
      <c r="N82" s="255" t="s">
        <v>46</v>
      </c>
      <c r="O82" s="256"/>
      <c r="P82" s="257">
        <f>O82*H82</f>
        <v>0</v>
      </c>
      <c r="Q82" s="257">
        <v>0</v>
      </c>
      <c r="R82" s="257">
        <f>Q82*H82</f>
        <v>0</v>
      </c>
      <c r="S82" s="257">
        <v>1E-3</v>
      </c>
      <c r="T82" s="258">
        <f>S82*H82</f>
        <v>1E-3</v>
      </c>
      <c r="AR82" s="19" t="s">
        <v>258</v>
      </c>
      <c r="AT82" s="19" t="s">
        <v>198</v>
      </c>
      <c r="AU82" s="19" t="s">
        <v>83</v>
      </c>
      <c r="AY82" s="19" t="s">
        <v>195</v>
      </c>
      <c r="BE82" s="204">
        <f>IF(N82="základní",J82,0)</f>
        <v>0</v>
      </c>
      <c r="BF82" s="204">
        <f>IF(N82="snížená",J82,0)</f>
        <v>0</v>
      </c>
      <c r="BG82" s="204">
        <f>IF(N82="zákl. přenesená",J82,0)</f>
        <v>0</v>
      </c>
      <c r="BH82" s="204">
        <f>IF(N82="sníž. přenesená",J82,0)</f>
        <v>0</v>
      </c>
      <c r="BI82" s="204">
        <f>IF(N82="nulová",J82,0)</f>
        <v>0</v>
      </c>
      <c r="BJ82" s="19" t="s">
        <v>23</v>
      </c>
      <c r="BK82" s="204">
        <f>ROUND(I82*H82,2)</f>
        <v>0</v>
      </c>
      <c r="BL82" s="19" t="s">
        <v>258</v>
      </c>
      <c r="BM82" s="19" t="s">
        <v>1281</v>
      </c>
    </row>
    <row r="83" spans="2:65" s="1" customFormat="1" ht="6.9" customHeight="1">
      <c r="B83" s="51"/>
      <c r="C83" s="52"/>
      <c r="D83" s="52"/>
      <c r="E83" s="52"/>
      <c r="F83" s="52"/>
      <c r="G83" s="52"/>
      <c r="H83" s="52"/>
      <c r="I83" s="139"/>
      <c r="J83" s="52"/>
      <c r="K83" s="52"/>
      <c r="L83" s="56"/>
    </row>
  </sheetData>
  <sheetProtection password="CC35" sheet="1" objects="1" scenarios="1" formatColumns="0" formatRows="0" sort="0" autoFilter="0"/>
  <autoFilter ref="C77:K77"/>
  <mergeCells count="9">
    <mergeCell ref="E68:H68"/>
    <mergeCell ref="E70:H70"/>
    <mergeCell ref="G1:H1"/>
    <mergeCell ref="L2:V2"/>
    <mergeCell ref="E7:H7"/>
    <mergeCell ref="E9:H9"/>
    <mergeCell ref="E24:H24"/>
    <mergeCell ref="E45:H45"/>
    <mergeCell ref="E47:H47"/>
  </mergeCells>
  <hyperlinks>
    <hyperlink ref="F1:G1" location="C2" tooltip="Krycí list soupisu" display="1) Krycí list soupisu"/>
    <hyperlink ref="G1:H1" location="C54" tooltip="Rekapitulace" display="2) Rekapitulace"/>
    <hyperlink ref="J1" location="C77"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7.xml><?xml version="1.0" encoding="utf-8"?>
<worksheet xmlns="http://schemas.openxmlformats.org/spreadsheetml/2006/main" xmlns:r="http://schemas.openxmlformats.org/officeDocument/2006/relationships">
  <sheetPr>
    <pageSetUpPr fitToPage="1"/>
  </sheetPr>
  <dimension ref="A1:BR1877"/>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102</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ht="13.2">
      <c r="B8" s="23"/>
      <c r="C8" s="24"/>
      <c r="D8" s="32" t="s">
        <v>162</v>
      </c>
      <c r="E8" s="24"/>
      <c r="F8" s="24"/>
      <c r="G8" s="24"/>
      <c r="H8" s="24"/>
      <c r="I8" s="117"/>
      <c r="J8" s="24"/>
      <c r="K8" s="26"/>
    </row>
    <row r="9" spans="1:70" s="1" customFormat="1" ht="20.399999999999999" customHeight="1">
      <c r="B9" s="36"/>
      <c r="C9" s="37"/>
      <c r="D9" s="37"/>
      <c r="E9" s="418" t="s">
        <v>1282</v>
      </c>
      <c r="F9" s="397"/>
      <c r="G9" s="397"/>
      <c r="H9" s="397"/>
      <c r="I9" s="118"/>
      <c r="J9" s="37"/>
      <c r="K9" s="40"/>
    </row>
    <row r="10" spans="1:70" s="1" customFormat="1" ht="13.2">
      <c r="B10" s="36"/>
      <c r="C10" s="37"/>
      <c r="D10" s="32" t="s">
        <v>1283</v>
      </c>
      <c r="E10" s="37"/>
      <c r="F10" s="37"/>
      <c r="G10" s="37"/>
      <c r="H10" s="37"/>
      <c r="I10" s="118"/>
      <c r="J10" s="37"/>
      <c r="K10" s="40"/>
    </row>
    <row r="11" spans="1:70" s="1" customFormat="1" ht="36.9" customHeight="1">
      <c r="B11" s="36"/>
      <c r="C11" s="37"/>
      <c r="D11" s="37"/>
      <c r="E11" s="419" t="s">
        <v>1284</v>
      </c>
      <c r="F11" s="397"/>
      <c r="G11" s="397"/>
      <c r="H11" s="397"/>
      <c r="I11" s="118"/>
      <c r="J11" s="37"/>
      <c r="K11" s="40"/>
    </row>
    <row r="12" spans="1:70" s="1" customFormat="1">
      <c r="B12" s="36"/>
      <c r="C12" s="37"/>
      <c r="D12" s="37"/>
      <c r="E12" s="37"/>
      <c r="F12" s="37"/>
      <c r="G12" s="37"/>
      <c r="H12" s="37"/>
      <c r="I12" s="118"/>
      <c r="J12" s="37"/>
      <c r="K12" s="40"/>
    </row>
    <row r="13" spans="1:70" s="1" customFormat="1" ht="14.4" customHeight="1">
      <c r="B13" s="36"/>
      <c r="C13" s="37"/>
      <c r="D13" s="32" t="s">
        <v>19</v>
      </c>
      <c r="E13" s="37"/>
      <c r="F13" s="30" t="s">
        <v>22</v>
      </c>
      <c r="G13" s="37"/>
      <c r="H13" s="37"/>
      <c r="I13" s="119" t="s">
        <v>21</v>
      </c>
      <c r="J13" s="30" t="s">
        <v>22</v>
      </c>
      <c r="K13" s="40"/>
    </row>
    <row r="14" spans="1:70" s="1" customFormat="1" ht="14.4" customHeight="1">
      <c r="B14" s="36"/>
      <c r="C14" s="37"/>
      <c r="D14" s="32" t="s">
        <v>24</v>
      </c>
      <c r="E14" s="37"/>
      <c r="F14" s="30" t="s">
        <v>25</v>
      </c>
      <c r="G14" s="37"/>
      <c r="H14" s="37"/>
      <c r="I14" s="119" t="s">
        <v>26</v>
      </c>
      <c r="J14" s="120" t="str">
        <f>'Rekapitulace stavby'!AN8</f>
        <v>4.1.2017</v>
      </c>
      <c r="K14" s="40"/>
    </row>
    <row r="15" spans="1:70" s="1" customFormat="1" ht="10.8" customHeight="1">
      <c r="B15" s="36"/>
      <c r="C15" s="37"/>
      <c r="D15" s="37"/>
      <c r="E15" s="37"/>
      <c r="F15" s="37"/>
      <c r="G15" s="37"/>
      <c r="H15" s="37"/>
      <c r="I15" s="118"/>
      <c r="J15" s="37"/>
      <c r="K15" s="40"/>
    </row>
    <row r="16" spans="1:70" s="1" customFormat="1" ht="14.4" customHeight="1">
      <c r="B16" s="36"/>
      <c r="C16" s="37"/>
      <c r="D16" s="32" t="s">
        <v>30</v>
      </c>
      <c r="E16" s="37"/>
      <c r="F16" s="37"/>
      <c r="G16" s="37"/>
      <c r="H16" s="37"/>
      <c r="I16" s="119" t="s">
        <v>31</v>
      </c>
      <c r="J16" s="30" t="s">
        <v>22</v>
      </c>
      <c r="K16" s="40"/>
    </row>
    <row r="17" spans="2:11" s="1" customFormat="1" ht="18" customHeight="1">
      <c r="B17" s="36"/>
      <c r="C17" s="37"/>
      <c r="D17" s="37"/>
      <c r="E17" s="30" t="s">
        <v>32</v>
      </c>
      <c r="F17" s="37"/>
      <c r="G17" s="37"/>
      <c r="H17" s="37"/>
      <c r="I17" s="119" t="s">
        <v>33</v>
      </c>
      <c r="J17" s="30" t="s">
        <v>22</v>
      </c>
      <c r="K17" s="40"/>
    </row>
    <row r="18" spans="2:11" s="1" customFormat="1" ht="6.9" customHeight="1">
      <c r="B18" s="36"/>
      <c r="C18" s="37"/>
      <c r="D18" s="37"/>
      <c r="E18" s="37"/>
      <c r="F18" s="37"/>
      <c r="G18" s="37"/>
      <c r="H18" s="37"/>
      <c r="I18" s="118"/>
      <c r="J18" s="37"/>
      <c r="K18" s="40"/>
    </row>
    <row r="19" spans="2:11" s="1" customFormat="1" ht="14.4" customHeight="1">
      <c r="B19" s="36"/>
      <c r="C19" s="37"/>
      <c r="D19" s="32" t="s">
        <v>34</v>
      </c>
      <c r="E19" s="37"/>
      <c r="F19" s="37"/>
      <c r="G19" s="37"/>
      <c r="H19" s="37"/>
      <c r="I19" s="119" t="s">
        <v>31</v>
      </c>
      <c r="J19" s="30" t="str">
        <f>IF('Rekapitulace stavby'!AN13="Vyplň údaj","",IF('Rekapitulace stavby'!AN13="","",'Rekapitulace stavby'!AN13))</f>
        <v/>
      </c>
      <c r="K19" s="40"/>
    </row>
    <row r="20" spans="2:11" s="1" customFormat="1" ht="18" customHeight="1">
      <c r="B20" s="36"/>
      <c r="C20" s="37"/>
      <c r="D20" s="37"/>
      <c r="E20" s="30" t="str">
        <f>IF('Rekapitulace stavby'!E14="Vyplň údaj","",IF('Rekapitulace stavby'!E14="","",'Rekapitulace stavby'!E14))</f>
        <v/>
      </c>
      <c r="F20" s="37"/>
      <c r="G20" s="37"/>
      <c r="H20" s="37"/>
      <c r="I20" s="119" t="s">
        <v>33</v>
      </c>
      <c r="J20" s="30" t="str">
        <f>IF('Rekapitulace stavby'!AN14="Vyplň údaj","",IF('Rekapitulace stavby'!AN14="","",'Rekapitulace stavby'!AN14))</f>
        <v/>
      </c>
      <c r="K20" s="40"/>
    </row>
    <row r="21" spans="2:11" s="1" customFormat="1" ht="6.9" customHeight="1">
      <c r="B21" s="36"/>
      <c r="C21" s="37"/>
      <c r="D21" s="37"/>
      <c r="E21" s="37"/>
      <c r="F21" s="37"/>
      <c r="G21" s="37"/>
      <c r="H21" s="37"/>
      <c r="I21" s="118"/>
      <c r="J21" s="37"/>
      <c r="K21" s="40"/>
    </row>
    <row r="22" spans="2:11" s="1" customFormat="1" ht="14.4" customHeight="1">
      <c r="B22" s="36"/>
      <c r="C22" s="37"/>
      <c r="D22" s="32" t="s">
        <v>36</v>
      </c>
      <c r="E22" s="37"/>
      <c r="F22" s="37"/>
      <c r="G22" s="37"/>
      <c r="H22" s="37"/>
      <c r="I22" s="119" t="s">
        <v>31</v>
      </c>
      <c r="J22" s="30" t="s">
        <v>22</v>
      </c>
      <c r="K22" s="40"/>
    </row>
    <row r="23" spans="2:11" s="1" customFormat="1" ht="18" customHeight="1">
      <c r="B23" s="36"/>
      <c r="C23" s="37"/>
      <c r="D23" s="37"/>
      <c r="E23" s="30" t="s">
        <v>37</v>
      </c>
      <c r="F23" s="37"/>
      <c r="G23" s="37"/>
      <c r="H23" s="37"/>
      <c r="I23" s="119" t="s">
        <v>33</v>
      </c>
      <c r="J23" s="30" t="s">
        <v>22</v>
      </c>
      <c r="K23" s="40"/>
    </row>
    <row r="24" spans="2:11" s="1" customFormat="1" ht="6.9" customHeight="1">
      <c r="B24" s="36"/>
      <c r="C24" s="37"/>
      <c r="D24" s="37"/>
      <c r="E24" s="37"/>
      <c r="F24" s="37"/>
      <c r="G24" s="37"/>
      <c r="H24" s="37"/>
      <c r="I24" s="118"/>
      <c r="J24" s="37"/>
      <c r="K24" s="40"/>
    </row>
    <row r="25" spans="2:11" s="1" customFormat="1" ht="14.4" customHeight="1">
      <c r="B25" s="36"/>
      <c r="C25" s="37"/>
      <c r="D25" s="32" t="s">
        <v>39</v>
      </c>
      <c r="E25" s="37"/>
      <c r="F25" s="37"/>
      <c r="G25" s="37"/>
      <c r="H25" s="37"/>
      <c r="I25" s="118"/>
      <c r="J25" s="37"/>
      <c r="K25" s="40"/>
    </row>
    <row r="26" spans="2:11" s="7" customFormat="1" ht="20.399999999999999" customHeight="1">
      <c r="B26" s="121"/>
      <c r="C26" s="122"/>
      <c r="D26" s="122"/>
      <c r="E26" s="409" t="s">
        <v>22</v>
      </c>
      <c r="F26" s="420"/>
      <c r="G26" s="420"/>
      <c r="H26" s="420"/>
      <c r="I26" s="123"/>
      <c r="J26" s="122"/>
      <c r="K26" s="124"/>
    </row>
    <row r="27" spans="2:11" s="1" customFormat="1" ht="6.9" customHeight="1">
      <c r="B27" s="36"/>
      <c r="C27" s="37"/>
      <c r="D27" s="37"/>
      <c r="E27" s="37"/>
      <c r="F27" s="37"/>
      <c r="G27" s="37"/>
      <c r="H27" s="37"/>
      <c r="I27" s="118"/>
      <c r="J27" s="37"/>
      <c r="K27" s="40"/>
    </row>
    <row r="28" spans="2:11" s="1" customFormat="1" ht="6.9" customHeight="1">
      <c r="B28" s="36"/>
      <c r="C28" s="37"/>
      <c r="D28" s="81"/>
      <c r="E28" s="81"/>
      <c r="F28" s="81"/>
      <c r="G28" s="81"/>
      <c r="H28" s="81"/>
      <c r="I28" s="125"/>
      <c r="J28" s="81"/>
      <c r="K28" s="126"/>
    </row>
    <row r="29" spans="2:11" s="1" customFormat="1" ht="25.35" customHeight="1">
      <c r="B29" s="36"/>
      <c r="C29" s="37"/>
      <c r="D29" s="127" t="s">
        <v>41</v>
      </c>
      <c r="E29" s="37"/>
      <c r="F29" s="37"/>
      <c r="G29" s="37"/>
      <c r="H29" s="37"/>
      <c r="I29" s="118"/>
      <c r="J29" s="128">
        <f>ROUND(J105,2)</f>
        <v>0</v>
      </c>
      <c r="K29" s="40"/>
    </row>
    <row r="30" spans="2:11" s="1" customFormat="1" ht="6.9" customHeight="1">
      <c r="B30" s="36"/>
      <c r="C30" s="37"/>
      <c r="D30" s="81"/>
      <c r="E30" s="81"/>
      <c r="F30" s="81"/>
      <c r="G30" s="81"/>
      <c r="H30" s="81"/>
      <c r="I30" s="125"/>
      <c r="J30" s="81"/>
      <c r="K30" s="126"/>
    </row>
    <row r="31" spans="2:11" s="1" customFormat="1" ht="14.4" customHeight="1">
      <c r="B31" s="36"/>
      <c r="C31" s="37"/>
      <c r="D31" s="37"/>
      <c r="E31" s="37"/>
      <c r="F31" s="41" t="s">
        <v>43</v>
      </c>
      <c r="G31" s="37"/>
      <c r="H31" s="37"/>
      <c r="I31" s="129" t="s">
        <v>42</v>
      </c>
      <c r="J31" s="41" t="s">
        <v>44</v>
      </c>
      <c r="K31" s="40"/>
    </row>
    <row r="32" spans="2:11" s="1" customFormat="1" ht="14.4" customHeight="1">
      <c r="B32" s="36"/>
      <c r="C32" s="37"/>
      <c r="D32" s="44" t="s">
        <v>45</v>
      </c>
      <c r="E32" s="44" t="s">
        <v>46</v>
      </c>
      <c r="F32" s="130">
        <f>ROUND(SUM(BE105:BE1876), 2)</f>
        <v>0</v>
      </c>
      <c r="G32" s="37"/>
      <c r="H32" s="37"/>
      <c r="I32" s="131">
        <v>0.21</v>
      </c>
      <c r="J32" s="130">
        <f>ROUND(ROUND((SUM(BE105:BE1876)), 2)*I32, 2)</f>
        <v>0</v>
      </c>
      <c r="K32" s="40"/>
    </row>
    <row r="33" spans="2:11" s="1" customFormat="1" ht="14.4" customHeight="1">
      <c r="B33" s="36"/>
      <c r="C33" s="37"/>
      <c r="D33" s="37"/>
      <c r="E33" s="44" t="s">
        <v>47</v>
      </c>
      <c r="F33" s="130">
        <f>ROUND(SUM(BF105:BF1876), 2)</f>
        <v>0</v>
      </c>
      <c r="G33" s="37"/>
      <c r="H33" s="37"/>
      <c r="I33" s="131">
        <v>0.15</v>
      </c>
      <c r="J33" s="130">
        <f>ROUND(ROUND((SUM(BF105:BF1876)), 2)*I33, 2)</f>
        <v>0</v>
      </c>
      <c r="K33" s="40"/>
    </row>
    <row r="34" spans="2:11" s="1" customFormat="1" ht="14.4" hidden="1" customHeight="1">
      <c r="B34" s="36"/>
      <c r="C34" s="37"/>
      <c r="D34" s="37"/>
      <c r="E34" s="44" t="s">
        <v>48</v>
      </c>
      <c r="F34" s="130">
        <f>ROUND(SUM(BG105:BG1876), 2)</f>
        <v>0</v>
      </c>
      <c r="G34" s="37"/>
      <c r="H34" s="37"/>
      <c r="I34" s="131">
        <v>0.21</v>
      </c>
      <c r="J34" s="130">
        <v>0</v>
      </c>
      <c r="K34" s="40"/>
    </row>
    <row r="35" spans="2:11" s="1" customFormat="1" ht="14.4" hidden="1" customHeight="1">
      <c r="B35" s="36"/>
      <c r="C35" s="37"/>
      <c r="D35" s="37"/>
      <c r="E35" s="44" t="s">
        <v>49</v>
      </c>
      <c r="F35" s="130">
        <f>ROUND(SUM(BH105:BH1876), 2)</f>
        <v>0</v>
      </c>
      <c r="G35" s="37"/>
      <c r="H35" s="37"/>
      <c r="I35" s="131">
        <v>0.15</v>
      </c>
      <c r="J35" s="130">
        <v>0</v>
      </c>
      <c r="K35" s="40"/>
    </row>
    <row r="36" spans="2:11" s="1" customFormat="1" ht="14.4" hidden="1" customHeight="1">
      <c r="B36" s="36"/>
      <c r="C36" s="37"/>
      <c r="D36" s="37"/>
      <c r="E36" s="44" t="s">
        <v>50</v>
      </c>
      <c r="F36" s="130">
        <f>ROUND(SUM(BI105:BI1876), 2)</f>
        <v>0</v>
      </c>
      <c r="G36" s="37"/>
      <c r="H36" s="37"/>
      <c r="I36" s="131">
        <v>0</v>
      </c>
      <c r="J36" s="130">
        <v>0</v>
      </c>
      <c r="K36" s="40"/>
    </row>
    <row r="37" spans="2:11" s="1" customFormat="1" ht="6.9" customHeight="1">
      <c r="B37" s="36"/>
      <c r="C37" s="37"/>
      <c r="D37" s="37"/>
      <c r="E37" s="37"/>
      <c r="F37" s="37"/>
      <c r="G37" s="37"/>
      <c r="H37" s="37"/>
      <c r="I37" s="118"/>
      <c r="J37" s="37"/>
      <c r="K37" s="40"/>
    </row>
    <row r="38" spans="2:11" s="1" customFormat="1" ht="25.35" customHeight="1">
      <c r="B38" s="36"/>
      <c r="C38" s="132"/>
      <c r="D38" s="133" t="s">
        <v>51</v>
      </c>
      <c r="E38" s="75"/>
      <c r="F38" s="75"/>
      <c r="G38" s="134" t="s">
        <v>52</v>
      </c>
      <c r="H38" s="135" t="s">
        <v>53</v>
      </c>
      <c r="I38" s="136"/>
      <c r="J38" s="137">
        <f>SUM(J29:J36)</f>
        <v>0</v>
      </c>
      <c r="K38" s="138"/>
    </row>
    <row r="39" spans="2:11" s="1" customFormat="1" ht="14.4" customHeight="1">
      <c r="B39" s="51"/>
      <c r="C39" s="52"/>
      <c r="D39" s="52"/>
      <c r="E39" s="52"/>
      <c r="F39" s="52"/>
      <c r="G39" s="52"/>
      <c r="H39" s="52"/>
      <c r="I39" s="139"/>
      <c r="J39" s="52"/>
      <c r="K39" s="53"/>
    </row>
    <row r="43" spans="2:11" s="1" customFormat="1" ht="6.9" customHeight="1">
      <c r="B43" s="140"/>
      <c r="C43" s="141"/>
      <c r="D43" s="141"/>
      <c r="E43" s="141"/>
      <c r="F43" s="141"/>
      <c r="G43" s="141"/>
      <c r="H43" s="141"/>
      <c r="I43" s="142"/>
      <c r="J43" s="141"/>
      <c r="K43" s="143"/>
    </row>
    <row r="44" spans="2:11" s="1" customFormat="1" ht="36.9" customHeight="1">
      <c r="B44" s="36"/>
      <c r="C44" s="25" t="s">
        <v>164</v>
      </c>
      <c r="D44" s="37"/>
      <c r="E44" s="37"/>
      <c r="F44" s="37"/>
      <c r="G44" s="37"/>
      <c r="H44" s="37"/>
      <c r="I44" s="118"/>
      <c r="J44" s="37"/>
      <c r="K44" s="40"/>
    </row>
    <row r="45" spans="2:11" s="1" customFormat="1" ht="6.9" customHeight="1">
      <c r="B45" s="36"/>
      <c r="C45" s="37"/>
      <c r="D45" s="37"/>
      <c r="E45" s="37"/>
      <c r="F45" s="37"/>
      <c r="G45" s="37"/>
      <c r="H45" s="37"/>
      <c r="I45" s="118"/>
      <c r="J45" s="37"/>
      <c r="K45" s="40"/>
    </row>
    <row r="46" spans="2:11" s="1" customFormat="1" ht="14.4" customHeight="1">
      <c r="B46" s="36"/>
      <c r="C46" s="32" t="s">
        <v>16</v>
      </c>
      <c r="D46" s="37"/>
      <c r="E46" s="37"/>
      <c r="F46" s="37"/>
      <c r="G46" s="37"/>
      <c r="H46" s="37"/>
      <c r="I46" s="118"/>
      <c r="J46" s="37"/>
      <c r="K46" s="40"/>
    </row>
    <row r="47" spans="2:11" s="1" customFormat="1" ht="20.399999999999999" customHeight="1">
      <c r="B47" s="36"/>
      <c r="C47" s="37"/>
      <c r="D47" s="37"/>
      <c r="E47" s="418" t="str">
        <f>E7</f>
        <v>Přístavba a tělocvična ZŠ Týnec - II. etapa</v>
      </c>
      <c r="F47" s="397"/>
      <c r="G47" s="397"/>
      <c r="H47" s="397"/>
      <c r="I47" s="118"/>
      <c r="J47" s="37"/>
      <c r="K47" s="40"/>
    </row>
    <row r="48" spans="2:11" ht="13.2">
      <c r="B48" s="23"/>
      <c r="C48" s="32" t="s">
        <v>162</v>
      </c>
      <c r="D48" s="24"/>
      <c r="E48" s="24"/>
      <c r="F48" s="24"/>
      <c r="G48" s="24"/>
      <c r="H48" s="24"/>
      <c r="I48" s="117"/>
      <c r="J48" s="24"/>
      <c r="K48" s="26"/>
    </row>
    <row r="49" spans="2:47" s="1" customFormat="1" ht="20.399999999999999" customHeight="1">
      <c r="B49" s="36"/>
      <c r="C49" s="37"/>
      <c r="D49" s="37"/>
      <c r="E49" s="418" t="s">
        <v>1282</v>
      </c>
      <c r="F49" s="397"/>
      <c r="G49" s="397"/>
      <c r="H49" s="397"/>
      <c r="I49" s="118"/>
      <c r="J49" s="37"/>
      <c r="K49" s="40"/>
    </row>
    <row r="50" spans="2:47" s="1" customFormat="1" ht="14.4" customHeight="1">
      <c r="B50" s="36"/>
      <c r="C50" s="32" t="s">
        <v>1283</v>
      </c>
      <c r="D50" s="37"/>
      <c r="E50" s="37"/>
      <c r="F50" s="37"/>
      <c r="G50" s="37"/>
      <c r="H50" s="37"/>
      <c r="I50" s="118"/>
      <c r="J50" s="37"/>
      <c r="K50" s="40"/>
    </row>
    <row r="51" spans="2:47" s="1" customFormat="1" ht="22.2" customHeight="1">
      <c r="B51" s="36"/>
      <c r="C51" s="37"/>
      <c r="D51" s="37"/>
      <c r="E51" s="419" t="str">
        <f>E11</f>
        <v>SO-12.1 - Stavební práce</v>
      </c>
      <c r="F51" s="397"/>
      <c r="G51" s="397"/>
      <c r="H51" s="397"/>
      <c r="I51" s="118"/>
      <c r="J51" s="37"/>
      <c r="K51" s="40"/>
    </row>
    <row r="52" spans="2:47" s="1" customFormat="1" ht="6.9" customHeight="1">
      <c r="B52" s="36"/>
      <c r="C52" s="37"/>
      <c r="D52" s="37"/>
      <c r="E52" s="37"/>
      <c r="F52" s="37"/>
      <c r="G52" s="37"/>
      <c r="H52" s="37"/>
      <c r="I52" s="118"/>
      <c r="J52" s="37"/>
      <c r="K52" s="40"/>
    </row>
    <row r="53" spans="2:47" s="1" customFormat="1" ht="18" customHeight="1">
      <c r="B53" s="36"/>
      <c r="C53" s="32" t="s">
        <v>24</v>
      </c>
      <c r="D53" s="37"/>
      <c r="E53" s="37"/>
      <c r="F53" s="30" t="str">
        <f>F14</f>
        <v>K Náklí 404, 257 41 Týnec nad Sázavou</v>
      </c>
      <c r="G53" s="37"/>
      <c r="H53" s="37"/>
      <c r="I53" s="119" t="s">
        <v>26</v>
      </c>
      <c r="J53" s="120" t="str">
        <f>IF(J14="","",J14)</f>
        <v>4.1.2017</v>
      </c>
      <c r="K53" s="40"/>
    </row>
    <row r="54" spans="2:47" s="1" customFormat="1" ht="6.9" customHeight="1">
      <c r="B54" s="36"/>
      <c r="C54" s="37"/>
      <c r="D54" s="37"/>
      <c r="E54" s="37"/>
      <c r="F54" s="37"/>
      <c r="G54" s="37"/>
      <c r="H54" s="37"/>
      <c r="I54" s="118"/>
      <c r="J54" s="37"/>
      <c r="K54" s="40"/>
    </row>
    <row r="55" spans="2:47" s="1" customFormat="1" ht="13.2">
      <c r="B55" s="36"/>
      <c r="C55" s="32" t="s">
        <v>30</v>
      </c>
      <c r="D55" s="37"/>
      <c r="E55" s="37"/>
      <c r="F55" s="30" t="str">
        <f>E17</f>
        <v>Město Týnec nad Sázavou</v>
      </c>
      <c r="G55" s="37"/>
      <c r="H55" s="37"/>
      <c r="I55" s="119" t="s">
        <v>36</v>
      </c>
      <c r="J55" s="30" t="str">
        <f>E23</f>
        <v>Sladký &amp; Partners s.r.o., projektový atelier</v>
      </c>
      <c r="K55" s="40"/>
    </row>
    <row r="56" spans="2:47" s="1" customFormat="1" ht="14.4" customHeight="1">
      <c r="B56" s="36"/>
      <c r="C56" s="32" t="s">
        <v>34</v>
      </c>
      <c r="D56" s="37"/>
      <c r="E56" s="37"/>
      <c r="F56" s="30" t="str">
        <f>IF(E20="","",E20)</f>
        <v/>
      </c>
      <c r="G56" s="37"/>
      <c r="H56" s="37"/>
      <c r="I56" s="118"/>
      <c r="J56" s="37"/>
      <c r="K56" s="40"/>
    </row>
    <row r="57" spans="2:47" s="1" customFormat="1" ht="10.35" customHeight="1">
      <c r="B57" s="36"/>
      <c r="C57" s="37"/>
      <c r="D57" s="37"/>
      <c r="E57" s="37"/>
      <c r="F57" s="37"/>
      <c r="G57" s="37"/>
      <c r="H57" s="37"/>
      <c r="I57" s="118"/>
      <c r="J57" s="37"/>
      <c r="K57" s="40"/>
    </row>
    <row r="58" spans="2:47" s="1" customFormat="1" ht="29.25" customHeight="1">
      <c r="B58" s="36"/>
      <c r="C58" s="144" t="s">
        <v>165</v>
      </c>
      <c r="D58" s="132"/>
      <c r="E58" s="132"/>
      <c r="F58" s="132"/>
      <c r="G58" s="132"/>
      <c r="H58" s="132"/>
      <c r="I58" s="145"/>
      <c r="J58" s="146" t="s">
        <v>166</v>
      </c>
      <c r="K58" s="147"/>
    </row>
    <row r="59" spans="2:47" s="1" customFormat="1" ht="10.35" customHeight="1">
      <c r="B59" s="36"/>
      <c r="C59" s="37"/>
      <c r="D59" s="37"/>
      <c r="E59" s="37"/>
      <c r="F59" s="37"/>
      <c r="G59" s="37"/>
      <c r="H59" s="37"/>
      <c r="I59" s="118"/>
      <c r="J59" s="37"/>
      <c r="K59" s="40"/>
    </row>
    <row r="60" spans="2:47" s="1" customFormat="1" ht="29.25" customHeight="1">
      <c r="B60" s="36"/>
      <c r="C60" s="148" t="s">
        <v>167</v>
      </c>
      <c r="D60" s="37"/>
      <c r="E60" s="37"/>
      <c r="F60" s="37"/>
      <c r="G60" s="37"/>
      <c r="H60" s="37"/>
      <c r="I60" s="118"/>
      <c r="J60" s="128">
        <f>J105</f>
        <v>0</v>
      </c>
      <c r="K60" s="40"/>
      <c r="AU60" s="19" t="s">
        <v>168</v>
      </c>
    </row>
    <row r="61" spans="2:47" s="8" customFormat="1" ht="24.9" customHeight="1">
      <c r="B61" s="149"/>
      <c r="C61" s="150"/>
      <c r="D61" s="151" t="s">
        <v>169</v>
      </c>
      <c r="E61" s="152"/>
      <c r="F61" s="152"/>
      <c r="G61" s="152"/>
      <c r="H61" s="152"/>
      <c r="I61" s="153"/>
      <c r="J61" s="154">
        <f>J106</f>
        <v>0</v>
      </c>
      <c r="K61" s="155"/>
    </row>
    <row r="62" spans="2:47" s="9" customFormat="1" ht="19.95" customHeight="1">
      <c r="B62" s="156"/>
      <c r="C62" s="157"/>
      <c r="D62" s="158" t="s">
        <v>279</v>
      </c>
      <c r="E62" s="159"/>
      <c r="F62" s="159"/>
      <c r="G62" s="159"/>
      <c r="H62" s="159"/>
      <c r="I62" s="160"/>
      <c r="J62" s="161">
        <f>J107</f>
        <v>0</v>
      </c>
      <c r="K62" s="162"/>
    </row>
    <row r="63" spans="2:47" s="9" customFormat="1" ht="19.95" customHeight="1">
      <c r="B63" s="156"/>
      <c r="C63" s="157"/>
      <c r="D63" s="158" t="s">
        <v>280</v>
      </c>
      <c r="E63" s="159"/>
      <c r="F63" s="159"/>
      <c r="G63" s="159"/>
      <c r="H63" s="159"/>
      <c r="I63" s="160"/>
      <c r="J63" s="161">
        <f>J196</f>
        <v>0</v>
      </c>
      <c r="K63" s="162"/>
    </row>
    <row r="64" spans="2:47" s="9" customFormat="1" ht="19.95" customHeight="1">
      <c r="B64" s="156"/>
      <c r="C64" s="157"/>
      <c r="D64" s="158" t="s">
        <v>281</v>
      </c>
      <c r="E64" s="159"/>
      <c r="F64" s="159"/>
      <c r="G64" s="159"/>
      <c r="H64" s="159"/>
      <c r="I64" s="160"/>
      <c r="J64" s="161">
        <f>J424</f>
        <v>0</v>
      </c>
      <c r="K64" s="162"/>
    </row>
    <row r="65" spans="2:11" s="9" customFormat="1" ht="19.95" customHeight="1">
      <c r="B65" s="156"/>
      <c r="C65" s="157"/>
      <c r="D65" s="158" t="s">
        <v>282</v>
      </c>
      <c r="E65" s="159"/>
      <c r="F65" s="159"/>
      <c r="G65" s="159"/>
      <c r="H65" s="159"/>
      <c r="I65" s="160"/>
      <c r="J65" s="161">
        <f>J794</f>
        <v>0</v>
      </c>
      <c r="K65" s="162"/>
    </row>
    <row r="66" spans="2:11" s="9" customFormat="1" ht="19.95" customHeight="1">
      <c r="B66" s="156"/>
      <c r="C66" s="157"/>
      <c r="D66" s="158" t="s">
        <v>170</v>
      </c>
      <c r="E66" s="159"/>
      <c r="F66" s="159"/>
      <c r="G66" s="159"/>
      <c r="H66" s="159"/>
      <c r="I66" s="160"/>
      <c r="J66" s="161">
        <f>J927</f>
        <v>0</v>
      </c>
      <c r="K66" s="162"/>
    </row>
    <row r="67" spans="2:11" s="9" customFormat="1" ht="19.95" customHeight="1">
      <c r="B67" s="156"/>
      <c r="C67" s="157"/>
      <c r="D67" s="158" t="s">
        <v>171</v>
      </c>
      <c r="E67" s="159"/>
      <c r="F67" s="159"/>
      <c r="G67" s="159"/>
      <c r="H67" s="159"/>
      <c r="I67" s="160"/>
      <c r="J67" s="161">
        <f>J1126</f>
        <v>0</v>
      </c>
      <c r="K67" s="162"/>
    </row>
    <row r="68" spans="2:11" s="9" customFormat="1" ht="19.95" customHeight="1">
      <c r="B68" s="156"/>
      <c r="C68" s="157"/>
      <c r="D68" s="158" t="s">
        <v>173</v>
      </c>
      <c r="E68" s="159"/>
      <c r="F68" s="159"/>
      <c r="G68" s="159"/>
      <c r="H68" s="159"/>
      <c r="I68" s="160"/>
      <c r="J68" s="161">
        <f>J1231</f>
        <v>0</v>
      </c>
      <c r="K68" s="162"/>
    </row>
    <row r="69" spans="2:11" s="8" customFormat="1" ht="24.9" customHeight="1">
      <c r="B69" s="149"/>
      <c r="C69" s="150"/>
      <c r="D69" s="151" t="s">
        <v>174</v>
      </c>
      <c r="E69" s="152"/>
      <c r="F69" s="152"/>
      <c r="G69" s="152"/>
      <c r="H69" s="152"/>
      <c r="I69" s="153"/>
      <c r="J69" s="154">
        <f>J1234</f>
        <v>0</v>
      </c>
      <c r="K69" s="155"/>
    </row>
    <row r="70" spans="2:11" s="9" customFormat="1" ht="19.95" customHeight="1">
      <c r="B70" s="156"/>
      <c r="C70" s="157"/>
      <c r="D70" s="158" t="s">
        <v>283</v>
      </c>
      <c r="E70" s="159"/>
      <c r="F70" s="159"/>
      <c r="G70" s="159"/>
      <c r="H70" s="159"/>
      <c r="I70" s="160"/>
      <c r="J70" s="161">
        <f>J1235</f>
        <v>0</v>
      </c>
      <c r="K70" s="162"/>
    </row>
    <row r="71" spans="2:11" s="9" customFormat="1" ht="19.95" customHeight="1">
      <c r="B71" s="156"/>
      <c r="C71" s="157"/>
      <c r="D71" s="158" t="s">
        <v>1285</v>
      </c>
      <c r="E71" s="159"/>
      <c r="F71" s="159"/>
      <c r="G71" s="159"/>
      <c r="H71" s="159"/>
      <c r="I71" s="160"/>
      <c r="J71" s="161">
        <f>J1292</f>
        <v>0</v>
      </c>
      <c r="K71" s="162"/>
    </row>
    <row r="72" spans="2:11" s="9" customFormat="1" ht="19.95" customHeight="1">
      <c r="B72" s="156"/>
      <c r="C72" s="157"/>
      <c r="D72" s="158" t="s">
        <v>284</v>
      </c>
      <c r="E72" s="159"/>
      <c r="F72" s="159"/>
      <c r="G72" s="159"/>
      <c r="H72" s="159"/>
      <c r="I72" s="160"/>
      <c r="J72" s="161">
        <f>J1333</f>
        <v>0</v>
      </c>
      <c r="K72" s="162"/>
    </row>
    <row r="73" spans="2:11" s="9" customFormat="1" ht="19.95" customHeight="1">
      <c r="B73" s="156"/>
      <c r="C73" s="157"/>
      <c r="D73" s="158" t="s">
        <v>1286</v>
      </c>
      <c r="E73" s="159"/>
      <c r="F73" s="159"/>
      <c r="G73" s="159"/>
      <c r="H73" s="159"/>
      <c r="I73" s="160"/>
      <c r="J73" s="161">
        <f>J1394</f>
        <v>0</v>
      </c>
      <c r="K73" s="162"/>
    </row>
    <row r="74" spans="2:11" s="9" customFormat="1" ht="19.95" customHeight="1">
      <c r="B74" s="156"/>
      <c r="C74" s="157"/>
      <c r="D74" s="158" t="s">
        <v>286</v>
      </c>
      <c r="E74" s="159"/>
      <c r="F74" s="159"/>
      <c r="G74" s="159"/>
      <c r="H74" s="159"/>
      <c r="I74" s="160"/>
      <c r="J74" s="161">
        <f>J1433</f>
        <v>0</v>
      </c>
      <c r="K74" s="162"/>
    </row>
    <row r="75" spans="2:11" s="9" customFormat="1" ht="19.95" customHeight="1">
      <c r="B75" s="156"/>
      <c r="C75" s="157"/>
      <c r="D75" s="158" t="s">
        <v>287</v>
      </c>
      <c r="E75" s="159"/>
      <c r="F75" s="159"/>
      <c r="G75" s="159"/>
      <c r="H75" s="159"/>
      <c r="I75" s="160"/>
      <c r="J75" s="161">
        <f>J1477</f>
        <v>0</v>
      </c>
      <c r="K75" s="162"/>
    </row>
    <row r="76" spans="2:11" s="9" customFormat="1" ht="19.95" customHeight="1">
      <c r="B76" s="156"/>
      <c r="C76" s="157"/>
      <c r="D76" s="158" t="s">
        <v>288</v>
      </c>
      <c r="E76" s="159"/>
      <c r="F76" s="159"/>
      <c r="G76" s="159"/>
      <c r="H76" s="159"/>
      <c r="I76" s="160"/>
      <c r="J76" s="161">
        <f>J1496</f>
        <v>0</v>
      </c>
      <c r="K76" s="162"/>
    </row>
    <row r="77" spans="2:11" s="9" customFormat="1" ht="19.95" customHeight="1">
      <c r="B77" s="156"/>
      <c r="C77" s="157"/>
      <c r="D77" s="158" t="s">
        <v>289</v>
      </c>
      <c r="E77" s="159"/>
      <c r="F77" s="159"/>
      <c r="G77" s="159"/>
      <c r="H77" s="159"/>
      <c r="I77" s="160"/>
      <c r="J77" s="161">
        <f>J1564</f>
        <v>0</v>
      </c>
      <c r="K77" s="162"/>
    </row>
    <row r="78" spans="2:11" s="9" customFormat="1" ht="19.95" customHeight="1">
      <c r="B78" s="156"/>
      <c r="C78" s="157"/>
      <c r="D78" s="158" t="s">
        <v>290</v>
      </c>
      <c r="E78" s="159"/>
      <c r="F78" s="159"/>
      <c r="G78" s="159"/>
      <c r="H78" s="159"/>
      <c r="I78" s="160"/>
      <c r="J78" s="161">
        <f>J1619</f>
        <v>0</v>
      </c>
      <c r="K78" s="162"/>
    </row>
    <row r="79" spans="2:11" s="9" customFormat="1" ht="19.95" customHeight="1">
      <c r="B79" s="156"/>
      <c r="C79" s="157"/>
      <c r="D79" s="158" t="s">
        <v>291</v>
      </c>
      <c r="E79" s="159"/>
      <c r="F79" s="159"/>
      <c r="G79" s="159"/>
      <c r="H79" s="159"/>
      <c r="I79" s="160"/>
      <c r="J79" s="161">
        <f>J1653</f>
        <v>0</v>
      </c>
      <c r="K79" s="162"/>
    </row>
    <row r="80" spans="2:11" s="9" customFormat="1" ht="19.95" customHeight="1">
      <c r="B80" s="156"/>
      <c r="C80" s="157"/>
      <c r="D80" s="158" t="s">
        <v>1287</v>
      </c>
      <c r="E80" s="159"/>
      <c r="F80" s="159"/>
      <c r="G80" s="159"/>
      <c r="H80" s="159"/>
      <c r="I80" s="160"/>
      <c r="J80" s="161">
        <f>J1747</f>
        <v>0</v>
      </c>
      <c r="K80" s="162"/>
    </row>
    <row r="81" spans="2:12" s="9" customFormat="1" ht="19.95" customHeight="1">
      <c r="B81" s="156"/>
      <c r="C81" s="157"/>
      <c r="D81" s="158" t="s">
        <v>293</v>
      </c>
      <c r="E81" s="159"/>
      <c r="F81" s="159"/>
      <c r="G81" s="159"/>
      <c r="H81" s="159"/>
      <c r="I81" s="160"/>
      <c r="J81" s="161">
        <f>J1758</f>
        <v>0</v>
      </c>
      <c r="K81" s="162"/>
    </row>
    <row r="82" spans="2:12" s="9" customFormat="1" ht="19.95" customHeight="1">
      <c r="B82" s="156"/>
      <c r="C82" s="157"/>
      <c r="D82" s="158" t="s">
        <v>1288</v>
      </c>
      <c r="E82" s="159"/>
      <c r="F82" s="159"/>
      <c r="G82" s="159"/>
      <c r="H82" s="159"/>
      <c r="I82" s="160"/>
      <c r="J82" s="161">
        <f>J1849</f>
        <v>0</v>
      </c>
      <c r="K82" s="162"/>
    </row>
    <row r="83" spans="2:12" s="8" customFormat="1" ht="24.9" customHeight="1">
      <c r="B83" s="149"/>
      <c r="C83" s="150"/>
      <c r="D83" s="151" t="s">
        <v>1289</v>
      </c>
      <c r="E83" s="152"/>
      <c r="F83" s="152"/>
      <c r="G83" s="152"/>
      <c r="H83" s="152"/>
      <c r="I83" s="153"/>
      <c r="J83" s="154">
        <f>J1866</f>
        <v>0</v>
      </c>
      <c r="K83" s="155"/>
    </row>
    <row r="84" spans="2:12" s="1" customFormat="1" ht="21.75" customHeight="1">
      <c r="B84" s="36"/>
      <c r="C84" s="37"/>
      <c r="D84" s="37"/>
      <c r="E84" s="37"/>
      <c r="F84" s="37"/>
      <c r="G84" s="37"/>
      <c r="H84" s="37"/>
      <c r="I84" s="118"/>
      <c r="J84" s="37"/>
      <c r="K84" s="40"/>
    </row>
    <row r="85" spans="2:12" s="1" customFormat="1" ht="6.9" customHeight="1">
      <c r="B85" s="51"/>
      <c r="C85" s="52"/>
      <c r="D85" s="52"/>
      <c r="E85" s="52"/>
      <c r="F85" s="52"/>
      <c r="G85" s="52"/>
      <c r="H85" s="52"/>
      <c r="I85" s="139"/>
      <c r="J85" s="52"/>
      <c r="K85" s="53"/>
    </row>
    <row r="89" spans="2:12" s="1" customFormat="1" ht="6.9" customHeight="1">
      <c r="B89" s="54"/>
      <c r="C89" s="55"/>
      <c r="D89" s="55"/>
      <c r="E89" s="55"/>
      <c r="F89" s="55"/>
      <c r="G89" s="55"/>
      <c r="H89" s="55"/>
      <c r="I89" s="142"/>
      <c r="J89" s="55"/>
      <c r="K89" s="55"/>
      <c r="L89" s="56"/>
    </row>
    <row r="90" spans="2:12" s="1" customFormat="1" ht="36.9" customHeight="1">
      <c r="B90" s="36"/>
      <c r="C90" s="57" t="s">
        <v>179</v>
      </c>
      <c r="D90" s="58"/>
      <c r="E90" s="58"/>
      <c r="F90" s="58"/>
      <c r="G90" s="58"/>
      <c r="H90" s="58"/>
      <c r="I90" s="163"/>
      <c r="J90" s="58"/>
      <c r="K90" s="58"/>
      <c r="L90" s="56"/>
    </row>
    <row r="91" spans="2:12" s="1" customFormat="1" ht="6.9" customHeight="1">
      <c r="B91" s="36"/>
      <c r="C91" s="58"/>
      <c r="D91" s="58"/>
      <c r="E91" s="58"/>
      <c r="F91" s="58"/>
      <c r="G91" s="58"/>
      <c r="H91" s="58"/>
      <c r="I91" s="163"/>
      <c r="J91" s="58"/>
      <c r="K91" s="58"/>
      <c r="L91" s="56"/>
    </row>
    <row r="92" spans="2:12" s="1" customFormat="1" ht="14.4" customHeight="1">
      <c r="B92" s="36"/>
      <c r="C92" s="60" t="s">
        <v>16</v>
      </c>
      <c r="D92" s="58"/>
      <c r="E92" s="58"/>
      <c r="F92" s="58"/>
      <c r="G92" s="58"/>
      <c r="H92" s="58"/>
      <c r="I92" s="163"/>
      <c r="J92" s="58"/>
      <c r="K92" s="58"/>
      <c r="L92" s="56"/>
    </row>
    <row r="93" spans="2:12" s="1" customFormat="1" ht="20.399999999999999" customHeight="1">
      <c r="B93" s="36"/>
      <c r="C93" s="58"/>
      <c r="D93" s="58"/>
      <c r="E93" s="416" t="str">
        <f>E7</f>
        <v>Přístavba a tělocvična ZŠ Týnec - II. etapa</v>
      </c>
      <c r="F93" s="390"/>
      <c r="G93" s="390"/>
      <c r="H93" s="390"/>
      <c r="I93" s="163"/>
      <c r="J93" s="58"/>
      <c r="K93" s="58"/>
      <c r="L93" s="56"/>
    </row>
    <row r="94" spans="2:12" ht="13.2">
      <c r="B94" s="23"/>
      <c r="C94" s="60" t="s">
        <v>162</v>
      </c>
      <c r="D94" s="278"/>
      <c r="E94" s="278"/>
      <c r="F94" s="278"/>
      <c r="G94" s="278"/>
      <c r="H94" s="278"/>
      <c r="J94" s="278"/>
      <c r="K94" s="278"/>
      <c r="L94" s="279"/>
    </row>
    <row r="95" spans="2:12" s="1" customFormat="1" ht="20.399999999999999" customHeight="1">
      <c r="B95" s="36"/>
      <c r="C95" s="58"/>
      <c r="D95" s="58"/>
      <c r="E95" s="416" t="s">
        <v>1282</v>
      </c>
      <c r="F95" s="390"/>
      <c r="G95" s="390"/>
      <c r="H95" s="390"/>
      <c r="I95" s="163"/>
      <c r="J95" s="58"/>
      <c r="K95" s="58"/>
      <c r="L95" s="56"/>
    </row>
    <row r="96" spans="2:12" s="1" customFormat="1" ht="14.4" customHeight="1">
      <c r="B96" s="36"/>
      <c r="C96" s="60" t="s">
        <v>1283</v>
      </c>
      <c r="D96" s="58"/>
      <c r="E96" s="58"/>
      <c r="F96" s="58"/>
      <c r="G96" s="58"/>
      <c r="H96" s="58"/>
      <c r="I96" s="163"/>
      <c r="J96" s="58"/>
      <c r="K96" s="58"/>
      <c r="L96" s="56"/>
    </row>
    <row r="97" spans="2:65" s="1" customFormat="1" ht="22.2" customHeight="1">
      <c r="B97" s="36"/>
      <c r="C97" s="58"/>
      <c r="D97" s="58"/>
      <c r="E97" s="387" t="str">
        <f>E11</f>
        <v>SO-12.1 - Stavební práce</v>
      </c>
      <c r="F97" s="390"/>
      <c r="G97" s="390"/>
      <c r="H97" s="390"/>
      <c r="I97" s="163"/>
      <c r="J97" s="58"/>
      <c r="K97" s="58"/>
      <c r="L97" s="56"/>
    </row>
    <row r="98" spans="2:65" s="1" customFormat="1" ht="6.9" customHeight="1">
      <c r="B98" s="36"/>
      <c r="C98" s="58"/>
      <c r="D98" s="58"/>
      <c r="E98" s="58"/>
      <c r="F98" s="58"/>
      <c r="G98" s="58"/>
      <c r="H98" s="58"/>
      <c r="I98" s="163"/>
      <c r="J98" s="58"/>
      <c r="K98" s="58"/>
      <c r="L98" s="56"/>
    </row>
    <row r="99" spans="2:65" s="1" customFormat="1" ht="18" customHeight="1">
      <c r="B99" s="36"/>
      <c r="C99" s="60" t="s">
        <v>24</v>
      </c>
      <c r="D99" s="58"/>
      <c r="E99" s="58"/>
      <c r="F99" s="164" t="str">
        <f>F14</f>
        <v>K Náklí 404, 257 41 Týnec nad Sázavou</v>
      </c>
      <c r="G99" s="58"/>
      <c r="H99" s="58"/>
      <c r="I99" s="165" t="s">
        <v>26</v>
      </c>
      <c r="J99" s="68" t="str">
        <f>IF(J14="","",J14)</f>
        <v>4.1.2017</v>
      </c>
      <c r="K99" s="58"/>
      <c r="L99" s="56"/>
    </row>
    <row r="100" spans="2:65" s="1" customFormat="1" ht="6.9" customHeight="1">
      <c r="B100" s="36"/>
      <c r="C100" s="58"/>
      <c r="D100" s="58"/>
      <c r="E100" s="58"/>
      <c r="F100" s="58"/>
      <c r="G100" s="58"/>
      <c r="H100" s="58"/>
      <c r="I100" s="163"/>
      <c r="J100" s="58"/>
      <c r="K100" s="58"/>
      <c r="L100" s="56"/>
    </row>
    <row r="101" spans="2:65" s="1" customFormat="1" ht="13.2">
      <c r="B101" s="36"/>
      <c r="C101" s="60" t="s">
        <v>30</v>
      </c>
      <c r="D101" s="58"/>
      <c r="E101" s="58"/>
      <c r="F101" s="164" t="str">
        <f>E17</f>
        <v>Město Týnec nad Sázavou</v>
      </c>
      <c r="G101" s="58"/>
      <c r="H101" s="58"/>
      <c r="I101" s="165" t="s">
        <v>36</v>
      </c>
      <c r="J101" s="164" t="str">
        <f>E23</f>
        <v>Sladký &amp; Partners s.r.o., projektový atelier</v>
      </c>
      <c r="K101" s="58"/>
      <c r="L101" s="56"/>
    </row>
    <row r="102" spans="2:65" s="1" customFormat="1" ht="14.4" customHeight="1">
      <c r="B102" s="36"/>
      <c r="C102" s="60" t="s">
        <v>34</v>
      </c>
      <c r="D102" s="58"/>
      <c r="E102" s="58"/>
      <c r="F102" s="164" t="str">
        <f>IF(E20="","",E20)</f>
        <v/>
      </c>
      <c r="G102" s="58"/>
      <c r="H102" s="58"/>
      <c r="I102" s="163"/>
      <c r="J102" s="58"/>
      <c r="K102" s="58"/>
      <c r="L102" s="56"/>
    </row>
    <row r="103" spans="2:65" s="1" customFormat="1" ht="10.35" customHeight="1">
      <c r="B103" s="36"/>
      <c r="C103" s="58"/>
      <c r="D103" s="58"/>
      <c r="E103" s="58"/>
      <c r="F103" s="58"/>
      <c r="G103" s="58"/>
      <c r="H103" s="58"/>
      <c r="I103" s="163"/>
      <c r="J103" s="58"/>
      <c r="K103" s="58"/>
      <c r="L103" s="56"/>
    </row>
    <row r="104" spans="2:65" s="10" customFormat="1" ht="29.25" customHeight="1">
      <c r="B104" s="166"/>
      <c r="C104" s="167" t="s">
        <v>180</v>
      </c>
      <c r="D104" s="168" t="s">
        <v>60</v>
      </c>
      <c r="E104" s="168" t="s">
        <v>56</v>
      </c>
      <c r="F104" s="168" t="s">
        <v>181</v>
      </c>
      <c r="G104" s="168" t="s">
        <v>182</v>
      </c>
      <c r="H104" s="168" t="s">
        <v>183</v>
      </c>
      <c r="I104" s="169" t="s">
        <v>184</v>
      </c>
      <c r="J104" s="168" t="s">
        <v>166</v>
      </c>
      <c r="K104" s="170" t="s">
        <v>185</v>
      </c>
      <c r="L104" s="171"/>
      <c r="M104" s="77" t="s">
        <v>186</v>
      </c>
      <c r="N104" s="78" t="s">
        <v>45</v>
      </c>
      <c r="O104" s="78" t="s">
        <v>187</v>
      </c>
      <c r="P104" s="78" t="s">
        <v>188</v>
      </c>
      <c r="Q104" s="78" t="s">
        <v>189</v>
      </c>
      <c r="R104" s="78" t="s">
        <v>190</v>
      </c>
      <c r="S104" s="78" t="s">
        <v>191</v>
      </c>
      <c r="T104" s="79" t="s">
        <v>192</v>
      </c>
    </row>
    <row r="105" spans="2:65" s="1" customFormat="1" ht="29.25" customHeight="1">
      <c r="B105" s="36"/>
      <c r="C105" s="83" t="s">
        <v>167</v>
      </c>
      <c r="D105" s="58"/>
      <c r="E105" s="58"/>
      <c r="F105" s="58"/>
      <c r="G105" s="58"/>
      <c r="H105" s="58"/>
      <c r="I105" s="163"/>
      <c r="J105" s="172">
        <f>BK105</f>
        <v>0</v>
      </c>
      <c r="K105" s="58"/>
      <c r="L105" s="56"/>
      <c r="M105" s="80"/>
      <c r="N105" s="81"/>
      <c r="O105" s="81"/>
      <c r="P105" s="173">
        <f>P106+P1234+P1866</f>
        <v>0</v>
      </c>
      <c r="Q105" s="81"/>
      <c r="R105" s="173">
        <f>R106+R1234+R1866</f>
        <v>2179.51720759</v>
      </c>
      <c r="S105" s="81"/>
      <c r="T105" s="174">
        <f>T106+T1234+T1866</f>
        <v>1.9132019499999999</v>
      </c>
      <c r="AT105" s="19" t="s">
        <v>74</v>
      </c>
      <c r="AU105" s="19" t="s">
        <v>168</v>
      </c>
      <c r="BK105" s="175">
        <f>BK106+BK1234+BK1866</f>
        <v>0</v>
      </c>
    </row>
    <row r="106" spans="2:65" s="11" customFormat="1" ht="37.35" customHeight="1">
      <c r="B106" s="176"/>
      <c r="C106" s="177"/>
      <c r="D106" s="178" t="s">
        <v>74</v>
      </c>
      <c r="E106" s="179" t="s">
        <v>193</v>
      </c>
      <c r="F106" s="179" t="s">
        <v>194</v>
      </c>
      <c r="G106" s="177"/>
      <c r="H106" s="177"/>
      <c r="I106" s="180"/>
      <c r="J106" s="181">
        <f>BK106</f>
        <v>0</v>
      </c>
      <c r="K106" s="177"/>
      <c r="L106" s="182"/>
      <c r="M106" s="183"/>
      <c r="N106" s="184"/>
      <c r="O106" s="184"/>
      <c r="P106" s="185">
        <f>P107+P196+P424+P794+P927+P1126+P1231</f>
        <v>0</v>
      </c>
      <c r="Q106" s="184"/>
      <c r="R106" s="185">
        <f>R107+R196+R424+R794+R927+R1126+R1231</f>
        <v>2110.7336354600002</v>
      </c>
      <c r="S106" s="184"/>
      <c r="T106" s="186">
        <f>T107+T196+T424+T794+T927+T1126+T1231</f>
        <v>1.75</v>
      </c>
      <c r="AR106" s="187" t="s">
        <v>23</v>
      </c>
      <c r="AT106" s="188" t="s">
        <v>74</v>
      </c>
      <c r="AU106" s="188" t="s">
        <v>75</v>
      </c>
      <c r="AY106" s="187" t="s">
        <v>195</v>
      </c>
      <c r="BK106" s="189">
        <f>BK107+BK196+BK424+BK794+BK927+BK1126+BK1231</f>
        <v>0</v>
      </c>
    </row>
    <row r="107" spans="2:65" s="11" customFormat="1" ht="19.95" customHeight="1">
      <c r="B107" s="176"/>
      <c r="C107" s="177"/>
      <c r="D107" s="190" t="s">
        <v>74</v>
      </c>
      <c r="E107" s="191" t="s">
        <v>23</v>
      </c>
      <c r="F107" s="191" t="s">
        <v>294</v>
      </c>
      <c r="G107" s="177"/>
      <c r="H107" s="177"/>
      <c r="I107" s="180"/>
      <c r="J107" s="192">
        <f>BK107</f>
        <v>0</v>
      </c>
      <c r="K107" s="177"/>
      <c r="L107" s="182"/>
      <c r="M107" s="183"/>
      <c r="N107" s="184"/>
      <c r="O107" s="184"/>
      <c r="P107" s="185">
        <f>SUM(P108:P195)</f>
        <v>0</v>
      </c>
      <c r="Q107" s="184"/>
      <c r="R107" s="185">
        <f>SUM(R108:R195)</f>
        <v>759.69</v>
      </c>
      <c r="S107" s="184"/>
      <c r="T107" s="186">
        <f>SUM(T108:T195)</f>
        <v>0</v>
      </c>
      <c r="AR107" s="187" t="s">
        <v>23</v>
      </c>
      <c r="AT107" s="188" t="s">
        <v>74</v>
      </c>
      <c r="AU107" s="188" t="s">
        <v>23</v>
      </c>
      <c r="AY107" s="187" t="s">
        <v>195</v>
      </c>
      <c r="BK107" s="189">
        <f>SUM(BK108:BK195)</f>
        <v>0</v>
      </c>
    </row>
    <row r="108" spans="2:65" s="1" customFormat="1" ht="20.399999999999999" customHeight="1">
      <c r="B108" s="36"/>
      <c r="C108" s="193" t="s">
        <v>23</v>
      </c>
      <c r="D108" s="193" t="s">
        <v>198</v>
      </c>
      <c r="E108" s="194" t="s">
        <v>1290</v>
      </c>
      <c r="F108" s="195" t="s">
        <v>1291</v>
      </c>
      <c r="G108" s="196" t="s">
        <v>231</v>
      </c>
      <c r="H108" s="197">
        <v>49.783000000000001</v>
      </c>
      <c r="I108" s="198"/>
      <c r="J108" s="199">
        <f>ROUND(I108*H108,2)</f>
        <v>0</v>
      </c>
      <c r="K108" s="195" t="s">
        <v>223</v>
      </c>
      <c r="L108" s="56"/>
      <c r="M108" s="200" t="s">
        <v>22</v>
      </c>
      <c r="N108" s="201" t="s">
        <v>46</v>
      </c>
      <c r="O108" s="37"/>
      <c r="P108" s="202">
        <f>O108*H108</f>
        <v>0</v>
      </c>
      <c r="Q108" s="202">
        <v>0</v>
      </c>
      <c r="R108" s="202">
        <f>Q108*H108</f>
        <v>0</v>
      </c>
      <c r="S108" s="202">
        <v>0</v>
      </c>
      <c r="T108" s="203">
        <f>S108*H108</f>
        <v>0</v>
      </c>
      <c r="AR108" s="19" t="s">
        <v>202</v>
      </c>
      <c r="AT108" s="19" t="s">
        <v>198</v>
      </c>
      <c r="AU108" s="19" t="s">
        <v>83</v>
      </c>
      <c r="AY108" s="19" t="s">
        <v>195</v>
      </c>
      <c r="BE108" s="204">
        <f>IF(N108="základní",J108,0)</f>
        <v>0</v>
      </c>
      <c r="BF108" s="204">
        <f>IF(N108="snížená",J108,0)</f>
        <v>0</v>
      </c>
      <c r="BG108" s="204">
        <f>IF(N108="zákl. přenesená",J108,0)</f>
        <v>0</v>
      </c>
      <c r="BH108" s="204">
        <f>IF(N108="sníž. přenesená",J108,0)</f>
        <v>0</v>
      </c>
      <c r="BI108" s="204">
        <f>IF(N108="nulová",J108,0)</f>
        <v>0</v>
      </c>
      <c r="BJ108" s="19" t="s">
        <v>23</v>
      </c>
      <c r="BK108" s="204">
        <f>ROUND(I108*H108,2)</f>
        <v>0</v>
      </c>
      <c r="BL108" s="19" t="s">
        <v>202</v>
      </c>
      <c r="BM108" s="19" t="s">
        <v>1292</v>
      </c>
    </row>
    <row r="109" spans="2:65" s="1" customFormat="1" ht="108">
      <c r="B109" s="36"/>
      <c r="C109" s="58"/>
      <c r="D109" s="205" t="s">
        <v>225</v>
      </c>
      <c r="E109" s="58"/>
      <c r="F109" s="206" t="s">
        <v>1293</v>
      </c>
      <c r="G109" s="58"/>
      <c r="H109" s="58"/>
      <c r="I109" s="163"/>
      <c r="J109" s="58"/>
      <c r="K109" s="58"/>
      <c r="L109" s="56"/>
      <c r="M109" s="73"/>
      <c r="N109" s="37"/>
      <c r="O109" s="37"/>
      <c r="P109" s="37"/>
      <c r="Q109" s="37"/>
      <c r="R109" s="37"/>
      <c r="S109" s="37"/>
      <c r="T109" s="74"/>
      <c r="AT109" s="19" t="s">
        <v>225</v>
      </c>
      <c r="AU109" s="19" t="s">
        <v>83</v>
      </c>
    </row>
    <row r="110" spans="2:65" s="12" customFormat="1">
      <c r="B110" s="207"/>
      <c r="C110" s="208"/>
      <c r="D110" s="205" t="s">
        <v>210</v>
      </c>
      <c r="E110" s="209" t="s">
        <v>22</v>
      </c>
      <c r="F110" s="210" t="s">
        <v>311</v>
      </c>
      <c r="G110" s="208"/>
      <c r="H110" s="211" t="s">
        <v>22</v>
      </c>
      <c r="I110" s="212"/>
      <c r="J110" s="208"/>
      <c r="K110" s="208"/>
      <c r="L110" s="213"/>
      <c r="M110" s="214"/>
      <c r="N110" s="215"/>
      <c r="O110" s="215"/>
      <c r="P110" s="215"/>
      <c r="Q110" s="215"/>
      <c r="R110" s="215"/>
      <c r="S110" s="215"/>
      <c r="T110" s="216"/>
      <c r="AT110" s="217" t="s">
        <v>210</v>
      </c>
      <c r="AU110" s="217" t="s">
        <v>83</v>
      </c>
      <c r="AV110" s="12" t="s">
        <v>23</v>
      </c>
      <c r="AW110" s="12" t="s">
        <v>38</v>
      </c>
      <c r="AX110" s="12" t="s">
        <v>75</v>
      </c>
      <c r="AY110" s="217" t="s">
        <v>195</v>
      </c>
    </row>
    <row r="111" spans="2:65" s="12" customFormat="1">
      <c r="B111" s="207"/>
      <c r="C111" s="208"/>
      <c r="D111" s="205" t="s">
        <v>210</v>
      </c>
      <c r="E111" s="209" t="s">
        <v>22</v>
      </c>
      <c r="F111" s="210" t="s">
        <v>1294</v>
      </c>
      <c r="G111" s="208"/>
      <c r="H111" s="211" t="s">
        <v>22</v>
      </c>
      <c r="I111" s="212"/>
      <c r="J111" s="208"/>
      <c r="K111" s="208"/>
      <c r="L111" s="213"/>
      <c r="M111" s="214"/>
      <c r="N111" s="215"/>
      <c r="O111" s="215"/>
      <c r="P111" s="215"/>
      <c r="Q111" s="215"/>
      <c r="R111" s="215"/>
      <c r="S111" s="215"/>
      <c r="T111" s="216"/>
      <c r="AT111" s="217" t="s">
        <v>210</v>
      </c>
      <c r="AU111" s="217" t="s">
        <v>83</v>
      </c>
      <c r="AV111" s="12" t="s">
        <v>23</v>
      </c>
      <c r="AW111" s="12" t="s">
        <v>38</v>
      </c>
      <c r="AX111" s="12" t="s">
        <v>75</v>
      </c>
      <c r="AY111" s="217" t="s">
        <v>195</v>
      </c>
    </row>
    <row r="112" spans="2:65" s="13" customFormat="1" ht="24">
      <c r="B112" s="218"/>
      <c r="C112" s="219"/>
      <c r="D112" s="205" t="s">
        <v>210</v>
      </c>
      <c r="E112" s="220" t="s">
        <v>22</v>
      </c>
      <c r="F112" s="221" t="s">
        <v>1295</v>
      </c>
      <c r="G112" s="219"/>
      <c r="H112" s="222">
        <v>13.865</v>
      </c>
      <c r="I112" s="223"/>
      <c r="J112" s="219"/>
      <c r="K112" s="219"/>
      <c r="L112" s="224"/>
      <c r="M112" s="225"/>
      <c r="N112" s="226"/>
      <c r="O112" s="226"/>
      <c r="P112" s="226"/>
      <c r="Q112" s="226"/>
      <c r="R112" s="226"/>
      <c r="S112" s="226"/>
      <c r="T112" s="227"/>
      <c r="AT112" s="228" t="s">
        <v>210</v>
      </c>
      <c r="AU112" s="228" t="s">
        <v>83</v>
      </c>
      <c r="AV112" s="13" t="s">
        <v>83</v>
      </c>
      <c r="AW112" s="13" t="s">
        <v>38</v>
      </c>
      <c r="AX112" s="13" t="s">
        <v>75</v>
      </c>
      <c r="AY112" s="228" t="s">
        <v>195</v>
      </c>
    </row>
    <row r="113" spans="2:65" s="14" customFormat="1">
      <c r="B113" s="229"/>
      <c r="C113" s="230"/>
      <c r="D113" s="205" t="s">
        <v>210</v>
      </c>
      <c r="E113" s="231" t="s">
        <v>22</v>
      </c>
      <c r="F113" s="232" t="s">
        <v>215</v>
      </c>
      <c r="G113" s="230"/>
      <c r="H113" s="233">
        <v>13.865</v>
      </c>
      <c r="I113" s="234"/>
      <c r="J113" s="230"/>
      <c r="K113" s="230"/>
      <c r="L113" s="235"/>
      <c r="M113" s="236"/>
      <c r="N113" s="237"/>
      <c r="O113" s="237"/>
      <c r="P113" s="237"/>
      <c r="Q113" s="237"/>
      <c r="R113" s="237"/>
      <c r="S113" s="237"/>
      <c r="T113" s="238"/>
      <c r="AT113" s="239" t="s">
        <v>210</v>
      </c>
      <c r="AU113" s="239" t="s">
        <v>83</v>
      </c>
      <c r="AV113" s="14" t="s">
        <v>216</v>
      </c>
      <c r="AW113" s="14" t="s">
        <v>38</v>
      </c>
      <c r="AX113" s="14" t="s">
        <v>75</v>
      </c>
      <c r="AY113" s="239" t="s">
        <v>195</v>
      </c>
    </row>
    <row r="114" spans="2:65" s="12" customFormat="1">
      <c r="B114" s="207"/>
      <c r="C114" s="208"/>
      <c r="D114" s="205" t="s">
        <v>210</v>
      </c>
      <c r="E114" s="209" t="s">
        <v>22</v>
      </c>
      <c r="F114" s="210" t="s">
        <v>1296</v>
      </c>
      <c r="G114" s="208"/>
      <c r="H114" s="211" t="s">
        <v>22</v>
      </c>
      <c r="I114" s="212"/>
      <c r="J114" s="208"/>
      <c r="K114" s="208"/>
      <c r="L114" s="213"/>
      <c r="M114" s="214"/>
      <c r="N114" s="215"/>
      <c r="O114" s="215"/>
      <c r="P114" s="215"/>
      <c r="Q114" s="215"/>
      <c r="R114" s="215"/>
      <c r="S114" s="215"/>
      <c r="T114" s="216"/>
      <c r="AT114" s="217" t="s">
        <v>210</v>
      </c>
      <c r="AU114" s="217" t="s">
        <v>83</v>
      </c>
      <c r="AV114" s="12" t="s">
        <v>23</v>
      </c>
      <c r="AW114" s="12" t="s">
        <v>38</v>
      </c>
      <c r="AX114" s="12" t="s">
        <v>75</v>
      </c>
      <c r="AY114" s="217" t="s">
        <v>195</v>
      </c>
    </row>
    <row r="115" spans="2:65" s="13" customFormat="1" ht="24">
      <c r="B115" s="218"/>
      <c r="C115" s="219"/>
      <c r="D115" s="205" t="s">
        <v>210</v>
      </c>
      <c r="E115" s="220" t="s">
        <v>22</v>
      </c>
      <c r="F115" s="221" t="s">
        <v>1297</v>
      </c>
      <c r="G115" s="219"/>
      <c r="H115" s="222">
        <v>6.3789999999999996</v>
      </c>
      <c r="I115" s="223"/>
      <c r="J115" s="219"/>
      <c r="K115" s="219"/>
      <c r="L115" s="224"/>
      <c r="M115" s="225"/>
      <c r="N115" s="226"/>
      <c r="O115" s="226"/>
      <c r="P115" s="226"/>
      <c r="Q115" s="226"/>
      <c r="R115" s="226"/>
      <c r="S115" s="226"/>
      <c r="T115" s="227"/>
      <c r="AT115" s="228" t="s">
        <v>210</v>
      </c>
      <c r="AU115" s="228" t="s">
        <v>83</v>
      </c>
      <c r="AV115" s="13" t="s">
        <v>83</v>
      </c>
      <c r="AW115" s="13" t="s">
        <v>38</v>
      </c>
      <c r="AX115" s="13" t="s">
        <v>75</v>
      </c>
      <c r="AY115" s="228" t="s">
        <v>195</v>
      </c>
    </row>
    <row r="116" spans="2:65" s="13" customFormat="1" ht="24">
      <c r="B116" s="218"/>
      <c r="C116" s="219"/>
      <c r="D116" s="205" t="s">
        <v>210</v>
      </c>
      <c r="E116" s="220" t="s">
        <v>22</v>
      </c>
      <c r="F116" s="221" t="s">
        <v>1298</v>
      </c>
      <c r="G116" s="219"/>
      <c r="H116" s="222">
        <v>7.2880000000000003</v>
      </c>
      <c r="I116" s="223"/>
      <c r="J116" s="219"/>
      <c r="K116" s="219"/>
      <c r="L116" s="224"/>
      <c r="M116" s="225"/>
      <c r="N116" s="226"/>
      <c r="O116" s="226"/>
      <c r="P116" s="226"/>
      <c r="Q116" s="226"/>
      <c r="R116" s="226"/>
      <c r="S116" s="226"/>
      <c r="T116" s="227"/>
      <c r="AT116" s="228" t="s">
        <v>210</v>
      </c>
      <c r="AU116" s="228" t="s">
        <v>83</v>
      </c>
      <c r="AV116" s="13" t="s">
        <v>83</v>
      </c>
      <c r="AW116" s="13" t="s">
        <v>38</v>
      </c>
      <c r="AX116" s="13" t="s">
        <v>75</v>
      </c>
      <c r="AY116" s="228" t="s">
        <v>195</v>
      </c>
    </row>
    <row r="117" spans="2:65" s="13" customFormat="1" ht="24">
      <c r="B117" s="218"/>
      <c r="C117" s="219"/>
      <c r="D117" s="205" t="s">
        <v>210</v>
      </c>
      <c r="E117" s="220" t="s">
        <v>22</v>
      </c>
      <c r="F117" s="221" t="s">
        <v>1299</v>
      </c>
      <c r="G117" s="219"/>
      <c r="H117" s="222">
        <v>9.9179999999999993</v>
      </c>
      <c r="I117" s="223"/>
      <c r="J117" s="219"/>
      <c r="K117" s="219"/>
      <c r="L117" s="224"/>
      <c r="M117" s="225"/>
      <c r="N117" s="226"/>
      <c r="O117" s="226"/>
      <c r="P117" s="226"/>
      <c r="Q117" s="226"/>
      <c r="R117" s="226"/>
      <c r="S117" s="226"/>
      <c r="T117" s="227"/>
      <c r="AT117" s="228" t="s">
        <v>210</v>
      </c>
      <c r="AU117" s="228" t="s">
        <v>83</v>
      </c>
      <c r="AV117" s="13" t="s">
        <v>83</v>
      </c>
      <c r="AW117" s="13" t="s">
        <v>38</v>
      </c>
      <c r="AX117" s="13" t="s">
        <v>75</v>
      </c>
      <c r="AY117" s="228" t="s">
        <v>195</v>
      </c>
    </row>
    <row r="118" spans="2:65" s="13" customFormat="1" ht="24">
      <c r="B118" s="218"/>
      <c r="C118" s="219"/>
      <c r="D118" s="205" t="s">
        <v>210</v>
      </c>
      <c r="E118" s="220" t="s">
        <v>22</v>
      </c>
      <c r="F118" s="221" t="s">
        <v>1300</v>
      </c>
      <c r="G118" s="219"/>
      <c r="H118" s="222">
        <v>1.165</v>
      </c>
      <c r="I118" s="223"/>
      <c r="J118" s="219"/>
      <c r="K118" s="219"/>
      <c r="L118" s="224"/>
      <c r="M118" s="225"/>
      <c r="N118" s="226"/>
      <c r="O118" s="226"/>
      <c r="P118" s="226"/>
      <c r="Q118" s="226"/>
      <c r="R118" s="226"/>
      <c r="S118" s="226"/>
      <c r="T118" s="227"/>
      <c r="AT118" s="228" t="s">
        <v>210</v>
      </c>
      <c r="AU118" s="228" t="s">
        <v>83</v>
      </c>
      <c r="AV118" s="13" t="s">
        <v>83</v>
      </c>
      <c r="AW118" s="13" t="s">
        <v>38</v>
      </c>
      <c r="AX118" s="13" t="s">
        <v>75</v>
      </c>
      <c r="AY118" s="228" t="s">
        <v>195</v>
      </c>
    </row>
    <row r="119" spans="2:65" s="14" customFormat="1">
      <c r="B119" s="229"/>
      <c r="C119" s="230"/>
      <c r="D119" s="205" t="s">
        <v>210</v>
      </c>
      <c r="E119" s="231" t="s">
        <v>22</v>
      </c>
      <c r="F119" s="232" t="s">
        <v>215</v>
      </c>
      <c r="G119" s="230"/>
      <c r="H119" s="233">
        <v>24.75</v>
      </c>
      <c r="I119" s="234"/>
      <c r="J119" s="230"/>
      <c r="K119" s="230"/>
      <c r="L119" s="235"/>
      <c r="M119" s="236"/>
      <c r="N119" s="237"/>
      <c r="O119" s="237"/>
      <c r="P119" s="237"/>
      <c r="Q119" s="237"/>
      <c r="R119" s="237"/>
      <c r="S119" s="237"/>
      <c r="T119" s="238"/>
      <c r="AT119" s="239" t="s">
        <v>210</v>
      </c>
      <c r="AU119" s="239" t="s">
        <v>83</v>
      </c>
      <c r="AV119" s="14" t="s">
        <v>216</v>
      </c>
      <c r="AW119" s="14" t="s">
        <v>38</v>
      </c>
      <c r="AX119" s="14" t="s">
        <v>75</v>
      </c>
      <c r="AY119" s="239" t="s">
        <v>195</v>
      </c>
    </row>
    <row r="120" spans="2:65" s="12" customFormat="1">
      <c r="B120" s="207"/>
      <c r="C120" s="208"/>
      <c r="D120" s="205" t="s">
        <v>210</v>
      </c>
      <c r="E120" s="209" t="s">
        <v>22</v>
      </c>
      <c r="F120" s="210" t="s">
        <v>1301</v>
      </c>
      <c r="G120" s="208"/>
      <c r="H120" s="211" t="s">
        <v>22</v>
      </c>
      <c r="I120" s="212"/>
      <c r="J120" s="208"/>
      <c r="K120" s="208"/>
      <c r="L120" s="213"/>
      <c r="M120" s="214"/>
      <c r="N120" s="215"/>
      <c r="O120" s="215"/>
      <c r="P120" s="215"/>
      <c r="Q120" s="215"/>
      <c r="R120" s="215"/>
      <c r="S120" s="215"/>
      <c r="T120" s="216"/>
      <c r="AT120" s="217" t="s">
        <v>210</v>
      </c>
      <c r="AU120" s="217" t="s">
        <v>83</v>
      </c>
      <c r="AV120" s="12" t="s">
        <v>23</v>
      </c>
      <c r="AW120" s="12" t="s">
        <v>38</v>
      </c>
      <c r="AX120" s="12" t="s">
        <v>75</v>
      </c>
      <c r="AY120" s="217" t="s">
        <v>195</v>
      </c>
    </row>
    <row r="121" spans="2:65" s="13" customFormat="1" ht="24">
      <c r="B121" s="218"/>
      <c r="C121" s="219"/>
      <c r="D121" s="205" t="s">
        <v>210</v>
      </c>
      <c r="E121" s="220" t="s">
        <v>22</v>
      </c>
      <c r="F121" s="221" t="s">
        <v>1302</v>
      </c>
      <c r="G121" s="219"/>
      <c r="H121" s="222">
        <v>2.278</v>
      </c>
      <c r="I121" s="223"/>
      <c r="J121" s="219"/>
      <c r="K121" s="219"/>
      <c r="L121" s="224"/>
      <c r="M121" s="225"/>
      <c r="N121" s="226"/>
      <c r="O121" s="226"/>
      <c r="P121" s="226"/>
      <c r="Q121" s="226"/>
      <c r="R121" s="226"/>
      <c r="S121" s="226"/>
      <c r="T121" s="227"/>
      <c r="AT121" s="228" t="s">
        <v>210</v>
      </c>
      <c r="AU121" s="228" t="s">
        <v>83</v>
      </c>
      <c r="AV121" s="13" t="s">
        <v>83</v>
      </c>
      <c r="AW121" s="13" t="s">
        <v>38</v>
      </c>
      <c r="AX121" s="13" t="s">
        <v>75</v>
      </c>
      <c r="AY121" s="228" t="s">
        <v>195</v>
      </c>
    </row>
    <row r="122" spans="2:65" s="13" customFormat="1" ht="24">
      <c r="B122" s="218"/>
      <c r="C122" s="219"/>
      <c r="D122" s="205" t="s">
        <v>210</v>
      </c>
      <c r="E122" s="220" t="s">
        <v>22</v>
      </c>
      <c r="F122" s="221" t="s">
        <v>1303</v>
      </c>
      <c r="G122" s="219"/>
      <c r="H122" s="222">
        <v>2.278</v>
      </c>
      <c r="I122" s="223"/>
      <c r="J122" s="219"/>
      <c r="K122" s="219"/>
      <c r="L122" s="224"/>
      <c r="M122" s="225"/>
      <c r="N122" s="226"/>
      <c r="O122" s="226"/>
      <c r="P122" s="226"/>
      <c r="Q122" s="226"/>
      <c r="R122" s="226"/>
      <c r="S122" s="226"/>
      <c r="T122" s="227"/>
      <c r="AT122" s="228" t="s">
        <v>210</v>
      </c>
      <c r="AU122" s="228" t="s">
        <v>83</v>
      </c>
      <c r="AV122" s="13" t="s">
        <v>83</v>
      </c>
      <c r="AW122" s="13" t="s">
        <v>38</v>
      </c>
      <c r="AX122" s="13" t="s">
        <v>75</v>
      </c>
      <c r="AY122" s="228" t="s">
        <v>195</v>
      </c>
    </row>
    <row r="123" spans="2:65" s="13" customFormat="1" ht="24">
      <c r="B123" s="218"/>
      <c r="C123" s="219"/>
      <c r="D123" s="205" t="s">
        <v>210</v>
      </c>
      <c r="E123" s="220" t="s">
        <v>22</v>
      </c>
      <c r="F123" s="221" t="s">
        <v>1304</v>
      </c>
      <c r="G123" s="219"/>
      <c r="H123" s="222">
        <v>2.278</v>
      </c>
      <c r="I123" s="223"/>
      <c r="J123" s="219"/>
      <c r="K123" s="219"/>
      <c r="L123" s="224"/>
      <c r="M123" s="225"/>
      <c r="N123" s="226"/>
      <c r="O123" s="226"/>
      <c r="P123" s="226"/>
      <c r="Q123" s="226"/>
      <c r="R123" s="226"/>
      <c r="S123" s="226"/>
      <c r="T123" s="227"/>
      <c r="AT123" s="228" t="s">
        <v>210</v>
      </c>
      <c r="AU123" s="228" t="s">
        <v>83</v>
      </c>
      <c r="AV123" s="13" t="s">
        <v>83</v>
      </c>
      <c r="AW123" s="13" t="s">
        <v>38</v>
      </c>
      <c r="AX123" s="13" t="s">
        <v>75</v>
      </c>
      <c r="AY123" s="228" t="s">
        <v>195</v>
      </c>
    </row>
    <row r="124" spans="2:65" s="13" customFormat="1" ht="24">
      <c r="B124" s="218"/>
      <c r="C124" s="219"/>
      <c r="D124" s="205" t="s">
        <v>210</v>
      </c>
      <c r="E124" s="220" t="s">
        <v>22</v>
      </c>
      <c r="F124" s="221" t="s">
        <v>1305</v>
      </c>
      <c r="G124" s="219"/>
      <c r="H124" s="222">
        <v>2.1669999999999998</v>
      </c>
      <c r="I124" s="223"/>
      <c r="J124" s="219"/>
      <c r="K124" s="219"/>
      <c r="L124" s="224"/>
      <c r="M124" s="225"/>
      <c r="N124" s="226"/>
      <c r="O124" s="226"/>
      <c r="P124" s="226"/>
      <c r="Q124" s="226"/>
      <c r="R124" s="226"/>
      <c r="S124" s="226"/>
      <c r="T124" s="227"/>
      <c r="AT124" s="228" t="s">
        <v>210</v>
      </c>
      <c r="AU124" s="228" t="s">
        <v>83</v>
      </c>
      <c r="AV124" s="13" t="s">
        <v>83</v>
      </c>
      <c r="AW124" s="13" t="s">
        <v>38</v>
      </c>
      <c r="AX124" s="13" t="s">
        <v>75</v>
      </c>
      <c r="AY124" s="228" t="s">
        <v>195</v>
      </c>
    </row>
    <row r="125" spans="2:65" s="13" customFormat="1">
      <c r="B125" s="218"/>
      <c r="C125" s="219"/>
      <c r="D125" s="205" t="s">
        <v>210</v>
      </c>
      <c r="E125" s="220" t="s">
        <v>22</v>
      </c>
      <c r="F125" s="221" t="s">
        <v>1306</v>
      </c>
      <c r="G125" s="219"/>
      <c r="H125" s="222">
        <v>2.1669999999999998</v>
      </c>
      <c r="I125" s="223"/>
      <c r="J125" s="219"/>
      <c r="K125" s="219"/>
      <c r="L125" s="224"/>
      <c r="M125" s="225"/>
      <c r="N125" s="226"/>
      <c r="O125" s="226"/>
      <c r="P125" s="226"/>
      <c r="Q125" s="226"/>
      <c r="R125" s="226"/>
      <c r="S125" s="226"/>
      <c r="T125" s="227"/>
      <c r="AT125" s="228" t="s">
        <v>210</v>
      </c>
      <c r="AU125" s="228" t="s">
        <v>83</v>
      </c>
      <c r="AV125" s="13" t="s">
        <v>83</v>
      </c>
      <c r="AW125" s="13" t="s">
        <v>38</v>
      </c>
      <c r="AX125" s="13" t="s">
        <v>75</v>
      </c>
      <c r="AY125" s="228" t="s">
        <v>195</v>
      </c>
    </row>
    <row r="126" spans="2:65" s="14" customFormat="1">
      <c r="B126" s="229"/>
      <c r="C126" s="230"/>
      <c r="D126" s="205" t="s">
        <v>210</v>
      </c>
      <c r="E126" s="231" t="s">
        <v>22</v>
      </c>
      <c r="F126" s="232" t="s">
        <v>215</v>
      </c>
      <c r="G126" s="230"/>
      <c r="H126" s="233">
        <v>11.167999999999999</v>
      </c>
      <c r="I126" s="234"/>
      <c r="J126" s="230"/>
      <c r="K126" s="230"/>
      <c r="L126" s="235"/>
      <c r="M126" s="236"/>
      <c r="N126" s="237"/>
      <c r="O126" s="237"/>
      <c r="P126" s="237"/>
      <c r="Q126" s="237"/>
      <c r="R126" s="237"/>
      <c r="S126" s="237"/>
      <c r="T126" s="238"/>
      <c r="AT126" s="239" t="s">
        <v>210</v>
      </c>
      <c r="AU126" s="239" t="s">
        <v>83</v>
      </c>
      <c r="AV126" s="14" t="s">
        <v>216</v>
      </c>
      <c r="AW126" s="14" t="s">
        <v>38</v>
      </c>
      <c r="AX126" s="14" t="s">
        <v>75</v>
      </c>
      <c r="AY126" s="239" t="s">
        <v>195</v>
      </c>
    </row>
    <row r="127" spans="2:65" s="15" customFormat="1">
      <c r="B127" s="240"/>
      <c r="C127" s="241"/>
      <c r="D127" s="251" t="s">
        <v>210</v>
      </c>
      <c r="E127" s="252" t="s">
        <v>22</v>
      </c>
      <c r="F127" s="253" t="s">
        <v>217</v>
      </c>
      <c r="G127" s="241"/>
      <c r="H127" s="254">
        <v>49.783000000000001</v>
      </c>
      <c r="I127" s="245"/>
      <c r="J127" s="241"/>
      <c r="K127" s="241"/>
      <c r="L127" s="246"/>
      <c r="M127" s="247"/>
      <c r="N127" s="248"/>
      <c r="O127" s="248"/>
      <c r="P127" s="248"/>
      <c r="Q127" s="248"/>
      <c r="R127" s="248"/>
      <c r="S127" s="248"/>
      <c r="T127" s="249"/>
      <c r="AT127" s="250" t="s">
        <v>210</v>
      </c>
      <c r="AU127" s="250" t="s">
        <v>83</v>
      </c>
      <c r="AV127" s="15" t="s">
        <v>202</v>
      </c>
      <c r="AW127" s="15" t="s">
        <v>38</v>
      </c>
      <c r="AX127" s="15" t="s">
        <v>23</v>
      </c>
      <c r="AY127" s="250" t="s">
        <v>195</v>
      </c>
    </row>
    <row r="128" spans="2:65" s="1" customFormat="1" ht="40.200000000000003" customHeight="1">
      <c r="B128" s="36"/>
      <c r="C128" s="193" t="s">
        <v>83</v>
      </c>
      <c r="D128" s="193" t="s">
        <v>198</v>
      </c>
      <c r="E128" s="194" t="s">
        <v>1307</v>
      </c>
      <c r="F128" s="195" t="s">
        <v>1308</v>
      </c>
      <c r="G128" s="196" t="s">
        <v>231</v>
      </c>
      <c r="H128" s="197">
        <v>211.994</v>
      </c>
      <c r="I128" s="198"/>
      <c r="J128" s="199">
        <f>ROUND(I128*H128,2)</f>
        <v>0</v>
      </c>
      <c r="K128" s="195" t="s">
        <v>223</v>
      </c>
      <c r="L128" s="56"/>
      <c r="M128" s="200" t="s">
        <v>22</v>
      </c>
      <c r="N128" s="201" t="s">
        <v>46</v>
      </c>
      <c r="O128" s="37"/>
      <c r="P128" s="202">
        <f>O128*H128</f>
        <v>0</v>
      </c>
      <c r="Q128" s="202">
        <v>0</v>
      </c>
      <c r="R128" s="202">
        <f>Q128*H128</f>
        <v>0</v>
      </c>
      <c r="S128" s="202">
        <v>0</v>
      </c>
      <c r="T128" s="203">
        <f>S128*H128</f>
        <v>0</v>
      </c>
      <c r="AR128" s="19" t="s">
        <v>202</v>
      </c>
      <c r="AT128" s="19" t="s">
        <v>198</v>
      </c>
      <c r="AU128" s="19" t="s">
        <v>83</v>
      </c>
      <c r="AY128" s="19" t="s">
        <v>195</v>
      </c>
      <c r="BE128" s="204">
        <f>IF(N128="základní",J128,0)</f>
        <v>0</v>
      </c>
      <c r="BF128" s="204">
        <f>IF(N128="snížená",J128,0)</f>
        <v>0</v>
      </c>
      <c r="BG128" s="204">
        <f>IF(N128="zákl. přenesená",J128,0)</f>
        <v>0</v>
      </c>
      <c r="BH128" s="204">
        <f>IF(N128="sníž. přenesená",J128,0)</f>
        <v>0</v>
      </c>
      <c r="BI128" s="204">
        <f>IF(N128="nulová",J128,0)</f>
        <v>0</v>
      </c>
      <c r="BJ128" s="19" t="s">
        <v>23</v>
      </c>
      <c r="BK128" s="204">
        <f>ROUND(I128*H128,2)</f>
        <v>0</v>
      </c>
      <c r="BL128" s="19" t="s">
        <v>202</v>
      </c>
      <c r="BM128" s="19" t="s">
        <v>1309</v>
      </c>
    </row>
    <row r="129" spans="2:51" s="1" customFormat="1" ht="192">
      <c r="B129" s="36"/>
      <c r="C129" s="58"/>
      <c r="D129" s="205" t="s">
        <v>225</v>
      </c>
      <c r="E129" s="58"/>
      <c r="F129" s="206" t="s">
        <v>1310</v>
      </c>
      <c r="G129" s="58"/>
      <c r="H129" s="58"/>
      <c r="I129" s="163"/>
      <c r="J129" s="58"/>
      <c r="K129" s="58"/>
      <c r="L129" s="56"/>
      <c r="M129" s="73"/>
      <c r="N129" s="37"/>
      <c r="O129" s="37"/>
      <c r="P129" s="37"/>
      <c r="Q129" s="37"/>
      <c r="R129" s="37"/>
      <c r="S129" s="37"/>
      <c r="T129" s="74"/>
      <c r="AT129" s="19" t="s">
        <v>225</v>
      </c>
      <c r="AU129" s="19" t="s">
        <v>83</v>
      </c>
    </row>
    <row r="130" spans="2:51" s="12" customFormat="1">
      <c r="B130" s="207"/>
      <c r="C130" s="208"/>
      <c r="D130" s="205" t="s">
        <v>210</v>
      </c>
      <c r="E130" s="209" t="s">
        <v>22</v>
      </c>
      <c r="F130" s="210" t="s">
        <v>311</v>
      </c>
      <c r="G130" s="208"/>
      <c r="H130" s="211" t="s">
        <v>22</v>
      </c>
      <c r="I130" s="212"/>
      <c r="J130" s="208"/>
      <c r="K130" s="208"/>
      <c r="L130" s="213"/>
      <c r="M130" s="214"/>
      <c r="N130" s="215"/>
      <c r="O130" s="215"/>
      <c r="P130" s="215"/>
      <c r="Q130" s="215"/>
      <c r="R130" s="215"/>
      <c r="S130" s="215"/>
      <c r="T130" s="216"/>
      <c r="AT130" s="217" t="s">
        <v>210</v>
      </c>
      <c r="AU130" s="217" t="s">
        <v>83</v>
      </c>
      <c r="AV130" s="12" t="s">
        <v>23</v>
      </c>
      <c r="AW130" s="12" t="s">
        <v>38</v>
      </c>
      <c r="AX130" s="12" t="s">
        <v>75</v>
      </c>
      <c r="AY130" s="217" t="s">
        <v>195</v>
      </c>
    </row>
    <row r="131" spans="2:51" s="12" customFormat="1">
      <c r="B131" s="207"/>
      <c r="C131" s="208"/>
      <c r="D131" s="205" t="s">
        <v>210</v>
      </c>
      <c r="E131" s="209" t="s">
        <v>22</v>
      </c>
      <c r="F131" s="210" t="s">
        <v>1294</v>
      </c>
      <c r="G131" s="208"/>
      <c r="H131" s="211" t="s">
        <v>22</v>
      </c>
      <c r="I131" s="212"/>
      <c r="J131" s="208"/>
      <c r="K131" s="208"/>
      <c r="L131" s="213"/>
      <c r="M131" s="214"/>
      <c r="N131" s="215"/>
      <c r="O131" s="215"/>
      <c r="P131" s="215"/>
      <c r="Q131" s="215"/>
      <c r="R131" s="215"/>
      <c r="S131" s="215"/>
      <c r="T131" s="216"/>
      <c r="AT131" s="217" t="s">
        <v>210</v>
      </c>
      <c r="AU131" s="217" t="s">
        <v>83</v>
      </c>
      <c r="AV131" s="12" t="s">
        <v>23</v>
      </c>
      <c r="AW131" s="12" t="s">
        <v>38</v>
      </c>
      <c r="AX131" s="12" t="s">
        <v>75</v>
      </c>
      <c r="AY131" s="217" t="s">
        <v>195</v>
      </c>
    </row>
    <row r="132" spans="2:51" s="13" customFormat="1" ht="24">
      <c r="B132" s="218"/>
      <c r="C132" s="219"/>
      <c r="D132" s="205" t="s">
        <v>210</v>
      </c>
      <c r="E132" s="220" t="s">
        <v>22</v>
      </c>
      <c r="F132" s="221" t="s">
        <v>1311</v>
      </c>
      <c r="G132" s="219"/>
      <c r="H132" s="222">
        <v>13.138999999999999</v>
      </c>
      <c r="I132" s="223"/>
      <c r="J132" s="219"/>
      <c r="K132" s="219"/>
      <c r="L132" s="224"/>
      <c r="M132" s="225"/>
      <c r="N132" s="226"/>
      <c r="O132" s="226"/>
      <c r="P132" s="226"/>
      <c r="Q132" s="226"/>
      <c r="R132" s="226"/>
      <c r="S132" s="226"/>
      <c r="T132" s="227"/>
      <c r="AT132" s="228" t="s">
        <v>210</v>
      </c>
      <c r="AU132" s="228" t="s">
        <v>83</v>
      </c>
      <c r="AV132" s="13" t="s">
        <v>83</v>
      </c>
      <c r="AW132" s="13" t="s">
        <v>38</v>
      </c>
      <c r="AX132" s="13" t="s">
        <v>75</v>
      </c>
      <c r="AY132" s="228" t="s">
        <v>195</v>
      </c>
    </row>
    <row r="133" spans="2:51" s="12" customFormat="1">
      <c r="B133" s="207"/>
      <c r="C133" s="208"/>
      <c r="D133" s="205" t="s">
        <v>210</v>
      </c>
      <c r="E133" s="209" t="s">
        <v>22</v>
      </c>
      <c r="F133" s="210" t="s">
        <v>1312</v>
      </c>
      <c r="G133" s="208"/>
      <c r="H133" s="211" t="s">
        <v>22</v>
      </c>
      <c r="I133" s="212"/>
      <c r="J133" s="208"/>
      <c r="K133" s="208"/>
      <c r="L133" s="213"/>
      <c r="M133" s="214"/>
      <c r="N133" s="215"/>
      <c r="O133" s="215"/>
      <c r="P133" s="215"/>
      <c r="Q133" s="215"/>
      <c r="R133" s="215"/>
      <c r="S133" s="215"/>
      <c r="T133" s="216"/>
      <c r="AT133" s="217" t="s">
        <v>210</v>
      </c>
      <c r="AU133" s="217" t="s">
        <v>83</v>
      </c>
      <c r="AV133" s="12" t="s">
        <v>23</v>
      </c>
      <c r="AW133" s="12" t="s">
        <v>38</v>
      </c>
      <c r="AX133" s="12" t="s">
        <v>75</v>
      </c>
      <c r="AY133" s="217" t="s">
        <v>195</v>
      </c>
    </row>
    <row r="134" spans="2:51" s="13" customFormat="1" ht="24">
      <c r="B134" s="218"/>
      <c r="C134" s="219"/>
      <c r="D134" s="205" t="s">
        <v>210</v>
      </c>
      <c r="E134" s="220" t="s">
        <v>22</v>
      </c>
      <c r="F134" s="221" t="s">
        <v>1313</v>
      </c>
      <c r="G134" s="219"/>
      <c r="H134" s="222">
        <v>20.81</v>
      </c>
      <c r="I134" s="223"/>
      <c r="J134" s="219"/>
      <c r="K134" s="219"/>
      <c r="L134" s="224"/>
      <c r="M134" s="225"/>
      <c r="N134" s="226"/>
      <c r="O134" s="226"/>
      <c r="P134" s="226"/>
      <c r="Q134" s="226"/>
      <c r="R134" s="226"/>
      <c r="S134" s="226"/>
      <c r="T134" s="227"/>
      <c r="AT134" s="228" t="s">
        <v>210</v>
      </c>
      <c r="AU134" s="228" t="s">
        <v>83</v>
      </c>
      <c r="AV134" s="13" t="s">
        <v>83</v>
      </c>
      <c r="AW134" s="13" t="s">
        <v>38</v>
      </c>
      <c r="AX134" s="13" t="s">
        <v>75</v>
      </c>
      <c r="AY134" s="228" t="s">
        <v>195</v>
      </c>
    </row>
    <row r="135" spans="2:51" s="13" customFormat="1">
      <c r="B135" s="218"/>
      <c r="C135" s="219"/>
      <c r="D135" s="205" t="s">
        <v>210</v>
      </c>
      <c r="E135" s="220" t="s">
        <v>22</v>
      </c>
      <c r="F135" s="221" t="s">
        <v>1314</v>
      </c>
      <c r="G135" s="219"/>
      <c r="H135" s="222">
        <v>26.597999999999999</v>
      </c>
      <c r="I135" s="223"/>
      <c r="J135" s="219"/>
      <c r="K135" s="219"/>
      <c r="L135" s="224"/>
      <c r="M135" s="225"/>
      <c r="N135" s="226"/>
      <c r="O135" s="226"/>
      <c r="P135" s="226"/>
      <c r="Q135" s="226"/>
      <c r="R135" s="226"/>
      <c r="S135" s="226"/>
      <c r="T135" s="227"/>
      <c r="AT135" s="228" t="s">
        <v>210</v>
      </c>
      <c r="AU135" s="228" t="s">
        <v>83</v>
      </c>
      <c r="AV135" s="13" t="s">
        <v>83</v>
      </c>
      <c r="AW135" s="13" t="s">
        <v>38</v>
      </c>
      <c r="AX135" s="13" t="s">
        <v>75</v>
      </c>
      <c r="AY135" s="228" t="s">
        <v>195</v>
      </c>
    </row>
    <row r="136" spans="2:51" s="13" customFormat="1" ht="24">
      <c r="B136" s="218"/>
      <c r="C136" s="219"/>
      <c r="D136" s="205" t="s">
        <v>210</v>
      </c>
      <c r="E136" s="220" t="s">
        <v>22</v>
      </c>
      <c r="F136" s="221" t="s">
        <v>1315</v>
      </c>
      <c r="G136" s="219"/>
      <c r="H136" s="222">
        <v>34.747999999999998</v>
      </c>
      <c r="I136" s="223"/>
      <c r="J136" s="219"/>
      <c r="K136" s="219"/>
      <c r="L136" s="224"/>
      <c r="M136" s="225"/>
      <c r="N136" s="226"/>
      <c r="O136" s="226"/>
      <c r="P136" s="226"/>
      <c r="Q136" s="226"/>
      <c r="R136" s="226"/>
      <c r="S136" s="226"/>
      <c r="T136" s="227"/>
      <c r="AT136" s="228" t="s">
        <v>210</v>
      </c>
      <c r="AU136" s="228" t="s">
        <v>83</v>
      </c>
      <c r="AV136" s="13" t="s">
        <v>83</v>
      </c>
      <c r="AW136" s="13" t="s">
        <v>38</v>
      </c>
      <c r="AX136" s="13" t="s">
        <v>75</v>
      </c>
      <c r="AY136" s="228" t="s">
        <v>195</v>
      </c>
    </row>
    <row r="137" spans="2:51" s="13" customFormat="1">
      <c r="B137" s="218"/>
      <c r="C137" s="219"/>
      <c r="D137" s="205" t="s">
        <v>210</v>
      </c>
      <c r="E137" s="220" t="s">
        <v>22</v>
      </c>
      <c r="F137" s="221" t="s">
        <v>1316</v>
      </c>
      <c r="G137" s="219"/>
      <c r="H137" s="222">
        <v>7.2460000000000004</v>
      </c>
      <c r="I137" s="223"/>
      <c r="J137" s="219"/>
      <c r="K137" s="219"/>
      <c r="L137" s="224"/>
      <c r="M137" s="225"/>
      <c r="N137" s="226"/>
      <c r="O137" s="226"/>
      <c r="P137" s="226"/>
      <c r="Q137" s="226"/>
      <c r="R137" s="226"/>
      <c r="S137" s="226"/>
      <c r="T137" s="227"/>
      <c r="AT137" s="228" t="s">
        <v>210</v>
      </c>
      <c r="AU137" s="228" t="s">
        <v>83</v>
      </c>
      <c r="AV137" s="13" t="s">
        <v>83</v>
      </c>
      <c r="AW137" s="13" t="s">
        <v>38</v>
      </c>
      <c r="AX137" s="13" t="s">
        <v>75</v>
      </c>
      <c r="AY137" s="228" t="s">
        <v>195</v>
      </c>
    </row>
    <row r="138" spans="2:51" s="14" customFormat="1">
      <c r="B138" s="229"/>
      <c r="C138" s="230"/>
      <c r="D138" s="205" t="s">
        <v>210</v>
      </c>
      <c r="E138" s="231" t="s">
        <v>22</v>
      </c>
      <c r="F138" s="232" t="s">
        <v>215</v>
      </c>
      <c r="G138" s="230"/>
      <c r="H138" s="233">
        <v>102.541</v>
      </c>
      <c r="I138" s="234"/>
      <c r="J138" s="230"/>
      <c r="K138" s="230"/>
      <c r="L138" s="235"/>
      <c r="M138" s="236"/>
      <c r="N138" s="237"/>
      <c r="O138" s="237"/>
      <c r="P138" s="237"/>
      <c r="Q138" s="237"/>
      <c r="R138" s="237"/>
      <c r="S138" s="237"/>
      <c r="T138" s="238"/>
      <c r="AT138" s="239" t="s">
        <v>210</v>
      </c>
      <c r="AU138" s="239" t="s">
        <v>83</v>
      </c>
      <c r="AV138" s="14" t="s">
        <v>216</v>
      </c>
      <c r="AW138" s="14" t="s">
        <v>38</v>
      </c>
      <c r="AX138" s="14" t="s">
        <v>75</v>
      </c>
      <c r="AY138" s="239" t="s">
        <v>195</v>
      </c>
    </row>
    <row r="139" spans="2:51" s="12" customFormat="1">
      <c r="B139" s="207"/>
      <c r="C139" s="208"/>
      <c r="D139" s="205" t="s">
        <v>210</v>
      </c>
      <c r="E139" s="209" t="s">
        <v>22</v>
      </c>
      <c r="F139" s="210" t="s">
        <v>1317</v>
      </c>
      <c r="G139" s="208"/>
      <c r="H139" s="211" t="s">
        <v>22</v>
      </c>
      <c r="I139" s="212"/>
      <c r="J139" s="208"/>
      <c r="K139" s="208"/>
      <c r="L139" s="213"/>
      <c r="M139" s="214"/>
      <c r="N139" s="215"/>
      <c r="O139" s="215"/>
      <c r="P139" s="215"/>
      <c r="Q139" s="215"/>
      <c r="R139" s="215"/>
      <c r="S139" s="215"/>
      <c r="T139" s="216"/>
      <c r="AT139" s="217" t="s">
        <v>210</v>
      </c>
      <c r="AU139" s="217" t="s">
        <v>83</v>
      </c>
      <c r="AV139" s="12" t="s">
        <v>23</v>
      </c>
      <c r="AW139" s="12" t="s">
        <v>38</v>
      </c>
      <c r="AX139" s="12" t="s">
        <v>75</v>
      </c>
      <c r="AY139" s="217" t="s">
        <v>195</v>
      </c>
    </row>
    <row r="140" spans="2:51" s="13" customFormat="1">
      <c r="B140" s="218"/>
      <c r="C140" s="219"/>
      <c r="D140" s="205" t="s">
        <v>210</v>
      </c>
      <c r="E140" s="220" t="s">
        <v>22</v>
      </c>
      <c r="F140" s="221" t="s">
        <v>1318</v>
      </c>
      <c r="G140" s="219"/>
      <c r="H140" s="222">
        <v>26.748999999999999</v>
      </c>
      <c r="I140" s="223"/>
      <c r="J140" s="219"/>
      <c r="K140" s="219"/>
      <c r="L140" s="224"/>
      <c r="M140" s="225"/>
      <c r="N140" s="226"/>
      <c r="O140" s="226"/>
      <c r="P140" s="226"/>
      <c r="Q140" s="226"/>
      <c r="R140" s="226"/>
      <c r="S140" s="226"/>
      <c r="T140" s="227"/>
      <c r="AT140" s="228" t="s">
        <v>210</v>
      </c>
      <c r="AU140" s="228" t="s">
        <v>83</v>
      </c>
      <c r="AV140" s="13" t="s">
        <v>83</v>
      </c>
      <c r="AW140" s="13" t="s">
        <v>38</v>
      </c>
      <c r="AX140" s="13" t="s">
        <v>75</v>
      </c>
      <c r="AY140" s="228" t="s">
        <v>195</v>
      </c>
    </row>
    <row r="141" spans="2:51" s="14" customFormat="1">
      <c r="B141" s="229"/>
      <c r="C141" s="230"/>
      <c r="D141" s="205" t="s">
        <v>210</v>
      </c>
      <c r="E141" s="231" t="s">
        <v>22</v>
      </c>
      <c r="F141" s="232" t="s">
        <v>215</v>
      </c>
      <c r="G141" s="230"/>
      <c r="H141" s="233">
        <v>26.748999999999999</v>
      </c>
      <c r="I141" s="234"/>
      <c r="J141" s="230"/>
      <c r="K141" s="230"/>
      <c r="L141" s="235"/>
      <c r="M141" s="236"/>
      <c r="N141" s="237"/>
      <c r="O141" s="237"/>
      <c r="P141" s="237"/>
      <c r="Q141" s="237"/>
      <c r="R141" s="237"/>
      <c r="S141" s="237"/>
      <c r="T141" s="238"/>
      <c r="AT141" s="239" t="s">
        <v>210</v>
      </c>
      <c r="AU141" s="239" t="s">
        <v>83</v>
      </c>
      <c r="AV141" s="14" t="s">
        <v>216</v>
      </c>
      <c r="AW141" s="14" t="s">
        <v>38</v>
      </c>
      <c r="AX141" s="14" t="s">
        <v>75</v>
      </c>
      <c r="AY141" s="239" t="s">
        <v>195</v>
      </c>
    </row>
    <row r="142" spans="2:51" s="12" customFormat="1">
      <c r="B142" s="207"/>
      <c r="C142" s="208"/>
      <c r="D142" s="205" t="s">
        <v>210</v>
      </c>
      <c r="E142" s="209" t="s">
        <v>22</v>
      </c>
      <c r="F142" s="210" t="s">
        <v>1319</v>
      </c>
      <c r="G142" s="208"/>
      <c r="H142" s="211" t="s">
        <v>22</v>
      </c>
      <c r="I142" s="212"/>
      <c r="J142" s="208"/>
      <c r="K142" s="208"/>
      <c r="L142" s="213"/>
      <c r="M142" s="214"/>
      <c r="N142" s="215"/>
      <c r="O142" s="215"/>
      <c r="P142" s="215"/>
      <c r="Q142" s="215"/>
      <c r="R142" s="215"/>
      <c r="S142" s="215"/>
      <c r="T142" s="216"/>
      <c r="AT142" s="217" t="s">
        <v>210</v>
      </c>
      <c r="AU142" s="217" t="s">
        <v>83</v>
      </c>
      <c r="AV142" s="12" t="s">
        <v>23</v>
      </c>
      <c r="AW142" s="12" t="s">
        <v>38</v>
      </c>
      <c r="AX142" s="12" t="s">
        <v>75</v>
      </c>
      <c r="AY142" s="217" t="s">
        <v>195</v>
      </c>
    </row>
    <row r="143" spans="2:51" s="13" customFormat="1">
      <c r="B143" s="218"/>
      <c r="C143" s="219"/>
      <c r="D143" s="205" t="s">
        <v>210</v>
      </c>
      <c r="E143" s="220" t="s">
        <v>22</v>
      </c>
      <c r="F143" s="221" t="s">
        <v>1320</v>
      </c>
      <c r="G143" s="219"/>
      <c r="H143" s="222">
        <v>6.7539999999999996</v>
      </c>
      <c r="I143" s="223"/>
      <c r="J143" s="219"/>
      <c r="K143" s="219"/>
      <c r="L143" s="224"/>
      <c r="M143" s="225"/>
      <c r="N143" s="226"/>
      <c r="O143" s="226"/>
      <c r="P143" s="226"/>
      <c r="Q143" s="226"/>
      <c r="R143" s="226"/>
      <c r="S143" s="226"/>
      <c r="T143" s="227"/>
      <c r="AT143" s="228" t="s">
        <v>210</v>
      </c>
      <c r="AU143" s="228" t="s">
        <v>83</v>
      </c>
      <c r="AV143" s="13" t="s">
        <v>83</v>
      </c>
      <c r="AW143" s="13" t="s">
        <v>38</v>
      </c>
      <c r="AX143" s="13" t="s">
        <v>75</v>
      </c>
      <c r="AY143" s="228" t="s">
        <v>195</v>
      </c>
    </row>
    <row r="144" spans="2:51" s="13" customFormat="1">
      <c r="B144" s="218"/>
      <c r="C144" s="219"/>
      <c r="D144" s="205" t="s">
        <v>210</v>
      </c>
      <c r="E144" s="220" t="s">
        <v>22</v>
      </c>
      <c r="F144" s="221" t="s">
        <v>1321</v>
      </c>
      <c r="G144" s="219"/>
      <c r="H144" s="222">
        <v>7.41</v>
      </c>
      <c r="I144" s="223"/>
      <c r="J144" s="219"/>
      <c r="K144" s="219"/>
      <c r="L144" s="224"/>
      <c r="M144" s="225"/>
      <c r="N144" s="226"/>
      <c r="O144" s="226"/>
      <c r="P144" s="226"/>
      <c r="Q144" s="226"/>
      <c r="R144" s="226"/>
      <c r="S144" s="226"/>
      <c r="T144" s="227"/>
      <c r="AT144" s="228" t="s">
        <v>210</v>
      </c>
      <c r="AU144" s="228" t="s">
        <v>83</v>
      </c>
      <c r="AV144" s="13" t="s">
        <v>83</v>
      </c>
      <c r="AW144" s="13" t="s">
        <v>38</v>
      </c>
      <c r="AX144" s="13" t="s">
        <v>75</v>
      </c>
      <c r="AY144" s="228" t="s">
        <v>195</v>
      </c>
    </row>
    <row r="145" spans="2:65" s="13" customFormat="1">
      <c r="B145" s="218"/>
      <c r="C145" s="219"/>
      <c r="D145" s="205" t="s">
        <v>210</v>
      </c>
      <c r="E145" s="220" t="s">
        <v>22</v>
      </c>
      <c r="F145" s="221" t="s">
        <v>1322</v>
      </c>
      <c r="G145" s="219"/>
      <c r="H145" s="222">
        <v>7.8410000000000002</v>
      </c>
      <c r="I145" s="223"/>
      <c r="J145" s="219"/>
      <c r="K145" s="219"/>
      <c r="L145" s="224"/>
      <c r="M145" s="225"/>
      <c r="N145" s="226"/>
      <c r="O145" s="226"/>
      <c r="P145" s="226"/>
      <c r="Q145" s="226"/>
      <c r="R145" s="226"/>
      <c r="S145" s="226"/>
      <c r="T145" s="227"/>
      <c r="AT145" s="228" t="s">
        <v>210</v>
      </c>
      <c r="AU145" s="228" t="s">
        <v>83</v>
      </c>
      <c r="AV145" s="13" t="s">
        <v>83</v>
      </c>
      <c r="AW145" s="13" t="s">
        <v>38</v>
      </c>
      <c r="AX145" s="13" t="s">
        <v>75</v>
      </c>
      <c r="AY145" s="228" t="s">
        <v>195</v>
      </c>
    </row>
    <row r="146" spans="2:65" s="13" customFormat="1">
      <c r="B146" s="218"/>
      <c r="C146" s="219"/>
      <c r="D146" s="205" t="s">
        <v>210</v>
      </c>
      <c r="E146" s="220" t="s">
        <v>22</v>
      </c>
      <c r="F146" s="221" t="s">
        <v>1323</v>
      </c>
      <c r="G146" s="219"/>
      <c r="H146" s="222">
        <v>23.989000000000001</v>
      </c>
      <c r="I146" s="223"/>
      <c r="J146" s="219"/>
      <c r="K146" s="219"/>
      <c r="L146" s="224"/>
      <c r="M146" s="225"/>
      <c r="N146" s="226"/>
      <c r="O146" s="226"/>
      <c r="P146" s="226"/>
      <c r="Q146" s="226"/>
      <c r="R146" s="226"/>
      <c r="S146" s="226"/>
      <c r="T146" s="227"/>
      <c r="AT146" s="228" t="s">
        <v>210</v>
      </c>
      <c r="AU146" s="228" t="s">
        <v>83</v>
      </c>
      <c r="AV146" s="13" t="s">
        <v>83</v>
      </c>
      <c r="AW146" s="13" t="s">
        <v>38</v>
      </c>
      <c r="AX146" s="13" t="s">
        <v>75</v>
      </c>
      <c r="AY146" s="228" t="s">
        <v>195</v>
      </c>
    </row>
    <row r="147" spans="2:65" s="14" customFormat="1">
      <c r="B147" s="229"/>
      <c r="C147" s="230"/>
      <c r="D147" s="205" t="s">
        <v>210</v>
      </c>
      <c r="E147" s="231" t="s">
        <v>22</v>
      </c>
      <c r="F147" s="232" t="s">
        <v>215</v>
      </c>
      <c r="G147" s="230"/>
      <c r="H147" s="233">
        <v>45.994</v>
      </c>
      <c r="I147" s="234"/>
      <c r="J147" s="230"/>
      <c r="K147" s="230"/>
      <c r="L147" s="235"/>
      <c r="M147" s="236"/>
      <c r="N147" s="237"/>
      <c r="O147" s="237"/>
      <c r="P147" s="237"/>
      <c r="Q147" s="237"/>
      <c r="R147" s="237"/>
      <c r="S147" s="237"/>
      <c r="T147" s="238"/>
      <c r="AT147" s="239" t="s">
        <v>210</v>
      </c>
      <c r="AU147" s="239" t="s">
        <v>83</v>
      </c>
      <c r="AV147" s="14" t="s">
        <v>216</v>
      </c>
      <c r="AW147" s="14" t="s">
        <v>38</v>
      </c>
      <c r="AX147" s="14" t="s">
        <v>75</v>
      </c>
      <c r="AY147" s="239" t="s">
        <v>195</v>
      </c>
    </row>
    <row r="148" spans="2:65" s="12" customFormat="1">
      <c r="B148" s="207"/>
      <c r="C148" s="208"/>
      <c r="D148" s="205" t="s">
        <v>210</v>
      </c>
      <c r="E148" s="209" t="s">
        <v>22</v>
      </c>
      <c r="F148" s="210" t="s">
        <v>1324</v>
      </c>
      <c r="G148" s="208"/>
      <c r="H148" s="211" t="s">
        <v>22</v>
      </c>
      <c r="I148" s="212"/>
      <c r="J148" s="208"/>
      <c r="K148" s="208"/>
      <c r="L148" s="213"/>
      <c r="M148" s="214"/>
      <c r="N148" s="215"/>
      <c r="O148" s="215"/>
      <c r="P148" s="215"/>
      <c r="Q148" s="215"/>
      <c r="R148" s="215"/>
      <c r="S148" s="215"/>
      <c r="T148" s="216"/>
      <c r="AT148" s="217" t="s">
        <v>210</v>
      </c>
      <c r="AU148" s="217" t="s">
        <v>83</v>
      </c>
      <c r="AV148" s="12" t="s">
        <v>23</v>
      </c>
      <c r="AW148" s="12" t="s">
        <v>38</v>
      </c>
      <c r="AX148" s="12" t="s">
        <v>75</v>
      </c>
      <c r="AY148" s="217" t="s">
        <v>195</v>
      </c>
    </row>
    <row r="149" spans="2:65" s="13" customFormat="1">
      <c r="B149" s="218"/>
      <c r="C149" s="219"/>
      <c r="D149" s="205" t="s">
        <v>210</v>
      </c>
      <c r="E149" s="220" t="s">
        <v>22</v>
      </c>
      <c r="F149" s="221" t="s">
        <v>1325</v>
      </c>
      <c r="G149" s="219"/>
      <c r="H149" s="222">
        <v>36.71</v>
      </c>
      <c r="I149" s="223"/>
      <c r="J149" s="219"/>
      <c r="K149" s="219"/>
      <c r="L149" s="224"/>
      <c r="M149" s="225"/>
      <c r="N149" s="226"/>
      <c r="O149" s="226"/>
      <c r="P149" s="226"/>
      <c r="Q149" s="226"/>
      <c r="R149" s="226"/>
      <c r="S149" s="226"/>
      <c r="T149" s="227"/>
      <c r="AT149" s="228" t="s">
        <v>210</v>
      </c>
      <c r="AU149" s="228" t="s">
        <v>83</v>
      </c>
      <c r="AV149" s="13" t="s">
        <v>83</v>
      </c>
      <c r="AW149" s="13" t="s">
        <v>38</v>
      </c>
      <c r="AX149" s="13" t="s">
        <v>75</v>
      </c>
      <c r="AY149" s="228" t="s">
        <v>195</v>
      </c>
    </row>
    <row r="150" spans="2:65" s="14" customFormat="1">
      <c r="B150" s="229"/>
      <c r="C150" s="230"/>
      <c r="D150" s="205" t="s">
        <v>210</v>
      </c>
      <c r="E150" s="231" t="s">
        <v>22</v>
      </c>
      <c r="F150" s="232" t="s">
        <v>215</v>
      </c>
      <c r="G150" s="230"/>
      <c r="H150" s="233">
        <v>36.71</v>
      </c>
      <c r="I150" s="234"/>
      <c r="J150" s="230"/>
      <c r="K150" s="230"/>
      <c r="L150" s="235"/>
      <c r="M150" s="236"/>
      <c r="N150" s="237"/>
      <c r="O150" s="237"/>
      <c r="P150" s="237"/>
      <c r="Q150" s="237"/>
      <c r="R150" s="237"/>
      <c r="S150" s="237"/>
      <c r="T150" s="238"/>
      <c r="AT150" s="239" t="s">
        <v>210</v>
      </c>
      <c r="AU150" s="239" t="s">
        <v>83</v>
      </c>
      <c r="AV150" s="14" t="s">
        <v>216</v>
      </c>
      <c r="AW150" s="14" t="s">
        <v>38</v>
      </c>
      <c r="AX150" s="14" t="s">
        <v>75</v>
      </c>
      <c r="AY150" s="239" t="s">
        <v>195</v>
      </c>
    </row>
    <row r="151" spans="2:65" s="15" customFormat="1">
      <c r="B151" s="240"/>
      <c r="C151" s="241"/>
      <c r="D151" s="251" t="s">
        <v>210</v>
      </c>
      <c r="E151" s="252" t="s">
        <v>22</v>
      </c>
      <c r="F151" s="253" t="s">
        <v>217</v>
      </c>
      <c r="G151" s="241"/>
      <c r="H151" s="254">
        <v>211.994</v>
      </c>
      <c r="I151" s="245"/>
      <c r="J151" s="241"/>
      <c r="K151" s="241"/>
      <c r="L151" s="246"/>
      <c r="M151" s="247"/>
      <c r="N151" s="248"/>
      <c r="O151" s="248"/>
      <c r="P151" s="248"/>
      <c r="Q151" s="248"/>
      <c r="R151" s="248"/>
      <c r="S151" s="248"/>
      <c r="T151" s="249"/>
      <c r="AT151" s="250" t="s">
        <v>210</v>
      </c>
      <c r="AU151" s="250" t="s">
        <v>83</v>
      </c>
      <c r="AV151" s="15" t="s">
        <v>202</v>
      </c>
      <c r="AW151" s="15" t="s">
        <v>38</v>
      </c>
      <c r="AX151" s="15" t="s">
        <v>23</v>
      </c>
      <c r="AY151" s="250" t="s">
        <v>195</v>
      </c>
    </row>
    <row r="152" spans="2:65" s="1" customFormat="1" ht="28.8" customHeight="1">
      <c r="B152" s="36"/>
      <c r="C152" s="193" t="s">
        <v>216</v>
      </c>
      <c r="D152" s="193" t="s">
        <v>198</v>
      </c>
      <c r="E152" s="194" t="s">
        <v>301</v>
      </c>
      <c r="F152" s="195" t="s">
        <v>302</v>
      </c>
      <c r="G152" s="196" t="s">
        <v>231</v>
      </c>
      <c r="H152" s="197">
        <v>27.231999999999999</v>
      </c>
      <c r="I152" s="198"/>
      <c r="J152" s="199">
        <f>ROUND(I152*H152,2)</f>
        <v>0</v>
      </c>
      <c r="K152" s="195" t="s">
        <v>223</v>
      </c>
      <c r="L152" s="56"/>
      <c r="M152" s="200" t="s">
        <v>22</v>
      </c>
      <c r="N152" s="201" t="s">
        <v>46</v>
      </c>
      <c r="O152" s="37"/>
      <c r="P152" s="202">
        <f>O152*H152</f>
        <v>0</v>
      </c>
      <c r="Q152" s="202">
        <v>0</v>
      </c>
      <c r="R152" s="202">
        <f>Q152*H152</f>
        <v>0</v>
      </c>
      <c r="S152" s="202">
        <v>0</v>
      </c>
      <c r="T152" s="203">
        <f>S152*H152</f>
        <v>0</v>
      </c>
      <c r="AR152" s="19" t="s">
        <v>202</v>
      </c>
      <c r="AT152" s="19" t="s">
        <v>198</v>
      </c>
      <c r="AU152" s="19" t="s">
        <v>83</v>
      </c>
      <c r="AY152" s="19" t="s">
        <v>195</v>
      </c>
      <c r="BE152" s="204">
        <f>IF(N152="základní",J152,0)</f>
        <v>0</v>
      </c>
      <c r="BF152" s="204">
        <f>IF(N152="snížená",J152,0)</f>
        <v>0</v>
      </c>
      <c r="BG152" s="204">
        <f>IF(N152="zákl. přenesená",J152,0)</f>
        <v>0</v>
      </c>
      <c r="BH152" s="204">
        <f>IF(N152="sníž. přenesená",J152,0)</f>
        <v>0</v>
      </c>
      <c r="BI152" s="204">
        <f>IF(N152="nulová",J152,0)</f>
        <v>0</v>
      </c>
      <c r="BJ152" s="19" t="s">
        <v>23</v>
      </c>
      <c r="BK152" s="204">
        <f>ROUND(I152*H152,2)</f>
        <v>0</v>
      </c>
      <c r="BL152" s="19" t="s">
        <v>202</v>
      </c>
      <c r="BM152" s="19" t="s">
        <v>1326</v>
      </c>
    </row>
    <row r="153" spans="2:65" s="1" customFormat="1" ht="192">
      <c r="B153" s="36"/>
      <c r="C153" s="58"/>
      <c r="D153" s="205" t="s">
        <v>225</v>
      </c>
      <c r="E153" s="58"/>
      <c r="F153" s="206" t="s">
        <v>304</v>
      </c>
      <c r="G153" s="58"/>
      <c r="H153" s="58"/>
      <c r="I153" s="163"/>
      <c r="J153" s="58"/>
      <c r="K153" s="58"/>
      <c r="L153" s="56"/>
      <c r="M153" s="73"/>
      <c r="N153" s="37"/>
      <c r="O153" s="37"/>
      <c r="P153" s="37"/>
      <c r="Q153" s="37"/>
      <c r="R153" s="37"/>
      <c r="S153" s="37"/>
      <c r="T153" s="74"/>
      <c r="AT153" s="19" t="s">
        <v>225</v>
      </c>
      <c r="AU153" s="19" t="s">
        <v>83</v>
      </c>
    </row>
    <row r="154" spans="2:65" s="12" customFormat="1" ht="24">
      <c r="B154" s="207"/>
      <c r="C154" s="208"/>
      <c r="D154" s="205" t="s">
        <v>210</v>
      </c>
      <c r="E154" s="209" t="s">
        <v>22</v>
      </c>
      <c r="F154" s="210" t="s">
        <v>1327</v>
      </c>
      <c r="G154" s="208"/>
      <c r="H154" s="211" t="s">
        <v>22</v>
      </c>
      <c r="I154" s="212"/>
      <c r="J154" s="208"/>
      <c r="K154" s="208"/>
      <c r="L154" s="213"/>
      <c r="M154" s="214"/>
      <c r="N154" s="215"/>
      <c r="O154" s="215"/>
      <c r="P154" s="215"/>
      <c r="Q154" s="215"/>
      <c r="R154" s="215"/>
      <c r="S154" s="215"/>
      <c r="T154" s="216"/>
      <c r="AT154" s="217" t="s">
        <v>210</v>
      </c>
      <c r="AU154" s="217" t="s">
        <v>83</v>
      </c>
      <c r="AV154" s="12" t="s">
        <v>23</v>
      </c>
      <c r="AW154" s="12" t="s">
        <v>38</v>
      </c>
      <c r="AX154" s="12" t="s">
        <v>75</v>
      </c>
      <c r="AY154" s="217" t="s">
        <v>195</v>
      </c>
    </row>
    <row r="155" spans="2:65" s="12" customFormat="1">
      <c r="B155" s="207"/>
      <c r="C155" s="208"/>
      <c r="D155" s="205" t="s">
        <v>210</v>
      </c>
      <c r="E155" s="209" t="s">
        <v>22</v>
      </c>
      <c r="F155" s="210" t="s">
        <v>1328</v>
      </c>
      <c r="G155" s="208"/>
      <c r="H155" s="211" t="s">
        <v>22</v>
      </c>
      <c r="I155" s="212"/>
      <c r="J155" s="208"/>
      <c r="K155" s="208"/>
      <c r="L155" s="213"/>
      <c r="M155" s="214"/>
      <c r="N155" s="215"/>
      <c r="O155" s="215"/>
      <c r="P155" s="215"/>
      <c r="Q155" s="215"/>
      <c r="R155" s="215"/>
      <c r="S155" s="215"/>
      <c r="T155" s="216"/>
      <c r="AT155" s="217" t="s">
        <v>210</v>
      </c>
      <c r="AU155" s="217" t="s">
        <v>83</v>
      </c>
      <c r="AV155" s="12" t="s">
        <v>23</v>
      </c>
      <c r="AW155" s="12" t="s">
        <v>38</v>
      </c>
      <c r="AX155" s="12" t="s">
        <v>75</v>
      </c>
      <c r="AY155" s="217" t="s">
        <v>195</v>
      </c>
    </row>
    <row r="156" spans="2:65" s="13" customFormat="1">
      <c r="B156" s="218"/>
      <c r="C156" s="219"/>
      <c r="D156" s="205" t="s">
        <v>210</v>
      </c>
      <c r="E156" s="220" t="s">
        <v>22</v>
      </c>
      <c r="F156" s="221" t="s">
        <v>1329</v>
      </c>
      <c r="G156" s="219"/>
      <c r="H156" s="222">
        <v>1.3440000000000001</v>
      </c>
      <c r="I156" s="223"/>
      <c r="J156" s="219"/>
      <c r="K156" s="219"/>
      <c r="L156" s="224"/>
      <c r="M156" s="225"/>
      <c r="N156" s="226"/>
      <c r="O156" s="226"/>
      <c r="P156" s="226"/>
      <c r="Q156" s="226"/>
      <c r="R156" s="226"/>
      <c r="S156" s="226"/>
      <c r="T156" s="227"/>
      <c r="AT156" s="228" t="s">
        <v>210</v>
      </c>
      <c r="AU156" s="228" t="s">
        <v>83</v>
      </c>
      <c r="AV156" s="13" t="s">
        <v>83</v>
      </c>
      <c r="AW156" s="13" t="s">
        <v>38</v>
      </c>
      <c r="AX156" s="13" t="s">
        <v>75</v>
      </c>
      <c r="AY156" s="228" t="s">
        <v>195</v>
      </c>
    </row>
    <row r="157" spans="2:65" s="13" customFormat="1">
      <c r="B157" s="218"/>
      <c r="C157" s="219"/>
      <c r="D157" s="205" t="s">
        <v>210</v>
      </c>
      <c r="E157" s="220" t="s">
        <v>22</v>
      </c>
      <c r="F157" s="221" t="s">
        <v>1330</v>
      </c>
      <c r="G157" s="219"/>
      <c r="H157" s="222">
        <v>1.3440000000000001</v>
      </c>
      <c r="I157" s="223"/>
      <c r="J157" s="219"/>
      <c r="K157" s="219"/>
      <c r="L157" s="224"/>
      <c r="M157" s="225"/>
      <c r="N157" s="226"/>
      <c r="O157" s="226"/>
      <c r="P157" s="226"/>
      <c r="Q157" s="226"/>
      <c r="R157" s="226"/>
      <c r="S157" s="226"/>
      <c r="T157" s="227"/>
      <c r="AT157" s="228" t="s">
        <v>210</v>
      </c>
      <c r="AU157" s="228" t="s">
        <v>83</v>
      </c>
      <c r="AV157" s="13" t="s">
        <v>83</v>
      </c>
      <c r="AW157" s="13" t="s">
        <v>38</v>
      </c>
      <c r="AX157" s="13" t="s">
        <v>75</v>
      </c>
      <c r="AY157" s="228" t="s">
        <v>195</v>
      </c>
    </row>
    <row r="158" spans="2:65" s="13" customFormat="1">
      <c r="B158" s="218"/>
      <c r="C158" s="219"/>
      <c r="D158" s="205" t="s">
        <v>210</v>
      </c>
      <c r="E158" s="220" t="s">
        <v>22</v>
      </c>
      <c r="F158" s="221" t="s">
        <v>1331</v>
      </c>
      <c r="G158" s="219"/>
      <c r="H158" s="222">
        <v>1.792</v>
      </c>
      <c r="I158" s="223"/>
      <c r="J158" s="219"/>
      <c r="K158" s="219"/>
      <c r="L158" s="224"/>
      <c r="M158" s="225"/>
      <c r="N158" s="226"/>
      <c r="O158" s="226"/>
      <c r="P158" s="226"/>
      <c r="Q158" s="226"/>
      <c r="R158" s="226"/>
      <c r="S158" s="226"/>
      <c r="T158" s="227"/>
      <c r="AT158" s="228" t="s">
        <v>210</v>
      </c>
      <c r="AU158" s="228" t="s">
        <v>83</v>
      </c>
      <c r="AV158" s="13" t="s">
        <v>83</v>
      </c>
      <c r="AW158" s="13" t="s">
        <v>38</v>
      </c>
      <c r="AX158" s="13" t="s">
        <v>75</v>
      </c>
      <c r="AY158" s="228" t="s">
        <v>195</v>
      </c>
    </row>
    <row r="159" spans="2:65" s="13" customFormat="1">
      <c r="B159" s="218"/>
      <c r="C159" s="219"/>
      <c r="D159" s="205" t="s">
        <v>210</v>
      </c>
      <c r="E159" s="220" t="s">
        <v>22</v>
      </c>
      <c r="F159" s="221" t="s">
        <v>1332</v>
      </c>
      <c r="G159" s="219"/>
      <c r="H159" s="222">
        <v>1.3440000000000001</v>
      </c>
      <c r="I159" s="223"/>
      <c r="J159" s="219"/>
      <c r="K159" s="219"/>
      <c r="L159" s="224"/>
      <c r="M159" s="225"/>
      <c r="N159" s="226"/>
      <c r="O159" s="226"/>
      <c r="P159" s="226"/>
      <c r="Q159" s="226"/>
      <c r="R159" s="226"/>
      <c r="S159" s="226"/>
      <c r="T159" s="227"/>
      <c r="AT159" s="228" t="s">
        <v>210</v>
      </c>
      <c r="AU159" s="228" t="s">
        <v>83</v>
      </c>
      <c r="AV159" s="13" t="s">
        <v>83</v>
      </c>
      <c r="AW159" s="13" t="s">
        <v>38</v>
      </c>
      <c r="AX159" s="13" t="s">
        <v>75</v>
      </c>
      <c r="AY159" s="228" t="s">
        <v>195</v>
      </c>
    </row>
    <row r="160" spans="2:65" s="13" customFormat="1">
      <c r="B160" s="218"/>
      <c r="C160" s="219"/>
      <c r="D160" s="205" t="s">
        <v>210</v>
      </c>
      <c r="E160" s="220" t="s">
        <v>22</v>
      </c>
      <c r="F160" s="221" t="s">
        <v>1333</v>
      </c>
      <c r="G160" s="219"/>
      <c r="H160" s="222">
        <v>1.3440000000000001</v>
      </c>
      <c r="I160" s="223"/>
      <c r="J160" s="219"/>
      <c r="K160" s="219"/>
      <c r="L160" s="224"/>
      <c r="M160" s="225"/>
      <c r="N160" s="226"/>
      <c r="O160" s="226"/>
      <c r="P160" s="226"/>
      <c r="Q160" s="226"/>
      <c r="R160" s="226"/>
      <c r="S160" s="226"/>
      <c r="T160" s="227"/>
      <c r="AT160" s="228" t="s">
        <v>210</v>
      </c>
      <c r="AU160" s="228" t="s">
        <v>83</v>
      </c>
      <c r="AV160" s="13" t="s">
        <v>83</v>
      </c>
      <c r="AW160" s="13" t="s">
        <v>38</v>
      </c>
      <c r="AX160" s="13" t="s">
        <v>75</v>
      </c>
      <c r="AY160" s="228" t="s">
        <v>195</v>
      </c>
    </row>
    <row r="161" spans="2:51" s="13" customFormat="1">
      <c r="B161" s="218"/>
      <c r="C161" s="219"/>
      <c r="D161" s="205" t="s">
        <v>210</v>
      </c>
      <c r="E161" s="220" t="s">
        <v>22</v>
      </c>
      <c r="F161" s="221" t="s">
        <v>1334</v>
      </c>
      <c r="G161" s="219"/>
      <c r="H161" s="222">
        <v>1.3440000000000001</v>
      </c>
      <c r="I161" s="223"/>
      <c r="J161" s="219"/>
      <c r="K161" s="219"/>
      <c r="L161" s="224"/>
      <c r="M161" s="225"/>
      <c r="N161" s="226"/>
      <c r="O161" s="226"/>
      <c r="P161" s="226"/>
      <c r="Q161" s="226"/>
      <c r="R161" s="226"/>
      <c r="S161" s="226"/>
      <c r="T161" s="227"/>
      <c r="AT161" s="228" t="s">
        <v>210</v>
      </c>
      <c r="AU161" s="228" t="s">
        <v>83</v>
      </c>
      <c r="AV161" s="13" t="s">
        <v>83</v>
      </c>
      <c r="AW161" s="13" t="s">
        <v>38</v>
      </c>
      <c r="AX161" s="13" t="s">
        <v>75</v>
      </c>
      <c r="AY161" s="228" t="s">
        <v>195</v>
      </c>
    </row>
    <row r="162" spans="2:51" s="13" customFormat="1">
      <c r="B162" s="218"/>
      <c r="C162" s="219"/>
      <c r="D162" s="205" t="s">
        <v>210</v>
      </c>
      <c r="E162" s="220" t="s">
        <v>22</v>
      </c>
      <c r="F162" s="221" t="s">
        <v>1335</v>
      </c>
      <c r="G162" s="219"/>
      <c r="H162" s="222">
        <v>1.3440000000000001</v>
      </c>
      <c r="I162" s="223"/>
      <c r="J162" s="219"/>
      <c r="K162" s="219"/>
      <c r="L162" s="224"/>
      <c r="M162" s="225"/>
      <c r="N162" s="226"/>
      <c r="O162" s="226"/>
      <c r="P162" s="226"/>
      <c r="Q162" s="226"/>
      <c r="R162" s="226"/>
      <c r="S162" s="226"/>
      <c r="T162" s="227"/>
      <c r="AT162" s="228" t="s">
        <v>210</v>
      </c>
      <c r="AU162" s="228" t="s">
        <v>83</v>
      </c>
      <c r="AV162" s="13" t="s">
        <v>83</v>
      </c>
      <c r="AW162" s="13" t="s">
        <v>38</v>
      </c>
      <c r="AX162" s="13" t="s">
        <v>75</v>
      </c>
      <c r="AY162" s="228" t="s">
        <v>195</v>
      </c>
    </row>
    <row r="163" spans="2:51" s="14" customFormat="1">
      <c r="B163" s="229"/>
      <c r="C163" s="230"/>
      <c r="D163" s="205" t="s">
        <v>210</v>
      </c>
      <c r="E163" s="231" t="s">
        <v>22</v>
      </c>
      <c r="F163" s="232" t="s">
        <v>215</v>
      </c>
      <c r="G163" s="230"/>
      <c r="H163" s="233">
        <v>9.8559999999999999</v>
      </c>
      <c r="I163" s="234"/>
      <c r="J163" s="230"/>
      <c r="K163" s="230"/>
      <c r="L163" s="235"/>
      <c r="M163" s="236"/>
      <c r="N163" s="237"/>
      <c r="O163" s="237"/>
      <c r="P163" s="237"/>
      <c r="Q163" s="237"/>
      <c r="R163" s="237"/>
      <c r="S163" s="237"/>
      <c r="T163" s="238"/>
      <c r="AT163" s="239" t="s">
        <v>210</v>
      </c>
      <c r="AU163" s="239" t="s">
        <v>83</v>
      </c>
      <c r="AV163" s="14" t="s">
        <v>216</v>
      </c>
      <c r="AW163" s="14" t="s">
        <v>38</v>
      </c>
      <c r="AX163" s="14" t="s">
        <v>75</v>
      </c>
      <c r="AY163" s="239" t="s">
        <v>195</v>
      </c>
    </row>
    <row r="164" spans="2:51" s="12" customFormat="1">
      <c r="B164" s="207"/>
      <c r="C164" s="208"/>
      <c r="D164" s="205" t="s">
        <v>210</v>
      </c>
      <c r="E164" s="209" t="s">
        <v>22</v>
      </c>
      <c r="F164" s="210" t="s">
        <v>1319</v>
      </c>
      <c r="G164" s="208"/>
      <c r="H164" s="211" t="s">
        <v>22</v>
      </c>
      <c r="I164" s="212"/>
      <c r="J164" s="208"/>
      <c r="K164" s="208"/>
      <c r="L164" s="213"/>
      <c r="M164" s="214"/>
      <c r="N164" s="215"/>
      <c r="O164" s="215"/>
      <c r="P164" s="215"/>
      <c r="Q164" s="215"/>
      <c r="R164" s="215"/>
      <c r="S164" s="215"/>
      <c r="T164" s="216"/>
      <c r="AT164" s="217" t="s">
        <v>210</v>
      </c>
      <c r="AU164" s="217" t="s">
        <v>83</v>
      </c>
      <c r="AV164" s="12" t="s">
        <v>23</v>
      </c>
      <c r="AW164" s="12" t="s">
        <v>38</v>
      </c>
      <c r="AX164" s="12" t="s">
        <v>75</v>
      </c>
      <c r="AY164" s="217" t="s">
        <v>195</v>
      </c>
    </row>
    <row r="165" spans="2:51" s="13" customFormat="1">
      <c r="B165" s="218"/>
      <c r="C165" s="219"/>
      <c r="D165" s="205" t="s">
        <v>210</v>
      </c>
      <c r="E165" s="220" t="s">
        <v>22</v>
      </c>
      <c r="F165" s="221" t="s">
        <v>1336</v>
      </c>
      <c r="G165" s="219"/>
      <c r="H165" s="222">
        <v>1.3440000000000001</v>
      </c>
      <c r="I165" s="223"/>
      <c r="J165" s="219"/>
      <c r="K165" s="219"/>
      <c r="L165" s="224"/>
      <c r="M165" s="225"/>
      <c r="N165" s="226"/>
      <c r="O165" s="226"/>
      <c r="P165" s="226"/>
      <c r="Q165" s="226"/>
      <c r="R165" s="226"/>
      <c r="S165" s="226"/>
      <c r="T165" s="227"/>
      <c r="AT165" s="228" t="s">
        <v>210</v>
      </c>
      <c r="AU165" s="228" t="s">
        <v>83</v>
      </c>
      <c r="AV165" s="13" t="s">
        <v>83</v>
      </c>
      <c r="AW165" s="13" t="s">
        <v>38</v>
      </c>
      <c r="AX165" s="13" t="s">
        <v>75</v>
      </c>
      <c r="AY165" s="228" t="s">
        <v>195</v>
      </c>
    </row>
    <row r="166" spans="2:51" s="13" customFormat="1">
      <c r="B166" s="218"/>
      <c r="C166" s="219"/>
      <c r="D166" s="205" t="s">
        <v>210</v>
      </c>
      <c r="E166" s="220" t="s">
        <v>22</v>
      </c>
      <c r="F166" s="221" t="s">
        <v>1337</v>
      </c>
      <c r="G166" s="219"/>
      <c r="H166" s="222">
        <v>1.3440000000000001</v>
      </c>
      <c r="I166" s="223"/>
      <c r="J166" s="219"/>
      <c r="K166" s="219"/>
      <c r="L166" s="224"/>
      <c r="M166" s="225"/>
      <c r="N166" s="226"/>
      <c r="O166" s="226"/>
      <c r="P166" s="226"/>
      <c r="Q166" s="226"/>
      <c r="R166" s="226"/>
      <c r="S166" s="226"/>
      <c r="T166" s="227"/>
      <c r="AT166" s="228" t="s">
        <v>210</v>
      </c>
      <c r="AU166" s="228" t="s">
        <v>83</v>
      </c>
      <c r="AV166" s="13" t="s">
        <v>83</v>
      </c>
      <c r="AW166" s="13" t="s">
        <v>38</v>
      </c>
      <c r="AX166" s="13" t="s">
        <v>75</v>
      </c>
      <c r="AY166" s="228" t="s">
        <v>195</v>
      </c>
    </row>
    <row r="167" spans="2:51" s="13" customFormat="1">
      <c r="B167" s="218"/>
      <c r="C167" s="219"/>
      <c r="D167" s="205" t="s">
        <v>210</v>
      </c>
      <c r="E167" s="220" t="s">
        <v>22</v>
      </c>
      <c r="F167" s="221" t="s">
        <v>1338</v>
      </c>
      <c r="G167" s="219"/>
      <c r="H167" s="222">
        <v>1.3440000000000001</v>
      </c>
      <c r="I167" s="223"/>
      <c r="J167" s="219"/>
      <c r="K167" s="219"/>
      <c r="L167" s="224"/>
      <c r="M167" s="225"/>
      <c r="N167" s="226"/>
      <c r="O167" s="226"/>
      <c r="P167" s="226"/>
      <c r="Q167" s="226"/>
      <c r="R167" s="226"/>
      <c r="S167" s="226"/>
      <c r="T167" s="227"/>
      <c r="AT167" s="228" t="s">
        <v>210</v>
      </c>
      <c r="AU167" s="228" t="s">
        <v>83</v>
      </c>
      <c r="AV167" s="13" t="s">
        <v>83</v>
      </c>
      <c r="AW167" s="13" t="s">
        <v>38</v>
      </c>
      <c r="AX167" s="13" t="s">
        <v>75</v>
      </c>
      <c r="AY167" s="228" t="s">
        <v>195</v>
      </c>
    </row>
    <row r="168" spans="2:51" s="13" customFormat="1">
      <c r="B168" s="218"/>
      <c r="C168" s="219"/>
      <c r="D168" s="205" t="s">
        <v>210</v>
      </c>
      <c r="E168" s="220" t="s">
        <v>22</v>
      </c>
      <c r="F168" s="221" t="s">
        <v>1339</v>
      </c>
      <c r="G168" s="219"/>
      <c r="H168" s="222">
        <v>1.3440000000000001</v>
      </c>
      <c r="I168" s="223"/>
      <c r="J168" s="219"/>
      <c r="K168" s="219"/>
      <c r="L168" s="224"/>
      <c r="M168" s="225"/>
      <c r="N168" s="226"/>
      <c r="O168" s="226"/>
      <c r="P168" s="226"/>
      <c r="Q168" s="226"/>
      <c r="R168" s="226"/>
      <c r="S168" s="226"/>
      <c r="T168" s="227"/>
      <c r="AT168" s="228" t="s">
        <v>210</v>
      </c>
      <c r="AU168" s="228" t="s">
        <v>83</v>
      </c>
      <c r="AV168" s="13" t="s">
        <v>83</v>
      </c>
      <c r="AW168" s="13" t="s">
        <v>38</v>
      </c>
      <c r="AX168" s="13" t="s">
        <v>75</v>
      </c>
      <c r="AY168" s="228" t="s">
        <v>195</v>
      </c>
    </row>
    <row r="169" spans="2:51" s="13" customFormat="1">
      <c r="B169" s="218"/>
      <c r="C169" s="219"/>
      <c r="D169" s="205" t="s">
        <v>210</v>
      </c>
      <c r="E169" s="220" t="s">
        <v>22</v>
      </c>
      <c r="F169" s="221" t="s">
        <v>1340</v>
      </c>
      <c r="G169" s="219"/>
      <c r="H169" s="222">
        <v>1.3440000000000001</v>
      </c>
      <c r="I169" s="223"/>
      <c r="J169" s="219"/>
      <c r="K169" s="219"/>
      <c r="L169" s="224"/>
      <c r="M169" s="225"/>
      <c r="N169" s="226"/>
      <c r="O169" s="226"/>
      <c r="P169" s="226"/>
      <c r="Q169" s="226"/>
      <c r="R169" s="226"/>
      <c r="S169" s="226"/>
      <c r="T169" s="227"/>
      <c r="AT169" s="228" t="s">
        <v>210</v>
      </c>
      <c r="AU169" s="228" t="s">
        <v>83</v>
      </c>
      <c r="AV169" s="13" t="s">
        <v>83</v>
      </c>
      <c r="AW169" s="13" t="s">
        <v>38</v>
      </c>
      <c r="AX169" s="13" t="s">
        <v>75</v>
      </c>
      <c r="AY169" s="228" t="s">
        <v>195</v>
      </c>
    </row>
    <row r="170" spans="2:51" s="13" customFormat="1">
      <c r="B170" s="218"/>
      <c r="C170" s="219"/>
      <c r="D170" s="205" t="s">
        <v>210</v>
      </c>
      <c r="E170" s="220" t="s">
        <v>22</v>
      </c>
      <c r="F170" s="221" t="s">
        <v>1341</v>
      </c>
      <c r="G170" s="219"/>
      <c r="H170" s="222">
        <v>1.3440000000000001</v>
      </c>
      <c r="I170" s="223"/>
      <c r="J170" s="219"/>
      <c r="K170" s="219"/>
      <c r="L170" s="224"/>
      <c r="M170" s="225"/>
      <c r="N170" s="226"/>
      <c r="O170" s="226"/>
      <c r="P170" s="226"/>
      <c r="Q170" s="226"/>
      <c r="R170" s="226"/>
      <c r="S170" s="226"/>
      <c r="T170" s="227"/>
      <c r="AT170" s="228" t="s">
        <v>210</v>
      </c>
      <c r="AU170" s="228" t="s">
        <v>83</v>
      </c>
      <c r="AV170" s="13" t="s">
        <v>83</v>
      </c>
      <c r="AW170" s="13" t="s">
        <v>38</v>
      </c>
      <c r="AX170" s="13" t="s">
        <v>75</v>
      </c>
      <c r="AY170" s="228" t="s">
        <v>195</v>
      </c>
    </row>
    <row r="171" spans="2:51" s="13" customFormat="1">
      <c r="B171" s="218"/>
      <c r="C171" s="219"/>
      <c r="D171" s="205" t="s">
        <v>210</v>
      </c>
      <c r="E171" s="220" t="s">
        <v>22</v>
      </c>
      <c r="F171" s="221" t="s">
        <v>1342</v>
      </c>
      <c r="G171" s="219"/>
      <c r="H171" s="222">
        <v>1.3440000000000001</v>
      </c>
      <c r="I171" s="223"/>
      <c r="J171" s="219"/>
      <c r="K171" s="219"/>
      <c r="L171" s="224"/>
      <c r="M171" s="225"/>
      <c r="N171" s="226"/>
      <c r="O171" s="226"/>
      <c r="P171" s="226"/>
      <c r="Q171" s="226"/>
      <c r="R171" s="226"/>
      <c r="S171" s="226"/>
      <c r="T171" s="227"/>
      <c r="AT171" s="228" t="s">
        <v>210</v>
      </c>
      <c r="AU171" s="228" t="s">
        <v>83</v>
      </c>
      <c r="AV171" s="13" t="s">
        <v>83</v>
      </c>
      <c r="AW171" s="13" t="s">
        <v>38</v>
      </c>
      <c r="AX171" s="13" t="s">
        <v>75</v>
      </c>
      <c r="AY171" s="228" t="s">
        <v>195</v>
      </c>
    </row>
    <row r="172" spans="2:51" s="14" customFormat="1">
      <c r="B172" s="229"/>
      <c r="C172" s="230"/>
      <c r="D172" s="205" t="s">
        <v>210</v>
      </c>
      <c r="E172" s="231" t="s">
        <v>22</v>
      </c>
      <c r="F172" s="232" t="s">
        <v>215</v>
      </c>
      <c r="G172" s="230"/>
      <c r="H172" s="233">
        <v>9.4079999999999995</v>
      </c>
      <c r="I172" s="234"/>
      <c r="J172" s="230"/>
      <c r="K172" s="230"/>
      <c r="L172" s="235"/>
      <c r="M172" s="236"/>
      <c r="N172" s="237"/>
      <c r="O172" s="237"/>
      <c r="P172" s="237"/>
      <c r="Q172" s="237"/>
      <c r="R172" s="237"/>
      <c r="S172" s="237"/>
      <c r="T172" s="238"/>
      <c r="AT172" s="239" t="s">
        <v>210</v>
      </c>
      <c r="AU172" s="239" t="s">
        <v>83</v>
      </c>
      <c r="AV172" s="14" t="s">
        <v>216</v>
      </c>
      <c r="AW172" s="14" t="s">
        <v>38</v>
      </c>
      <c r="AX172" s="14" t="s">
        <v>75</v>
      </c>
      <c r="AY172" s="239" t="s">
        <v>195</v>
      </c>
    </row>
    <row r="173" spans="2:51" s="12" customFormat="1" ht="24">
      <c r="B173" s="207"/>
      <c r="C173" s="208"/>
      <c r="D173" s="205" t="s">
        <v>210</v>
      </c>
      <c r="E173" s="209" t="s">
        <v>22</v>
      </c>
      <c r="F173" s="210" t="s">
        <v>1343</v>
      </c>
      <c r="G173" s="208"/>
      <c r="H173" s="211" t="s">
        <v>22</v>
      </c>
      <c r="I173" s="212"/>
      <c r="J173" s="208"/>
      <c r="K173" s="208"/>
      <c r="L173" s="213"/>
      <c r="M173" s="214"/>
      <c r="N173" s="215"/>
      <c r="O173" s="215"/>
      <c r="P173" s="215"/>
      <c r="Q173" s="215"/>
      <c r="R173" s="215"/>
      <c r="S173" s="215"/>
      <c r="T173" s="216"/>
      <c r="AT173" s="217" t="s">
        <v>210</v>
      </c>
      <c r="AU173" s="217" t="s">
        <v>83</v>
      </c>
      <c r="AV173" s="12" t="s">
        <v>23</v>
      </c>
      <c r="AW173" s="12" t="s">
        <v>38</v>
      </c>
      <c r="AX173" s="12" t="s">
        <v>75</v>
      </c>
      <c r="AY173" s="217" t="s">
        <v>195</v>
      </c>
    </row>
    <row r="174" spans="2:51" s="13" customFormat="1">
      <c r="B174" s="218"/>
      <c r="C174" s="219"/>
      <c r="D174" s="205" t="s">
        <v>210</v>
      </c>
      <c r="E174" s="220" t="s">
        <v>22</v>
      </c>
      <c r="F174" s="221" t="s">
        <v>1344</v>
      </c>
      <c r="G174" s="219"/>
      <c r="H174" s="222">
        <v>0.84</v>
      </c>
      <c r="I174" s="223"/>
      <c r="J174" s="219"/>
      <c r="K174" s="219"/>
      <c r="L174" s="224"/>
      <c r="M174" s="225"/>
      <c r="N174" s="226"/>
      <c r="O174" s="226"/>
      <c r="P174" s="226"/>
      <c r="Q174" s="226"/>
      <c r="R174" s="226"/>
      <c r="S174" s="226"/>
      <c r="T174" s="227"/>
      <c r="AT174" s="228" t="s">
        <v>210</v>
      </c>
      <c r="AU174" s="228" t="s">
        <v>83</v>
      </c>
      <c r="AV174" s="13" t="s">
        <v>83</v>
      </c>
      <c r="AW174" s="13" t="s">
        <v>38</v>
      </c>
      <c r="AX174" s="13" t="s">
        <v>75</v>
      </c>
      <c r="AY174" s="228" t="s">
        <v>195</v>
      </c>
    </row>
    <row r="175" spans="2:51" s="13" customFormat="1">
      <c r="B175" s="218"/>
      <c r="C175" s="219"/>
      <c r="D175" s="205" t="s">
        <v>210</v>
      </c>
      <c r="E175" s="220" t="s">
        <v>22</v>
      </c>
      <c r="F175" s="221" t="s">
        <v>1345</v>
      </c>
      <c r="G175" s="219"/>
      <c r="H175" s="222">
        <v>0.84</v>
      </c>
      <c r="I175" s="223"/>
      <c r="J175" s="219"/>
      <c r="K175" s="219"/>
      <c r="L175" s="224"/>
      <c r="M175" s="225"/>
      <c r="N175" s="226"/>
      <c r="O175" s="226"/>
      <c r="P175" s="226"/>
      <c r="Q175" s="226"/>
      <c r="R175" s="226"/>
      <c r="S175" s="226"/>
      <c r="T175" s="227"/>
      <c r="AT175" s="228" t="s">
        <v>210</v>
      </c>
      <c r="AU175" s="228" t="s">
        <v>83</v>
      </c>
      <c r="AV175" s="13" t="s">
        <v>83</v>
      </c>
      <c r="AW175" s="13" t="s">
        <v>38</v>
      </c>
      <c r="AX175" s="13" t="s">
        <v>75</v>
      </c>
      <c r="AY175" s="228" t="s">
        <v>195</v>
      </c>
    </row>
    <row r="176" spans="2:51" s="13" customFormat="1">
      <c r="B176" s="218"/>
      <c r="C176" s="219"/>
      <c r="D176" s="205" t="s">
        <v>210</v>
      </c>
      <c r="E176" s="220" t="s">
        <v>22</v>
      </c>
      <c r="F176" s="221" t="s">
        <v>1346</v>
      </c>
      <c r="G176" s="219"/>
      <c r="H176" s="222">
        <v>0.84</v>
      </c>
      <c r="I176" s="223"/>
      <c r="J176" s="219"/>
      <c r="K176" s="219"/>
      <c r="L176" s="224"/>
      <c r="M176" s="225"/>
      <c r="N176" s="226"/>
      <c r="O176" s="226"/>
      <c r="P176" s="226"/>
      <c r="Q176" s="226"/>
      <c r="R176" s="226"/>
      <c r="S176" s="226"/>
      <c r="T176" s="227"/>
      <c r="AT176" s="228" t="s">
        <v>210</v>
      </c>
      <c r="AU176" s="228" t="s">
        <v>83</v>
      </c>
      <c r="AV176" s="13" t="s">
        <v>83</v>
      </c>
      <c r="AW176" s="13" t="s">
        <v>38</v>
      </c>
      <c r="AX176" s="13" t="s">
        <v>75</v>
      </c>
      <c r="AY176" s="228" t="s">
        <v>195</v>
      </c>
    </row>
    <row r="177" spans="2:65" s="13" customFormat="1">
      <c r="B177" s="218"/>
      <c r="C177" s="219"/>
      <c r="D177" s="205" t="s">
        <v>210</v>
      </c>
      <c r="E177" s="220" t="s">
        <v>22</v>
      </c>
      <c r="F177" s="221" t="s">
        <v>1347</v>
      </c>
      <c r="G177" s="219"/>
      <c r="H177" s="222">
        <v>0.84</v>
      </c>
      <c r="I177" s="223"/>
      <c r="J177" s="219"/>
      <c r="K177" s="219"/>
      <c r="L177" s="224"/>
      <c r="M177" s="225"/>
      <c r="N177" s="226"/>
      <c r="O177" s="226"/>
      <c r="P177" s="226"/>
      <c r="Q177" s="226"/>
      <c r="R177" s="226"/>
      <c r="S177" s="226"/>
      <c r="T177" s="227"/>
      <c r="AT177" s="228" t="s">
        <v>210</v>
      </c>
      <c r="AU177" s="228" t="s">
        <v>83</v>
      </c>
      <c r="AV177" s="13" t="s">
        <v>83</v>
      </c>
      <c r="AW177" s="13" t="s">
        <v>38</v>
      </c>
      <c r="AX177" s="13" t="s">
        <v>75</v>
      </c>
      <c r="AY177" s="228" t="s">
        <v>195</v>
      </c>
    </row>
    <row r="178" spans="2:65" s="14" customFormat="1">
      <c r="B178" s="229"/>
      <c r="C178" s="230"/>
      <c r="D178" s="205" t="s">
        <v>210</v>
      </c>
      <c r="E178" s="231" t="s">
        <v>22</v>
      </c>
      <c r="F178" s="232" t="s">
        <v>215</v>
      </c>
      <c r="G178" s="230"/>
      <c r="H178" s="233">
        <v>3.36</v>
      </c>
      <c r="I178" s="234"/>
      <c r="J178" s="230"/>
      <c r="K178" s="230"/>
      <c r="L178" s="235"/>
      <c r="M178" s="236"/>
      <c r="N178" s="237"/>
      <c r="O178" s="237"/>
      <c r="P178" s="237"/>
      <c r="Q178" s="237"/>
      <c r="R178" s="237"/>
      <c r="S178" s="237"/>
      <c r="T178" s="238"/>
      <c r="AT178" s="239" t="s">
        <v>210</v>
      </c>
      <c r="AU178" s="239" t="s">
        <v>83</v>
      </c>
      <c r="AV178" s="14" t="s">
        <v>216</v>
      </c>
      <c r="AW178" s="14" t="s">
        <v>38</v>
      </c>
      <c r="AX178" s="14" t="s">
        <v>75</v>
      </c>
      <c r="AY178" s="239" t="s">
        <v>195</v>
      </c>
    </row>
    <row r="179" spans="2:65" s="12" customFormat="1" ht="24">
      <c r="B179" s="207"/>
      <c r="C179" s="208"/>
      <c r="D179" s="205" t="s">
        <v>210</v>
      </c>
      <c r="E179" s="209" t="s">
        <v>22</v>
      </c>
      <c r="F179" s="210" t="s">
        <v>1348</v>
      </c>
      <c r="G179" s="208"/>
      <c r="H179" s="211" t="s">
        <v>22</v>
      </c>
      <c r="I179" s="212"/>
      <c r="J179" s="208"/>
      <c r="K179" s="208"/>
      <c r="L179" s="213"/>
      <c r="M179" s="214"/>
      <c r="N179" s="215"/>
      <c r="O179" s="215"/>
      <c r="P179" s="215"/>
      <c r="Q179" s="215"/>
      <c r="R179" s="215"/>
      <c r="S179" s="215"/>
      <c r="T179" s="216"/>
      <c r="AT179" s="217" t="s">
        <v>210</v>
      </c>
      <c r="AU179" s="217" t="s">
        <v>83</v>
      </c>
      <c r="AV179" s="12" t="s">
        <v>23</v>
      </c>
      <c r="AW179" s="12" t="s">
        <v>38</v>
      </c>
      <c r="AX179" s="12" t="s">
        <v>75</v>
      </c>
      <c r="AY179" s="217" t="s">
        <v>195</v>
      </c>
    </row>
    <row r="180" spans="2:65" s="13" customFormat="1">
      <c r="B180" s="218"/>
      <c r="C180" s="219"/>
      <c r="D180" s="205" t="s">
        <v>210</v>
      </c>
      <c r="E180" s="220" t="s">
        <v>22</v>
      </c>
      <c r="F180" s="221" t="s">
        <v>1349</v>
      </c>
      <c r="G180" s="219"/>
      <c r="H180" s="222">
        <v>1.1519999999999999</v>
      </c>
      <c r="I180" s="223"/>
      <c r="J180" s="219"/>
      <c r="K180" s="219"/>
      <c r="L180" s="224"/>
      <c r="M180" s="225"/>
      <c r="N180" s="226"/>
      <c r="O180" s="226"/>
      <c r="P180" s="226"/>
      <c r="Q180" s="226"/>
      <c r="R180" s="226"/>
      <c r="S180" s="226"/>
      <c r="T180" s="227"/>
      <c r="AT180" s="228" t="s">
        <v>210</v>
      </c>
      <c r="AU180" s="228" t="s">
        <v>83</v>
      </c>
      <c r="AV180" s="13" t="s">
        <v>83</v>
      </c>
      <c r="AW180" s="13" t="s">
        <v>38</v>
      </c>
      <c r="AX180" s="13" t="s">
        <v>75</v>
      </c>
      <c r="AY180" s="228" t="s">
        <v>195</v>
      </c>
    </row>
    <row r="181" spans="2:65" s="13" customFormat="1">
      <c r="B181" s="218"/>
      <c r="C181" s="219"/>
      <c r="D181" s="205" t="s">
        <v>210</v>
      </c>
      <c r="E181" s="220" t="s">
        <v>22</v>
      </c>
      <c r="F181" s="221" t="s">
        <v>1350</v>
      </c>
      <c r="G181" s="219"/>
      <c r="H181" s="222">
        <v>1.1519999999999999</v>
      </c>
      <c r="I181" s="223"/>
      <c r="J181" s="219"/>
      <c r="K181" s="219"/>
      <c r="L181" s="224"/>
      <c r="M181" s="225"/>
      <c r="N181" s="226"/>
      <c r="O181" s="226"/>
      <c r="P181" s="226"/>
      <c r="Q181" s="226"/>
      <c r="R181" s="226"/>
      <c r="S181" s="226"/>
      <c r="T181" s="227"/>
      <c r="AT181" s="228" t="s">
        <v>210</v>
      </c>
      <c r="AU181" s="228" t="s">
        <v>83</v>
      </c>
      <c r="AV181" s="13" t="s">
        <v>83</v>
      </c>
      <c r="AW181" s="13" t="s">
        <v>38</v>
      </c>
      <c r="AX181" s="13" t="s">
        <v>75</v>
      </c>
      <c r="AY181" s="228" t="s">
        <v>195</v>
      </c>
    </row>
    <row r="182" spans="2:65" s="13" customFormat="1">
      <c r="B182" s="218"/>
      <c r="C182" s="219"/>
      <c r="D182" s="205" t="s">
        <v>210</v>
      </c>
      <c r="E182" s="220" t="s">
        <v>22</v>
      </c>
      <c r="F182" s="221" t="s">
        <v>1351</v>
      </c>
      <c r="G182" s="219"/>
      <c r="H182" s="222">
        <v>1.1519999999999999</v>
      </c>
      <c r="I182" s="223"/>
      <c r="J182" s="219"/>
      <c r="K182" s="219"/>
      <c r="L182" s="224"/>
      <c r="M182" s="225"/>
      <c r="N182" s="226"/>
      <c r="O182" s="226"/>
      <c r="P182" s="226"/>
      <c r="Q182" s="226"/>
      <c r="R182" s="226"/>
      <c r="S182" s="226"/>
      <c r="T182" s="227"/>
      <c r="AT182" s="228" t="s">
        <v>210</v>
      </c>
      <c r="AU182" s="228" t="s">
        <v>83</v>
      </c>
      <c r="AV182" s="13" t="s">
        <v>83</v>
      </c>
      <c r="AW182" s="13" t="s">
        <v>38</v>
      </c>
      <c r="AX182" s="13" t="s">
        <v>75</v>
      </c>
      <c r="AY182" s="228" t="s">
        <v>195</v>
      </c>
    </row>
    <row r="183" spans="2:65" s="13" customFormat="1">
      <c r="B183" s="218"/>
      <c r="C183" s="219"/>
      <c r="D183" s="205" t="s">
        <v>210</v>
      </c>
      <c r="E183" s="220" t="s">
        <v>22</v>
      </c>
      <c r="F183" s="221" t="s">
        <v>1352</v>
      </c>
      <c r="G183" s="219"/>
      <c r="H183" s="222">
        <v>1.1519999999999999</v>
      </c>
      <c r="I183" s="223"/>
      <c r="J183" s="219"/>
      <c r="K183" s="219"/>
      <c r="L183" s="224"/>
      <c r="M183" s="225"/>
      <c r="N183" s="226"/>
      <c r="O183" s="226"/>
      <c r="P183" s="226"/>
      <c r="Q183" s="226"/>
      <c r="R183" s="226"/>
      <c r="S183" s="226"/>
      <c r="T183" s="227"/>
      <c r="AT183" s="228" t="s">
        <v>210</v>
      </c>
      <c r="AU183" s="228" t="s">
        <v>83</v>
      </c>
      <c r="AV183" s="13" t="s">
        <v>83</v>
      </c>
      <c r="AW183" s="13" t="s">
        <v>38</v>
      </c>
      <c r="AX183" s="13" t="s">
        <v>75</v>
      </c>
      <c r="AY183" s="228" t="s">
        <v>195</v>
      </c>
    </row>
    <row r="184" spans="2:65" s="14" customFormat="1">
      <c r="B184" s="229"/>
      <c r="C184" s="230"/>
      <c r="D184" s="205" t="s">
        <v>210</v>
      </c>
      <c r="E184" s="231" t="s">
        <v>22</v>
      </c>
      <c r="F184" s="232" t="s">
        <v>215</v>
      </c>
      <c r="G184" s="230"/>
      <c r="H184" s="233">
        <v>4.6079999999999997</v>
      </c>
      <c r="I184" s="234"/>
      <c r="J184" s="230"/>
      <c r="K184" s="230"/>
      <c r="L184" s="235"/>
      <c r="M184" s="236"/>
      <c r="N184" s="237"/>
      <c r="O184" s="237"/>
      <c r="P184" s="237"/>
      <c r="Q184" s="237"/>
      <c r="R184" s="237"/>
      <c r="S184" s="237"/>
      <c r="T184" s="238"/>
      <c r="AT184" s="239" t="s">
        <v>210</v>
      </c>
      <c r="AU184" s="239" t="s">
        <v>83</v>
      </c>
      <c r="AV184" s="14" t="s">
        <v>216</v>
      </c>
      <c r="AW184" s="14" t="s">
        <v>38</v>
      </c>
      <c r="AX184" s="14" t="s">
        <v>75</v>
      </c>
      <c r="AY184" s="239" t="s">
        <v>195</v>
      </c>
    </row>
    <row r="185" spans="2:65" s="15" customFormat="1">
      <c r="B185" s="240"/>
      <c r="C185" s="241"/>
      <c r="D185" s="251" t="s">
        <v>210</v>
      </c>
      <c r="E185" s="252" t="s">
        <v>22</v>
      </c>
      <c r="F185" s="253" t="s">
        <v>217</v>
      </c>
      <c r="G185" s="241"/>
      <c r="H185" s="254">
        <v>27.231999999999999</v>
      </c>
      <c r="I185" s="245"/>
      <c r="J185" s="241"/>
      <c r="K185" s="241"/>
      <c r="L185" s="246"/>
      <c r="M185" s="247"/>
      <c r="N185" s="248"/>
      <c r="O185" s="248"/>
      <c r="P185" s="248"/>
      <c r="Q185" s="248"/>
      <c r="R185" s="248"/>
      <c r="S185" s="248"/>
      <c r="T185" s="249"/>
      <c r="AT185" s="250" t="s">
        <v>210</v>
      </c>
      <c r="AU185" s="250" t="s">
        <v>83</v>
      </c>
      <c r="AV185" s="15" t="s">
        <v>202</v>
      </c>
      <c r="AW185" s="15" t="s">
        <v>38</v>
      </c>
      <c r="AX185" s="15" t="s">
        <v>23</v>
      </c>
      <c r="AY185" s="250" t="s">
        <v>195</v>
      </c>
    </row>
    <row r="186" spans="2:65" s="1" customFormat="1" ht="28.8" customHeight="1">
      <c r="B186" s="36"/>
      <c r="C186" s="193" t="s">
        <v>202</v>
      </c>
      <c r="D186" s="193" t="s">
        <v>198</v>
      </c>
      <c r="E186" s="194" t="s">
        <v>307</v>
      </c>
      <c r="F186" s="195" t="s">
        <v>308</v>
      </c>
      <c r="G186" s="196" t="s">
        <v>231</v>
      </c>
      <c r="H186" s="197">
        <v>711.05899999999997</v>
      </c>
      <c r="I186" s="198"/>
      <c r="J186" s="199">
        <f>ROUND(I186*H186,2)</f>
        <v>0</v>
      </c>
      <c r="K186" s="195" t="s">
        <v>223</v>
      </c>
      <c r="L186" s="56"/>
      <c r="M186" s="200" t="s">
        <v>22</v>
      </c>
      <c r="N186" s="201" t="s">
        <v>46</v>
      </c>
      <c r="O186" s="37"/>
      <c r="P186" s="202">
        <f>O186*H186</f>
        <v>0</v>
      </c>
      <c r="Q186" s="202">
        <v>0</v>
      </c>
      <c r="R186" s="202">
        <f>Q186*H186</f>
        <v>0</v>
      </c>
      <c r="S186" s="202">
        <v>0</v>
      </c>
      <c r="T186" s="203">
        <f>S186*H186</f>
        <v>0</v>
      </c>
      <c r="AR186" s="19" t="s">
        <v>202</v>
      </c>
      <c r="AT186" s="19" t="s">
        <v>198</v>
      </c>
      <c r="AU186" s="19" t="s">
        <v>83</v>
      </c>
      <c r="AY186" s="19" t="s">
        <v>195</v>
      </c>
      <c r="BE186" s="204">
        <f>IF(N186="základní",J186,0)</f>
        <v>0</v>
      </c>
      <c r="BF186" s="204">
        <f>IF(N186="snížená",J186,0)</f>
        <v>0</v>
      </c>
      <c r="BG186" s="204">
        <f>IF(N186="zákl. přenesená",J186,0)</f>
        <v>0</v>
      </c>
      <c r="BH186" s="204">
        <f>IF(N186="sníž. přenesená",J186,0)</f>
        <v>0</v>
      </c>
      <c r="BI186" s="204">
        <f>IF(N186="nulová",J186,0)</f>
        <v>0</v>
      </c>
      <c r="BJ186" s="19" t="s">
        <v>23</v>
      </c>
      <c r="BK186" s="204">
        <f>ROUND(I186*H186,2)</f>
        <v>0</v>
      </c>
      <c r="BL186" s="19" t="s">
        <v>202</v>
      </c>
      <c r="BM186" s="19" t="s">
        <v>1353</v>
      </c>
    </row>
    <row r="187" spans="2:65" s="1" customFormat="1" ht="192">
      <c r="B187" s="36"/>
      <c r="C187" s="58"/>
      <c r="D187" s="205" t="s">
        <v>225</v>
      </c>
      <c r="E187" s="58"/>
      <c r="F187" s="259" t="s">
        <v>310</v>
      </c>
      <c r="G187" s="58"/>
      <c r="H187" s="58"/>
      <c r="I187" s="163"/>
      <c r="J187" s="58"/>
      <c r="K187" s="58"/>
      <c r="L187" s="56"/>
      <c r="M187" s="73"/>
      <c r="N187" s="37"/>
      <c r="O187" s="37"/>
      <c r="P187" s="37"/>
      <c r="Q187" s="37"/>
      <c r="R187" s="37"/>
      <c r="S187" s="37"/>
      <c r="T187" s="74"/>
      <c r="AT187" s="19" t="s">
        <v>225</v>
      </c>
      <c r="AU187" s="19" t="s">
        <v>83</v>
      </c>
    </row>
    <row r="188" spans="2:65" s="12" customFormat="1">
      <c r="B188" s="207"/>
      <c r="C188" s="208"/>
      <c r="D188" s="205" t="s">
        <v>210</v>
      </c>
      <c r="E188" s="209" t="s">
        <v>22</v>
      </c>
      <c r="F188" s="210" t="s">
        <v>311</v>
      </c>
      <c r="G188" s="208"/>
      <c r="H188" s="211" t="s">
        <v>22</v>
      </c>
      <c r="I188" s="212"/>
      <c r="J188" s="208"/>
      <c r="K188" s="208"/>
      <c r="L188" s="213"/>
      <c r="M188" s="214"/>
      <c r="N188" s="215"/>
      <c r="O188" s="215"/>
      <c r="P188" s="215"/>
      <c r="Q188" s="215"/>
      <c r="R188" s="215"/>
      <c r="S188" s="215"/>
      <c r="T188" s="216"/>
      <c r="AT188" s="217" t="s">
        <v>210</v>
      </c>
      <c r="AU188" s="217" t="s">
        <v>83</v>
      </c>
      <c r="AV188" s="12" t="s">
        <v>23</v>
      </c>
      <c r="AW188" s="12" t="s">
        <v>38</v>
      </c>
      <c r="AX188" s="12" t="s">
        <v>75</v>
      </c>
      <c r="AY188" s="217" t="s">
        <v>195</v>
      </c>
    </row>
    <row r="189" spans="2:65" s="13" customFormat="1">
      <c r="B189" s="218"/>
      <c r="C189" s="219"/>
      <c r="D189" s="205" t="s">
        <v>210</v>
      </c>
      <c r="E189" s="220" t="s">
        <v>22</v>
      </c>
      <c r="F189" s="221" t="s">
        <v>312</v>
      </c>
      <c r="G189" s="219"/>
      <c r="H189" s="222">
        <v>586.23400000000004</v>
      </c>
      <c r="I189" s="223"/>
      <c r="J189" s="219"/>
      <c r="K189" s="219"/>
      <c r="L189" s="224"/>
      <c r="M189" s="225"/>
      <c r="N189" s="226"/>
      <c r="O189" s="226"/>
      <c r="P189" s="226"/>
      <c r="Q189" s="226"/>
      <c r="R189" s="226"/>
      <c r="S189" s="226"/>
      <c r="T189" s="227"/>
      <c r="AT189" s="228" t="s">
        <v>210</v>
      </c>
      <c r="AU189" s="228" t="s">
        <v>83</v>
      </c>
      <c r="AV189" s="13" t="s">
        <v>83</v>
      </c>
      <c r="AW189" s="13" t="s">
        <v>38</v>
      </c>
      <c r="AX189" s="13" t="s">
        <v>75</v>
      </c>
      <c r="AY189" s="228" t="s">
        <v>195</v>
      </c>
    </row>
    <row r="190" spans="2:65" s="13" customFormat="1">
      <c r="B190" s="218"/>
      <c r="C190" s="219"/>
      <c r="D190" s="205" t="s">
        <v>210</v>
      </c>
      <c r="E190" s="220" t="s">
        <v>22</v>
      </c>
      <c r="F190" s="221" t="s">
        <v>313</v>
      </c>
      <c r="G190" s="219"/>
      <c r="H190" s="222">
        <v>12.061</v>
      </c>
      <c r="I190" s="223"/>
      <c r="J190" s="219"/>
      <c r="K190" s="219"/>
      <c r="L190" s="224"/>
      <c r="M190" s="225"/>
      <c r="N190" s="226"/>
      <c r="O190" s="226"/>
      <c r="P190" s="226"/>
      <c r="Q190" s="226"/>
      <c r="R190" s="226"/>
      <c r="S190" s="226"/>
      <c r="T190" s="227"/>
      <c r="AT190" s="228" t="s">
        <v>210</v>
      </c>
      <c r="AU190" s="228" t="s">
        <v>83</v>
      </c>
      <c r="AV190" s="13" t="s">
        <v>83</v>
      </c>
      <c r="AW190" s="13" t="s">
        <v>38</v>
      </c>
      <c r="AX190" s="13" t="s">
        <v>75</v>
      </c>
      <c r="AY190" s="228" t="s">
        <v>195</v>
      </c>
    </row>
    <row r="191" spans="2:65" s="13" customFormat="1">
      <c r="B191" s="218"/>
      <c r="C191" s="219"/>
      <c r="D191" s="205" t="s">
        <v>210</v>
      </c>
      <c r="E191" s="220" t="s">
        <v>22</v>
      </c>
      <c r="F191" s="221" t="s">
        <v>314</v>
      </c>
      <c r="G191" s="219"/>
      <c r="H191" s="222">
        <v>112.764</v>
      </c>
      <c r="I191" s="223"/>
      <c r="J191" s="219"/>
      <c r="K191" s="219"/>
      <c r="L191" s="224"/>
      <c r="M191" s="225"/>
      <c r="N191" s="226"/>
      <c r="O191" s="226"/>
      <c r="P191" s="226"/>
      <c r="Q191" s="226"/>
      <c r="R191" s="226"/>
      <c r="S191" s="226"/>
      <c r="T191" s="227"/>
      <c r="AT191" s="228" t="s">
        <v>210</v>
      </c>
      <c r="AU191" s="228" t="s">
        <v>83</v>
      </c>
      <c r="AV191" s="13" t="s">
        <v>83</v>
      </c>
      <c r="AW191" s="13" t="s">
        <v>38</v>
      </c>
      <c r="AX191" s="13" t="s">
        <v>75</v>
      </c>
      <c r="AY191" s="228" t="s">
        <v>195</v>
      </c>
    </row>
    <row r="192" spans="2:65" s="14" customFormat="1">
      <c r="B192" s="229"/>
      <c r="C192" s="230"/>
      <c r="D192" s="205" t="s">
        <v>210</v>
      </c>
      <c r="E192" s="231" t="s">
        <v>22</v>
      </c>
      <c r="F192" s="232" t="s">
        <v>215</v>
      </c>
      <c r="G192" s="230"/>
      <c r="H192" s="233">
        <v>711.05899999999997</v>
      </c>
      <c r="I192" s="234"/>
      <c r="J192" s="230"/>
      <c r="K192" s="230"/>
      <c r="L192" s="235"/>
      <c r="M192" s="236"/>
      <c r="N192" s="237"/>
      <c r="O192" s="237"/>
      <c r="P192" s="237"/>
      <c r="Q192" s="237"/>
      <c r="R192" s="237"/>
      <c r="S192" s="237"/>
      <c r="T192" s="238"/>
      <c r="AT192" s="239" t="s">
        <v>210</v>
      </c>
      <c r="AU192" s="239" t="s">
        <v>83</v>
      </c>
      <c r="AV192" s="14" t="s">
        <v>216</v>
      </c>
      <c r="AW192" s="14" t="s">
        <v>38</v>
      </c>
      <c r="AX192" s="14" t="s">
        <v>75</v>
      </c>
      <c r="AY192" s="239" t="s">
        <v>195</v>
      </c>
    </row>
    <row r="193" spans="2:65" s="15" customFormat="1">
      <c r="B193" s="240"/>
      <c r="C193" s="241"/>
      <c r="D193" s="251" t="s">
        <v>210</v>
      </c>
      <c r="E193" s="252" t="s">
        <v>22</v>
      </c>
      <c r="F193" s="253" t="s">
        <v>217</v>
      </c>
      <c r="G193" s="241"/>
      <c r="H193" s="254">
        <v>711.05899999999997</v>
      </c>
      <c r="I193" s="245"/>
      <c r="J193" s="241"/>
      <c r="K193" s="241"/>
      <c r="L193" s="246"/>
      <c r="M193" s="247"/>
      <c r="N193" s="248"/>
      <c r="O193" s="248"/>
      <c r="P193" s="248"/>
      <c r="Q193" s="248"/>
      <c r="R193" s="248"/>
      <c r="S193" s="248"/>
      <c r="T193" s="249"/>
      <c r="AT193" s="250" t="s">
        <v>210</v>
      </c>
      <c r="AU193" s="250" t="s">
        <v>83</v>
      </c>
      <c r="AV193" s="15" t="s">
        <v>202</v>
      </c>
      <c r="AW193" s="15" t="s">
        <v>38</v>
      </c>
      <c r="AX193" s="15" t="s">
        <v>23</v>
      </c>
      <c r="AY193" s="250" t="s">
        <v>195</v>
      </c>
    </row>
    <row r="194" spans="2:65" s="1" customFormat="1" ht="28.8" customHeight="1">
      <c r="B194" s="36"/>
      <c r="C194" s="260" t="s">
        <v>239</v>
      </c>
      <c r="D194" s="260" t="s">
        <v>267</v>
      </c>
      <c r="E194" s="261" t="s">
        <v>315</v>
      </c>
      <c r="F194" s="262" t="s">
        <v>316</v>
      </c>
      <c r="G194" s="263" t="s">
        <v>242</v>
      </c>
      <c r="H194" s="264">
        <v>759.69</v>
      </c>
      <c r="I194" s="265"/>
      <c r="J194" s="266">
        <f>ROUND(I194*H194,2)</f>
        <v>0</v>
      </c>
      <c r="K194" s="262" t="s">
        <v>223</v>
      </c>
      <c r="L194" s="267"/>
      <c r="M194" s="268" t="s">
        <v>22</v>
      </c>
      <c r="N194" s="269" t="s">
        <v>46</v>
      </c>
      <c r="O194" s="37"/>
      <c r="P194" s="202">
        <f>O194*H194</f>
        <v>0</v>
      </c>
      <c r="Q194" s="202">
        <v>1</v>
      </c>
      <c r="R194" s="202">
        <f>Q194*H194</f>
        <v>759.69</v>
      </c>
      <c r="S194" s="202">
        <v>0</v>
      </c>
      <c r="T194" s="203">
        <f>S194*H194</f>
        <v>0</v>
      </c>
      <c r="AR194" s="19" t="s">
        <v>262</v>
      </c>
      <c r="AT194" s="19" t="s">
        <v>267</v>
      </c>
      <c r="AU194" s="19" t="s">
        <v>83</v>
      </c>
      <c r="AY194" s="19" t="s">
        <v>195</v>
      </c>
      <c r="BE194" s="204">
        <f>IF(N194="základní",J194,0)</f>
        <v>0</v>
      </c>
      <c r="BF194" s="204">
        <f>IF(N194="snížená",J194,0)</f>
        <v>0</v>
      </c>
      <c r="BG194" s="204">
        <f>IF(N194="zákl. přenesená",J194,0)</f>
        <v>0</v>
      </c>
      <c r="BH194" s="204">
        <f>IF(N194="sníž. přenesená",J194,0)</f>
        <v>0</v>
      </c>
      <c r="BI194" s="204">
        <f>IF(N194="nulová",J194,0)</f>
        <v>0</v>
      </c>
      <c r="BJ194" s="19" t="s">
        <v>23</v>
      </c>
      <c r="BK194" s="204">
        <f>ROUND(I194*H194,2)</f>
        <v>0</v>
      </c>
      <c r="BL194" s="19" t="s">
        <v>202</v>
      </c>
      <c r="BM194" s="19" t="s">
        <v>1354</v>
      </c>
    </row>
    <row r="195" spans="2:65" s="13" customFormat="1">
      <c r="B195" s="218"/>
      <c r="C195" s="219"/>
      <c r="D195" s="205" t="s">
        <v>210</v>
      </c>
      <c r="E195" s="219"/>
      <c r="F195" s="221" t="s">
        <v>318</v>
      </c>
      <c r="G195" s="219"/>
      <c r="H195" s="222">
        <v>759.69</v>
      </c>
      <c r="I195" s="223"/>
      <c r="J195" s="219"/>
      <c r="K195" s="219"/>
      <c r="L195" s="224"/>
      <c r="M195" s="225"/>
      <c r="N195" s="226"/>
      <c r="O195" s="226"/>
      <c r="P195" s="226"/>
      <c r="Q195" s="226"/>
      <c r="R195" s="226"/>
      <c r="S195" s="226"/>
      <c r="T195" s="227"/>
      <c r="AT195" s="228" t="s">
        <v>210</v>
      </c>
      <c r="AU195" s="228" t="s">
        <v>83</v>
      </c>
      <c r="AV195" s="13" t="s">
        <v>83</v>
      </c>
      <c r="AW195" s="13" t="s">
        <v>4</v>
      </c>
      <c r="AX195" s="13" t="s">
        <v>23</v>
      </c>
      <c r="AY195" s="228" t="s">
        <v>195</v>
      </c>
    </row>
    <row r="196" spans="2:65" s="11" customFormat="1" ht="29.85" customHeight="1">
      <c r="B196" s="176"/>
      <c r="C196" s="177"/>
      <c r="D196" s="190" t="s">
        <v>74</v>
      </c>
      <c r="E196" s="191" t="s">
        <v>83</v>
      </c>
      <c r="F196" s="191" t="s">
        <v>319</v>
      </c>
      <c r="G196" s="177"/>
      <c r="H196" s="177"/>
      <c r="I196" s="180"/>
      <c r="J196" s="192">
        <f>BK196</f>
        <v>0</v>
      </c>
      <c r="K196" s="177"/>
      <c r="L196" s="182"/>
      <c r="M196" s="183"/>
      <c r="N196" s="184"/>
      <c r="O196" s="184"/>
      <c r="P196" s="185">
        <f>SUM(P197:P423)</f>
        <v>0</v>
      </c>
      <c r="Q196" s="184"/>
      <c r="R196" s="185">
        <f>SUM(R197:R423)</f>
        <v>751.76329114000009</v>
      </c>
      <c r="S196" s="184"/>
      <c r="T196" s="186">
        <f>SUM(T197:T423)</f>
        <v>0</v>
      </c>
      <c r="AR196" s="187" t="s">
        <v>23</v>
      </c>
      <c r="AT196" s="188" t="s">
        <v>74</v>
      </c>
      <c r="AU196" s="188" t="s">
        <v>23</v>
      </c>
      <c r="AY196" s="187" t="s">
        <v>195</v>
      </c>
      <c r="BK196" s="189">
        <f>SUM(BK197:BK423)</f>
        <v>0</v>
      </c>
    </row>
    <row r="197" spans="2:65" s="1" customFormat="1" ht="28.8" customHeight="1">
      <c r="B197" s="36"/>
      <c r="C197" s="193" t="s">
        <v>196</v>
      </c>
      <c r="D197" s="193" t="s">
        <v>198</v>
      </c>
      <c r="E197" s="194" t="s">
        <v>1355</v>
      </c>
      <c r="F197" s="195" t="s">
        <v>1356</v>
      </c>
      <c r="G197" s="196" t="s">
        <v>231</v>
      </c>
      <c r="H197" s="197">
        <v>184.33600000000001</v>
      </c>
      <c r="I197" s="198"/>
      <c r="J197" s="199">
        <f>ROUND(I197*H197,2)</f>
        <v>0</v>
      </c>
      <c r="K197" s="195" t="s">
        <v>223</v>
      </c>
      <c r="L197" s="56"/>
      <c r="M197" s="200" t="s">
        <v>22</v>
      </c>
      <c r="N197" s="201" t="s">
        <v>46</v>
      </c>
      <c r="O197" s="37"/>
      <c r="P197" s="202">
        <f>O197*H197</f>
        <v>0</v>
      </c>
      <c r="Q197" s="202">
        <v>2.45329</v>
      </c>
      <c r="R197" s="202">
        <f>Q197*H197</f>
        <v>452.22966544000002</v>
      </c>
      <c r="S197" s="202">
        <v>0</v>
      </c>
      <c r="T197" s="203">
        <f>S197*H197</f>
        <v>0</v>
      </c>
      <c r="AR197" s="19" t="s">
        <v>202</v>
      </c>
      <c r="AT197" s="19" t="s">
        <v>198</v>
      </c>
      <c r="AU197" s="19" t="s">
        <v>83</v>
      </c>
      <c r="AY197" s="19" t="s">
        <v>195</v>
      </c>
      <c r="BE197" s="204">
        <f>IF(N197="základní",J197,0)</f>
        <v>0</v>
      </c>
      <c r="BF197" s="204">
        <f>IF(N197="snížená",J197,0)</f>
        <v>0</v>
      </c>
      <c r="BG197" s="204">
        <f>IF(N197="zákl. přenesená",J197,0)</f>
        <v>0</v>
      </c>
      <c r="BH197" s="204">
        <f>IF(N197="sníž. přenesená",J197,0)</f>
        <v>0</v>
      </c>
      <c r="BI197" s="204">
        <f>IF(N197="nulová",J197,0)</f>
        <v>0</v>
      </c>
      <c r="BJ197" s="19" t="s">
        <v>23</v>
      </c>
      <c r="BK197" s="204">
        <f>ROUND(I197*H197,2)</f>
        <v>0</v>
      </c>
      <c r="BL197" s="19" t="s">
        <v>202</v>
      </c>
      <c r="BM197" s="19" t="s">
        <v>1357</v>
      </c>
    </row>
    <row r="198" spans="2:65" s="1" customFormat="1" ht="108">
      <c r="B198" s="36"/>
      <c r="C198" s="58"/>
      <c r="D198" s="205" t="s">
        <v>225</v>
      </c>
      <c r="E198" s="58"/>
      <c r="F198" s="206" t="s">
        <v>323</v>
      </c>
      <c r="G198" s="58"/>
      <c r="H198" s="58"/>
      <c r="I198" s="163"/>
      <c r="J198" s="58"/>
      <c r="K198" s="58"/>
      <c r="L198" s="56"/>
      <c r="M198" s="73"/>
      <c r="N198" s="37"/>
      <c r="O198" s="37"/>
      <c r="P198" s="37"/>
      <c r="Q198" s="37"/>
      <c r="R198" s="37"/>
      <c r="S198" s="37"/>
      <c r="T198" s="74"/>
      <c r="AT198" s="19" t="s">
        <v>225</v>
      </c>
      <c r="AU198" s="19" t="s">
        <v>83</v>
      </c>
    </row>
    <row r="199" spans="2:65" s="12" customFormat="1" ht="24">
      <c r="B199" s="207"/>
      <c r="C199" s="208"/>
      <c r="D199" s="205" t="s">
        <v>210</v>
      </c>
      <c r="E199" s="209" t="s">
        <v>22</v>
      </c>
      <c r="F199" s="210" t="s">
        <v>1358</v>
      </c>
      <c r="G199" s="208"/>
      <c r="H199" s="211" t="s">
        <v>22</v>
      </c>
      <c r="I199" s="212"/>
      <c r="J199" s="208"/>
      <c r="K199" s="208"/>
      <c r="L199" s="213"/>
      <c r="M199" s="214"/>
      <c r="N199" s="215"/>
      <c r="O199" s="215"/>
      <c r="P199" s="215"/>
      <c r="Q199" s="215"/>
      <c r="R199" s="215"/>
      <c r="S199" s="215"/>
      <c r="T199" s="216"/>
      <c r="AT199" s="217" t="s">
        <v>210</v>
      </c>
      <c r="AU199" s="217" t="s">
        <v>83</v>
      </c>
      <c r="AV199" s="12" t="s">
        <v>23</v>
      </c>
      <c r="AW199" s="12" t="s">
        <v>38</v>
      </c>
      <c r="AX199" s="12" t="s">
        <v>75</v>
      </c>
      <c r="AY199" s="217" t="s">
        <v>195</v>
      </c>
    </row>
    <row r="200" spans="2:65" s="13" customFormat="1">
      <c r="B200" s="218"/>
      <c r="C200" s="219"/>
      <c r="D200" s="205" t="s">
        <v>210</v>
      </c>
      <c r="E200" s="220" t="s">
        <v>22</v>
      </c>
      <c r="F200" s="221" t="s">
        <v>1359</v>
      </c>
      <c r="G200" s="219"/>
      <c r="H200" s="222">
        <v>184.33600000000001</v>
      </c>
      <c r="I200" s="223"/>
      <c r="J200" s="219"/>
      <c r="K200" s="219"/>
      <c r="L200" s="224"/>
      <c r="M200" s="225"/>
      <c r="N200" s="226"/>
      <c r="O200" s="226"/>
      <c r="P200" s="226"/>
      <c r="Q200" s="226"/>
      <c r="R200" s="226"/>
      <c r="S200" s="226"/>
      <c r="T200" s="227"/>
      <c r="AT200" s="228" t="s">
        <v>210</v>
      </c>
      <c r="AU200" s="228" t="s">
        <v>83</v>
      </c>
      <c r="AV200" s="13" t="s">
        <v>83</v>
      </c>
      <c r="AW200" s="13" t="s">
        <v>38</v>
      </c>
      <c r="AX200" s="13" t="s">
        <v>75</v>
      </c>
      <c r="AY200" s="228" t="s">
        <v>195</v>
      </c>
    </row>
    <row r="201" spans="2:65" s="14" customFormat="1">
      <c r="B201" s="229"/>
      <c r="C201" s="230"/>
      <c r="D201" s="205" t="s">
        <v>210</v>
      </c>
      <c r="E201" s="231" t="s">
        <v>22</v>
      </c>
      <c r="F201" s="232" t="s">
        <v>215</v>
      </c>
      <c r="G201" s="230"/>
      <c r="H201" s="233">
        <v>184.33600000000001</v>
      </c>
      <c r="I201" s="234"/>
      <c r="J201" s="230"/>
      <c r="K201" s="230"/>
      <c r="L201" s="235"/>
      <c r="M201" s="236"/>
      <c r="N201" s="237"/>
      <c r="O201" s="237"/>
      <c r="P201" s="237"/>
      <c r="Q201" s="237"/>
      <c r="R201" s="237"/>
      <c r="S201" s="237"/>
      <c r="T201" s="238"/>
      <c r="AT201" s="239" t="s">
        <v>210</v>
      </c>
      <c r="AU201" s="239" t="s">
        <v>83</v>
      </c>
      <c r="AV201" s="14" t="s">
        <v>216</v>
      </c>
      <c r="AW201" s="14" t="s">
        <v>38</v>
      </c>
      <c r="AX201" s="14" t="s">
        <v>75</v>
      </c>
      <c r="AY201" s="239" t="s">
        <v>195</v>
      </c>
    </row>
    <row r="202" spans="2:65" s="15" customFormat="1">
      <c r="B202" s="240"/>
      <c r="C202" s="241"/>
      <c r="D202" s="251" t="s">
        <v>210</v>
      </c>
      <c r="E202" s="252" t="s">
        <v>22</v>
      </c>
      <c r="F202" s="253" t="s">
        <v>217</v>
      </c>
      <c r="G202" s="241"/>
      <c r="H202" s="254">
        <v>184.33600000000001</v>
      </c>
      <c r="I202" s="245"/>
      <c r="J202" s="241"/>
      <c r="K202" s="241"/>
      <c r="L202" s="246"/>
      <c r="M202" s="247"/>
      <c r="N202" s="248"/>
      <c r="O202" s="248"/>
      <c r="P202" s="248"/>
      <c r="Q202" s="248"/>
      <c r="R202" s="248"/>
      <c r="S202" s="248"/>
      <c r="T202" s="249"/>
      <c r="AT202" s="250" t="s">
        <v>210</v>
      </c>
      <c r="AU202" s="250" t="s">
        <v>83</v>
      </c>
      <c r="AV202" s="15" t="s">
        <v>202</v>
      </c>
      <c r="AW202" s="15" t="s">
        <v>38</v>
      </c>
      <c r="AX202" s="15" t="s">
        <v>23</v>
      </c>
      <c r="AY202" s="250" t="s">
        <v>195</v>
      </c>
    </row>
    <row r="203" spans="2:65" s="1" customFormat="1" ht="40.200000000000003" customHeight="1">
      <c r="B203" s="36"/>
      <c r="C203" s="193" t="s">
        <v>255</v>
      </c>
      <c r="D203" s="193" t="s">
        <v>198</v>
      </c>
      <c r="E203" s="194" t="s">
        <v>1360</v>
      </c>
      <c r="F203" s="195" t="s">
        <v>1361</v>
      </c>
      <c r="G203" s="196" t="s">
        <v>222</v>
      </c>
      <c r="H203" s="197">
        <v>25.164000000000001</v>
      </c>
      <c r="I203" s="198"/>
      <c r="J203" s="199">
        <f>ROUND(I203*H203,2)</f>
        <v>0</v>
      </c>
      <c r="K203" s="195" t="s">
        <v>223</v>
      </c>
      <c r="L203" s="56"/>
      <c r="M203" s="200" t="s">
        <v>22</v>
      </c>
      <c r="N203" s="201" t="s">
        <v>46</v>
      </c>
      <c r="O203" s="37"/>
      <c r="P203" s="202">
        <f>O203*H203</f>
        <v>0</v>
      </c>
      <c r="Q203" s="202">
        <v>1.0300000000000001E-3</v>
      </c>
      <c r="R203" s="202">
        <f>Q203*H203</f>
        <v>2.5918920000000005E-2</v>
      </c>
      <c r="S203" s="202">
        <v>0</v>
      </c>
      <c r="T203" s="203">
        <f>S203*H203</f>
        <v>0</v>
      </c>
      <c r="AR203" s="19" t="s">
        <v>202</v>
      </c>
      <c r="AT203" s="19" t="s">
        <v>198</v>
      </c>
      <c r="AU203" s="19" t="s">
        <v>83</v>
      </c>
      <c r="AY203" s="19" t="s">
        <v>195</v>
      </c>
      <c r="BE203" s="204">
        <f>IF(N203="základní",J203,0)</f>
        <v>0</v>
      </c>
      <c r="BF203" s="204">
        <f>IF(N203="snížená",J203,0)</f>
        <v>0</v>
      </c>
      <c r="BG203" s="204">
        <f>IF(N203="zákl. přenesená",J203,0)</f>
        <v>0</v>
      </c>
      <c r="BH203" s="204">
        <f>IF(N203="sníž. přenesená",J203,0)</f>
        <v>0</v>
      </c>
      <c r="BI203" s="204">
        <f>IF(N203="nulová",J203,0)</f>
        <v>0</v>
      </c>
      <c r="BJ203" s="19" t="s">
        <v>23</v>
      </c>
      <c r="BK203" s="204">
        <f>ROUND(I203*H203,2)</f>
        <v>0</v>
      </c>
      <c r="BL203" s="19" t="s">
        <v>202</v>
      </c>
      <c r="BM203" s="19" t="s">
        <v>1362</v>
      </c>
    </row>
    <row r="204" spans="2:65" s="12" customFormat="1" ht="24">
      <c r="B204" s="207"/>
      <c r="C204" s="208"/>
      <c r="D204" s="205" t="s">
        <v>210</v>
      </c>
      <c r="E204" s="209" t="s">
        <v>22</v>
      </c>
      <c r="F204" s="210" t="s">
        <v>1358</v>
      </c>
      <c r="G204" s="208"/>
      <c r="H204" s="211" t="s">
        <v>22</v>
      </c>
      <c r="I204" s="212"/>
      <c r="J204" s="208"/>
      <c r="K204" s="208"/>
      <c r="L204" s="213"/>
      <c r="M204" s="214"/>
      <c r="N204" s="215"/>
      <c r="O204" s="215"/>
      <c r="P204" s="215"/>
      <c r="Q204" s="215"/>
      <c r="R204" s="215"/>
      <c r="S204" s="215"/>
      <c r="T204" s="216"/>
      <c r="AT204" s="217" t="s">
        <v>210</v>
      </c>
      <c r="AU204" s="217" t="s">
        <v>83</v>
      </c>
      <c r="AV204" s="12" t="s">
        <v>23</v>
      </c>
      <c r="AW204" s="12" t="s">
        <v>38</v>
      </c>
      <c r="AX204" s="12" t="s">
        <v>75</v>
      </c>
      <c r="AY204" s="217" t="s">
        <v>195</v>
      </c>
    </row>
    <row r="205" spans="2:65" s="13" customFormat="1">
      <c r="B205" s="218"/>
      <c r="C205" s="219"/>
      <c r="D205" s="205" t="s">
        <v>210</v>
      </c>
      <c r="E205" s="220" t="s">
        <v>22</v>
      </c>
      <c r="F205" s="221" t="s">
        <v>1363</v>
      </c>
      <c r="G205" s="219"/>
      <c r="H205" s="222">
        <v>25.164000000000001</v>
      </c>
      <c r="I205" s="223"/>
      <c r="J205" s="219"/>
      <c r="K205" s="219"/>
      <c r="L205" s="224"/>
      <c r="M205" s="225"/>
      <c r="N205" s="226"/>
      <c r="O205" s="226"/>
      <c r="P205" s="226"/>
      <c r="Q205" s="226"/>
      <c r="R205" s="226"/>
      <c r="S205" s="226"/>
      <c r="T205" s="227"/>
      <c r="AT205" s="228" t="s">
        <v>210</v>
      </c>
      <c r="AU205" s="228" t="s">
        <v>83</v>
      </c>
      <c r="AV205" s="13" t="s">
        <v>83</v>
      </c>
      <c r="AW205" s="13" t="s">
        <v>38</v>
      </c>
      <c r="AX205" s="13" t="s">
        <v>75</v>
      </c>
      <c r="AY205" s="228" t="s">
        <v>195</v>
      </c>
    </row>
    <row r="206" spans="2:65" s="14" customFormat="1">
      <c r="B206" s="229"/>
      <c r="C206" s="230"/>
      <c r="D206" s="205" t="s">
        <v>210</v>
      </c>
      <c r="E206" s="231" t="s">
        <v>22</v>
      </c>
      <c r="F206" s="232" t="s">
        <v>215</v>
      </c>
      <c r="G206" s="230"/>
      <c r="H206" s="233">
        <v>25.164000000000001</v>
      </c>
      <c r="I206" s="234"/>
      <c r="J206" s="230"/>
      <c r="K206" s="230"/>
      <c r="L206" s="235"/>
      <c r="M206" s="236"/>
      <c r="N206" s="237"/>
      <c r="O206" s="237"/>
      <c r="P206" s="237"/>
      <c r="Q206" s="237"/>
      <c r="R206" s="237"/>
      <c r="S206" s="237"/>
      <c r="T206" s="238"/>
      <c r="AT206" s="239" t="s">
        <v>210</v>
      </c>
      <c r="AU206" s="239" t="s">
        <v>83</v>
      </c>
      <c r="AV206" s="14" t="s">
        <v>216</v>
      </c>
      <c r="AW206" s="14" t="s">
        <v>38</v>
      </c>
      <c r="AX206" s="14" t="s">
        <v>75</v>
      </c>
      <c r="AY206" s="239" t="s">
        <v>195</v>
      </c>
    </row>
    <row r="207" spans="2:65" s="15" customFormat="1">
      <c r="B207" s="240"/>
      <c r="C207" s="241"/>
      <c r="D207" s="251" t="s">
        <v>210</v>
      </c>
      <c r="E207" s="252" t="s">
        <v>22</v>
      </c>
      <c r="F207" s="253" t="s">
        <v>217</v>
      </c>
      <c r="G207" s="241"/>
      <c r="H207" s="254">
        <v>25.164000000000001</v>
      </c>
      <c r="I207" s="245"/>
      <c r="J207" s="241"/>
      <c r="K207" s="241"/>
      <c r="L207" s="246"/>
      <c r="M207" s="247"/>
      <c r="N207" s="248"/>
      <c r="O207" s="248"/>
      <c r="P207" s="248"/>
      <c r="Q207" s="248"/>
      <c r="R207" s="248"/>
      <c r="S207" s="248"/>
      <c r="T207" s="249"/>
      <c r="AT207" s="250" t="s">
        <v>210</v>
      </c>
      <c r="AU207" s="250" t="s">
        <v>83</v>
      </c>
      <c r="AV207" s="15" t="s">
        <v>202</v>
      </c>
      <c r="AW207" s="15" t="s">
        <v>38</v>
      </c>
      <c r="AX207" s="15" t="s">
        <v>23</v>
      </c>
      <c r="AY207" s="250" t="s">
        <v>195</v>
      </c>
    </row>
    <row r="208" spans="2:65" s="1" customFormat="1" ht="40.200000000000003" customHeight="1">
      <c r="B208" s="36"/>
      <c r="C208" s="193" t="s">
        <v>262</v>
      </c>
      <c r="D208" s="193" t="s">
        <v>198</v>
      </c>
      <c r="E208" s="194" t="s">
        <v>1364</v>
      </c>
      <c r="F208" s="195" t="s">
        <v>1365</v>
      </c>
      <c r="G208" s="196" t="s">
        <v>222</v>
      </c>
      <c r="H208" s="197">
        <v>25.164000000000001</v>
      </c>
      <c r="I208" s="198"/>
      <c r="J208" s="199">
        <f>ROUND(I208*H208,2)</f>
        <v>0</v>
      </c>
      <c r="K208" s="195" t="s">
        <v>223</v>
      </c>
      <c r="L208" s="56"/>
      <c r="M208" s="200" t="s">
        <v>22</v>
      </c>
      <c r="N208" s="201" t="s">
        <v>46</v>
      </c>
      <c r="O208" s="37"/>
      <c r="P208" s="202">
        <f>O208*H208</f>
        <v>0</v>
      </c>
      <c r="Q208" s="202">
        <v>0</v>
      </c>
      <c r="R208" s="202">
        <f>Q208*H208</f>
        <v>0</v>
      </c>
      <c r="S208" s="202">
        <v>0</v>
      </c>
      <c r="T208" s="203">
        <f>S208*H208</f>
        <v>0</v>
      </c>
      <c r="AR208" s="19" t="s">
        <v>202</v>
      </c>
      <c r="AT208" s="19" t="s">
        <v>198</v>
      </c>
      <c r="AU208" s="19" t="s">
        <v>83</v>
      </c>
      <c r="AY208" s="19" t="s">
        <v>195</v>
      </c>
      <c r="BE208" s="204">
        <f>IF(N208="základní",J208,0)</f>
        <v>0</v>
      </c>
      <c r="BF208" s="204">
        <f>IF(N208="snížená",J208,0)</f>
        <v>0</v>
      </c>
      <c r="BG208" s="204">
        <f>IF(N208="zákl. přenesená",J208,0)</f>
        <v>0</v>
      </c>
      <c r="BH208" s="204">
        <f>IF(N208="sníž. přenesená",J208,0)</f>
        <v>0</v>
      </c>
      <c r="BI208" s="204">
        <f>IF(N208="nulová",J208,0)</f>
        <v>0</v>
      </c>
      <c r="BJ208" s="19" t="s">
        <v>23</v>
      </c>
      <c r="BK208" s="204">
        <f>ROUND(I208*H208,2)</f>
        <v>0</v>
      </c>
      <c r="BL208" s="19" t="s">
        <v>202</v>
      </c>
      <c r="BM208" s="19" t="s">
        <v>1366</v>
      </c>
    </row>
    <row r="209" spans="2:65" s="1" customFormat="1" ht="20.399999999999999" customHeight="1">
      <c r="B209" s="36"/>
      <c r="C209" s="193" t="s">
        <v>218</v>
      </c>
      <c r="D209" s="193" t="s">
        <v>198</v>
      </c>
      <c r="E209" s="194" t="s">
        <v>1367</v>
      </c>
      <c r="F209" s="195" t="s">
        <v>1368</v>
      </c>
      <c r="G209" s="196" t="s">
        <v>242</v>
      </c>
      <c r="H209" s="197">
        <v>0.26900000000000002</v>
      </c>
      <c r="I209" s="198"/>
      <c r="J209" s="199">
        <f>ROUND(I209*H209,2)</f>
        <v>0</v>
      </c>
      <c r="K209" s="195" t="s">
        <v>223</v>
      </c>
      <c r="L209" s="56"/>
      <c r="M209" s="200" t="s">
        <v>22</v>
      </c>
      <c r="N209" s="201" t="s">
        <v>46</v>
      </c>
      <c r="O209" s="37"/>
      <c r="P209" s="202">
        <f>O209*H209</f>
        <v>0</v>
      </c>
      <c r="Q209" s="202">
        <v>1.0601700000000001</v>
      </c>
      <c r="R209" s="202">
        <f>Q209*H209</f>
        <v>0.28518573000000003</v>
      </c>
      <c r="S209" s="202">
        <v>0</v>
      </c>
      <c r="T209" s="203">
        <f>S209*H209</f>
        <v>0</v>
      </c>
      <c r="AR209" s="19" t="s">
        <v>202</v>
      </c>
      <c r="AT209" s="19" t="s">
        <v>198</v>
      </c>
      <c r="AU209" s="19" t="s">
        <v>83</v>
      </c>
      <c r="AY209" s="19" t="s">
        <v>195</v>
      </c>
      <c r="BE209" s="204">
        <f>IF(N209="základní",J209,0)</f>
        <v>0</v>
      </c>
      <c r="BF209" s="204">
        <f>IF(N209="snížená",J209,0)</f>
        <v>0</v>
      </c>
      <c r="BG209" s="204">
        <f>IF(N209="zákl. přenesená",J209,0)</f>
        <v>0</v>
      </c>
      <c r="BH209" s="204">
        <f>IF(N209="sníž. přenesená",J209,0)</f>
        <v>0</v>
      </c>
      <c r="BI209" s="204">
        <f>IF(N209="nulová",J209,0)</f>
        <v>0</v>
      </c>
      <c r="BJ209" s="19" t="s">
        <v>23</v>
      </c>
      <c r="BK209" s="204">
        <f>ROUND(I209*H209,2)</f>
        <v>0</v>
      </c>
      <c r="BL209" s="19" t="s">
        <v>202</v>
      </c>
      <c r="BM209" s="19" t="s">
        <v>1369</v>
      </c>
    </row>
    <row r="210" spans="2:65" s="1" customFormat="1" ht="36">
      <c r="B210" s="36"/>
      <c r="C210" s="58"/>
      <c r="D210" s="205" t="s">
        <v>225</v>
      </c>
      <c r="E210" s="58"/>
      <c r="F210" s="206" t="s">
        <v>335</v>
      </c>
      <c r="G210" s="58"/>
      <c r="H210" s="58"/>
      <c r="I210" s="163"/>
      <c r="J210" s="58"/>
      <c r="K210" s="58"/>
      <c r="L210" s="56"/>
      <c r="M210" s="73"/>
      <c r="N210" s="37"/>
      <c r="O210" s="37"/>
      <c r="P210" s="37"/>
      <c r="Q210" s="37"/>
      <c r="R210" s="37"/>
      <c r="S210" s="37"/>
      <c r="T210" s="74"/>
      <c r="AT210" s="19" t="s">
        <v>225</v>
      </c>
      <c r="AU210" s="19" t="s">
        <v>83</v>
      </c>
    </row>
    <row r="211" spans="2:65" s="12" customFormat="1" ht="24">
      <c r="B211" s="207"/>
      <c r="C211" s="208"/>
      <c r="D211" s="205" t="s">
        <v>210</v>
      </c>
      <c r="E211" s="209" t="s">
        <v>22</v>
      </c>
      <c r="F211" s="210" t="s">
        <v>1370</v>
      </c>
      <c r="G211" s="208"/>
      <c r="H211" s="211" t="s">
        <v>22</v>
      </c>
      <c r="I211" s="212"/>
      <c r="J211" s="208"/>
      <c r="K211" s="208"/>
      <c r="L211" s="213"/>
      <c r="M211" s="214"/>
      <c r="N211" s="215"/>
      <c r="O211" s="215"/>
      <c r="P211" s="215"/>
      <c r="Q211" s="215"/>
      <c r="R211" s="215"/>
      <c r="S211" s="215"/>
      <c r="T211" s="216"/>
      <c r="AT211" s="217" t="s">
        <v>210</v>
      </c>
      <c r="AU211" s="217" t="s">
        <v>83</v>
      </c>
      <c r="AV211" s="12" t="s">
        <v>23</v>
      </c>
      <c r="AW211" s="12" t="s">
        <v>38</v>
      </c>
      <c r="AX211" s="12" t="s">
        <v>75</v>
      </c>
      <c r="AY211" s="217" t="s">
        <v>195</v>
      </c>
    </row>
    <row r="212" spans="2:65" s="13" customFormat="1">
      <c r="B212" s="218"/>
      <c r="C212" s="219"/>
      <c r="D212" s="205" t="s">
        <v>210</v>
      </c>
      <c r="E212" s="220" t="s">
        <v>22</v>
      </c>
      <c r="F212" s="221" t="s">
        <v>1371</v>
      </c>
      <c r="G212" s="219"/>
      <c r="H212" s="222">
        <v>0.26900000000000002</v>
      </c>
      <c r="I212" s="223"/>
      <c r="J212" s="219"/>
      <c r="K212" s="219"/>
      <c r="L212" s="224"/>
      <c r="M212" s="225"/>
      <c r="N212" s="226"/>
      <c r="O212" s="226"/>
      <c r="P212" s="226"/>
      <c r="Q212" s="226"/>
      <c r="R212" s="226"/>
      <c r="S212" s="226"/>
      <c r="T212" s="227"/>
      <c r="AT212" s="228" t="s">
        <v>210</v>
      </c>
      <c r="AU212" s="228" t="s">
        <v>83</v>
      </c>
      <c r="AV212" s="13" t="s">
        <v>83</v>
      </c>
      <c r="AW212" s="13" t="s">
        <v>38</v>
      </c>
      <c r="AX212" s="13" t="s">
        <v>75</v>
      </c>
      <c r="AY212" s="228" t="s">
        <v>195</v>
      </c>
    </row>
    <row r="213" spans="2:65" s="14" customFormat="1">
      <c r="B213" s="229"/>
      <c r="C213" s="230"/>
      <c r="D213" s="205" t="s">
        <v>210</v>
      </c>
      <c r="E213" s="231" t="s">
        <v>22</v>
      </c>
      <c r="F213" s="232" t="s">
        <v>215</v>
      </c>
      <c r="G213" s="230"/>
      <c r="H213" s="233">
        <v>0.26900000000000002</v>
      </c>
      <c r="I213" s="234"/>
      <c r="J213" s="230"/>
      <c r="K213" s="230"/>
      <c r="L213" s="235"/>
      <c r="M213" s="236"/>
      <c r="N213" s="237"/>
      <c r="O213" s="237"/>
      <c r="P213" s="237"/>
      <c r="Q213" s="237"/>
      <c r="R213" s="237"/>
      <c r="S213" s="237"/>
      <c r="T213" s="238"/>
      <c r="AT213" s="239" t="s">
        <v>210</v>
      </c>
      <c r="AU213" s="239" t="s">
        <v>83</v>
      </c>
      <c r="AV213" s="14" t="s">
        <v>216</v>
      </c>
      <c r="AW213" s="14" t="s">
        <v>38</v>
      </c>
      <c r="AX213" s="14" t="s">
        <v>75</v>
      </c>
      <c r="AY213" s="239" t="s">
        <v>195</v>
      </c>
    </row>
    <row r="214" spans="2:65" s="15" customFormat="1">
      <c r="B214" s="240"/>
      <c r="C214" s="241"/>
      <c r="D214" s="251" t="s">
        <v>210</v>
      </c>
      <c r="E214" s="252" t="s">
        <v>22</v>
      </c>
      <c r="F214" s="253" t="s">
        <v>217</v>
      </c>
      <c r="G214" s="241"/>
      <c r="H214" s="254">
        <v>0.26900000000000002</v>
      </c>
      <c r="I214" s="245"/>
      <c r="J214" s="241"/>
      <c r="K214" s="241"/>
      <c r="L214" s="246"/>
      <c r="M214" s="247"/>
      <c r="N214" s="248"/>
      <c r="O214" s="248"/>
      <c r="P214" s="248"/>
      <c r="Q214" s="248"/>
      <c r="R214" s="248"/>
      <c r="S214" s="248"/>
      <c r="T214" s="249"/>
      <c r="AT214" s="250" t="s">
        <v>210</v>
      </c>
      <c r="AU214" s="250" t="s">
        <v>83</v>
      </c>
      <c r="AV214" s="15" t="s">
        <v>202</v>
      </c>
      <c r="AW214" s="15" t="s">
        <v>38</v>
      </c>
      <c r="AX214" s="15" t="s">
        <v>23</v>
      </c>
      <c r="AY214" s="250" t="s">
        <v>195</v>
      </c>
    </row>
    <row r="215" spans="2:65" s="1" customFormat="1" ht="20.399999999999999" customHeight="1">
      <c r="B215" s="36"/>
      <c r="C215" s="193" t="s">
        <v>28</v>
      </c>
      <c r="D215" s="193" t="s">
        <v>198</v>
      </c>
      <c r="E215" s="194" t="s">
        <v>1372</v>
      </c>
      <c r="F215" s="195" t="s">
        <v>1373</v>
      </c>
      <c r="G215" s="196" t="s">
        <v>242</v>
      </c>
      <c r="H215" s="197">
        <v>16.59</v>
      </c>
      <c r="I215" s="198"/>
      <c r="J215" s="199">
        <f>ROUND(I215*H215,2)</f>
        <v>0</v>
      </c>
      <c r="K215" s="195" t="s">
        <v>223</v>
      </c>
      <c r="L215" s="56"/>
      <c r="M215" s="200" t="s">
        <v>22</v>
      </c>
      <c r="N215" s="201" t="s">
        <v>46</v>
      </c>
      <c r="O215" s="37"/>
      <c r="P215" s="202">
        <f>O215*H215</f>
        <v>0</v>
      </c>
      <c r="Q215" s="202">
        <v>1.0530600000000001</v>
      </c>
      <c r="R215" s="202">
        <f>Q215*H215</f>
        <v>17.470265400000002</v>
      </c>
      <c r="S215" s="202">
        <v>0</v>
      </c>
      <c r="T215" s="203">
        <f>S215*H215</f>
        <v>0</v>
      </c>
      <c r="AR215" s="19" t="s">
        <v>202</v>
      </c>
      <c r="AT215" s="19" t="s">
        <v>198</v>
      </c>
      <c r="AU215" s="19" t="s">
        <v>83</v>
      </c>
      <c r="AY215" s="19" t="s">
        <v>195</v>
      </c>
      <c r="BE215" s="204">
        <f>IF(N215="základní",J215,0)</f>
        <v>0</v>
      </c>
      <c r="BF215" s="204">
        <f>IF(N215="snížená",J215,0)</f>
        <v>0</v>
      </c>
      <c r="BG215" s="204">
        <f>IF(N215="zákl. přenesená",J215,0)</f>
        <v>0</v>
      </c>
      <c r="BH215" s="204">
        <f>IF(N215="sníž. přenesená",J215,0)</f>
        <v>0</v>
      </c>
      <c r="BI215" s="204">
        <f>IF(N215="nulová",J215,0)</f>
        <v>0</v>
      </c>
      <c r="BJ215" s="19" t="s">
        <v>23</v>
      </c>
      <c r="BK215" s="204">
        <f>ROUND(I215*H215,2)</f>
        <v>0</v>
      </c>
      <c r="BL215" s="19" t="s">
        <v>202</v>
      </c>
      <c r="BM215" s="19" t="s">
        <v>1374</v>
      </c>
    </row>
    <row r="216" spans="2:65" s="1" customFormat="1" ht="36">
      <c r="B216" s="36"/>
      <c r="C216" s="58"/>
      <c r="D216" s="205" t="s">
        <v>225</v>
      </c>
      <c r="E216" s="58"/>
      <c r="F216" s="206" t="s">
        <v>335</v>
      </c>
      <c r="G216" s="58"/>
      <c r="H216" s="58"/>
      <c r="I216" s="163"/>
      <c r="J216" s="58"/>
      <c r="K216" s="58"/>
      <c r="L216" s="56"/>
      <c r="M216" s="73"/>
      <c r="N216" s="37"/>
      <c r="O216" s="37"/>
      <c r="P216" s="37"/>
      <c r="Q216" s="37"/>
      <c r="R216" s="37"/>
      <c r="S216" s="37"/>
      <c r="T216" s="74"/>
      <c r="AT216" s="19" t="s">
        <v>225</v>
      </c>
      <c r="AU216" s="19" t="s">
        <v>83</v>
      </c>
    </row>
    <row r="217" spans="2:65" s="12" customFormat="1" ht="24">
      <c r="B217" s="207"/>
      <c r="C217" s="208"/>
      <c r="D217" s="205" t="s">
        <v>210</v>
      </c>
      <c r="E217" s="209" t="s">
        <v>22</v>
      </c>
      <c r="F217" s="210" t="s">
        <v>1375</v>
      </c>
      <c r="G217" s="208"/>
      <c r="H217" s="211" t="s">
        <v>22</v>
      </c>
      <c r="I217" s="212"/>
      <c r="J217" s="208"/>
      <c r="K217" s="208"/>
      <c r="L217" s="213"/>
      <c r="M217" s="214"/>
      <c r="N217" s="215"/>
      <c r="O217" s="215"/>
      <c r="P217" s="215"/>
      <c r="Q217" s="215"/>
      <c r="R217" s="215"/>
      <c r="S217" s="215"/>
      <c r="T217" s="216"/>
      <c r="AT217" s="217" t="s">
        <v>210</v>
      </c>
      <c r="AU217" s="217" t="s">
        <v>83</v>
      </c>
      <c r="AV217" s="12" t="s">
        <v>23</v>
      </c>
      <c r="AW217" s="12" t="s">
        <v>38</v>
      </c>
      <c r="AX217" s="12" t="s">
        <v>75</v>
      </c>
      <c r="AY217" s="217" t="s">
        <v>195</v>
      </c>
    </row>
    <row r="218" spans="2:65" s="13" customFormat="1">
      <c r="B218" s="218"/>
      <c r="C218" s="219"/>
      <c r="D218" s="205" t="s">
        <v>210</v>
      </c>
      <c r="E218" s="220" t="s">
        <v>22</v>
      </c>
      <c r="F218" s="221" t="s">
        <v>1376</v>
      </c>
      <c r="G218" s="219"/>
      <c r="H218" s="222">
        <v>16.59</v>
      </c>
      <c r="I218" s="223"/>
      <c r="J218" s="219"/>
      <c r="K218" s="219"/>
      <c r="L218" s="224"/>
      <c r="M218" s="225"/>
      <c r="N218" s="226"/>
      <c r="O218" s="226"/>
      <c r="P218" s="226"/>
      <c r="Q218" s="226"/>
      <c r="R218" s="226"/>
      <c r="S218" s="226"/>
      <c r="T218" s="227"/>
      <c r="AT218" s="228" t="s">
        <v>210</v>
      </c>
      <c r="AU218" s="228" t="s">
        <v>83</v>
      </c>
      <c r="AV218" s="13" t="s">
        <v>83</v>
      </c>
      <c r="AW218" s="13" t="s">
        <v>38</v>
      </c>
      <c r="AX218" s="13" t="s">
        <v>75</v>
      </c>
      <c r="AY218" s="228" t="s">
        <v>195</v>
      </c>
    </row>
    <row r="219" spans="2:65" s="14" customFormat="1">
      <c r="B219" s="229"/>
      <c r="C219" s="230"/>
      <c r="D219" s="205" t="s">
        <v>210</v>
      </c>
      <c r="E219" s="231" t="s">
        <v>22</v>
      </c>
      <c r="F219" s="232" t="s">
        <v>215</v>
      </c>
      <c r="G219" s="230"/>
      <c r="H219" s="233">
        <v>16.59</v>
      </c>
      <c r="I219" s="234"/>
      <c r="J219" s="230"/>
      <c r="K219" s="230"/>
      <c r="L219" s="235"/>
      <c r="M219" s="236"/>
      <c r="N219" s="237"/>
      <c r="O219" s="237"/>
      <c r="P219" s="237"/>
      <c r="Q219" s="237"/>
      <c r="R219" s="237"/>
      <c r="S219" s="237"/>
      <c r="T219" s="238"/>
      <c r="AT219" s="239" t="s">
        <v>210</v>
      </c>
      <c r="AU219" s="239" t="s">
        <v>83</v>
      </c>
      <c r="AV219" s="14" t="s">
        <v>216</v>
      </c>
      <c r="AW219" s="14" t="s">
        <v>38</v>
      </c>
      <c r="AX219" s="14" t="s">
        <v>75</v>
      </c>
      <c r="AY219" s="239" t="s">
        <v>195</v>
      </c>
    </row>
    <row r="220" spans="2:65" s="15" customFormat="1">
      <c r="B220" s="240"/>
      <c r="C220" s="241"/>
      <c r="D220" s="251" t="s">
        <v>210</v>
      </c>
      <c r="E220" s="252" t="s">
        <v>22</v>
      </c>
      <c r="F220" s="253" t="s">
        <v>217</v>
      </c>
      <c r="G220" s="241"/>
      <c r="H220" s="254">
        <v>16.59</v>
      </c>
      <c r="I220" s="245"/>
      <c r="J220" s="241"/>
      <c r="K220" s="241"/>
      <c r="L220" s="246"/>
      <c r="M220" s="247"/>
      <c r="N220" s="248"/>
      <c r="O220" s="248"/>
      <c r="P220" s="248"/>
      <c r="Q220" s="248"/>
      <c r="R220" s="248"/>
      <c r="S220" s="248"/>
      <c r="T220" s="249"/>
      <c r="AT220" s="250" t="s">
        <v>210</v>
      </c>
      <c r="AU220" s="250" t="s">
        <v>83</v>
      </c>
      <c r="AV220" s="15" t="s">
        <v>202</v>
      </c>
      <c r="AW220" s="15" t="s">
        <v>38</v>
      </c>
      <c r="AX220" s="15" t="s">
        <v>23</v>
      </c>
      <c r="AY220" s="250" t="s">
        <v>195</v>
      </c>
    </row>
    <row r="221" spans="2:65" s="1" customFormat="1" ht="20.399999999999999" customHeight="1">
      <c r="B221" s="36"/>
      <c r="C221" s="193" t="s">
        <v>363</v>
      </c>
      <c r="D221" s="193" t="s">
        <v>198</v>
      </c>
      <c r="E221" s="194" t="s">
        <v>1377</v>
      </c>
      <c r="F221" s="195" t="s">
        <v>1378</v>
      </c>
      <c r="G221" s="196" t="s">
        <v>201</v>
      </c>
      <c r="H221" s="197">
        <v>7</v>
      </c>
      <c r="I221" s="198"/>
      <c r="J221" s="199">
        <f>ROUND(I221*H221,2)</f>
        <v>0</v>
      </c>
      <c r="K221" s="195" t="s">
        <v>223</v>
      </c>
      <c r="L221" s="56"/>
      <c r="M221" s="200" t="s">
        <v>22</v>
      </c>
      <c r="N221" s="201" t="s">
        <v>46</v>
      </c>
      <c r="O221" s="37"/>
      <c r="P221" s="202">
        <f>O221*H221</f>
        <v>0</v>
      </c>
      <c r="Q221" s="202">
        <v>0.11754000000000001</v>
      </c>
      <c r="R221" s="202">
        <f>Q221*H221</f>
        <v>0.82278000000000007</v>
      </c>
      <c r="S221" s="202">
        <v>0</v>
      </c>
      <c r="T221" s="203">
        <f>S221*H221</f>
        <v>0</v>
      </c>
      <c r="AR221" s="19" t="s">
        <v>202</v>
      </c>
      <c r="AT221" s="19" t="s">
        <v>198</v>
      </c>
      <c r="AU221" s="19" t="s">
        <v>83</v>
      </c>
      <c r="AY221" s="19" t="s">
        <v>195</v>
      </c>
      <c r="BE221" s="204">
        <f>IF(N221="základní",J221,0)</f>
        <v>0</v>
      </c>
      <c r="BF221" s="204">
        <f>IF(N221="snížená",J221,0)</f>
        <v>0</v>
      </c>
      <c r="BG221" s="204">
        <f>IF(N221="zákl. přenesená",J221,0)</f>
        <v>0</v>
      </c>
      <c r="BH221" s="204">
        <f>IF(N221="sníž. přenesená",J221,0)</f>
        <v>0</v>
      </c>
      <c r="BI221" s="204">
        <f>IF(N221="nulová",J221,0)</f>
        <v>0</v>
      </c>
      <c r="BJ221" s="19" t="s">
        <v>23</v>
      </c>
      <c r="BK221" s="204">
        <f>ROUND(I221*H221,2)</f>
        <v>0</v>
      </c>
      <c r="BL221" s="19" t="s">
        <v>202</v>
      </c>
      <c r="BM221" s="19" t="s">
        <v>1379</v>
      </c>
    </row>
    <row r="222" spans="2:65" s="12" customFormat="1" ht="24">
      <c r="B222" s="207"/>
      <c r="C222" s="208"/>
      <c r="D222" s="205" t="s">
        <v>210</v>
      </c>
      <c r="E222" s="209" t="s">
        <v>22</v>
      </c>
      <c r="F222" s="210" t="s">
        <v>1380</v>
      </c>
      <c r="G222" s="208"/>
      <c r="H222" s="211" t="s">
        <v>22</v>
      </c>
      <c r="I222" s="212"/>
      <c r="J222" s="208"/>
      <c r="K222" s="208"/>
      <c r="L222" s="213"/>
      <c r="M222" s="214"/>
      <c r="N222" s="215"/>
      <c r="O222" s="215"/>
      <c r="P222" s="215"/>
      <c r="Q222" s="215"/>
      <c r="R222" s="215"/>
      <c r="S222" s="215"/>
      <c r="T222" s="216"/>
      <c r="AT222" s="217" t="s">
        <v>210</v>
      </c>
      <c r="AU222" s="217" t="s">
        <v>83</v>
      </c>
      <c r="AV222" s="12" t="s">
        <v>23</v>
      </c>
      <c r="AW222" s="12" t="s">
        <v>38</v>
      </c>
      <c r="AX222" s="12" t="s">
        <v>75</v>
      </c>
      <c r="AY222" s="217" t="s">
        <v>195</v>
      </c>
    </row>
    <row r="223" spans="2:65" s="13" customFormat="1">
      <c r="B223" s="218"/>
      <c r="C223" s="219"/>
      <c r="D223" s="205" t="s">
        <v>210</v>
      </c>
      <c r="E223" s="220" t="s">
        <v>22</v>
      </c>
      <c r="F223" s="221" t="s">
        <v>1381</v>
      </c>
      <c r="G223" s="219"/>
      <c r="H223" s="222">
        <v>2</v>
      </c>
      <c r="I223" s="223"/>
      <c r="J223" s="219"/>
      <c r="K223" s="219"/>
      <c r="L223" s="224"/>
      <c r="M223" s="225"/>
      <c r="N223" s="226"/>
      <c r="O223" s="226"/>
      <c r="P223" s="226"/>
      <c r="Q223" s="226"/>
      <c r="R223" s="226"/>
      <c r="S223" s="226"/>
      <c r="T223" s="227"/>
      <c r="AT223" s="228" t="s">
        <v>210</v>
      </c>
      <c r="AU223" s="228" t="s">
        <v>83</v>
      </c>
      <c r="AV223" s="13" t="s">
        <v>83</v>
      </c>
      <c r="AW223" s="13" t="s">
        <v>38</v>
      </c>
      <c r="AX223" s="13" t="s">
        <v>75</v>
      </c>
      <c r="AY223" s="228" t="s">
        <v>195</v>
      </c>
    </row>
    <row r="224" spans="2:65" s="13" customFormat="1">
      <c r="B224" s="218"/>
      <c r="C224" s="219"/>
      <c r="D224" s="205" t="s">
        <v>210</v>
      </c>
      <c r="E224" s="220" t="s">
        <v>22</v>
      </c>
      <c r="F224" s="221" t="s">
        <v>1382</v>
      </c>
      <c r="G224" s="219"/>
      <c r="H224" s="222">
        <v>2</v>
      </c>
      <c r="I224" s="223"/>
      <c r="J224" s="219"/>
      <c r="K224" s="219"/>
      <c r="L224" s="224"/>
      <c r="M224" s="225"/>
      <c r="N224" s="226"/>
      <c r="O224" s="226"/>
      <c r="P224" s="226"/>
      <c r="Q224" s="226"/>
      <c r="R224" s="226"/>
      <c r="S224" s="226"/>
      <c r="T224" s="227"/>
      <c r="AT224" s="228" t="s">
        <v>210</v>
      </c>
      <c r="AU224" s="228" t="s">
        <v>83</v>
      </c>
      <c r="AV224" s="13" t="s">
        <v>83</v>
      </c>
      <c r="AW224" s="13" t="s">
        <v>38</v>
      </c>
      <c r="AX224" s="13" t="s">
        <v>75</v>
      </c>
      <c r="AY224" s="228" t="s">
        <v>195</v>
      </c>
    </row>
    <row r="225" spans="2:65" s="13" customFormat="1">
      <c r="B225" s="218"/>
      <c r="C225" s="219"/>
      <c r="D225" s="205" t="s">
        <v>210</v>
      </c>
      <c r="E225" s="220" t="s">
        <v>22</v>
      </c>
      <c r="F225" s="221" t="s">
        <v>1383</v>
      </c>
      <c r="G225" s="219"/>
      <c r="H225" s="222">
        <v>3</v>
      </c>
      <c r="I225" s="223"/>
      <c r="J225" s="219"/>
      <c r="K225" s="219"/>
      <c r="L225" s="224"/>
      <c r="M225" s="225"/>
      <c r="N225" s="226"/>
      <c r="O225" s="226"/>
      <c r="P225" s="226"/>
      <c r="Q225" s="226"/>
      <c r="R225" s="226"/>
      <c r="S225" s="226"/>
      <c r="T225" s="227"/>
      <c r="AT225" s="228" t="s">
        <v>210</v>
      </c>
      <c r="AU225" s="228" t="s">
        <v>83</v>
      </c>
      <c r="AV225" s="13" t="s">
        <v>83</v>
      </c>
      <c r="AW225" s="13" t="s">
        <v>38</v>
      </c>
      <c r="AX225" s="13" t="s">
        <v>75</v>
      </c>
      <c r="AY225" s="228" t="s">
        <v>195</v>
      </c>
    </row>
    <row r="226" spans="2:65" s="14" customFormat="1">
      <c r="B226" s="229"/>
      <c r="C226" s="230"/>
      <c r="D226" s="205" t="s">
        <v>210</v>
      </c>
      <c r="E226" s="231" t="s">
        <v>22</v>
      </c>
      <c r="F226" s="232" t="s">
        <v>215</v>
      </c>
      <c r="G226" s="230"/>
      <c r="H226" s="233">
        <v>7</v>
      </c>
      <c r="I226" s="234"/>
      <c r="J226" s="230"/>
      <c r="K226" s="230"/>
      <c r="L226" s="235"/>
      <c r="M226" s="236"/>
      <c r="N226" s="237"/>
      <c r="O226" s="237"/>
      <c r="P226" s="237"/>
      <c r="Q226" s="237"/>
      <c r="R226" s="237"/>
      <c r="S226" s="237"/>
      <c r="T226" s="238"/>
      <c r="AT226" s="239" t="s">
        <v>210</v>
      </c>
      <c r="AU226" s="239" t="s">
        <v>83</v>
      </c>
      <c r="AV226" s="14" t="s">
        <v>216</v>
      </c>
      <c r="AW226" s="14" t="s">
        <v>38</v>
      </c>
      <c r="AX226" s="14" t="s">
        <v>75</v>
      </c>
      <c r="AY226" s="239" t="s">
        <v>195</v>
      </c>
    </row>
    <row r="227" spans="2:65" s="15" customFormat="1">
      <c r="B227" s="240"/>
      <c r="C227" s="241"/>
      <c r="D227" s="251" t="s">
        <v>210</v>
      </c>
      <c r="E227" s="252" t="s">
        <v>22</v>
      </c>
      <c r="F227" s="253" t="s">
        <v>217</v>
      </c>
      <c r="G227" s="241"/>
      <c r="H227" s="254">
        <v>7</v>
      </c>
      <c r="I227" s="245"/>
      <c r="J227" s="241"/>
      <c r="K227" s="241"/>
      <c r="L227" s="246"/>
      <c r="M227" s="247"/>
      <c r="N227" s="248"/>
      <c r="O227" s="248"/>
      <c r="P227" s="248"/>
      <c r="Q227" s="248"/>
      <c r="R227" s="248"/>
      <c r="S227" s="248"/>
      <c r="T227" s="249"/>
      <c r="AT227" s="250" t="s">
        <v>210</v>
      </c>
      <c r="AU227" s="250" t="s">
        <v>83</v>
      </c>
      <c r="AV227" s="15" t="s">
        <v>202</v>
      </c>
      <c r="AW227" s="15" t="s">
        <v>38</v>
      </c>
      <c r="AX227" s="15" t="s">
        <v>23</v>
      </c>
      <c r="AY227" s="250" t="s">
        <v>195</v>
      </c>
    </row>
    <row r="228" spans="2:65" s="1" customFormat="1" ht="20.399999999999999" customHeight="1">
      <c r="B228" s="36"/>
      <c r="C228" s="260" t="s">
        <v>371</v>
      </c>
      <c r="D228" s="260" t="s">
        <v>267</v>
      </c>
      <c r="E228" s="261" t="s">
        <v>1384</v>
      </c>
      <c r="F228" s="262" t="s">
        <v>1385</v>
      </c>
      <c r="G228" s="263" t="s">
        <v>201</v>
      </c>
      <c r="H228" s="264">
        <v>2</v>
      </c>
      <c r="I228" s="265"/>
      <c r="J228" s="266">
        <f>ROUND(I228*H228,2)</f>
        <v>0</v>
      </c>
      <c r="K228" s="262" t="s">
        <v>22</v>
      </c>
      <c r="L228" s="267"/>
      <c r="M228" s="268" t="s">
        <v>22</v>
      </c>
      <c r="N228" s="269" t="s">
        <v>46</v>
      </c>
      <c r="O228" s="37"/>
      <c r="P228" s="202">
        <f>O228*H228</f>
        <v>0</v>
      </c>
      <c r="Q228" s="202">
        <v>3.65</v>
      </c>
      <c r="R228" s="202">
        <f>Q228*H228</f>
        <v>7.3</v>
      </c>
      <c r="S228" s="202">
        <v>0</v>
      </c>
      <c r="T228" s="203">
        <f>S228*H228</f>
        <v>0</v>
      </c>
      <c r="AR228" s="19" t="s">
        <v>262</v>
      </c>
      <c r="AT228" s="19" t="s">
        <v>267</v>
      </c>
      <c r="AU228" s="19" t="s">
        <v>83</v>
      </c>
      <c r="AY228" s="19" t="s">
        <v>195</v>
      </c>
      <c r="BE228" s="204">
        <f>IF(N228="základní",J228,0)</f>
        <v>0</v>
      </c>
      <c r="BF228" s="204">
        <f>IF(N228="snížená",J228,0)</f>
        <v>0</v>
      </c>
      <c r="BG228" s="204">
        <f>IF(N228="zákl. přenesená",J228,0)</f>
        <v>0</v>
      </c>
      <c r="BH228" s="204">
        <f>IF(N228="sníž. přenesená",J228,0)</f>
        <v>0</v>
      </c>
      <c r="BI228" s="204">
        <f>IF(N228="nulová",J228,0)</f>
        <v>0</v>
      </c>
      <c r="BJ228" s="19" t="s">
        <v>23</v>
      </c>
      <c r="BK228" s="204">
        <f>ROUND(I228*H228,2)</f>
        <v>0</v>
      </c>
      <c r="BL228" s="19" t="s">
        <v>202</v>
      </c>
      <c r="BM228" s="19" t="s">
        <v>1386</v>
      </c>
    </row>
    <row r="229" spans="2:65" s="1" customFormat="1" ht="20.399999999999999" customHeight="1">
      <c r="B229" s="36"/>
      <c r="C229" s="260" t="s">
        <v>379</v>
      </c>
      <c r="D229" s="260" t="s">
        <v>267</v>
      </c>
      <c r="E229" s="261" t="s">
        <v>1387</v>
      </c>
      <c r="F229" s="262" t="s">
        <v>1388</v>
      </c>
      <c r="G229" s="263" t="s">
        <v>201</v>
      </c>
      <c r="H229" s="264">
        <v>2</v>
      </c>
      <c r="I229" s="265"/>
      <c r="J229" s="266">
        <f>ROUND(I229*H229,2)</f>
        <v>0</v>
      </c>
      <c r="K229" s="262" t="s">
        <v>22</v>
      </c>
      <c r="L229" s="267"/>
      <c r="M229" s="268" t="s">
        <v>22</v>
      </c>
      <c r="N229" s="269" t="s">
        <v>46</v>
      </c>
      <c r="O229" s="37"/>
      <c r="P229" s="202">
        <f>O229*H229</f>
        <v>0</v>
      </c>
      <c r="Q229" s="202">
        <v>2.2879999999999998</v>
      </c>
      <c r="R229" s="202">
        <f>Q229*H229</f>
        <v>4.5759999999999996</v>
      </c>
      <c r="S229" s="202">
        <v>0</v>
      </c>
      <c r="T229" s="203">
        <f>S229*H229</f>
        <v>0</v>
      </c>
      <c r="AR229" s="19" t="s">
        <v>262</v>
      </c>
      <c r="AT229" s="19" t="s">
        <v>267</v>
      </c>
      <c r="AU229" s="19" t="s">
        <v>83</v>
      </c>
      <c r="AY229" s="19" t="s">
        <v>195</v>
      </c>
      <c r="BE229" s="204">
        <f>IF(N229="základní",J229,0)</f>
        <v>0</v>
      </c>
      <c r="BF229" s="204">
        <f>IF(N229="snížená",J229,0)</f>
        <v>0</v>
      </c>
      <c r="BG229" s="204">
        <f>IF(N229="zákl. přenesená",J229,0)</f>
        <v>0</v>
      </c>
      <c r="BH229" s="204">
        <f>IF(N229="sníž. přenesená",J229,0)</f>
        <v>0</v>
      </c>
      <c r="BI229" s="204">
        <f>IF(N229="nulová",J229,0)</f>
        <v>0</v>
      </c>
      <c r="BJ229" s="19" t="s">
        <v>23</v>
      </c>
      <c r="BK229" s="204">
        <f>ROUND(I229*H229,2)</f>
        <v>0</v>
      </c>
      <c r="BL229" s="19" t="s">
        <v>202</v>
      </c>
      <c r="BM229" s="19" t="s">
        <v>1389</v>
      </c>
    </row>
    <row r="230" spans="2:65" s="1" customFormat="1" ht="20.399999999999999" customHeight="1">
      <c r="B230" s="36"/>
      <c r="C230" s="260" t="s">
        <v>386</v>
      </c>
      <c r="D230" s="260" t="s">
        <v>267</v>
      </c>
      <c r="E230" s="261" t="s">
        <v>1390</v>
      </c>
      <c r="F230" s="262" t="s">
        <v>1391</v>
      </c>
      <c r="G230" s="263" t="s">
        <v>201</v>
      </c>
      <c r="H230" s="264">
        <v>3</v>
      </c>
      <c r="I230" s="265"/>
      <c r="J230" s="266">
        <f>ROUND(I230*H230,2)</f>
        <v>0</v>
      </c>
      <c r="K230" s="262" t="s">
        <v>22</v>
      </c>
      <c r="L230" s="267"/>
      <c r="M230" s="268" t="s">
        <v>22</v>
      </c>
      <c r="N230" s="269" t="s">
        <v>46</v>
      </c>
      <c r="O230" s="37"/>
      <c r="P230" s="202">
        <f>O230*H230</f>
        <v>0</v>
      </c>
      <c r="Q230" s="202">
        <v>2.3759999999999999</v>
      </c>
      <c r="R230" s="202">
        <f>Q230*H230</f>
        <v>7.1280000000000001</v>
      </c>
      <c r="S230" s="202">
        <v>0</v>
      </c>
      <c r="T230" s="203">
        <f>S230*H230</f>
        <v>0</v>
      </c>
      <c r="AR230" s="19" t="s">
        <v>262</v>
      </c>
      <c r="AT230" s="19" t="s">
        <v>267</v>
      </c>
      <c r="AU230" s="19" t="s">
        <v>83</v>
      </c>
      <c r="AY230" s="19" t="s">
        <v>195</v>
      </c>
      <c r="BE230" s="204">
        <f>IF(N230="základní",J230,0)</f>
        <v>0</v>
      </c>
      <c r="BF230" s="204">
        <f>IF(N230="snížená",J230,0)</f>
        <v>0</v>
      </c>
      <c r="BG230" s="204">
        <f>IF(N230="zákl. přenesená",J230,0)</f>
        <v>0</v>
      </c>
      <c r="BH230" s="204">
        <f>IF(N230="sníž. přenesená",J230,0)</f>
        <v>0</v>
      </c>
      <c r="BI230" s="204">
        <f>IF(N230="nulová",J230,0)</f>
        <v>0</v>
      </c>
      <c r="BJ230" s="19" t="s">
        <v>23</v>
      </c>
      <c r="BK230" s="204">
        <f>ROUND(I230*H230,2)</f>
        <v>0</v>
      </c>
      <c r="BL230" s="19" t="s">
        <v>202</v>
      </c>
      <c r="BM230" s="19" t="s">
        <v>1392</v>
      </c>
    </row>
    <row r="231" spans="2:65" s="1" customFormat="1" ht="20.399999999999999" customHeight="1">
      <c r="B231" s="36"/>
      <c r="C231" s="193" t="s">
        <v>8</v>
      </c>
      <c r="D231" s="193" t="s">
        <v>198</v>
      </c>
      <c r="E231" s="194" t="s">
        <v>1393</v>
      </c>
      <c r="F231" s="195" t="s">
        <v>1394</v>
      </c>
      <c r="G231" s="196" t="s">
        <v>201</v>
      </c>
      <c r="H231" s="197">
        <v>15</v>
      </c>
      <c r="I231" s="198"/>
      <c r="J231" s="199">
        <f>ROUND(I231*H231,2)</f>
        <v>0</v>
      </c>
      <c r="K231" s="195" t="s">
        <v>223</v>
      </c>
      <c r="L231" s="56"/>
      <c r="M231" s="200" t="s">
        <v>22</v>
      </c>
      <c r="N231" s="201" t="s">
        <v>46</v>
      </c>
      <c r="O231" s="37"/>
      <c r="P231" s="202">
        <f>O231*H231</f>
        <v>0</v>
      </c>
      <c r="Q231" s="202">
        <v>6.019E-2</v>
      </c>
      <c r="R231" s="202">
        <f>Q231*H231</f>
        <v>0.90285000000000004</v>
      </c>
      <c r="S231" s="202">
        <v>0</v>
      </c>
      <c r="T231" s="203">
        <f>S231*H231</f>
        <v>0</v>
      </c>
      <c r="AR231" s="19" t="s">
        <v>202</v>
      </c>
      <c r="AT231" s="19" t="s">
        <v>198</v>
      </c>
      <c r="AU231" s="19" t="s">
        <v>83</v>
      </c>
      <c r="AY231" s="19" t="s">
        <v>195</v>
      </c>
      <c r="BE231" s="204">
        <f>IF(N231="základní",J231,0)</f>
        <v>0</v>
      </c>
      <c r="BF231" s="204">
        <f>IF(N231="snížená",J231,0)</f>
        <v>0</v>
      </c>
      <c r="BG231" s="204">
        <f>IF(N231="zákl. přenesená",J231,0)</f>
        <v>0</v>
      </c>
      <c r="BH231" s="204">
        <f>IF(N231="sníž. přenesená",J231,0)</f>
        <v>0</v>
      </c>
      <c r="BI231" s="204">
        <f>IF(N231="nulová",J231,0)</f>
        <v>0</v>
      </c>
      <c r="BJ231" s="19" t="s">
        <v>23</v>
      </c>
      <c r="BK231" s="204">
        <f>ROUND(I231*H231,2)</f>
        <v>0</v>
      </c>
      <c r="BL231" s="19" t="s">
        <v>202</v>
      </c>
      <c r="BM231" s="19" t="s">
        <v>1395</v>
      </c>
    </row>
    <row r="232" spans="2:65" s="12" customFormat="1" ht="24">
      <c r="B232" s="207"/>
      <c r="C232" s="208"/>
      <c r="D232" s="205" t="s">
        <v>210</v>
      </c>
      <c r="E232" s="209" t="s">
        <v>22</v>
      </c>
      <c r="F232" s="210" t="s">
        <v>1380</v>
      </c>
      <c r="G232" s="208"/>
      <c r="H232" s="211" t="s">
        <v>22</v>
      </c>
      <c r="I232" s="212"/>
      <c r="J232" s="208"/>
      <c r="K232" s="208"/>
      <c r="L232" s="213"/>
      <c r="M232" s="214"/>
      <c r="N232" s="215"/>
      <c r="O232" s="215"/>
      <c r="P232" s="215"/>
      <c r="Q232" s="215"/>
      <c r="R232" s="215"/>
      <c r="S232" s="215"/>
      <c r="T232" s="216"/>
      <c r="AT232" s="217" t="s">
        <v>210</v>
      </c>
      <c r="AU232" s="217" t="s">
        <v>83</v>
      </c>
      <c r="AV232" s="12" t="s">
        <v>23</v>
      </c>
      <c r="AW232" s="12" t="s">
        <v>38</v>
      </c>
      <c r="AX232" s="12" t="s">
        <v>75</v>
      </c>
      <c r="AY232" s="217" t="s">
        <v>195</v>
      </c>
    </row>
    <row r="233" spans="2:65" s="13" customFormat="1">
      <c r="B233" s="218"/>
      <c r="C233" s="219"/>
      <c r="D233" s="205" t="s">
        <v>210</v>
      </c>
      <c r="E233" s="220" t="s">
        <v>22</v>
      </c>
      <c r="F233" s="221" t="s">
        <v>1396</v>
      </c>
      <c r="G233" s="219"/>
      <c r="H233" s="222">
        <v>3</v>
      </c>
      <c r="I233" s="223"/>
      <c r="J233" s="219"/>
      <c r="K233" s="219"/>
      <c r="L233" s="224"/>
      <c r="M233" s="225"/>
      <c r="N233" s="226"/>
      <c r="O233" s="226"/>
      <c r="P233" s="226"/>
      <c r="Q233" s="226"/>
      <c r="R233" s="226"/>
      <c r="S233" s="226"/>
      <c r="T233" s="227"/>
      <c r="AT233" s="228" t="s">
        <v>210</v>
      </c>
      <c r="AU233" s="228" t="s">
        <v>83</v>
      </c>
      <c r="AV233" s="13" t="s">
        <v>83</v>
      </c>
      <c r="AW233" s="13" t="s">
        <v>38</v>
      </c>
      <c r="AX233" s="13" t="s">
        <v>75</v>
      </c>
      <c r="AY233" s="228" t="s">
        <v>195</v>
      </c>
    </row>
    <row r="234" spans="2:65" s="13" customFormat="1">
      <c r="B234" s="218"/>
      <c r="C234" s="219"/>
      <c r="D234" s="205" t="s">
        <v>210</v>
      </c>
      <c r="E234" s="220" t="s">
        <v>22</v>
      </c>
      <c r="F234" s="221" t="s">
        <v>1397</v>
      </c>
      <c r="G234" s="219"/>
      <c r="H234" s="222">
        <v>2</v>
      </c>
      <c r="I234" s="223"/>
      <c r="J234" s="219"/>
      <c r="K234" s="219"/>
      <c r="L234" s="224"/>
      <c r="M234" s="225"/>
      <c r="N234" s="226"/>
      <c r="O234" s="226"/>
      <c r="P234" s="226"/>
      <c r="Q234" s="226"/>
      <c r="R234" s="226"/>
      <c r="S234" s="226"/>
      <c r="T234" s="227"/>
      <c r="AT234" s="228" t="s">
        <v>210</v>
      </c>
      <c r="AU234" s="228" t="s">
        <v>83</v>
      </c>
      <c r="AV234" s="13" t="s">
        <v>83</v>
      </c>
      <c r="AW234" s="13" t="s">
        <v>38</v>
      </c>
      <c r="AX234" s="13" t="s">
        <v>75</v>
      </c>
      <c r="AY234" s="228" t="s">
        <v>195</v>
      </c>
    </row>
    <row r="235" spans="2:65" s="13" customFormat="1">
      <c r="B235" s="218"/>
      <c r="C235" s="219"/>
      <c r="D235" s="205" t="s">
        <v>210</v>
      </c>
      <c r="E235" s="220" t="s">
        <v>22</v>
      </c>
      <c r="F235" s="221" t="s">
        <v>1398</v>
      </c>
      <c r="G235" s="219"/>
      <c r="H235" s="222">
        <v>2</v>
      </c>
      <c r="I235" s="223"/>
      <c r="J235" s="219"/>
      <c r="K235" s="219"/>
      <c r="L235" s="224"/>
      <c r="M235" s="225"/>
      <c r="N235" s="226"/>
      <c r="O235" s="226"/>
      <c r="P235" s="226"/>
      <c r="Q235" s="226"/>
      <c r="R235" s="226"/>
      <c r="S235" s="226"/>
      <c r="T235" s="227"/>
      <c r="AT235" s="228" t="s">
        <v>210</v>
      </c>
      <c r="AU235" s="228" t="s">
        <v>83</v>
      </c>
      <c r="AV235" s="13" t="s">
        <v>83</v>
      </c>
      <c r="AW235" s="13" t="s">
        <v>38</v>
      </c>
      <c r="AX235" s="13" t="s">
        <v>75</v>
      </c>
      <c r="AY235" s="228" t="s">
        <v>195</v>
      </c>
    </row>
    <row r="236" spans="2:65" s="13" customFormat="1">
      <c r="B236" s="218"/>
      <c r="C236" s="219"/>
      <c r="D236" s="205" t="s">
        <v>210</v>
      </c>
      <c r="E236" s="220" t="s">
        <v>22</v>
      </c>
      <c r="F236" s="221" t="s">
        <v>1399</v>
      </c>
      <c r="G236" s="219"/>
      <c r="H236" s="222">
        <v>4</v>
      </c>
      <c r="I236" s="223"/>
      <c r="J236" s="219"/>
      <c r="K236" s="219"/>
      <c r="L236" s="224"/>
      <c r="M236" s="225"/>
      <c r="N236" s="226"/>
      <c r="O236" s="226"/>
      <c r="P236" s="226"/>
      <c r="Q236" s="226"/>
      <c r="R236" s="226"/>
      <c r="S236" s="226"/>
      <c r="T236" s="227"/>
      <c r="AT236" s="228" t="s">
        <v>210</v>
      </c>
      <c r="AU236" s="228" t="s">
        <v>83</v>
      </c>
      <c r="AV236" s="13" t="s">
        <v>83</v>
      </c>
      <c r="AW236" s="13" t="s">
        <v>38</v>
      </c>
      <c r="AX236" s="13" t="s">
        <v>75</v>
      </c>
      <c r="AY236" s="228" t="s">
        <v>195</v>
      </c>
    </row>
    <row r="237" spans="2:65" s="13" customFormat="1">
      <c r="B237" s="218"/>
      <c r="C237" s="219"/>
      <c r="D237" s="205" t="s">
        <v>210</v>
      </c>
      <c r="E237" s="220" t="s">
        <v>22</v>
      </c>
      <c r="F237" s="221" t="s">
        <v>1400</v>
      </c>
      <c r="G237" s="219"/>
      <c r="H237" s="222">
        <v>2</v>
      </c>
      <c r="I237" s="223"/>
      <c r="J237" s="219"/>
      <c r="K237" s="219"/>
      <c r="L237" s="224"/>
      <c r="M237" s="225"/>
      <c r="N237" s="226"/>
      <c r="O237" s="226"/>
      <c r="P237" s="226"/>
      <c r="Q237" s="226"/>
      <c r="R237" s="226"/>
      <c r="S237" s="226"/>
      <c r="T237" s="227"/>
      <c r="AT237" s="228" t="s">
        <v>210</v>
      </c>
      <c r="AU237" s="228" t="s">
        <v>83</v>
      </c>
      <c r="AV237" s="13" t="s">
        <v>83</v>
      </c>
      <c r="AW237" s="13" t="s">
        <v>38</v>
      </c>
      <c r="AX237" s="13" t="s">
        <v>75</v>
      </c>
      <c r="AY237" s="228" t="s">
        <v>195</v>
      </c>
    </row>
    <row r="238" spans="2:65" s="13" customFormat="1">
      <c r="B238" s="218"/>
      <c r="C238" s="219"/>
      <c r="D238" s="205" t="s">
        <v>210</v>
      </c>
      <c r="E238" s="220" t="s">
        <v>22</v>
      </c>
      <c r="F238" s="221" t="s">
        <v>1401</v>
      </c>
      <c r="G238" s="219"/>
      <c r="H238" s="222">
        <v>2</v>
      </c>
      <c r="I238" s="223"/>
      <c r="J238" s="219"/>
      <c r="K238" s="219"/>
      <c r="L238" s="224"/>
      <c r="M238" s="225"/>
      <c r="N238" s="226"/>
      <c r="O238" s="226"/>
      <c r="P238" s="226"/>
      <c r="Q238" s="226"/>
      <c r="R238" s="226"/>
      <c r="S238" s="226"/>
      <c r="T238" s="227"/>
      <c r="AT238" s="228" t="s">
        <v>210</v>
      </c>
      <c r="AU238" s="228" t="s">
        <v>83</v>
      </c>
      <c r="AV238" s="13" t="s">
        <v>83</v>
      </c>
      <c r="AW238" s="13" t="s">
        <v>38</v>
      </c>
      <c r="AX238" s="13" t="s">
        <v>75</v>
      </c>
      <c r="AY238" s="228" t="s">
        <v>195</v>
      </c>
    </row>
    <row r="239" spans="2:65" s="14" customFormat="1">
      <c r="B239" s="229"/>
      <c r="C239" s="230"/>
      <c r="D239" s="205" t="s">
        <v>210</v>
      </c>
      <c r="E239" s="231" t="s">
        <v>22</v>
      </c>
      <c r="F239" s="232" t="s">
        <v>215</v>
      </c>
      <c r="G239" s="230"/>
      <c r="H239" s="233">
        <v>15</v>
      </c>
      <c r="I239" s="234"/>
      <c r="J239" s="230"/>
      <c r="K239" s="230"/>
      <c r="L239" s="235"/>
      <c r="M239" s="236"/>
      <c r="N239" s="237"/>
      <c r="O239" s="237"/>
      <c r="P239" s="237"/>
      <c r="Q239" s="237"/>
      <c r="R239" s="237"/>
      <c r="S239" s="237"/>
      <c r="T239" s="238"/>
      <c r="AT239" s="239" t="s">
        <v>210</v>
      </c>
      <c r="AU239" s="239" t="s">
        <v>83</v>
      </c>
      <c r="AV239" s="14" t="s">
        <v>216</v>
      </c>
      <c r="AW239" s="14" t="s">
        <v>38</v>
      </c>
      <c r="AX239" s="14" t="s">
        <v>75</v>
      </c>
      <c r="AY239" s="239" t="s">
        <v>195</v>
      </c>
    </row>
    <row r="240" spans="2:65" s="15" customFormat="1">
      <c r="B240" s="240"/>
      <c r="C240" s="241"/>
      <c r="D240" s="251" t="s">
        <v>210</v>
      </c>
      <c r="E240" s="252" t="s">
        <v>22</v>
      </c>
      <c r="F240" s="253" t="s">
        <v>217</v>
      </c>
      <c r="G240" s="241"/>
      <c r="H240" s="254">
        <v>15</v>
      </c>
      <c r="I240" s="245"/>
      <c r="J240" s="241"/>
      <c r="K240" s="241"/>
      <c r="L240" s="246"/>
      <c r="M240" s="247"/>
      <c r="N240" s="248"/>
      <c r="O240" s="248"/>
      <c r="P240" s="248"/>
      <c r="Q240" s="248"/>
      <c r="R240" s="248"/>
      <c r="S240" s="248"/>
      <c r="T240" s="249"/>
      <c r="AT240" s="250" t="s">
        <v>210</v>
      </c>
      <c r="AU240" s="250" t="s">
        <v>83</v>
      </c>
      <c r="AV240" s="15" t="s">
        <v>202</v>
      </c>
      <c r="AW240" s="15" t="s">
        <v>38</v>
      </c>
      <c r="AX240" s="15" t="s">
        <v>23</v>
      </c>
      <c r="AY240" s="250" t="s">
        <v>195</v>
      </c>
    </row>
    <row r="241" spans="2:65" s="1" customFormat="1" ht="20.399999999999999" customHeight="1">
      <c r="B241" s="36"/>
      <c r="C241" s="260" t="s">
        <v>258</v>
      </c>
      <c r="D241" s="260" t="s">
        <v>267</v>
      </c>
      <c r="E241" s="261" t="s">
        <v>1402</v>
      </c>
      <c r="F241" s="262" t="s">
        <v>1403</v>
      </c>
      <c r="G241" s="263" t="s">
        <v>201</v>
      </c>
      <c r="H241" s="264">
        <v>3</v>
      </c>
      <c r="I241" s="265"/>
      <c r="J241" s="266">
        <f t="shared" ref="J241:J247" si="0">ROUND(I241*H241,2)</f>
        <v>0</v>
      </c>
      <c r="K241" s="262" t="s">
        <v>22</v>
      </c>
      <c r="L241" s="267"/>
      <c r="M241" s="268" t="s">
        <v>22</v>
      </c>
      <c r="N241" s="269" t="s">
        <v>46</v>
      </c>
      <c r="O241" s="37"/>
      <c r="P241" s="202">
        <f t="shared" ref="P241:P247" si="1">O241*H241</f>
        <v>0</v>
      </c>
      <c r="Q241" s="202">
        <v>4.8019999999999996</v>
      </c>
      <c r="R241" s="202">
        <f t="shared" ref="R241:R247" si="2">Q241*H241</f>
        <v>14.405999999999999</v>
      </c>
      <c r="S241" s="202">
        <v>0</v>
      </c>
      <c r="T241" s="203">
        <f t="shared" ref="T241:T247" si="3">S241*H241</f>
        <v>0</v>
      </c>
      <c r="AR241" s="19" t="s">
        <v>262</v>
      </c>
      <c r="AT241" s="19" t="s">
        <v>267</v>
      </c>
      <c r="AU241" s="19" t="s">
        <v>83</v>
      </c>
      <c r="AY241" s="19" t="s">
        <v>195</v>
      </c>
      <c r="BE241" s="204">
        <f t="shared" ref="BE241:BE247" si="4">IF(N241="základní",J241,0)</f>
        <v>0</v>
      </c>
      <c r="BF241" s="204">
        <f t="shared" ref="BF241:BF247" si="5">IF(N241="snížená",J241,0)</f>
        <v>0</v>
      </c>
      <c r="BG241" s="204">
        <f t="shared" ref="BG241:BG247" si="6">IF(N241="zákl. přenesená",J241,0)</f>
        <v>0</v>
      </c>
      <c r="BH241" s="204">
        <f t="shared" ref="BH241:BH247" si="7">IF(N241="sníž. přenesená",J241,0)</f>
        <v>0</v>
      </c>
      <c r="BI241" s="204">
        <f t="shared" ref="BI241:BI247" si="8">IF(N241="nulová",J241,0)</f>
        <v>0</v>
      </c>
      <c r="BJ241" s="19" t="s">
        <v>23</v>
      </c>
      <c r="BK241" s="204">
        <f t="shared" ref="BK241:BK247" si="9">ROUND(I241*H241,2)</f>
        <v>0</v>
      </c>
      <c r="BL241" s="19" t="s">
        <v>202</v>
      </c>
      <c r="BM241" s="19" t="s">
        <v>1404</v>
      </c>
    </row>
    <row r="242" spans="2:65" s="1" customFormat="1" ht="20.399999999999999" customHeight="1">
      <c r="B242" s="36"/>
      <c r="C242" s="260" t="s">
        <v>417</v>
      </c>
      <c r="D242" s="260" t="s">
        <v>267</v>
      </c>
      <c r="E242" s="261" t="s">
        <v>1405</v>
      </c>
      <c r="F242" s="262" t="s">
        <v>1406</v>
      </c>
      <c r="G242" s="263" t="s">
        <v>201</v>
      </c>
      <c r="H242" s="264">
        <v>2</v>
      </c>
      <c r="I242" s="265"/>
      <c r="J242" s="266">
        <f t="shared" si="0"/>
        <v>0</v>
      </c>
      <c r="K242" s="262" t="s">
        <v>22</v>
      </c>
      <c r="L242" s="267"/>
      <c r="M242" s="268" t="s">
        <v>22</v>
      </c>
      <c r="N242" s="269" t="s">
        <v>46</v>
      </c>
      <c r="O242" s="37"/>
      <c r="P242" s="202">
        <f t="shared" si="1"/>
        <v>0</v>
      </c>
      <c r="Q242" s="202">
        <v>4.625</v>
      </c>
      <c r="R242" s="202">
        <f t="shared" si="2"/>
        <v>9.25</v>
      </c>
      <c r="S242" s="202">
        <v>0</v>
      </c>
      <c r="T242" s="203">
        <f t="shared" si="3"/>
        <v>0</v>
      </c>
      <c r="AR242" s="19" t="s">
        <v>262</v>
      </c>
      <c r="AT242" s="19" t="s">
        <v>267</v>
      </c>
      <c r="AU242" s="19" t="s">
        <v>83</v>
      </c>
      <c r="AY242" s="19" t="s">
        <v>195</v>
      </c>
      <c r="BE242" s="204">
        <f t="shared" si="4"/>
        <v>0</v>
      </c>
      <c r="BF242" s="204">
        <f t="shared" si="5"/>
        <v>0</v>
      </c>
      <c r="BG242" s="204">
        <f t="shared" si="6"/>
        <v>0</v>
      </c>
      <c r="BH242" s="204">
        <f t="shared" si="7"/>
        <v>0</v>
      </c>
      <c r="BI242" s="204">
        <f t="shared" si="8"/>
        <v>0</v>
      </c>
      <c r="BJ242" s="19" t="s">
        <v>23</v>
      </c>
      <c r="BK242" s="204">
        <f t="shared" si="9"/>
        <v>0</v>
      </c>
      <c r="BL242" s="19" t="s">
        <v>202</v>
      </c>
      <c r="BM242" s="19" t="s">
        <v>1407</v>
      </c>
    </row>
    <row r="243" spans="2:65" s="1" customFormat="1" ht="20.399999999999999" customHeight="1">
      <c r="B243" s="36"/>
      <c r="C243" s="260" t="s">
        <v>423</v>
      </c>
      <c r="D243" s="260" t="s">
        <v>267</v>
      </c>
      <c r="E243" s="261" t="s">
        <v>1408</v>
      </c>
      <c r="F243" s="262" t="s">
        <v>1409</v>
      </c>
      <c r="G243" s="263" t="s">
        <v>201</v>
      </c>
      <c r="H243" s="264">
        <v>2</v>
      </c>
      <c r="I243" s="265"/>
      <c r="J243" s="266">
        <f t="shared" si="0"/>
        <v>0</v>
      </c>
      <c r="K243" s="262" t="s">
        <v>22</v>
      </c>
      <c r="L243" s="267"/>
      <c r="M243" s="268" t="s">
        <v>22</v>
      </c>
      <c r="N243" s="269" t="s">
        <v>46</v>
      </c>
      <c r="O243" s="37"/>
      <c r="P243" s="202">
        <f t="shared" si="1"/>
        <v>0</v>
      </c>
      <c r="Q243" s="202">
        <v>5.8419999999999996</v>
      </c>
      <c r="R243" s="202">
        <f t="shared" si="2"/>
        <v>11.683999999999999</v>
      </c>
      <c r="S243" s="202">
        <v>0</v>
      </c>
      <c r="T243" s="203">
        <f t="shared" si="3"/>
        <v>0</v>
      </c>
      <c r="AR243" s="19" t="s">
        <v>262</v>
      </c>
      <c r="AT243" s="19" t="s">
        <v>267</v>
      </c>
      <c r="AU243" s="19" t="s">
        <v>83</v>
      </c>
      <c r="AY243" s="19" t="s">
        <v>195</v>
      </c>
      <c r="BE243" s="204">
        <f t="shared" si="4"/>
        <v>0</v>
      </c>
      <c r="BF243" s="204">
        <f t="shared" si="5"/>
        <v>0</v>
      </c>
      <c r="BG243" s="204">
        <f t="shared" si="6"/>
        <v>0</v>
      </c>
      <c r="BH243" s="204">
        <f t="shared" si="7"/>
        <v>0</v>
      </c>
      <c r="BI243" s="204">
        <f t="shared" si="8"/>
        <v>0</v>
      </c>
      <c r="BJ243" s="19" t="s">
        <v>23</v>
      </c>
      <c r="BK243" s="204">
        <f t="shared" si="9"/>
        <v>0</v>
      </c>
      <c r="BL243" s="19" t="s">
        <v>202</v>
      </c>
      <c r="BM243" s="19" t="s">
        <v>1410</v>
      </c>
    </row>
    <row r="244" spans="2:65" s="1" customFormat="1" ht="20.399999999999999" customHeight="1">
      <c r="B244" s="36"/>
      <c r="C244" s="260" t="s">
        <v>438</v>
      </c>
      <c r="D244" s="260" t="s">
        <v>267</v>
      </c>
      <c r="E244" s="261" t="s">
        <v>1411</v>
      </c>
      <c r="F244" s="262" t="s">
        <v>1412</v>
      </c>
      <c r="G244" s="263" t="s">
        <v>201</v>
      </c>
      <c r="H244" s="264">
        <v>4</v>
      </c>
      <c r="I244" s="265"/>
      <c r="J244" s="266">
        <f t="shared" si="0"/>
        <v>0</v>
      </c>
      <c r="K244" s="262" t="s">
        <v>22</v>
      </c>
      <c r="L244" s="267"/>
      <c r="M244" s="268" t="s">
        <v>22</v>
      </c>
      <c r="N244" s="269" t="s">
        <v>46</v>
      </c>
      <c r="O244" s="37"/>
      <c r="P244" s="202">
        <f t="shared" si="1"/>
        <v>0</v>
      </c>
      <c r="Q244" s="202">
        <v>5.9020000000000001</v>
      </c>
      <c r="R244" s="202">
        <f t="shared" si="2"/>
        <v>23.608000000000001</v>
      </c>
      <c r="S244" s="202">
        <v>0</v>
      </c>
      <c r="T244" s="203">
        <f t="shared" si="3"/>
        <v>0</v>
      </c>
      <c r="AR244" s="19" t="s">
        <v>262</v>
      </c>
      <c r="AT244" s="19" t="s">
        <v>267</v>
      </c>
      <c r="AU244" s="19" t="s">
        <v>83</v>
      </c>
      <c r="AY244" s="19" t="s">
        <v>195</v>
      </c>
      <c r="BE244" s="204">
        <f t="shared" si="4"/>
        <v>0</v>
      </c>
      <c r="BF244" s="204">
        <f t="shared" si="5"/>
        <v>0</v>
      </c>
      <c r="BG244" s="204">
        <f t="shared" si="6"/>
        <v>0</v>
      </c>
      <c r="BH244" s="204">
        <f t="shared" si="7"/>
        <v>0</v>
      </c>
      <c r="BI244" s="204">
        <f t="shared" si="8"/>
        <v>0</v>
      </c>
      <c r="BJ244" s="19" t="s">
        <v>23</v>
      </c>
      <c r="BK244" s="204">
        <f t="shared" si="9"/>
        <v>0</v>
      </c>
      <c r="BL244" s="19" t="s">
        <v>202</v>
      </c>
      <c r="BM244" s="19" t="s">
        <v>1413</v>
      </c>
    </row>
    <row r="245" spans="2:65" s="1" customFormat="1" ht="20.399999999999999" customHeight="1">
      <c r="B245" s="36"/>
      <c r="C245" s="260" t="s">
        <v>447</v>
      </c>
      <c r="D245" s="260" t="s">
        <v>267</v>
      </c>
      <c r="E245" s="261" t="s">
        <v>1414</v>
      </c>
      <c r="F245" s="262" t="s">
        <v>1415</v>
      </c>
      <c r="G245" s="263" t="s">
        <v>201</v>
      </c>
      <c r="H245" s="264">
        <v>2</v>
      </c>
      <c r="I245" s="265"/>
      <c r="J245" s="266">
        <f t="shared" si="0"/>
        <v>0</v>
      </c>
      <c r="K245" s="262" t="s">
        <v>22</v>
      </c>
      <c r="L245" s="267"/>
      <c r="M245" s="268" t="s">
        <v>22</v>
      </c>
      <c r="N245" s="269" t="s">
        <v>46</v>
      </c>
      <c r="O245" s="37"/>
      <c r="P245" s="202">
        <f t="shared" si="1"/>
        <v>0</v>
      </c>
      <c r="Q245" s="202">
        <v>5.0620000000000003</v>
      </c>
      <c r="R245" s="202">
        <f t="shared" si="2"/>
        <v>10.124000000000001</v>
      </c>
      <c r="S245" s="202">
        <v>0</v>
      </c>
      <c r="T245" s="203">
        <f t="shared" si="3"/>
        <v>0</v>
      </c>
      <c r="AR245" s="19" t="s">
        <v>262</v>
      </c>
      <c r="AT245" s="19" t="s">
        <v>267</v>
      </c>
      <c r="AU245" s="19" t="s">
        <v>83</v>
      </c>
      <c r="AY245" s="19" t="s">
        <v>195</v>
      </c>
      <c r="BE245" s="204">
        <f t="shared" si="4"/>
        <v>0</v>
      </c>
      <c r="BF245" s="204">
        <f t="shared" si="5"/>
        <v>0</v>
      </c>
      <c r="BG245" s="204">
        <f t="shared" si="6"/>
        <v>0</v>
      </c>
      <c r="BH245" s="204">
        <f t="shared" si="7"/>
        <v>0</v>
      </c>
      <c r="BI245" s="204">
        <f t="shared" si="8"/>
        <v>0</v>
      </c>
      <c r="BJ245" s="19" t="s">
        <v>23</v>
      </c>
      <c r="BK245" s="204">
        <f t="shared" si="9"/>
        <v>0</v>
      </c>
      <c r="BL245" s="19" t="s">
        <v>202</v>
      </c>
      <c r="BM245" s="19" t="s">
        <v>1416</v>
      </c>
    </row>
    <row r="246" spans="2:65" s="1" customFormat="1" ht="20.399999999999999" customHeight="1">
      <c r="B246" s="36"/>
      <c r="C246" s="260" t="s">
        <v>7</v>
      </c>
      <c r="D246" s="260" t="s">
        <v>267</v>
      </c>
      <c r="E246" s="261" t="s">
        <v>1417</v>
      </c>
      <c r="F246" s="262" t="s">
        <v>1418</v>
      </c>
      <c r="G246" s="263" t="s">
        <v>201</v>
      </c>
      <c r="H246" s="264">
        <v>2</v>
      </c>
      <c r="I246" s="265"/>
      <c r="J246" s="266">
        <f t="shared" si="0"/>
        <v>0</v>
      </c>
      <c r="K246" s="262" t="s">
        <v>22</v>
      </c>
      <c r="L246" s="267"/>
      <c r="M246" s="268" t="s">
        <v>22</v>
      </c>
      <c r="N246" s="269" t="s">
        <v>46</v>
      </c>
      <c r="O246" s="37"/>
      <c r="P246" s="202">
        <f t="shared" si="1"/>
        <v>0</v>
      </c>
      <c r="Q246" s="202">
        <v>4.5110000000000001</v>
      </c>
      <c r="R246" s="202">
        <f t="shared" si="2"/>
        <v>9.0220000000000002</v>
      </c>
      <c r="S246" s="202">
        <v>0</v>
      </c>
      <c r="T246" s="203">
        <f t="shared" si="3"/>
        <v>0</v>
      </c>
      <c r="AR246" s="19" t="s">
        <v>262</v>
      </c>
      <c r="AT246" s="19" t="s">
        <v>267</v>
      </c>
      <c r="AU246" s="19" t="s">
        <v>83</v>
      </c>
      <c r="AY246" s="19" t="s">
        <v>195</v>
      </c>
      <c r="BE246" s="204">
        <f t="shared" si="4"/>
        <v>0</v>
      </c>
      <c r="BF246" s="204">
        <f t="shared" si="5"/>
        <v>0</v>
      </c>
      <c r="BG246" s="204">
        <f t="shared" si="6"/>
        <v>0</v>
      </c>
      <c r="BH246" s="204">
        <f t="shared" si="7"/>
        <v>0</v>
      </c>
      <c r="BI246" s="204">
        <f t="shared" si="8"/>
        <v>0</v>
      </c>
      <c r="BJ246" s="19" t="s">
        <v>23</v>
      </c>
      <c r="BK246" s="204">
        <f t="shared" si="9"/>
        <v>0</v>
      </c>
      <c r="BL246" s="19" t="s">
        <v>202</v>
      </c>
      <c r="BM246" s="19" t="s">
        <v>1419</v>
      </c>
    </row>
    <row r="247" spans="2:65" s="1" customFormat="1" ht="28.8" customHeight="1">
      <c r="B247" s="36"/>
      <c r="C247" s="193" t="s">
        <v>460</v>
      </c>
      <c r="D247" s="193" t="s">
        <v>198</v>
      </c>
      <c r="E247" s="194" t="s">
        <v>1420</v>
      </c>
      <c r="F247" s="195" t="s">
        <v>1421</v>
      </c>
      <c r="G247" s="196" t="s">
        <v>231</v>
      </c>
      <c r="H247" s="197">
        <v>19.335999999999999</v>
      </c>
      <c r="I247" s="198"/>
      <c r="J247" s="199">
        <f t="shared" si="0"/>
        <v>0</v>
      </c>
      <c r="K247" s="195" t="s">
        <v>223</v>
      </c>
      <c r="L247" s="56"/>
      <c r="M247" s="200" t="s">
        <v>22</v>
      </c>
      <c r="N247" s="201" t="s">
        <v>46</v>
      </c>
      <c r="O247" s="37"/>
      <c r="P247" s="202">
        <f t="shared" si="1"/>
        <v>0</v>
      </c>
      <c r="Q247" s="202">
        <v>2.2563399999999998</v>
      </c>
      <c r="R247" s="202">
        <f t="shared" si="2"/>
        <v>43.628590239999994</v>
      </c>
      <c r="S247" s="202">
        <v>0</v>
      </c>
      <c r="T247" s="203">
        <f t="shared" si="3"/>
        <v>0</v>
      </c>
      <c r="AR247" s="19" t="s">
        <v>202</v>
      </c>
      <c r="AT247" s="19" t="s">
        <v>198</v>
      </c>
      <c r="AU247" s="19" t="s">
        <v>83</v>
      </c>
      <c r="AY247" s="19" t="s">
        <v>195</v>
      </c>
      <c r="BE247" s="204">
        <f t="shared" si="4"/>
        <v>0</v>
      </c>
      <c r="BF247" s="204">
        <f t="shared" si="5"/>
        <v>0</v>
      </c>
      <c r="BG247" s="204">
        <f t="shared" si="6"/>
        <v>0</v>
      </c>
      <c r="BH247" s="204">
        <f t="shared" si="7"/>
        <v>0</v>
      </c>
      <c r="BI247" s="204">
        <f t="shared" si="8"/>
        <v>0</v>
      </c>
      <c r="BJ247" s="19" t="s">
        <v>23</v>
      </c>
      <c r="BK247" s="204">
        <f t="shared" si="9"/>
        <v>0</v>
      </c>
      <c r="BL247" s="19" t="s">
        <v>202</v>
      </c>
      <c r="BM247" s="19" t="s">
        <v>1422</v>
      </c>
    </row>
    <row r="248" spans="2:65" s="1" customFormat="1" ht="84">
      <c r="B248" s="36"/>
      <c r="C248" s="58"/>
      <c r="D248" s="205" t="s">
        <v>225</v>
      </c>
      <c r="E248" s="58"/>
      <c r="F248" s="206" t="s">
        <v>1423</v>
      </c>
      <c r="G248" s="58"/>
      <c r="H248" s="58"/>
      <c r="I248" s="163"/>
      <c r="J248" s="58"/>
      <c r="K248" s="58"/>
      <c r="L248" s="56"/>
      <c r="M248" s="73"/>
      <c r="N248" s="37"/>
      <c r="O248" s="37"/>
      <c r="P248" s="37"/>
      <c r="Q248" s="37"/>
      <c r="R248" s="37"/>
      <c r="S248" s="37"/>
      <c r="T248" s="74"/>
      <c r="AT248" s="19" t="s">
        <v>225</v>
      </c>
      <c r="AU248" s="19" t="s">
        <v>83</v>
      </c>
    </row>
    <row r="249" spans="2:65" s="12" customFormat="1">
      <c r="B249" s="207"/>
      <c r="C249" s="208"/>
      <c r="D249" s="205" t="s">
        <v>210</v>
      </c>
      <c r="E249" s="209" t="s">
        <v>22</v>
      </c>
      <c r="F249" s="210" t="s">
        <v>1424</v>
      </c>
      <c r="G249" s="208"/>
      <c r="H249" s="211" t="s">
        <v>22</v>
      </c>
      <c r="I249" s="212"/>
      <c r="J249" s="208"/>
      <c r="K249" s="208"/>
      <c r="L249" s="213"/>
      <c r="M249" s="214"/>
      <c r="N249" s="215"/>
      <c r="O249" s="215"/>
      <c r="P249" s="215"/>
      <c r="Q249" s="215"/>
      <c r="R249" s="215"/>
      <c r="S249" s="215"/>
      <c r="T249" s="216"/>
      <c r="AT249" s="217" t="s">
        <v>210</v>
      </c>
      <c r="AU249" s="217" t="s">
        <v>83</v>
      </c>
      <c r="AV249" s="12" t="s">
        <v>23</v>
      </c>
      <c r="AW249" s="12" t="s">
        <v>38</v>
      </c>
      <c r="AX249" s="12" t="s">
        <v>75</v>
      </c>
      <c r="AY249" s="217" t="s">
        <v>195</v>
      </c>
    </row>
    <row r="250" spans="2:65" s="13" customFormat="1">
      <c r="B250" s="218"/>
      <c r="C250" s="219"/>
      <c r="D250" s="205" t="s">
        <v>210</v>
      </c>
      <c r="E250" s="220" t="s">
        <v>22</v>
      </c>
      <c r="F250" s="221" t="s">
        <v>1425</v>
      </c>
      <c r="G250" s="219"/>
      <c r="H250" s="222">
        <v>0.35</v>
      </c>
      <c r="I250" s="223"/>
      <c r="J250" s="219"/>
      <c r="K250" s="219"/>
      <c r="L250" s="224"/>
      <c r="M250" s="225"/>
      <c r="N250" s="226"/>
      <c r="O250" s="226"/>
      <c r="P250" s="226"/>
      <c r="Q250" s="226"/>
      <c r="R250" s="226"/>
      <c r="S250" s="226"/>
      <c r="T250" s="227"/>
      <c r="AT250" s="228" t="s">
        <v>210</v>
      </c>
      <c r="AU250" s="228" t="s">
        <v>83</v>
      </c>
      <c r="AV250" s="13" t="s">
        <v>83</v>
      </c>
      <c r="AW250" s="13" t="s">
        <v>38</v>
      </c>
      <c r="AX250" s="13" t="s">
        <v>75</v>
      </c>
      <c r="AY250" s="228" t="s">
        <v>195</v>
      </c>
    </row>
    <row r="251" spans="2:65" s="13" customFormat="1">
      <c r="B251" s="218"/>
      <c r="C251" s="219"/>
      <c r="D251" s="205" t="s">
        <v>210</v>
      </c>
      <c r="E251" s="220" t="s">
        <v>22</v>
      </c>
      <c r="F251" s="221" t="s">
        <v>1426</v>
      </c>
      <c r="G251" s="219"/>
      <c r="H251" s="222">
        <v>2.8450000000000002</v>
      </c>
      <c r="I251" s="223"/>
      <c r="J251" s="219"/>
      <c r="K251" s="219"/>
      <c r="L251" s="224"/>
      <c r="M251" s="225"/>
      <c r="N251" s="226"/>
      <c r="O251" s="226"/>
      <c r="P251" s="226"/>
      <c r="Q251" s="226"/>
      <c r="R251" s="226"/>
      <c r="S251" s="226"/>
      <c r="T251" s="227"/>
      <c r="AT251" s="228" t="s">
        <v>210</v>
      </c>
      <c r="AU251" s="228" t="s">
        <v>83</v>
      </c>
      <c r="AV251" s="13" t="s">
        <v>83</v>
      </c>
      <c r="AW251" s="13" t="s">
        <v>38</v>
      </c>
      <c r="AX251" s="13" t="s">
        <v>75</v>
      </c>
      <c r="AY251" s="228" t="s">
        <v>195</v>
      </c>
    </row>
    <row r="252" spans="2:65" s="13" customFormat="1">
      <c r="B252" s="218"/>
      <c r="C252" s="219"/>
      <c r="D252" s="205" t="s">
        <v>210</v>
      </c>
      <c r="E252" s="220" t="s">
        <v>22</v>
      </c>
      <c r="F252" s="221" t="s">
        <v>1427</v>
      </c>
      <c r="G252" s="219"/>
      <c r="H252" s="222">
        <v>2.645</v>
      </c>
      <c r="I252" s="223"/>
      <c r="J252" s="219"/>
      <c r="K252" s="219"/>
      <c r="L252" s="224"/>
      <c r="M252" s="225"/>
      <c r="N252" s="226"/>
      <c r="O252" s="226"/>
      <c r="P252" s="226"/>
      <c r="Q252" s="226"/>
      <c r="R252" s="226"/>
      <c r="S252" s="226"/>
      <c r="T252" s="227"/>
      <c r="AT252" s="228" t="s">
        <v>210</v>
      </c>
      <c r="AU252" s="228" t="s">
        <v>83</v>
      </c>
      <c r="AV252" s="13" t="s">
        <v>83</v>
      </c>
      <c r="AW252" s="13" t="s">
        <v>38</v>
      </c>
      <c r="AX252" s="13" t="s">
        <v>75</v>
      </c>
      <c r="AY252" s="228" t="s">
        <v>195</v>
      </c>
    </row>
    <row r="253" spans="2:65" s="13" customFormat="1">
      <c r="B253" s="218"/>
      <c r="C253" s="219"/>
      <c r="D253" s="205" t="s">
        <v>210</v>
      </c>
      <c r="E253" s="220" t="s">
        <v>22</v>
      </c>
      <c r="F253" s="221" t="s">
        <v>1428</v>
      </c>
      <c r="G253" s="219"/>
      <c r="H253" s="222">
        <v>1.8859999999999999</v>
      </c>
      <c r="I253" s="223"/>
      <c r="J253" s="219"/>
      <c r="K253" s="219"/>
      <c r="L253" s="224"/>
      <c r="M253" s="225"/>
      <c r="N253" s="226"/>
      <c r="O253" s="226"/>
      <c r="P253" s="226"/>
      <c r="Q253" s="226"/>
      <c r="R253" s="226"/>
      <c r="S253" s="226"/>
      <c r="T253" s="227"/>
      <c r="AT253" s="228" t="s">
        <v>210</v>
      </c>
      <c r="AU253" s="228" t="s">
        <v>83</v>
      </c>
      <c r="AV253" s="13" t="s">
        <v>83</v>
      </c>
      <c r="AW253" s="13" t="s">
        <v>38</v>
      </c>
      <c r="AX253" s="13" t="s">
        <v>75</v>
      </c>
      <c r="AY253" s="228" t="s">
        <v>195</v>
      </c>
    </row>
    <row r="254" spans="2:65" s="13" customFormat="1">
      <c r="B254" s="218"/>
      <c r="C254" s="219"/>
      <c r="D254" s="205" t="s">
        <v>210</v>
      </c>
      <c r="E254" s="220" t="s">
        <v>22</v>
      </c>
      <c r="F254" s="221" t="s">
        <v>1429</v>
      </c>
      <c r="G254" s="219"/>
      <c r="H254" s="222">
        <v>0.40899999999999997</v>
      </c>
      <c r="I254" s="223"/>
      <c r="J254" s="219"/>
      <c r="K254" s="219"/>
      <c r="L254" s="224"/>
      <c r="M254" s="225"/>
      <c r="N254" s="226"/>
      <c r="O254" s="226"/>
      <c r="P254" s="226"/>
      <c r="Q254" s="226"/>
      <c r="R254" s="226"/>
      <c r="S254" s="226"/>
      <c r="T254" s="227"/>
      <c r="AT254" s="228" t="s">
        <v>210</v>
      </c>
      <c r="AU254" s="228" t="s">
        <v>83</v>
      </c>
      <c r="AV254" s="13" t="s">
        <v>83</v>
      </c>
      <c r="AW254" s="13" t="s">
        <v>38</v>
      </c>
      <c r="AX254" s="13" t="s">
        <v>75</v>
      </c>
      <c r="AY254" s="228" t="s">
        <v>195</v>
      </c>
    </row>
    <row r="255" spans="2:65" s="13" customFormat="1">
      <c r="B255" s="218"/>
      <c r="C255" s="219"/>
      <c r="D255" s="205" t="s">
        <v>210</v>
      </c>
      <c r="E255" s="220" t="s">
        <v>22</v>
      </c>
      <c r="F255" s="221" t="s">
        <v>1430</v>
      </c>
      <c r="G255" s="219"/>
      <c r="H255" s="222">
        <v>0.47599999999999998</v>
      </c>
      <c r="I255" s="223"/>
      <c r="J255" s="219"/>
      <c r="K255" s="219"/>
      <c r="L255" s="224"/>
      <c r="M255" s="225"/>
      <c r="N255" s="226"/>
      <c r="O255" s="226"/>
      <c r="P255" s="226"/>
      <c r="Q255" s="226"/>
      <c r="R255" s="226"/>
      <c r="S255" s="226"/>
      <c r="T255" s="227"/>
      <c r="AT255" s="228" t="s">
        <v>210</v>
      </c>
      <c r="AU255" s="228" t="s">
        <v>83</v>
      </c>
      <c r="AV255" s="13" t="s">
        <v>83</v>
      </c>
      <c r="AW255" s="13" t="s">
        <v>38</v>
      </c>
      <c r="AX255" s="13" t="s">
        <v>75</v>
      </c>
      <c r="AY255" s="228" t="s">
        <v>195</v>
      </c>
    </row>
    <row r="256" spans="2:65" s="13" customFormat="1">
      <c r="B256" s="218"/>
      <c r="C256" s="219"/>
      <c r="D256" s="205" t="s">
        <v>210</v>
      </c>
      <c r="E256" s="220" t="s">
        <v>22</v>
      </c>
      <c r="F256" s="221" t="s">
        <v>1431</v>
      </c>
      <c r="G256" s="219"/>
      <c r="H256" s="222">
        <v>0.40899999999999997</v>
      </c>
      <c r="I256" s="223"/>
      <c r="J256" s="219"/>
      <c r="K256" s="219"/>
      <c r="L256" s="224"/>
      <c r="M256" s="225"/>
      <c r="N256" s="226"/>
      <c r="O256" s="226"/>
      <c r="P256" s="226"/>
      <c r="Q256" s="226"/>
      <c r="R256" s="226"/>
      <c r="S256" s="226"/>
      <c r="T256" s="227"/>
      <c r="AT256" s="228" t="s">
        <v>210</v>
      </c>
      <c r="AU256" s="228" t="s">
        <v>83</v>
      </c>
      <c r="AV256" s="13" t="s">
        <v>83</v>
      </c>
      <c r="AW256" s="13" t="s">
        <v>38</v>
      </c>
      <c r="AX256" s="13" t="s">
        <v>75</v>
      </c>
      <c r="AY256" s="228" t="s">
        <v>195</v>
      </c>
    </row>
    <row r="257" spans="2:65" s="13" customFormat="1">
      <c r="B257" s="218"/>
      <c r="C257" s="219"/>
      <c r="D257" s="205" t="s">
        <v>210</v>
      </c>
      <c r="E257" s="220" t="s">
        <v>22</v>
      </c>
      <c r="F257" s="221" t="s">
        <v>1432</v>
      </c>
      <c r="G257" s="219"/>
      <c r="H257" s="222">
        <v>0.63300000000000001</v>
      </c>
      <c r="I257" s="223"/>
      <c r="J257" s="219"/>
      <c r="K257" s="219"/>
      <c r="L257" s="224"/>
      <c r="M257" s="225"/>
      <c r="N257" s="226"/>
      <c r="O257" s="226"/>
      <c r="P257" s="226"/>
      <c r="Q257" s="226"/>
      <c r="R257" s="226"/>
      <c r="S257" s="226"/>
      <c r="T257" s="227"/>
      <c r="AT257" s="228" t="s">
        <v>210</v>
      </c>
      <c r="AU257" s="228" t="s">
        <v>83</v>
      </c>
      <c r="AV257" s="13" t="s">
        <v>83</v>
      </c>
      <c r="AW257" s="13" t="s">
        <v>38</v>
      </c>
      <c r="AX257" s="13" t="s">
        <v>75</v>
      </c>
      <c r="AY257" s="228" t="s">
        <v>195</v>
      </c>
    </row>
    <row r="258" spans="2:65" s="13" customFormat="1">
      <c r="B258" s="218"/>
      <c r="C258" s="219"/>
      <c r="D258" s="205" t="s">
        <v>210</v>
      </c>
      <c r="E258" s="220" t="s">
        <v>22</v>
      </c>
      <c r="F258" s="221" t="s">
        <v>1433</v>
      </c>
      <c r="G258" s="219"/>
      <c r="H258" s="222">
        <v>1.3520000000000001</v>
      </c>
      <c r="I258" s="223"/>
      <c r="J258" s="219"/>
      <c r="K258" s="219"/>
      <c r="L258" s="224"/>
      <c r="M258" s="225"/>
      <c r="N258" s="226"/>
      <c r="O258" s="226"/>
      <c r="P258" s="226"/>
      <c r="Q258" s="226"/>
      <c r="R258" s="226"/>
      <c r="S258" s="226"/>
      <c r="T258" s="227"/>
      <c r="AT258" s="228" t="s">
        <v>210</v>
      </c>
      <c r="AU258" s="228" t="s">
        <v>83</v>
      </c>
      <c r="AV258" s="13" t="s">
        <v>83</v>
      </c>
      <c r="AW258" s="13" t="s">
        <v>38</v>
      </c>
      <c r="AX258" s="13" t="s">
        <v>75</v>
      </c>
      <c r="AY258" s="228" t="s">
        <v>195</v>
      </c>
    </row>
    <row r="259" spans="2:65" s="13" customFormat="1">
      <c r="B259" s="218"/>
      <c r="C259" s="219"/>
      <c r="D259" s="205" t="s">
        <v>210</v>
      </c>
      <c r="E259" s="220" t="s">
        <v>22</v>
      </c>
      <c r="F259" s="221" t="s">
        <v>1434</v>
      </c>
      <c r="G259" s="219"/>
      <c r="H259" s="222">
        <v>0.40899999999999997</v>
      </c>
      <c r="I259" s="223"/>
      <c r="J259" s="219"/>
      <c r="K259" s="219"/>
      <c r="L259" s="224"/>
      <c r="M259" s="225"/>
      <c r="N259" s="226"/>
      <c r="O259" s="226"/>
      <c r="P259" s="226"/>
      <c r="Q259" s="226"/>
      <c r="R259" s="226"/>
      <c r="S259" s="226"/>
      <c r="T259" s="227"/>
      <c r="AT259" s="228" t="s">
        <v>210</v>
      </c>
      <c r="AU259" s="228" t="s">
        <v>83</v>
      </c>
      <c r="AV259" s="13" t="s">
        <v>83</v>
      </c>
      <c r="AW259" s="13" t="s">
        <v>38</v>
      </c>
      <c r="AX259" s="13" t="s">
        <v>75</v>
      </c>
      <c r="AY259" s="228" t="s">
        <v>195</v>
      </c>
    </row>
    <row r="260" spans="2:65" s="13" customFormat="1">
      <c r="B260" s="218"/>
      <c r="C260" s="219"/>
      <c r="D260" s="205" t="s">
        <v>210</v>
      </c>
      <c r="E260" s="220" t="s">
        <v>22</v>
      </c>
      <c r="F260" s="221" t="s">
        <v>1435</v>
      </c>
      <c r="G260" s="219"/>
      <c r="H260" s="222">
        <v>0.75900000000000001</v>
      </c>
      <c r="I260" s="223"/>
      <c r="J260" s="219"/>
      <c r="K260" s="219"/>
      <c r="L260" s="224"/>
      <c r="M260" s="225"/>
      <c r="N260" s="226"/>
      <c r="O260" s="226"/>
      <c r="P260" s="226"/>
      <c r="Q260" s="226"/>
      <c r="R260" s="226"/>
      <c r="S260" s="226"/>
      <c r="T260" s="227"/>
      <c r="AT260" s="228" t="s">
        <v>210</v>
      </c>
      <c r="AU260" s="228" t="s">
        <v>83</v>
      </c>
      <c r="AV260" s="13" t="s">
        <v>83</v>
      </c>
      <c r="AW260" s="13" t="s">
        <v>38</v>
      </c>
      <c r="AX260" s="13" t="s">
        <v>75</v>
      </c>
      <c r="AY260" s="228" t="s">
        <v>195</v>
      </c>
    </row>
    <row r="261" spans="2:65" s="13" customFormat="1">
      <c r="B261" s="218"/>
      <c r="C261" s="219"/>
      <c r="D261" s="205" t="s">
        <v>210</v>
      </c>
      <c r="E261" s="220" t="s">
        <v>22</v>
      </c>
      <c r="F261" s="221" t="s">
        <v>1436</v>
      </c>
      <c r="G261" s="219"/>
      <c r="H261" s="222">
        <v>3.2250000000000001</v>
      </c>
      <c r="I261" s="223"/>
      <c r="J261" s="219"/>
      <c r="K261" s="219"/>
      <c r="L261" s="224"/>
      <c r="M261" s="225"/>
      <c r="N261" s="226"/>
      <c r="O261" s="226"/>
      <c r="P261" s="226"/>
      <c r="Q261" s="226"/>
      <c r="R261" s="226"/>
      <c r="S261" s="226"/>
      <c r="T261" s="227"/>
      <c r="AT261" s="228" t="s">
        <v>210</v>
      </c>
      <c r="AU261" s="228" t="s">
        <v>83</v>
      </c>
      <c r="AV261" s="13" t="s">
        <v>83</v>
      </c>
      <c r="AW261" s="13" t="s">
        <v>38</v>
      </c>
      <c r="AX261" s="13" t="s">
        <v>75</v>
      </c>
      <c r="AY261" s="228" t="s">
        <v>195</v>
      </c>
    </row>
    <row r="262" spans="2:65" s="13" customFormat="1">
      <c r="B262" s="218"/>
      <c r="C262" s="219"/>
      <c r="D262" s="205" t="s">
        <v>210</v>
      </c>
      <c r="E262" s="220" t="s">
        <v>22</v>
      </c>
      <c r="F262" s="221" t="s">
        <v>1437</v>
      </c>
      <c r="G262" s="219"/>
      <c r="H262" s="222">
        <v>0.29899999999999999</v>
      </c>
      <c r="I262" s="223"/>
      <c r="J262" s="219"/>
      <c r="K262" s="219"/>
      <c r="L262" s="224"/>
      <c r="M262" s="225"/>
      <c r="N262" s="226"/>
      <c r="O262" s="226"/>
      <c r="P262" s="226"/>
      <c r="Q262" s="226"/>
      <c r="R262" s="226"/>
      <c r="S262" s="226"/>
      <c r="T262" s="227"/>
      <c r="AT262" s="228" t="s">
        <v>210</v>
      </c>
      <c r="AU262" s="228" t="s">
        <v>83</v>
      </c>
      <c r="AV262" s="13" t="s">
        <v>83</v>
      </c>
      <c r="AW262" s="13" t="s">
        <v>38</v>
      </c>
      <c r="AX262" s="13" t="s">
        <v>75</v>
      </c>
      <c r="AY262" s="228" t="s">
        <v>195</v>
      </c>
    </row>
    <row r="263" spans="2:65" s="13" customFormat="1">
      <c r="B263" s="218"/>
      <c r="C263" s="219"/>
      <c r="D263" s="205" t="s">
        <v>210</v>
      </c>
      <c r="E263" s="220" t="s">
        <v>22</v>
      </c>
      <c r="F263" s="221" t="s">
        <v>1438</v>
      </c>
      <c r="G263" s="219"/>
      <c r="H263" s="222">
        <v>0.75900000000000001</v>
      </c>
      <c r="I263" s="223"/>
      <c r="J263" s="219"/>
      <c r="K263" s="219"/>
      <c r="L263" s="224"/>
      <c r="M263" s="225"/>
      <c r="N263" s="226"/>
      <c r="O263" s="226"/>
      <c r="P263" s="226"/>
      <c r="Q263" s="226"/>
      <c r="R263" s="226"/>
      <c r="S263" s="226"/>
      <c r="T263" s="227"/>
      <c r="AT263" s="228" t="s">
        <v>210</v>
      </c>
      <c r="AU263" s="228" t="s">
        <v>83</v>
      </c>
      <c r="AV263" s="13" t="s">
        <v>83</v>
      </c>
      <c r="AW263" s="13" t="s">
        <v>38</v>
      </c>
      <c r="AX263" s="13" t="s">
        <v>75</v>
      </c>
      <c r="AY263" s="228" t="s">
        <v>195</v>
      </c>
    </row>
    <row r="264" spans="2:65" s="14" customFormat="1">
      <c r="B264" s="229"/>
      <c r="C264" s="230"/>
      <c r="D264" s="205" t="s">
        <v>210</v>
      </c>
      <c r="E264" s="231" t="s">
        <v>22</v>
      </c>
      <c r="F264" s="232" t="s">
        <v>215</v>
      </c>
      <c r="G264" s="230"/>
      <c r="H264" s="233">
        <v>16.456</v>
      </c>
      <c r="I264" s="234"/>
      <c r="J264" s="230"/>
      <c r="K264" s="230"/>
      <c r="L264" s="235"/>
      <c r="M264" s="236"/>
      <c r="N264" s="237"/>
      <c r="O264" s="237"/>
      <c r="P264" s="237"/>
      <c r="Q264" s="237"/>
      <c r="R264" s="237"/>
      <c r="S264" s="237"/>
      <c r="T264" s="238"/>
      <c r="AT264" s="239" t="s">
        <v>210</v>
      </c>
      <c r="AU264" s="239" t="s">
        <v>83</v>
      </c>
      <c r="AV264" s="14" t="s">
        <v>216</v>
      </c>
      <c r="AW264" s="14" t="s">
        <v>38</v>
      </c>
      <c r="AX264" s="14" t="s">
        <v>75</v>
      </c>
      <c r="AY264" s="239" t="s">
        <v>195</v>
      </c>
    </row>
    <row r="265" spans="2:65" s="12" customFormat="1">
      <c r="B265" s="207"/>
      <c r="C265" s="208"/>
      <c r="D265" s="205" t="s">
        <v>210</v>
      </c>
      <c r="E265" s="209" t="s">
        <v>22</v>
      </c>
      <c r="F265" s="210" t="s">
        <v>1439</v>
      </c>
      <c r="G265" s="208"/>
      <c r="H265" s="211" t="s">
        <v>22</v>
      </c>
      <c r="I265" s="212"/>
      <c r="J265" s="208"/>
      <c r="K265" s="208"/>
      <c r="L265" s="213"/>
      <c r="M265" s="214"/>
      <c r="N265" s="215"/>
      <c r="O265" s="215"/>
      <c r="P265" s="215"/>
      <c r="Q265" s="215"/>
      <c r="R265" s="215"/>
      <c r="S265" s="215"/>
      <c r="T265" s="216"/>
      <c r="AT265" s="217" t="s">
        <v>210</v>
      </c>
      <c r="AU265" s="217" t="s">
        <v>83</v>
      </c>
      <c r="AV265" s="12" t="s">
        <v>23</v>
      </c>
      <c r="AW265" s="12" t="s">
        <v>38</v>
      </c>
      <c r="AX265" s="12" t="s">
        <v>75</v>
      </c>
      <c r="AY265" s="217" t="s">
        <v>195</v>
      </c>
    </row>
    <row r="266" spans="2:65" s="13" customFormat="1">
      <c r="B266" s="218"/>
      <c r="C266" s="219"/>
      <c r="D266" s="205" t="s">
        <v>210</v>
      </c>
      <c r="E266" s="220" t="s">
        <v>22</v>
      </c>
      <c r="F266" s="221" t="s">
        <v>1440</v>
      </c>
      <c r="G266" s="219"/>
      <c r="H266" s="222">
        <v>2.88</v>
      </c>
      <c r="I266" s="223"/>
      <c r="J266" s="219"/>
      <c r="K266" s="219"/>
      <c r="L266" s="224"/>
      <c r="M266" s="225"/>
      <c r="N266" s="226"/>
      <c r="O266" s="226"/>
      <c r="P266" s="226"/>
      <c r="Q266" s="226"/>
      <c r="R266" s="226"/>
      <c r="S266" s="226"/>
      <c r="T266" s="227"/>
      <c r="AT266" s="228" t="s">
        <v>210</v>
      </c>
      <c r="AU266" s="228" t="s">
        <v>83</v>
      </c>
      <c r="AV266" s="13" t="s">
        <v>83</v>
      </c>
      <c r="AW266" s="13" t="s">
        <v>38</v>
      </c>
      <c r="AX266" s="13" t="s">
        <v>75</v>
      </c>
      <c r="AY266" s="228" t="s">
        <v>195</v>
      </c>
    </row>
    <row r="267" spans="2:65" s="14" customFormat="1">
      <c r="B267" s="229"/>
      <c r="C267" s="230"/>
      <c r="D267" s="205" t="s">
        <v>210</v>
      </c>
      <c r="E267" s="231" t="s">
        <v>22</v>
      </c>
      <c r="F267" s="232" t="s">
        <v>215</v>
      </c>
      <c r="G267" s="230"/>
      <c r="H267" s="233">
        <v>2.88</v>
      </c>
      <c r="I267" s="234"/>
      <c r="J267" s="230"/>
      <c r="K267" s="230"/>
      <c r="L267" s="235"/>
      <c r="M267" s="236"/>
      <c r="N267" s="237"/>
      <c r="O267" s="237"/>
      <c r="P267" s="237"/>
      <c r="Q267" s="237"/>
      <c r="R267" s="237"/>
      <c r="S267" s="237"/>
      <c r="T267" s="238"/>
      <c r="AT267" s="239" t="s">
        <v>210</v>
      </c>
      <c r="AU267" s="239" t="s">
        <v>83</v>
      </c>
      <c r="AV267" s="14" t="s">
        <v>216</v>
      </c>
      <c r="AW267" s="14" t="s">
        <v>38</v>
      </c>
      <c r="AX267" s="14" t="s">
        <v>75</v>
      </c>
      <c r="AY267" s="239" t="s">
        <v>195</v>
      </c>
    </row>
    <row r="268" spans="2:65" s="15" customFormat="1">
      <c r="B268" s="240"/>
      <c r="C268" s="241"/>
      <c r="D268" s="251" t="s">
        <v>210</v>
      </c>
      <c r="E268" s="252" t="s">
        <v>22</v>
      </c>
      <c r="F268" s="253" t="s">
        <v>217</v>
      </c>
      <c r="G268" s="241"/>
      <c r="H268" s="254">
        <v>19.335999999999999</v>
      </c>
      <c r="I268" s="245"/>
      <c r="J268" s="241"/>
      <c r="K268" s="241"/>
      <c r="L268" s="246"/>
      <c r="M268" s="247"/>
      <c r="N268" s="248"/>
      <c r="O268" s="248"/>
      <c r="P268" s="248"/>
      <c r="Q268" s="248"/>
      <c r="R268" s="248"/>
      <c r="S268" s="248"/>
      <c r="T268" s="249"/>
      <c r="AT268" s="250" t="s">
        <v>210</v>
      </c>
      <c r="AU268" s="250" t="s">
        <v>83</v>
      </c>
      <c r="AV268" s="15" t="s">
        <v>202</v>
      </c>
      <c r="AW268" s="15" t="s">
        <v>38</v>
      </c>
      <c r="AX268" s="15" t="s">
        <v>23</v>
      </c>
      <c r="AY268" s="250" t="s">
        <v>195</v>
      </c>
    </row>
    <row r="269" spans="2:65" s="1" customFormat="1" ht="40.200000000000003" customHeight="1">
      <c r="B269" s="36"/>
      <c r="C269" s="193" t="s">
        <v>466</v>
      </c>
      <c r="D269" s="193" t="s">
        <v>198</v>
      </c>
      <c r="E269" s="194" t="s">
        <v>1441</v>
      </c>
      <c r="F269" s="195" t="s">
        <v>1442</v>
      </c>
      <c r="G269" s="196" t="s">
        <v>222</v>
      </c>
      <c r="H269" s="197">
        <v>87.516000000000005</v>
      </c>
      <c r="I269" s="198"/>
      <c r="J269" s="199">
        <f>ROUND(I269*H269,2)</f>
        <v>0</v>
      </c>
      <c r="K269" s="195" t="s">
        <v>223</v>
      </c>
      <c r="L269" s="56"/>
      <c r="M269" s="200" t="s">
        <v>22</v>
      </c>
      <c r="N269" s="201" t="s">
        <v>46</v>
      </c>
      <c r="O269" s="37"/>
      <c r="P269" s="202">
        <f>O269*H269</f>
        <v>0</v>
      </c>
      <c r="Q269" s="202">
        <v>1.0300000000000001E-3</v>
      </c>
      <c r="R269" s="202">
        <f>Q269*H269</f>
        <v>9.014148000000001E-2</v>
      </c>
      <c r="S269" s="202">
        <v>0</v>
      </c>
      <c r="T269" s="203">
        <f>S269*H269</f>
        <v>0</v>
      </c>
      <c r="AR269" s="19" t="s">
        <v>202</v>
      </c>
      <c r="AT269" s="19" t="s">
        <v>198</v>
      </c>
      <c r="AU269" s="19" t="s">
        <v>83</v>
      </c>
      <c r="AY269" s="19" t="s">
        <v>195</v>
      </c>
      <c r="BE269" s="204">
        <f>IF(N269="základní",J269,0)</f>
        <v>0</v>
      </c>
      <c r="BF269" s="204">
        <f>IF(N269="snížená",J269,0)</f>
        <v>0</v>
      </c>
      <c r="BG269" s="204">
        <f>IF(N269="zákl. přenesená",J269,0)</f>
        <v>0</v>
      </c>
      <c r="BH269" s="204">
        <f>IF(N269="sníž. přenesená",J269,0)</f>
        <v>0</v>
      </c>
      <c r="BI269" s="204">
        <f>IF(N269="nulová",J269,0)</f>
        <v>0</v>
      </c>
      <c r="BJ269" s="19" t="s">
        <v>23</v>
      </c>
      <c r="BK269" s="204">
        <f>ROUND(I269*H269,2)</f>
        <v>0</v>
      </c>
      <c r="BL269" s="19" t="s">
        <v>202</v>
      </c>
      <c r="BM269" s="19" t="s">
        <v>1443</v>
      </c>
    </row>
    <row r="270" spans="2:65" s="12" customFormat="1">
      <c r="B270" s="207"/>
      <c r="C270" s="208"/>
      <c r="D270" s="205" t="s">
        <v>210</v>
      </c>
      <c r="E270" s="209" t="s">
        <v>22</v>
      </c>
      <c r="F270" s="210" t="s">
        <v>1424</v>
      </c>
      <c r="G270" s="208"/>
      <c r="H270" s="211" t="s">
        <v>22</v>
      </c>
      <c r="I270" s="212"/>
      <c r="J270" s="208"/>
      <c r="K270" s="208"/>
      <c r="L270" s="213"/>
      <c r="M270" s="214"/>
      <c r="N270" s="215"/>
      <c r="O270" s="215"/>
      <c r="P270" s="215"/>
      <c r="Q270" s="215"/>
      <c r="R270" s="215"/>
      <c r="S270" s="215"/>
      <c r="T270" s="216"/>
      <c r="AT270" s="217" t="s">
        <v>210</v>
      </c>
      <c r="AU270" s="217" t="s">
        <v>83</v>
      </c>
      <c r="AV270" s="12" t="s">
        <v>23</v>
      </c>
      <c r="AW270" s="12" t="s">
        <v>38</v>
      </c>
      <c r="AX270" s="12" t="s">
        <v>75</v>
      </c>
      <c r="AY270" s="217" t="s">
        <v>195</v>
      </c>
    </row>
    <row r="271" spans="2:65" s="13" customFormat="1">
      <c r="B271" s="218"/>
      <c r="C271" s="219"/>
      <c r="D271" s="205" t="s">
        <v>210</v>
      </c>
      <c r="E271" s="220" t="s">
        <v>22</v>
      </c>
      <c r="F271" s="221" t="s">
        <v>1444</v>
      </c>
      <c r="G271" s="219"/>
      <c r="H271" s="222">
        <v>1.3979999999999999</v>
      </c>
      <c r="I271" s="223"/>
      <c r="J271" s="219"/>
      <c r="K271" s="219"/>
      <c r="L271" s="224"/>
      <c r="M271" s="225"/>
      <c r="N271" s="226"/>
      <c r="O271" s="226"/>
      <c r="P271" s="226"/>
      <c r="Q271" s="226"/>
      <c r="R271" s="226"/>
      <c r="S271" s="226"/>
      <c r="T271" s="227"/>
      <c r="AT271" s="228" t="s">
        <v>210</v>
      </c>
      <c r="AU271" s="228" t="s">
        <v>83</v>
      </c>
      <c r="AV271" s="13" t="s">
        <v>83</v>
      </c>
      <c r="AW271" s="13" t="s">
        <v>38</v>
      </c>
      <c r="AX271" s="13" t="s">
        <v>75</v>
      </c>
      <c r="AY271" s="228" t="s">
        <v>195</v>
      </c>
    </row>
    <row r="272" spans="2:65" s="13" customFormat="1">
      <c r="B272" s="218"/>
      <c r="C272" s="219"/>
      <c r="D272" s="205" t="s">
        <v>210</v>
      </c>
      <c r="E272" s="220" t="s">
        <v>22</v>
      </c>
      <c r="F272" s="221" t="s">
        <v>1445</v>
      </c>
      <c r="G272" s="219"/>
      <c r="H272" s="222">
        <v>11.61</v>
      </c>
      <c r="I272" s="223"/>
      <c r="J272" s="219"/>
      <c r="K272" s="219"/>
      <c r="L272" s="224"/>
      <c r="M272" s="225"/>
      <c r="N272" s="226"/>
      <c r="O272" s="226"/>
      <c r="P272" s="226"/>
      <c r="Q272" s="226"/>
      <c r="R272" s="226"/>
      <c r="S272" s="226"/>
      <c r="T272" s="227"/>
      <c r="AT272" s="228" t="s">
        <v>210</v>
      </c>
      <c r="AU272" s="228" t="s">
        <v>83</v>
      </c>
      <c r="AV272" s="13" t="s">
        <v>83</v>
      </c>
      <c r="AW272" s="13" t="s">
        <v>38</v>
      </c>
      <c r="AX272" s="13" t="s">
        <v>75</v>
      </c>
      <c r="AY272" s="228" t="s">
        <v>195</v>
      </c>
    </row>
    <row r="273" spans="2:51" s="13" customFormat="1">
      <c r="B273" s="218"/>
      <c r="C273" s="219"/>
      <c r="D273" s="205" t="s">
        <v>210</v>
      </c>
      <c r="E273" s="220" t="s">
        <v>22</v>
      </c>
      <c r="F273" s="221" t="s">
        <v>1446</v>
      </c>
      <c r="G273" s="219"/>
      <c r="H273" s="222">
        <v>11.04</v>
      </c>
      <c r="I273" s="223"/>
      <c r="J273" s="219"/>
      <c r="K273" s="219"/>
      <c r="L273" s="224"/>
      <c r="M273" s="225"/>
      <c r="N273" s="226"/>
      <c r="O273" s="226"/>
      <c r="P273" s="226"/>
      <c r="Q273" s="226"/>
      <c r="R273" s="226"/>
      <c r="S273" s="226"/>
      <c r="T273" s="227"/>
      <c r="AT273" s="228" t="s">
        <v>210</v>
      </c>
      <c r="AU273" s="228" t="s">
        <v>83</v>
      </c>
      <c r="AV273" s="13" t="s">
        <v>83</v>
      </c>
      <c r="AW273" s="13" t="s">
        <v>38</v>
      </c>
      <c r="AX273" s="13" t="s">
        <v>75</v>
      </c>
      <c r="AY273" s="228" t="s">
        <v>195</v>
      </c>
    </row>
    <row r="274" spans="2:51" s="13" customFormat="1">
      <c r="B274" s="218"/>
      <c r="C274" s="219"/>
      <c r="D274" s="205" t="s">
        <v>210</v>
      </c>
      <c r="E274" s="220" t="s">
        <v>22</v>
      </c>
      <c r="F274" s="221" t="s">
        <v>1447</v>
      </c>
      <c r="G274" s="219"/>
      <c r="H274" s="222">
        <v>8.0039999999999996</v>
      </c>
      <c r="I274" s="223"/>
      <c r="J274" s="219"/>
      <c r="K274" s="219"/>
      <c r="L274" s="224"/>
      <c r="M274" s="225"/>
      <c r="N274" s="226"/>
      <c r="O274" s="226"/>
      <c r="P274" s="226"/>
      <c r="Q274" s="226"/>
      <c r="R274" s="226"/>
      <c r="S274" s="226"/>
      <c r="T274" s="227"/>
      <c r="AT274" s="228" t="s">
        <v>210</v>
      </c>
      <c r="AU274" s="228" t="s">
        <v>83</v>
      </c>
      <c r="AV274" s="13" t="s">
        <v>83</v>
      </c>
      <c r="AW274" s="13" t="s">
        <v>38</v>
      </c>
      <c r="AX274" s="13" t="s">
        <v>75</v>
      </c>
      <c r="AY274" s="228" t="s">
        <v>195</v>
      </c>
    </row>
    <row r="275" spans="2:51" s="13" customFormat="1">
      <c r="B275" s="218"/>
      <c r="C275" s="219"/>
      <c r="D275" s="205" t="s">
        <v>210</v>
      </c>
      <c r="E275" s="220" t="s">
        <v>22</v>
      </c>
      <c r="F275" s="221" t="s">
        <v>1448</v>
      </c>
      <c r="G275" s="219"/>
      <c r="H275" s="222">
        <v>1.8680000000000001</v>
      </c>
      <c r="I275" s="223"/>
      <c r="J275" s="219"/>
      <c r="K275" s="219"/>
      <c r="L275" s="224"/>
      <c r="M275" s="225"/>
      <c r="N275" s="226"/>
      <c r="O275" s="226"/>
      <c r="P275" s="226"/>
      <c r="Q275" s="226"/>
      <c r="R275" s="226"/>
      <c r="S275" s="226"/>
      <c r="T275" s="227"/>
      <c r="AT275" s="228" t="s">
        <v>210</v>
      </c>
      <c r="AU275" s="228" t="s">
        <v>83</v>
      </c>
      <c r="AV275" s="13" t="s">
        <v>83</v>
      </c>
      <c r="AW275" s="13" t="s">
        <v>38</v>
      </c>
      <c r="AX275" s="13" t="s">
        <v>75</v>
      </c>
      <c r="AY275" s="228" t="s">
        <v>195</v>
      </c>
    </row>
    <row r="276" spans="2:51" s="13" customFormat="1">
      <c r="B276" s="218"/>
      <c r="C276" s="219"/>
      <c r="D276" s="205" t="s">
        <v>210</v>
      </c>
      <c r="E276" s="220" t="s">
        <v>22</v>
      </c>
      <c r="F276" s="221" t="s">
        <v>1449</v>
      </c>
      <c r="G276" s="219"/>
      <c r="H276" s="222">
        <v>1.9039999999999999</v>
      </c>
      <c r="I276" s="223"/>
      <c r="J276" s="219"/>
      <c r="K276" s="219"/>
      <c r="L276" s="224"/>
      <c r="M276" s="225"/>
      <c r="N276" s="226"/>
      <c r="O276" s="226"/>
      <c r="P276" s="226"/>
      <c r="Q276" s="226"/>
      <c r="R276" s="226"/>
      <c r="S276" s="226"/>
      <c r="T276" s="227"/>
      <c r="AT276" s="228" t="s">
        <v>210</v>
      </c>
      <c r="AU276" s="228" t="s">
        <v>83</v>
      </c>
      <c r="AV276" s="13" t="s">
        <v>83</v>
      </c>
      <c r="AW276" s="13" t="s">
        <v>38</v>
      </c>
      <c r="AX276" s="13" t="s">
        <v>75</v>
      </c>
      <c r="AY276" s="228" t="s">
        <v>195</v>
      </c>
    </row>
    <row r="277" spans="2:51" s="13" customFormat="1">
      <c r="B277" s="218"/>
      <c r="C277" s="219"/>
      <c r="D277" s="205" t="s">
        <v>210</v>
      </c>
      <c r="E277" s="220" t="s">
        <v>22</v>
      </c>
      <c r="F277" s="221" t="s">
        <v>1450</v>
      </c>
      <c r="G277" s="219"/>
      <c r="H277" s="222">
        <v>2.0979999999999999</v>
      </c>
      <c r="I277" s="223"/>
      <c r="J277" s="219"/>
      <c r="K277" s="219"/>
      <c r="L277" s="224"/>
      <c r="M277" s="225"/>
      <c r="N277" s="226"/>
      <c r="O277" s="226"/>
      <c r="P277" s="226"/>
      <c r="Q277" s="226"/>
      <c r="R277" s="226"/>
      <c r="S277" s="226"/>
      <c r="T277" s="227"/>
      <c r="AT277" s="228" t="s">
        <v>210</v>
      </c>
      <c r="AU277" s="228" t="s">
        <v>83</v>
      </c>
      <c r="AV277" s="13" t="s">
        <v>83</v>
      </c>
      <c r="AW277" s="13" t="s">
        <v>38</v>
      </c>
      <c r="AX277" s="13" t="s">
        <v>75</v>
      </c>
      <c r="AY277" s="228" t="s">
        <v>195</v>
      </c>
    </row>
    <row r="278" spans="2:51" s="13" customFormat="1">
      <c r="B278" s="218"/>
      <c r="C278" s="219"/>
      <c r="D278" s="205" t="s">
        <v>210</v>
      </c>
      <c r="E278" s="220" t="s">
        <v>22</v>
      </c>
      <c r="F278" s="221" t="s">
        <v>1451</v>
      </c>
      <c r="G278" s="219"/>
      <c r="H278" s="222">
        <v>2.99</v>
      </c>
      <c r="I278" s="223"/>
      <c r="J278" s="219"/>
      <c r="K278" s="219"/>
      <c r="L278" s="224"/>
      <c r="M278" s="225"/>
      <c r="N278" s="226"/>
      <c r="O278" s="226"/>
      <c r="P278" s="226"/>
      <c r="Q278" s="226"/>
      <c r="R278" s="226"/>
      <c r="S278" s="226"/>
      <c r="T278" s="227"/>
      <c r="AT278" s="228" t="s">
        <v>210</v>
      </c>
      <c r="AU278" s="228" t="s">
        <v>83</v>
      </c>
      <c r="AV278" s="13" t="s">
        <v>83</v>
      </c>
      <c r="AW278" s="13" t="s">
        <v>38</v>
      </c>
      <c r="AX278" s="13" t="s">
        <v>75</v>
      </c>
      <c r="AY278" s="228" t="s">
        <v>195</v>
      </c>
    </row>
    <row r="279" spans="2:51" s="13" customFormat="1">
      <c r="B279" s="218"/>
      <c r="C279" s="219"/>
      <c r="D279" s="205" t="s">
        <v>210</v>
      </c>
      <c r="E279" s="220" t="s">
        <v>22</v>
      </c>
      <c r="F279" s="221" t="s">
        <v>1452</v>
      </c>
      <c r="G279" s="219"/>
      <c r="H279" s="222">
        <v>5.41</v>
      </c>
      <c r="I279" s="223"/>
      <c r="J279" s="219"/>
      <c r="K279" s="219"/>
      <c r="L279" s="224"/>
      <c r="M279" s="225"/>
      <c r="N279" s="226"/>
      <c r="O279" s="226"/>
      <c r="P279" s="226"/>
      <c r="Q279" s="226"/>
      <c r="R279" s="226"/>
      <c r="S279" s="226"/>
      <c r="T279" s="227"/>
      <c r="AT279" s="228" t="s">
        <v>210</v>
      </c>
      <c r="AU279" s="228" t="s">
        <v>83</v>
      </c>
      <c r="AV279" s="13" t="s">
        <v>83</v>
      </c>
      <c r="AW279" s="13" t="s">
        <v>38</v>
      </c>
      <c r="AX279" s="13" t="s">
        <v>75</v>
      </c>
      <c r="AY279" s="228" t="s">
        <v>195</v>
      </c>
    </row>
    <row r="280" spans="2:51" s="13" customFormat="1">
      <c r="B280" s="218"/>
      <c r="C280" s="219"/>
      <c r="D280" s="205" t="s">
        <v>210</v>
      </c>
      <c r="E280" s="220" t="s">
        <v>22</v>
      </c>
      <c r="F280" s="221" t="s">
        <v>1453</v>
      </c>
      <c r="G280" s="219"/>
      <c r="H280" s="222">
        <v>2.0979999999999999</v>
      </c>
      <c r="I280" s="223"/>
      <c r="J280" s="219"/>
      <c r="K280" s="219"/>
      <c r="L280" s="224"/>
      <c r="M280" s="225"/>
      <c r="N280" s="226"/>
      <c r="O280" s="226"/>
      <c r="P280" s="226"/>
      <c r="Q280" s="226"/>
      <c r="R280" s="226"/>
      <c r="S280" s="226"/>
      <c r="T280" s="227"/>
      <c r="AT280" s="228" t="s">
        <v>210</v>
      </c>
      <c r="AU280" s="228" t="s">
        <v>83</v>
      </c>
      <c r="AV280" s="13" t="s">
        <v>83</v>
      </c>
      <c r="AW280" s="13" t="s">
        <v>38</v>
      </c>
      <c r="AX280" s="13" t="s">
        <v>75</v>
      </c>
      <c r="AY280" s="228" t="s">
        <v>195</v>
      </c>
    </row>
    <row r="281" spans="2:51" s="13" customFormat="1">
      <c r="B281" s="218"/>
      <c r="C281" s="219"/>
      <c r="D281" s="205" t="s">
        <v>210</v>
      </c>
      <c r="E281" s="220" t="s">
        <v>22</v>
      </c>
      <c r="F281" s="221" t="s">
        <v>1454</v>
      </c>
      <c r="G281" s="219"/>
      <c r="H281" s="222">
        <v>3.496</v>
      </c>
      <c r="I281" s="223"/>
      <c r="J281" s="219"/>
      <c r="K281" s="219"/>
      <c r="L281" s="224"/>
      <c r="M281" s="225"/>
      <c r="N281" s="226"/>
      <c r="O281" s="226"/>
      <c r="P281" s="226"/>
      <c r="Q281" s="226"/>
      <c r="R281" s="226"/>
      <c r="S281" s="226"/>
      <c r="T281" s="227"/>
      <c r="AT281" s="228" t="s">
        <v>210</v>
      </c>
      <c r="AU281" s="228" t="s">
        <v>83</v>
      </c>
      <c r="AV281" s="13" t="s">
        <v>83</v>
      </c>
      <c r="AW281" s="13" t="s">
        <v>38</v>
      </c>
      <c r="AX281" s="13" t="s">
        <v>75</v>
      </c>
      <c r="AY281" s="228" t="s">
        <v>195</v>
      </c>
    </row>
    <row r="282" spans="2:51" s="13" customFormat="1">
      <c r="B282" s="218"/>
      <c r="C282" s="219"/>
      <c r="D282" s="205" t="s">
        <v>210</v>
      </c>
      <c r="E282" s="220" t="s">
        <v>22</v>
      </c>
      <c r="F282" s="221" t="s">
        <v>1455</v>
      </c>
      <c r="G282" s="219"/>
      <c r="H282" s="222">
        <v>12.438000000000001</v>
      </c>
      <c r="I282" s="223"/>
      <c r="J282" s="219"/>
      <c r="K282" s="219"/>
      <c r="L282" s="224"/>
      <c r="M282" s="225"/>
      <c r="N282" s="226"/>
      <c r="O282" s="226"/>
      <c r="P282" s="226"/>
      <c r="Q282" s="226"/>
      <c r="R282" s="226"/>
      <c r="S282" s="226"/>
      <c r="T282" s="227"/>
      <c r="AT282" s="228" t="s">
        <v>210</v>
      </c>
      <c r="AU282" s="228" t="s">
        <v>83</v>
      </c>
      <c r="AV282" s="13" t="s">
        <v>83</v>
      </c>
      <c r="AW282" s="13" t="s">
        <v>38</v>
      </c>
      <c r="AX282" s="13" t="s">
        <v>75</v>
      </c>
      <c r="AY282" s="228" t="s">
        <v>195</v>
      </c>
    </row>
    <row r="283" spans="2:51" s="13" customFormat="1">
      <c r="B283" s="218"/>
      <c r="C283" s="219"/>
      <c r="D283" s="205" t="s">
        <v>210</v>
      </c>
      <c r="E283" s="220" t="s">
        <v>22</v>
      </c>
      <c r="F283" s="221" t="s">
        <v>1456</v>
      </c>
      <c r="G283" s="219"/>
      <c r="H283" s="222">
        <v>1.4259999999999999</v>
      </c>
      <c r="I283" s="223"/>
      <c r="J283" s="219"/>
      <c r="K283" s="219"/>
      <c r="L283" s="224"/>
      <c r="M283" s="225"/>
      <c r="N283" s="226"/>
      <c r="O283" s="226"/>
      <c r="P283" s="226"/>
      <c r="Q283" s="226"/>
      <c r="R283" s="226"/>
      <c r="S283" s="226"/>
      <c r="T283" s="227"/>
      <c r="AT283" s="228" t="s">
        <v>210</v>
      </c>
      <c r="AU283" s="228" t="s">
        <v>83</v>
      </c>
      <c r="AV283" s="13" t="s">
        <v>83</v>
      </c>
      <c r="AW283" s="13" t="s">
        <v>38</v>
      </c>
      <c r="AX283" s="13" t="s">
        <v>75</v>
      </c>
      <c r="AY283" s="228" t="s">
        <v>195</v>
      </c>
    </row>
    <row r="284" spans="2:51" s="13" customFormat="1">
      <c r="B284" s="218"/>
      <c r="C284" s="219"/>
      <c r="D284" s="205" t="s">
        <v>210</v>
      </c>
      <c r="E284" s="220" t="s">
        <v>22</v>
      </c>
      <c r="F284" s="221" t="s">
        <v>1457</v>
      </c>
      <c r="G284" s="219"/>
      <c r="H284" s="222">
        <v>3.496</v>
      </c>
      <c r="I284" s="223"/>
      <c r="J284" s="219"/>
      <c r="K284" s="219"/>
      <c r="L284" s="224"/>
      <c r="M284" s="225"/>
      <c r="N284" s="226"/>
      <c r="O284" s="226"/>
      <c r="P284" s="226"/>
      <c r="Q284" s="226"/>
      <c r="R284" s="226"/>
      <c r="S284" s="226"/>
      <c r="T284" s="227"/>
      <c r="AT284" s="228" t="s">
        <v>210</v>
      </c>
      <c r="AU284" s="228" t="s">
        <v>83</v>
      </c>
      <c r="AV284" s="13" t="s">
        <v>83</v>
      </c>
      <c r="AW284" s="13" t="s">
        <v>38</v>
      </c>
      <c r="AX284" s="13" t="s">
        <v>75</v>
      </c>
      <c r="AY284" s="228" t="s">
        <v>195</v>
      </c>
    </row>
    <row r="285" spans="2:51" s="14" customFormat="1">
      <c r="B285" s="229"/>
      <c r="C285" s="230"/>
      <c r="D285" s="205" t="s">
        <v>210</v>
      </c>
      <c r="E285" s="231" t="s">
        <v>22</v>
      </c>
      <c r="F285" s="232" t="s">
        <v>215</v>
      </c>
      <c r="G285" s="230"/>
      <c r="H285" s="233">
        <v>69.275999999999996</v>
      </c>
      <c r="I285" s="234"/>
      <c r="J285" s="230"/>
      <c r="K285" s="230"/>
      <c r="L285" s="235"/>
      <c r="M285" s="236"/>
      <c r="N285" s="237"/>
      <c r="O285" s="237"/>
      <c r="P285" s="237"/>
      <c r="Q285" s="237"/>
      <c r="R285" s="237"/>
      <c r="S285" s="237"/>
      <c r="T285" s="238"/>
      <c r="AT285" s="239" t="s">
        <v>210</v>
      </c>
      <c r="AU285" s="239" t="s">
        <v>83</v>
      </c>
      <c r="AV285" s="14" t="s">
        <v>216</v>
      </c>
      <c r="AW285" s="14" t="s">
        <v>38</v>
      </c>
      <c r="AX285" s="14" t="s">
        <v>75</v>
      </c>
      <c r="AY285" s="239" t="s">
        <v>195</v>
      </c>
    </row>
    <row r="286" spans="2:51" s="12" customFormat="1">
      <c r="B286" s="207"/>
      <c r="C286" s="208"/>
      <c r="D286" s="205" t="s">
        <v>210</v>
      </c>
      <c r="E286" s="209" t="s">
        <v>22</v>
      </c>
      <c r="F286" s="210" t="s">
        <v>1439</v>
      </c>
      <c r="G286" s="208"/>
      <c r="H286" s="211" t="s">
        <v>22</v>
      </c>
      <c r="I286" s="212"/>
      <c r="J286" s="208"/>
      <c r="K286" s="208"/>
      <c r="L286" s="213"/>
      <c r="M286" s="214"/>
      <c r="N286" s="215"/>
      <c r="O286" s="215"/>
      <c r="P286" s="215"/>
      <c r="Q286" s="215"/>
      <c r="R286" s="215"/>
      <c r="S286" s="215"/>
      <c r="T286" s="216"/>
      <c r="AT286" s="217" t="s">
        <v>210</v>
      </c>
      <c r="AU286" s="217" t="s">
        <v>83</v>
      </c>
      <c r="AV286" s="12" t="s">
        <v>23</v>
      </c>
      <c r="AW286" s="12" t="s">
        <v>38</v>
      </c>
      <c r="AX286" s="12" t="s">
        <v>75</v>
      </c>
      <c r="AY286" s="217" t="s">
        <v>195</v>
      </c>
    </row>
    <row r="287" spans="2:51" s="13" customFormat="1">
      <c r="B287" s="218"/>
      <c r="C287" s="219"/>
      <c r="D287" s="205" t="s">
        <v>210</v>
      </c>
      <c r="E287" s="220" t="s">
        <v>22</v>
      </c>
      <c r="F287" s="221" t="s">
        <v>1458</v>
      </c>
      <c r="G287" s="219"/>
      <c r="H287" s="222">
        <v>18.239999999999998</v>
      </c>
      <c r="I287" s="223"/>
      <c r="J287" s="219"/>
      <c r="K287" s="219"/>
      <c r="L287" s="224"/>
      <c r="M287" s="225"/>
      <c r="N287" s="226"/>
      <c r="O287" s="226"/>
      <c r="P287" s="226"/>
      <c r="Q287" s="226"/>
      <c r="R287" s="226"/>
      <c r="S287" s="226"/>
      <c r="T287" s="227"/>
      <c r="AT287" s="228" t="s">
        <v>210</v>
      </c>
      <c r="AU287" s="228" t="s">
        <v>83</v>
      </c>
      <c r="AV287" s="13" t="s">
        <v>83</v>
      </c>
      <c r="AW287" s="13" t="s">
        <v>38</v>
      </c>
      <c r="AX287" s="13" t="s">
        <v>75</v>
      </c>
      <c r="AY287" s="228" t="s">
        <v>195</v>
      </c>
    </row>
    <row r="288" spans="2:51" s="14" customFormat="1">
      <c r="B288" s="229"/>
      <c r="C288" s="230"/>
      <c r="D288" s="205" t="s">
        <v>210</v>
      </c>
      <c r="E288" s="231" t="s">
        <v>22</v>
      </c>
      <c r="F288" s="232" t="s">
        <v>215</v>
      </c>
      <c r="G288" s="230"/>
      <c r="H288" s="233">
        <v>18.239999999999998</v>
      </c>
      <c r="I288" s="234"/>
      <c r="J288" s="230"/>
      <c r="K288" s="230"/>
      <c r="L288" s="235"/>
      <c r="M288" s="236"/>
      <c r="N288" s="237"/>
      <c r="O288" s="237"/>
      <c r="P288" s="237"/>
      <c r="Q288" s="237"/>
      <c r="R288" s="237"/>
      <c r="S288" s="237"/>
      <c r="T288" s="238"/>
      <c r="AT288" s="239" t="s">
        <v>210</v>
      </c>
      <c r="AU288" s="239" t="s">
        <v>83</v>
      </c>
      <c r="AV288" s="14" t="s">
        <v>216</v>
      </c>
      <c r="AW288" s="14" t="s">
        <v>38</v>
      </c>
      <c r="AX288" s="14" t="s">
        <v>75</v>
      </c>
      <c r="AY288" s="239" t="s">
        <v>195</v>
      </c>
    </row>
    <row r="289" spans="2:65" s="15" customFormat="1">
      <c r="B289" s="240"/>
      <c r="C289" s="241"/>
      <c r="D289" s="251" t="s">
        <v>210</v>
      </c>
      <c r="E289" s="252" t="s">
        <v>22</v>
      </c>
      <c r="F289" s="253" t="s">
        <v>217</v>
      </c>
      <c r="G289" s="241"/>
      <c r="H289" s="254">
        <v>87.516000000000005</v>
      </c>
      <c r="I289" s="245"/>
      <c r="J289" s="241"/>
      <c r="K289" s="241"/>
      <c r="L289" s="246"/>
      <c r="M289" s="247"/>
      <c r="N289" s="248"/>
      <c r="O289" s="248"/>
      <c r="P289" s="248"/>
      <c r="Q289" s="248"/>
      <c r="R289" s="248"/>
      <c r="S289" s="248"/>
      <c r="T289" s="249"/>
      <c r="AT289" s="250" t="s">
        <v>210</v>
      </c>
      <c r="AU289" s="250" t="s">
        <v>83</v>
      </c>
      <c r="AV289" s="15" t="s">
        <v>202</v>
      </c>
      <c r="AW289" s="15" t="s">
        <v>38</v>
      </c>
      <c r="AX289" s="15" t="s">
        <v>23</v>
      </c>
      <c r="AY289" s="250" t="s">
        <v>195</v>
      </c>
    </row>
    <row r="290" spans="2:65" s="1" customFormat="1" ht="40.200000000000003" customHeight="1">
      <c r="B290" s="36"/>
      <c r="C290" s="193" t="s">
        <v>471</v>
      </c>
      <c r="D290" s="193" t="s">
        <v>198</v>
      </c>
      <c r="E290" s="194" t="s">
        <v>1459</v>
      </c>
      <c r="F290" s="195" t="s">
        <v>1460</v>
      </c>
      <c r="G290" s="196" t="s">
        <v>222</v>
      </c>
      <c r="H290" s="197">
        <v>87.516000000000005</v>
      </c>
      <c r="I290" s="198"/>
      <c r="J290" s="199">
        <f>ROUND(I290*H290,2)</f>
        <v>0</v>
      </c>
      <c r="K290" s="195" t="s">
        <v>223</v>
      </c>
      <c r="L290" s="56"/>
      <c r="M290" s="200" t="s">
        <v>22</v>
      </c>
      <c r="N290" s="201" t="s">
        <v>46</v>
      </c>
      <c r="O290" s="37"/>
      <c r="P290" s="202">
        <f>O290*H290</f>
        <v>0</v>
      </c>
      <c r="Q290" s="202">
        <v>0</v>
      </c>
      <c r="R290" s="202">
        <f>Q290*H290</f>
        <v>0</v>
      </c>
      <c r="S290" s="202">
        <v>0</v>
      </c>
      <c r="T290" s="203">
        <f>S290*H290</f>
        <v>0</v>
      </c>
      <c r="AR290" s="19" t="s">
        <v>202</v>
      </c>
      <c r="AT290" s="19" t="s">
        <v>198</v>
      </c>
      <c r="AU290" s="19" t="s">
        <v>83</v>
      </c>
      <c r="AY290" s="19" t="s">
        <v>195</v>
      </c>
      <c r="BE290" s="204">
        <f>IF(N290="základní",J290,0)</f>
        <v>0</v>
      </c>
      <c r="BF290" s="204">
        <f>IF(N290="snížená",J290,0)</f>
        <v>0</v>
      </c>
      <c r="BG290" s="204">
        <f>IF(N290="zákl. přenesená",J290,0)</f>
        <v>0</v>
      </c>
      <c r="BH290" s="204">
        <f>IF(N290="sníž. přenesená",J290,0)</f>
        <v>0</v>
      </c>
      <c r="BI290" s="204">
        <f>IF(N290="nulová",J290,0)</f>
        <v>0</v>
      </c>
      <c r="BJ290" s="19" t="s">
        <v>23</v>
      </c>
      <c r="BK290" s="204">
        <f>ROUND(I290*H290,2)</f>
        <v>0</v>
      </c>
      <c r="BL290" s="19" t="s">
        <v>202</v>
      </c>
      <c r="BM290" s="19" t="s">
        <v>1461</v>
      </c>
    </row>
    <row r="291" spans="2:65" s="1" customFormat="1" ht="20.399999999999999" customHeight="1">
      <c r="B291" s="36"/>
      <c r="C291" s="193" t="s">
        <v>475</v>
      </c>
      <c r="D291" s="193" t="s">
        <v>198</v>
      </c>
      <c r="E291" s="194" t="s">
        <v>320</v>
      </c>
      <c r="F291" s="195" t="s">
        <v>321</v>
      </c>
      <c r="G291" s="196" t="s">
        <v>231</v>
      </c>
      <c r="H291" s="197">
        <v>33.252000000000002</v>
      </c>
      <c r="I291" s="198"/>
      <c r="J291" s="199">
        <f>ROUND(I291*H291,2)</f>
        <v>0</v>
      </c>
      <c r="K291" s="195" t="s">
        <v>223</v>
      </c>
      <c r="L291" s="56"/>
      <c r="M291" s="200" t="s">
        <v>22</v>
      </c>
      <c r="N291" s="201" t="s">
        <v>46</v>
      </c>
      <c r="O291" s="37"/>
      <c r="P291" s="202">
        <f>O291*H291</f>
        <v>0</v>
      </c>
      <c r="Q291" s="202">
        <v>2.45329</v>
      </c>
      <c r="R291" s="202">
        <f>Q291*H291</f>
        <v>81.576799080000001</v>
      </c>
      <c r="S291" s="202">
        <v>0</v>
      </c>
      <c r="T291" s="203">
        <f>S291*H291</f>
        <v>0</v>
      </c>
      <c r="AR291" s="19" t="s">
        <v>202</v>
      </c>
      <c r="AT291" s="19" t="s">
        <v>198</v>
      </c>
      <c r="AU291" s="19" t="s">
        <v>83</v>
      </c>
      <c r="AY291" s="19" t="s">
        <v>195</v>
      </c>
      <c r="BE291" s="204">
        <f>IF(N291="základní",J291,0)</f>
        <v>0</v>
      </c>
      <c r="BF291" s="204">
        <f>IF(N291="snížená",J291,0)</f>
        <v>0</v>
      </c>
      <c r="BG291" s="204">
        <f>IF(N291="zákl. přenesená",J291,0)</f>
        <v>0</v>
      </c>
      <c r="BH291" s="204">
        <f>IF(N291="sníž. přenesená",J291,0)</f>
        <v>0</v>
      </c>
      <c r="BI291" s="204">
        <f>IF(N291="nulová",J291,0)</f>
        <v>0</v>
      </c>
      <c r="BJ291" s="19" t="s">
        <v>23</v>
      </c>
      <c r="BK291" s="204">
        <f>ROUND(I291*H291,2)</f>
        <v>0</v>
      </c>
      <c r="BL291" s="19" t="s">
        <v>202</v>
      </c>
      <c r="BM291" s="19" t="s">
        <v>1462</v>
      </c>
    </row>
    <row r="292" spans="2:65" s="1" customFormat="1" ht="108">
      <c r="B292" s="36"/>
      <c r="C292" s="58"/>
      <c r="D292" s="205" t="s">
        <v>225</v>
      </c>
      <c r="E292" s="58"/>
      <c r="F292" s="206" t="s">
        <v>323</v>
      </c>
      <c r="G292" s="58"/>
      <c r="H292" s="58"/>
      <c r="I292" s="163"/>
      <c r="J292" s="58"/>
      <c r="K292" s="58"/>
      <c r="L292" s="56"/>
      <c r="M292" s="73"/>
      <c r="N292" s="37"/>
      <c r="O292" s="37"/>
      <c r="P292" s="37"/>
      <c r="Q292" s="37"/>
      <c r="R292" s="37"/>
      <c r="S292" s="37"/>
      <c r="T292" s="74"/>
      <c r="AT292" s="19" t="s">
        <v>225</v>
      </c>
      <c r="AU292" s="19" t="s">
        <v>83</v>
      </c>
    </row>
    <row r="293" spans="2:65" s="12" customFormat="1">
      <c r="B293" s="207"/>
      <c r="C293" s="208"/>
      <c r="D293" s="205" t="s">
        <v>210</v>
      </c>
      <c r="E293" s="209" t="s">
        <v>22</v>
      </c>
      <c r="F293" s="210" t="s">
        <v>305</v>
      </c>
      <c r="G293" s="208"/>
      <c r="H293" s="211" t="s">
        <v>22</v>
      </c>
      <c r="I293" s="212"/>
      <c r="J293" s="208"/>
      <c r="K293" s="208"/>
      <c r="L293" s="213"/>
      <c r="M293" s="214"/>
      <c r="N293" s="215"/>
      <c r="O293" s="215"/>
      <c r="P293" s="215"/>
      <c r="Q293" s="215"/>
      <c r="R293" s="215"/>
      <c r="S293" s="215"/>
      <c r="T293" s="216"/>
      <c r="AT293" s="217" t="s">
        <v>210</v>
      </c>
      <c r="AU293" s="217" t="s">
        <v>83</v>
      </c>
      <c r="AV293" s="12" t="s">
        <v>23</v>
      </c>
      <c r="AW293" s="12" t="s">
        <v>38</v>
      </c>
      <c r="AX293" s="12" t="s">
        <v>75</v>
      </c>
      <c r="AY293" s="217" t="s">
        <v>195</v>
      </c>
    </row>
    <row r="294" spans="2:65" s="12" customFormat="1">
      <c r="B294" s="207"/>
      <c r="C294" s="208"/>
      <c r="D294" s="205" t="s">
        <v>210</v>
      </c>
      <c r="E294" s="209" t="s">
        <v>22</v>
      </c>
      <c r="F294" s="210" t="s">
        <v>1328</v>
      </c>
      <c r="G294" s="208"/>
      <c r="H294" s="211" t="s">
        <v>22</v>
      </c>
      <c r="I294" s="212"/>
      <c r="J294" s="208"/>
      <c r="K294" s="208"/>
      <c r="L294" s="213"/>
      <c r="M294" s="214"/>
      <c r="N294" s="215"/>
      <c r="O294" s="215"/>
      <c r="P294" s="215"/>
      <c r="Q294" s="215"/>
      <c r="R294" s="215"/>
      <c r="S294" s="215"/>
      <c r="T294" s="216"/>
      <c r="AT294" s="217" t="s">
        <v>210</v>
      </c>
      <c r="AU294" s="217" t="s">
        <v>83</v>
      </c>
      <c r="AV294" s="12" t="s">
        <v>23</v>
      </c>
      <c r="AW294" s="12" t="s">
        <v>38</v>
      </c>
      <c r="AX294" s="12" t="s">
        <v>75</v>
      </c>
      <c r="AY294" s="217" t="s">
        <v>195</v>
      </c>
    </row>
    <row r="295" spans="2:65" s="13" customFormat="1">
      <c r="B295" s="218"/>
      <c r="C295" s="219"/>
      <c r="D295" s="205" t="s">
        <v>210</v>
      </c>
      <c r="E295" s="220" t="s">
        <v>22</v>
      </c>
      <c r="F295" s="221" t="s">
        <v>1463</v>
      </c>
      <c r="G295" s="219"/>
      <c r="H295" s="222">
        <v>1.69</v>
      </c>
      <c r="I295" s="223"/>
      <c r="J295" s="219"/>
      <c r="K295" s="219"/>
      <c r="L295" s="224"/>
      <c r="M295" s="225"/>
      <c r="N295" s="226"/>
      <c r="O295" s="226"/>
      <c r="P295" s="226"/>
      <c r="Q295" s="226"/>
      <c r="R295" s="226"/>
      <c r="S295" s="226"/>
      <c r="T295" s="227"/>
      <c r="AT295" s="228" t="s">
        <v>210</v>
      </c>
      <c r="AU295" s="228" t="s">
        <v>83</v>
      </c>
      <c r="AV295" s="13" t="s">
        <v>83</v>
      </c>
      <c r="AW295" s="13" t="s">
        <v>38</v>
      </c>
      <c r="AX295" s="13" t="s">
        <v>75</v>
      </c>
      <c r="AY295" s="228" t="s">
        <v>195</v>
      </c>
    </row>
    <row r="296" spans="2:65" s="13" customFormat="1">
      <c r="B296" s="218"/>
      <c r="C296" s="219"/>
      <c r="D296" s="205" t="s">
        <v>210</v>
      </c>
      <c r="E296" s="220" t="s">
        <v>22</v>
      </c>
      <c r="F296" s="221" t="s">
        <v>1464</v>
      </c>
      <c r="G296" s="219"/>
      <c r="H296" s="222">
        <v>1.66</v>
      </c>
      <c r="I296" s="223"/>
      <c r="J296" s="219"/>
      <c r="K296" s="219"/>
      <c r="L296" s="224"/>
      <c r="M296" s="225"/>
      <c r="N296" s="226"/>
      <c r="O296" s="226"/>
      <c r="P296" s="226"/>
      <c r="Q296" s="226"/>
      <c r="R296" s="226"/>
      <c r="S296" s="226"/>
      <c r="T296" s="227"/>
      <c r="AT296" s="228" t="s">
        <v>210</v>
      </c>
      <c r="AU296" s="228" t="s">
        <v>83</v>
      </c>
      <c r="AV296" s="13" t="s">
        <v>83</v>
      </c>
      <c r="AW296" s="13" t="s">
        <v>38</v>
      </c>
      <c r="AX296" s="13" t="s">
        <v>75</v>
      </c>
      <c r="AY296" s="228" t="s">
        <v>195</v>
      </c>
    </row>
    <row r="297" spans="2:65" s="13" customFormat="1">
      <c r="B297" s="218"/>
      <c r="C297" s="219"/>
      <c r="D297" s="205" t="s">
        <v>210</v>
      </c>
      <c r="E297" s="220" t="s">
        <v>22</v>
      </c>
      <c r="F297" s="221" t="s">
        <v>1465</v>
      </c>
      <c r="G297" s="219"/>
      <c r="H297" s="222">
        <v>1.66</v>
      </c>
      <c r="I297" s="223"/>
      <c r="J297" s="219"/>
      <c r="K297" s="219"/>
      <c r="L297" s="224"/>
      <c r="M297" s="225"/>
      <c r="N297" s="226"/>
      <c r="O297" s="226"/>
      <c r="P297" s="226"/>
      <c r="Q297" s="226"/>
      <c r="R297" s="226"/>
      <c r="S297" s="226"/>
      <c r="T297" s="227"/>
      <c r="AT297" s="228" t="s">
        <v>210</v>
      </c>
      <c r="AU297" s="228" t="s">
        <v>83</v>
      </c>
      <c r="AV297" s="13" t="s">
        <v>83</v>
      </c>
      <c r="AW297" s="13" t="s">
        <v>38</v>
      </c>
      <c r="AX297" s="13" t="s">
        <v>75</v>
      </c>
      <c r="AY297" s="228" t="s">
        <v>195</v>
      </c>
    </row>
    <row r="298" spans="2:65" s="13" customFormat="1">
      <c r="B298" s="218"/>
      <c r="C298" s="219"/>
      <c r="D298" s="205" t="s">
        <v>210</v>
      </c>
      <c r="E298" s="220" t="s">
        <v>22</v>
      </c>
      <c r="F298" s="221" t="s">
        <v>1466</v>
      </c>
      <c r="G298" s="219"/>
      <c r="H298" s="222">
        <v>1.66</v>
      </c>
      <c r="I298" s="223"/>
      <c r="J298" s="219"/>
      <c r="K298" s="219"/>
      <c r="L298" s="224"/>
      <c r="M298" s="225"/>
      <c r="N298" s="226"/>
      <c r="O298" s="226"/>
      <c r="P298" s="226"/>
      <c r="Q298" s="226"/>
      <c r="R298" s="226"/>
      <c r="S298" s="226"/>
      <c r="T298" s="227"/>
      <c r="AT298" s="228" t="s">
        <v>210</v>
      </c>
      <c r="AU298" s="228" t="s">
        <v>83</v>
      </c>
      <c r="AV298" s="13" t="s">
        <v>83</v>
      </c>
      <c r="AW298" s="13" t="s">
        <v>38</v>
      </c>
      <c r="AX298" s="13" t="s">
        <v>75</v>
      </c>
      <c r="AY298" s="228" t="s">
        <v>195</v>
      </c>
    </row>
    <row r="299" spans="2:65" s="13" customFormat="1">
      <c r="B299" s="218"/>
      <c r="C299" s="219"/>
      <c r="D299" s="205" t="s">
        <v>210</v>
      </c>
      <c r="E299" s="220" t="s">
        <v>22</v>
      </c>
      <c r="F299" s="221" t="s">
        <v>1467</v>
      </c>
      <c r="G299" s="219"/>
      <c r="H299" s="222">
        <v>1.66</v>
      </c>
      <c r="I299" s="223"/>
      <c r="J299" s="219"/>
      <c r="K299" s="219"/>
      <c r="L299" s="224"/>
      <c r="M299" s="225"/>
      <c r="N299" s="226"/>
      <c r="O299" s="226"/>
      <c r="P299" s="226"/>
      <c r="Q299" s="226"/>
      <c r="R299" s="226"/>
      <c r="S299" s="226"/>
      <c r="T299" s="227"/>
      <c r="AT299" s="228" t="s">
        <v>210</v>
      </c>
      <c r="AU299" s="228" t="s">
        <v>83</v>
      </c>
      <c r="AV299" s="13" t="s">
        <v>83</v>
      </c>
      <c r="AW299" s="13" t="s">
        <v>38</v>
      </c>
      <c r="AX299" s="13" t="s">
        <v>75</v>
      </c>
      <c r="AY299" s="228" t="s">
        <v>195</v>
      </c>
    </row>
    <row r="300" spans="2:65" s="13" customFormat="1">
      <c r="B300" s="218"/>
      <c r="C300" s="219"/>
      <c r="D300" s="205" t="s">
        <v>210</v>
      </c>
      <c r="E300" s="220" t="s">
        <v>22</v>
      </c>
      <c r="F300" s="221" t="s">
        <v>1468</v>
      </c>
      <c r="G300" s="219"/>
      <c r="H300" s="222">
        <v>1.66</v>
      </c>
      <c r="I300" s="223"/>
      <c r="J300" s="219"/>
      <c r="K300" s="219"/>
      <c r="L300" s="224"/>
      <c r="M300" s="225"/>
      <c r="N300" s="226"/>
      <c r="O300" s="226"/>
      <c r="P300" s="226"/>
      <c r="Q300" s="226"/>
      <c r="R300" s="226"/>
      <c r="S300" s="226"/>
      <c r="T300" s="227"/>
      <c r="AT300" s="228" t="s">
        <v>210</v>
      </c>
      <c r="AU300" s="228" t="s">
        <v>83</v>
      </c>
      <c r="AV300" s="13" t="s">
        <v>83</v>
      </c>
      <c r="AW300" s="13" t="s">
        <v>38</v>
      </c>
      <c r="AX300" s="13" t="s">
        <v>75</v>
      </c>
      <c r="AY300" s="228" t="s">
        <v>195</v>
      </c>
    </row>
    <row r="301" spans="2:65" s="13" customFormat="1">
      <c r="B301" s="218"/>
      <c r="C301" s="219"/>
      <c r="D301" s="205" t="s">
        <v>210</v>
      </c>
      <c r="E301" s="220" t="s">
        <v>22</v>
      </c>
      <c r="F301" s="221" t="s">
        <v>1469</v>
      </c>
      <c r="G301" s="219"/>
      <c r="H301" s="222">
        <v>1.804</v>
      </c>
      <c r="I301" s="223"/>
      <c r="J301" s="219"/>
      <c r="K301" s="219"/>
      <c r="L301" s="224"/>
      <c r="M301" s="225"/>
      <c r="N301" s="226"/>
      <c r="O301" s="226"/>
      <c r="P301" s="226"/>
      <c r="Q301" s="226"/>
      <c r="R301" s="226"/>
      <c r="S301" s="226"/>
      <c r="T301" s="227"/>
      <c r="AT301" s="228" t="s">
        <v>210</v>
      </c>
      <c r="AU301" s="228" t="s">
        <v>83</v>
      </c>
      <c r="AV301" s="13" t="s">
        <v>83</v>
      </c>
      <c r="AW301" s="13" t="s">
        <v>38</v>
      </c>
      <c r="AX301" s="13" t="s">
        <v>75</v>
      </c>
      <c r="AY301" s="228" t="s">
        <v>195</v>
      </c>
    </row>
    <row r="302" spans="2:65" s="14" customFormat="1">
      <c r="B302" s="229"/>
      <c r="C302" s="230"/>
      <c r="D302" s="205" t="s">
        <v>210</v>
      </c>
      <c r="E302" s="231" t="s">
        <v>22</v>
      </c>
      <c r="F302" s="232" t="s">
        <v>215</v>
      </c>
      <c r="G302" s="230"/>
      <c r="H302" s="233">
        <v>11.794</v>
      </c>
      <c r="I302" s="234"/>
      <c r="J302" s="230"/>
      <c r="K302" s="230"/>
      <c r="L302" s="235"/>
      <c r="M302" s="236"/>
      <c r="N302" s="237"/>
      <c r="O302" s="237"/>
      <c r="P302" s="237"/>
      <c r="Q302" s="237"/>
      <c r="R302" s="237"/>
      <c r="S302" s="237"/>
      <c r="T302" s="238"/>
      <c r="AT302" s="239" t="s">
        <v>210</v>
      </c>
      <c r="AU302" s="239" t="s">
        <v>83</v>
      </c>
      <c r="AV302" s="14" t="s">
        <v>216</v>
      </c>
      <c r="AW302" s="14" t="s">
        <v>38</v>
      </c>
      <c r="AX302" s="14" t="s">
        <v>75</v>
      </c>
      <c r="AY302" s="239" t="s">
        <v>195</v>
      </c>
    </row>
    <row r="303" spans="2:65" s="12" customFormat="1">
      <c r="B303" s="207"/>
      <c r="C303" s="208"/>
      <c r="D303" s="205" t="s">
        <v>210</v>
      </c>
      <c r="E303" s="209" t="s">
        <v>22</v>
      </c>
      <c r="F303" s="210" t="s">
        <v>1319</v>
      </c>
      <c r="G303" s="208"/>
      <c r="H303" s="211" t="s">
        <v>22</v>
      </c>
      <c r="I303" s="212"/>
      <c r="J303" s="208"/>
      <c r="K303" s="208"/>
      <c r="L303" s="213"/>
      <c r="M303" s="214"/>
      <c r="N303" s="215"/>
      <c r="O303" s="215"/>
      <c r="P303" s="215"/>
      <c r="Q303" s="215"/>
      <c r="R303" s="215"/>
      <c r="S303" s="215"/>
      <c r="T303" s="216"/>
      <c r="AT303" s="217" t="s">
        <v>210</v>
      </c>
      <c r="AU303" s="217" t="s">
        <v>83</v>
      </c>
      <c r="AV303" s="12" t="s">
        <v>23</v>
      </c>
      <c r="AW303" s="12" t="s">
        <v>38</v>
      </c>
      <c r="AX303" s="12" t="s">
        <v>75</v>
      </c>
      <c r="AY303" s="217" t="s">
        <v>195</v>
      </c>
    </row>
    <row r="304" spans="2:65" s="13" customFormat="1">
      <c r="B304" s="218"/>
      <c r="C304" s="219"/>
      <c r="D304" s="205" t="s">
        <v>210</v>
      </c>
      <c r="E304" s="220" t="s">
        <v>22</v>
      </c>
      <c r="F304" s="221" t="s">
        <v>1470</v>
      </c>
      <c r="G304" s="219"/>
      <c r="H304" s="222">
        <v>1.69</v>
      </c>
      <c r="I304" s="223"/>
      <c r="J304" s="219"/>
      <c r="K304" s="219"/>
      <c r="L304" s="224"/>
      <c r="M304" s="225"/>
      <c r="N304" s="226"/>
      <c r="O304" s="226"/>
      <c r="P304" s="226"/>
      <c r="Q304" s="226"/>
      <c r="R304" s="226"/>
      <c r="S304" s="226"/>
      <c r="T304" s="227"/>
      <c r="AT304" s="228" t="s">
        <v>210</v>
      </c>
      <c r="AU304" s="228" t="s">
        <v>83</v>
      </c>
      <c r="AV304" s="13" t="s">
        <v>83</v>
      </c>
      <c r="AW304" s="13" t="s">
        <v>38</v>
      </c>
      <c r="AX304" s="13" t="s">
        <v>75</v>
      </c>
      <c r="AY304" s="228" t="s">
        <v>195</v>
      </c>
    </row>
    <row r="305" spans="2:51" s="13" customFormat="1">
      <c r="B305" s="218"/>
      <c r="C305" s="219"/>
      <c r="D305" s="205" t="s">
        <v>210</v>
      </c>
      <c r="E305" s="220" t="s">
        <v>22</v>
      </c>
      <c r="F305" s="221" t="s">
        <v>1471</v>
      </c>
      <c r="G305" s="219"/>
      <c r="H305" s="222">
        <v>1.66</v>
      </c>
      <c r="I305" s="223"/>
      <c r="J305" s="219"/>
      <c r="K305" s="219"/>
      <c r="L305" s="224"/>
      <c r="M305" s="225"/>
      <c r="N305" s="226"/>
      <c r="O305" s="226"/>
      <c r="P305" s="226"/>
      <c r="Q305" s="226"/>
      <c r="R305" s="226"/>
      <c r="S305" s="226"/>
      <c r="T305" s="227"/>
      <c r="AT305" s="228" t="s">
        <v>210</v>
      </c>
      <c r="AU305" s="228" t="s">
        <v>83</v>
      </c>
      <c r="AV305" s="13" t="s">
        <v>83</v>
      </c>
      <c r="AW305" s="13" t="s">
        <v>38</v>
      </c>
      <c r="AX305" s="13" t="s">
        <v>75</v>
      </c>
      <c r="AY305" s="228" t="s">
        <v>195</v>
      </c>
    </row>
    <row r="306" spans="2:51" s="13" customFormat="1">
      <c r="B306" s="218"/>
      <c r="C306" s="219"/>
      <c r="D306" s="205" t="s">
        <v>210</v>
      </c>
      <c r="E306" s="220" t="s">
        <v>22</v>
      </c>
      <c r="F306" s="221" t="s">
        <v>1472</v>
      </c>
      <c r="G306" s="219"/>
      <c r="H306" s="222">
        <v>1.66</v>
      </c>
      <c r="I306" s="223"/>
      <c r="J306" s="219"/>
      <c r="K306" s="219"/>
      <c r="L306" s="224"/>
      <c r="M306" s="225"/>
      <c r="N306" s="226"/>
      <c r="O306" s="226"/>
      <c r="P306" s="226"/>
      <c r="Q306" s="226"/>
      <c r="R306" s="226"/>
      <c r="S306" s="226"/>
      <c r="T306" s="227"/>
      <c r="AT306" s="228" t="s">
        <v>210</v>
      </c>
      <c r="AU306" s="228" t="s">
        <v>83</v>
      </c>
      <c r="AV306" s="13" t="s">
        <v>83</v>
      </c>
      <c r="AW306" s="13" t="s">
        <v>38</v>
      </c>
      <c r="AX306" s="13" t="s">
        <v>75</v>
      </c>
      <c r="AY306" s="228" t="s">
        <v>195</v>
      </c>
    </row>
    <row r="307" spans="2:51" s="13" customFormat="1">
      <c r="B307" s="218"/>
      <c r="C307" s="219"/>
      <c r="D307" s="205" t="s">
        <v>210</v>
      </c>
      <c r="E307" s="220" t="s">
        <v>22</v>
      </c>
      <c r="F307" s="221" t="s">
        <v>1473</v>
      </c>
      <c r="G307" s="219"/>
      <c r="H307" s="222">
        <v>1.66</v>
      </c>
      <c r="I307" s="223"/>
      <c r="J307" s="219"/>
      <c r="K307" s="219"/>
      <c r="L307" s="224"/>
      <c r="M307" s="225"/>
      <c r="N307" s="226"/>
      <c r="O307" s="226"/>
      <c r="P307" s="226"/>
      <c r="Q307" s="226"/>
      <c r="R307" s="226"/>
      <c r="S307" s="226"/>
      <c r="T307" s="227"/>
      <c r="AT307" s="228" t="s">
        <v>210</v>
      </c>
      <c r="AU307" s="228" t="s">
        <v>83</v>
      </c>
      <c r="AV307" s="13" t="s">
        <v>83</v>
      </c>
      <c r="AW307" s="13" t="s">
        <v>38</v>
      </c>
      <c r="AX307" s="13" t="s">
        <v>75</v>
      </c>
      <c r="AY307" s="228" t="s">
        <v>195</v>
      </c>
    </row>
    <row r="308" spans="2:51" s="13" customFormat="1">
      <c r="B308" s="218"/>
      <c r="C308" s="219"/>
      <c r="D308" s="205" t="s">
        <v>210</v>
      </c>
      <c r="E308" s="220" t="s">
        <v>22</v>
      </c>
      <c r="F308" s="221" t="s">
        <v>1474</v>
      </c>
      <c r="G308" s="219"/>
      <c r="H308" s="222">
        <v>1.66</v>
      </c>
      <c r="I308" s="223"/>
      <c r="J308" s="219"/>
      <c r="K308" s="219"/>
      <c r="L308" s="224"/>
      <c r="M308" s="225"/>
      <c r="N308" s="226"/>
      <c r="O308" s="226"/>
      <c r="P308" s="226"/>
      <c r="Q308" s="226"/>
      <c r="R308" s="226"/>
      <c r="S308" s="226"/>
      <c r="T308" s="227"/>
      <c r="AT308" s="228" t="s">
        <v>210</v>
      </c>
      <c r="AU308" s="228" t="s">
        <v>83</v>
      </c>
      <c r="AV308" s="13" t="s">
        <v>83</v>
      </c>
      <c r="AW308" s="13" t="s">
        <v>38</v>
      </c>
      <c r="AX308" s="13" t="s">
        <v>75</v>
      </c>
      <c r="AY308" s="228" t="s">
        <v>195</v>
      </c>
    </row>
    <row r="309" spans="2:51" s="13" customFormat="1">
      <c r="B309" s="218"/>
      <c r="C309" s="219"/>
      <c r="D309" s="205" t="s">
        <v>210</v>
      </c>
      <c r="E309" s="220" t="s">
        <v>22</v>
      </c>
      <c r="F309" s="221" t="s">
        <v>1475</v>
      </c>
      <c r="G309" s="219"/>
      <c r="H309" s="222">
        <v>1.66</v>
      </c>
      <c r="I309" s="223"/>
      <c r="J309" s="219"/>
      <c r="K309" s="219"/>
      <c r="L309" s="224"/>
      <c r="M309" s="225"/>
      <c r="N309" s="226"/>
      <c r="O309" s="226"/>
      <c r="P309" s="226"/>
      <c r="Q309" s="226"/>
      <c r="R309" s="226"/>
      <c r="S309" s="226"/>
      <c r="T309" s="227"/>
      <c r="AT309" s="228" t="s">
        <v>210</v>
      </c>
      <c r="AU309" s="228" t="s">
        <v>83</v>
      </c>
      <c r="AV309" s="13" t="s">
        <v>83</v>
      </c>
      <c r="AW309" s="13" t="s">
        <v>38</v>
      </c>
      <c r="AX309" s="13" t="s">
        <v>75</v>
      </c>
      <c r="AY309" s="228" t="s">
        <v>195</v>
      </c>
    </row>
    <row r="310" spans="2:51" s="13" customFormat="1">
      <c r="B310" s="218"/>
      <c r="C310" s="219"/>
      <c r="D310" s="205" t="s">
        <v>210</v>
      </c>
      <c r="E310" s="220" t="s">
        <v>22</v>
      </c>
      <c r="F310" s="221" t="s">
        <v>1476</v>
      </c>
      <c r="G310" s="219"/>
      <c r="H310" s="222">
        <v>1.804</v>
      </c>
      <c r="I310" s="223"/>
      <c r="J310" s="219"/>
      <c r="K310" s="219"/>
      <c r="L310" s="224"/>
      <c r="M310" s="225"/>
      <c r="N310" s="226"/>
      <c r="O310" s="226"/>
      <c r="P310" s="226"/>
      <c r="Q310" s="226"/>
      <c r="R310" s="226"/>
      <c r="S310" s="226"/>
      <c r="T310" s="227"/>
      <c r="AT310" s="228" t="s">
        <v>210</v>
      </c>
      <c r="AU310" s="228" t="s">
        <v>83</v>
      </c>
      <c r="AV310" s="13" t="s">
        <v>83</v>
      </c>
      <c r="AW310" s="13" t="s">
        <v>38</v>
      </c>
      <c r="AX310" s="13" t="s">
        <v>75</v>
      </c>
      <c r="AY310" s="228" t="s">
        <v>195</v>
      </c>
    </row>
    <row r="311" spans="2:51" s="14" customFormat="1">
      <c r="B311" s="229"/>
      <c r="C311" s="230"/>
      <c r="D311" s="205" t="s">
        <v>210</v>
      </c>
      <c r="E311" s="231" t="s">
        <v>22</v>
      </c>
      <c r="F311" s="232" t="s">
        <v>215</v>
      </c>
      <c r="G311" s="230"/>
      <c r="H311" s="233">
        <v>11.794</v>
      </c>
      <c r="I311" s="234"/>
      <c r="J311" s="230"/>
      <c r="K311" s="230"/>
      <c r="L311" s="235"/>
      <c r="M311" s="236"/>
      <c r="N311" s="237"/>
      <c r="O311" s="237"/>
      <c r="P311" s="237"/>
      <c r="Q311" s="237"/>
      <c r="R311" s="237"/>
      <c r="S311" s="237"/>
      <c r="T311" s="238"/>
      <c r="AT311" s="239" t="s">
        <v>210</v>
      </c>
      <c r="AU311" s="239" t="s">
        <v>83</v>
      </c>
      <c r="AV311" s="14" t="s">
        <v>216</v>
      </c>
      <c r="AW311" s="14" t="s">
        <v>38</v>
      </c>
      <c r="AX311" s="14" t="s">
        <v>75</v>
      </c>
      <c r="AY311" s="239" t="s">
        <v>195</v>
      </c>
    </row>
    <row r="312" spans="2:51" s="12" customFormat="1" ht="24">
      <c r="B312" s="207"/>
      <c r="C312" s="208"/>
      <c r="D312" s="205" t="s">
        <v>210</v>
      </c>
      <c r="E312" s="209" t="s">
        <v>22</v>
      </c>
      <c r="F312" s="210" t="s">
        <v>1343</v>
      </c>
      <c r="G312" s="208"/>
      <c r="H312" s="211" t="s">
        <v>22</v>
      </c>
      <c r="I312" s="212"/>
      <c r="J312" s="208"/>
      <c r="K312" s="208"/>
      <c r="L312" s="213"/>
      <c r="M312" s="214"/>
      <c r="N312" s="215"/>
      <c r="O312" s="215"/>
      <c r="P312" s="215"/>
      <c r="Q312" s="215"/>
      <c r="R312" s="215"/>
      <c r="S312" s="215"/>
      <c r="T312" s="216"/>
      <c r="AT312" s="217" t="s">
        <v>210</v>
      </c>
      <c r="AU312" s="217" t="s">
        <v>83</v>
      </c>
      <c r="AV312" s="12" t="s">
        <v>23</v>
      </c>
      <c r="AW312" s="12" t="s">
        <v>38</v>
      </c>
      <c r="AX312" s="12" t="s">
        <v>75</v>
      </c>
      <c r="AY312" s="217" t="s">
        <v>195</v>
      </c>
    </row>
    <row r="313" spans="2:51" s="13" customFormat="1">
      <c r="B313" s="218"/>
      <c r="C313" s="219"/>
      <c r="D313" s="205" t="s">
        <v>210</v>
      </c>
      <c r="E313" s="220" t="s">
        <v>22</v>
      </c>
      <c r="F313" s="221" t="s">
        <v>1477</v>
      </c>
      <c r="G313" s="219"/>
      <c r="H313" s="222">
        <v>1.0149999999999999</v>
      </c>
      <c r="I313" s="223"/>
      <c r="J313" s="219"/>
      <c r="K313" s="219"/>
      <c r="L313" s="224"/>
      <c r="M313" s="225"/>
      <c r="N313" s="226"/>
      <c r="O313" s="226"/>
      <c r="P313" s="226"/>
      <c r="Q313" s="226"/>
      <c r="R313" s="226"/>
      <c r="S313" s="226"/>
      <c r="T313" s="227"/>
      <c r="AT313" s="228" t="s">
        <v>210</v>
      </c>
      <c r="AU313" s="228" t="s">
        <v>83</v>
      </c>
      <c r="AV313" s="13" t="s">
        <v>83</v>
      </c>
      <c r="AW313" s="13" t="s">
        <v>38</v>
      </c>
      <c r="AX313" s="13" t="s">
        <v>75</v>
      </c>
      <c r="AY313" s="228" t="s">
        <v>195</v>
      </c>
    </row>
    <row r="314" spans="2:51" s="13" customFormat="1">
      <c r="B314" s="218"/>
      <c r="C314" s="219"/>
      <c r="D314" s="205" t="s">
        <v>210</v>
      </c>
      <c r="E314" s="220" t="s">
        <v>22</v>
      </c>
      <c r="F314" s="221" t="s">
        <v>1478</v>
      </c>
      <c r="G314" s="219"/>
      <c r="H314" s="222">
        <v>1.0149999999999999</v>
      </c>
      <c r="I314" s="223"/>
      <c r="J314" s="219"/>
      <c r="K314" s="219"/>
      <c r="L314" s="224"/>
      <c r="M314" s="225"/>
      <c r="N314" s="226"/>
      <c r="O314" s="226"/>
      <c r="P314" s="226"/>
      <c r="Q314" s="226"/>
      <c r="R314" s="226"/>
      <c r="S314" s="226"/>
      <c r="T314" s="227"/>
      <c r="AT314" s="228" t="s">
        <v>210</v>
      </c>
      <c r="AU314" s="228" t="s">
        <v>83</v>
      </c>
      <c r="AV314" s="13" t="s">
        <v>83</v>
      </c>
      <c r="AW314" s="13" t="s">
        <v>38</v>
      </c>
      <c r="AX314" s="13" t="s">
        <v>75</v>
      </c>
      <c r="AY314" s="228" t="s">
        <v>195</v>
      </c>
    </row>
    <row r="315" spans="2:51" s="13" customFormat="1">
      <c r="B315" s="218"/>
      <c r="C315" s="219"/>
      <c r="D315" s="205" t="s">
        <v>210</v>
      </c>
      <c r="E315" s="220" t="s">
        <v>22</v>
      </c>
      <c r="F315" s="221" t="s">
        <v>1479</v>
      </c>
      <c r="G315" s="219"/>
      <c r="H315" s="222">
        <v>1.0149999999999999</v>
      </c>
      <c r="I315" s="223"/>
      <c r="J315" s="219"/>
      <c r="K315" s="219"/>
      <c r="L315" s="224"/>
      <c r="M315" s="225"/>
      <c r="N315" s="226"/>
      <c r="O315" s="226"/>
      <c r="P315" s="226"/>
      <c r="Q315" s="226"/>
      <c r="R315" s="226"/>
      <c r="S315" s="226"/>
      <c r="T315" s="227"/>
      <c r="AT315" s="228" t="s">
        <v>210</v>
      </c>
      <c r="AU315" s="228" t="s">
        <v>83</v>
      </c>
      <c r="AV315" s="13" t="s">
        <v>83</v>
      </c>
      <c r="AW315" s="13" t="s">
        <v>38</v>
      </c>
      <c r="AX315" s="13" t="s">
        <v>75</v>
      </c>
      <c r="AY315" s="228" t="s">
        <v>195</v>
      </c>
    </row>
    <row r="316" spans="2:51" s="13" customFormat="1">
      <c r="B316" s="218"/>
      <c r="C316" s="219"/>
      <c r="D316" s="205" t="s">
        <v>210</v>
      </c>
      <c r="E316" s="220" t="s">
        <v>22</v>
      </c>
      <c r="F316" s="221" t="s">
        <v>1480</v>
      </c>
      <c r="G316" s="219"/>
      <c r="H316" s="222">
        <v>1.0149999999999999</v>
      </c>
      <c r="I316" s="223"/>
      <c r="J316" s="219"/>
      <c r="K316" s="219"/>
      <c r="L316" s="224"/>
      <c r="M316" s="225"/>
      <c r="N316" s="226"/>
      <c r="O316" s="226"/>
      <c r="P316" s="226"/>
      <c r="Q316" s="226"/>
      <c r="R316" s="226"/>
      <c r="S316" s="226"/>
      <c r="T316" s="227"/>
      <c r="AT316" s="228" t="s">
        <v>210</v>
      </c>
      <c r="AU316" s="228" t="s">
        <v>83</v>
      </c>
      <c r="AV316" s="13" t="s">
        <v>83</v>
      </c>
      <c r="AW316" s="13" t="s">
        <v>38</v>
      </c>
      <c r="AX316" s="13" t="s">
        <v>75</v>
      </c>
      <c r="AY316" s="228" t="s">
        <v>195</v>
      </c>
    </row>
    <row r="317" spans="2:51" s="14" customFormat="1">
      <c r="B317" s="229"/>
      <c r="C317" s="230"/>
      <c r="D317" s="205" t="s">
        <v>210</v>
      </c>
      <c r="E317" s="231" t="s">
        <v>22</v>
      </c>
      <c r="F317" s="232" t="s">
        <v>215</v>
      </c>
      <c r="G317" s="230"/>
      <c r="H317" s="233">
        <v>4.0599999999999996</v>
      </c>
      <c r="I317" s="234"/>
      <c r="J317" s="230"/>
      <c r="K317" s="230"/>
      <c r="L317" s="235"/>
      <c r="M317" s="236"/>
      <c r="N317" s="237"/>
      <c r="O317" s="237"/>
      <c r="P317" s="237"/>
      <c r="Q317" s="237"/>
      <c r="R317" s="237"/>
      <c r="S317" s="237"/>
      <c r="T317" s="238"/>
      <c r="AT317" s="239" t="s">
        <v>210</v>
      </c>
      <c r="AU317" s="239" t="s">
        <v>83</v>
      </c>
      <c r="AV317" s="14" t="s">
        <v>216</v>
      </c>
      <c r="AW317" s="14" t="s">
        <v>38</v>
      </c>
      <c r="AX317" s="14" t="s">
        <v>75</v>
      </c>
      <c r="AY317" s="239" t="s">
        <v>195</v>
      </c>
    </row>
    <row r="318" spans="2:51" s="12" customFormat="1" ht="24">
      <c r="B318" s="207"/>
      <c r="C318" s="208"/>
      <c r="D318" s="205" t="s">
        <v>210</v>
      </c>
      <c r="E318" s="209" t="s">
        <v>22</v>
      </c>
      <c r="F318" s="210" t="s">
        <v>1348</v>
      </c>
      <c r="G318" s="208"/>
      <c r="H318" s="211" t="s">
        <v>22</v>
      </c>
      <c r="I318" s="212"/>
      <c r="J318" s="208"/>
      <c r="K318" s="208"/>
      <c r="L318" s="213"/>
      <c r="M318" s="214"/>
      <c r="N318" s="215"/>
      <c r="O318" s="215"/>
      <c r="P318" s="215"/>
      <c r="Q318" s="215"/>
      <c r="R318" s="215"/>
      <c r="S318" s="215"/>
      <c r="T318" s="216"/>
      <c r="AT318" s="217" t="s">
        <v>210</v>
      </c>
      <c r="AU318" s="217" t="s">
        <v>83</v>
      </c>
      <c r="AV318" s="12" t="s">
        <v>23</v>
      </c>
      <c r="AW318" s="12" t="s">
        <v>38</v>
      </c>
      <c r="AX318" s="12" t="s">
        <v>75</v>
      </c>
      <c r="AY318" s="217" t="s">
        <v>195</v>
      </c>
    </row>
    <row r="319" spans="2:51" s="13" customFormat="1">
      <c r="B319" s="218"/>
      <c r="C319" s="219"/>
      <c r="D319" s="205" t="s">
        <v>210</v>
      </c>
      <c r="E319" s="220" t="s">
        <v>22</v>
      </c>
      <c r="F319" s="221" t="s">
        <v>1481</v>
      </c>
      <c r="G319" s="219"/>
      <c r="H319" s="222">
        <v>1.401</v>
      </c>
      <c r="I319" s="223"/>
      <c r="J319" s="219"/>
      <c r="K319" s="219"/>
      <c r="L319" s="224"/>
      <c r="M319" s="225"/>
      <c r="N319" s="226"/>
      <c r="O319" s="226"/>
      <c r="P319" s="226"/>
      <c r="Q319" s="226"/>
      <c r="R319" s="226"/>
      <c r="S319" s="226"/>
      <c r="T319" s="227"/>
      <c r="AT319" s="228" t="s">
        <v>210</v>
      </c>
      <c r="AU319" s="228" t="s">
        <v>83</v>
      </c>
      <c r="AV319" s="13" t="s">
        <v>83</v>
      </c>
      <c r="AW319" s="13" t="s">
        <v>38</v>
      </c>
      <c r="AX319" s="13" t="s">
        <v>75</v>
      </c>
      <c r="AY319" s="228" t="s">
        <v>195</v>
      </c>
    </row>
    <row r="320" spans="2:51" s="13" customFormat="1">
      <c r="B320" s="218"/>
      <c r="C320" s="219"/>
      <c r="D320" s="205" t="s">
        <v>210</v>
      </c>
      <c r="E320" s="220" t="s">
        <v>22</v>
      </c>
      <c r="F320" s="221" t="s">
        <v>1482</v>
      </c>
      <c r="G320" s="219"/>
      <c r="H320" s="222">
        <v>1.401</v>
      </c>
      <c r="I320" s="223"/>
      <c r="J320" s="219"/>
      <c r="K320" s="219"/>
      <c r="L320" s="224"/>
      <c r="M320" s="225"/>
      <c r="N320" s="226"/>
      <c r="O320" s="226"/>
      <c r="P320" s="226"/>
      <c r="Q320" s="226"/>
      <c r="R320" s="226"/>
      <c r="S320" s="226"/>
      <c r="T320" s="227"/>
      <c r="AT320" s="228" t="s">
        <v>210</v>
      </c>
      <c r="AU320" s="228" t="s">
        <v>83</v>
      </c>
      <c r="AV320" s="13" t="s">
        <v>83</v>
      </c>
      <c r="AW320" s="13" t="s">
        <v>38</v>
      </c>
      <c r="AX320" s="13" t="s">
        <v>75</v>
      </c>
      <c r="AY320" s="228" t="s">
        <v>195</v>
      </c>
    </row>
    <row r="321" spans="2:65" s="13" customFormat="1">
      <c r="B321" s="218"/>
      <c r="C321" s="219"/>
      <c r="D321" s="205" t="s">
        <v>210</v>
      </c>
      <c r="E321" s="220" t="s">
        <v>22</v>
      </c>
      <c r="F321" s="221" t="s">
        <v>1483</v>
      </c>
      <c r="G321" s="219"/>
      <c r="H321" s="222">
        <v>1.401</v>
      </c>
      <c r="I321" s="223"/>
      <c r="J321" s="219"/>
      <c r="K321" s="219"/>
      <c r="L321" s="224"/>
      <c r="M321" s="225"/>
      <c r="N321" s="226"/>
      <c r="O321" s="226"/>
      <c r="P321" s="226"/>
      <c r="Q321" s="226"/>
      <c r="R321" s="226"/>
      <c r="S321" s="226"/>
      <c r="T321" s="227"/>
      <c r="AT321" s="228" t="s">
        <v>210</v>
      </c>
      <c r="AU321" s="228" t="s">
        <v>83</v>
      </c>
      <c r="AV321" s="13" t="s">
        <v>83</v>
      </c>
      <c r="AW321" s="13" t="s">
        <v>38</v>
      </c>
      <c r="AX321" s="13" t="s">
        <v>75</v>
      </c>
      <c r="AY321" s="228" t="s">
        <v>195</v>
      </c>
    </row>
    <row r="322" spans="2:65" s="13" customFormat="1">
      <c r="B322" s="218"/>
      <c r="C322" s="219"/>
      <c r="D322" s="205" t="s">
        <v>210</v>
      </c>
      <c r="E322" s="220" t="s">
        <v>22</v>
      </c>
      <c r="F322" s="221" t="s">
        <v>1484</v>
      </c>
      <c r="G322" s="219"/>
      <c r="H322" s="222">
        <v>1.401</v>
      </c>
      <c r="I322" s="223"/>
      <c r="J322" s="219"/>
      <c r="K322" s="219"/>
      <c r="L322" s="224"/>
      <c r="M322" s="225"/>
      <c r="N322" s="226"/>
      <c r="O322" s="226"/>
      <c r="P322" s="226"/>
      <c r="Q322" s="226"/>
      <c r="R322" s="226"/>
      <c r="S322" s="226"/>
      <c r="T322" s="227"/>
      <c r="AT322" s="228" t="s">
        <v>210</v>
      </c>
      <c r="AU322" s="228" t="s">
        <v>83</v>
      </c>
      <c r="AV322" s="13" t="s">
        <v>83</v>
      </c>
      <c r="AW322" s="13" t="s">
        <v>38</v>
      </c>
      <c r="AX322" s="13" t="s">
        <v>75</v>
      </c>
      <c r="AY322" s="228" t="s">
        <v>195</v>
      </c>
    </row>
    <row r="323" spans="2:65" s="14" customFormat="1">
      <c r="B323" s="229"/>
      <c r="C323" s="230"/>
      <c r="D323" s="205" t="s">
        <v>210</v>
      </c>
      <c r="E323" s="231" t="s">
        <v>22</v>
      </c>
      <c r="F323" s="232" t="s">
        <v>215</v>
      </c>
      <c r="G323" s="230"/>
      <c r="H323" s="233">
        <v>5.6040000000000001</v>
      </c>
      <c r="I323" s="234"/>
      <c r="J323" s="230"/>
      <c r="K323" s="230"/>
      <c r="L323" s="235"/>
      <c r="M323" s="236"/>
      <c r="N323" s="237"/>
      <c r="O323" s="237"/>
      <c r="P323" s="237"/>
      <c r="Q323" s="237"/>
      <c r="R323" s="237"/>
      <c r="S323" s="237"/>
      <c r="T323" s="238"/>
      <c r="AT323" s="239" t="s">
        <v>210</v>
      </c>
      <c r="AU323" s="239" t="s">
        <v>83</v>
      </c>
      <c r="AV323" s="14" t="s">
        <v>216</v>
      </c>
      <c r="AW323" s="14" t="s">
        <v>38</v>
      </c>
      <c r="AX323" s="14" t="s">
        <v>75</v>
      </c>
      <c r="AY323" s="239" t="s">
        <v>195</v>
      </c>
    </row>
    <row r="324" spans="2:65" s="15" customFormat="1">
      <c r="B324" s="240"/>
      <c r="C324" s="241"/>
      <c r="D324" s="251" t="s">
        <v>210</v>
      </c>
      <c r="E324" s="252" t="s">
        <v>22</v>
      </c>
      <c r="F324" s="253" t="s">
        <v>217</v>
      </c>
      <c r="G324" s="241"/>
      <c r="H324" s="254">
        <v>33.252000000000002</v>
      </c>
      <c r="I324" s="245"/>
      <c r="J324" s="241"/>
      <c r="K324" s="241"/>
      <c r="L324" s="246"/>
      <c r="M324" s="247"/>
      <c r="N324" s="248"/>
      <c r="O324" s="248"/>
      <c r="P324" s="248"/>
      <c r="Q324" s="248"/>
      <c r="R324" s="248"/>
      <c r="S324" s="248"/>
      <c r="T324" s="249"/>
      <c r="AT324" s="250" t="s">
        <v>210</v>
      </c>
      <c r="AU324" s="250" t="s">
        <v>83</v>
      </c>
      <c r="AV324" s="15" t="s">
        <v>202</v>
      </c>
      <c r="AW324" s="15" t="s">
        <v>38</v>
      </c>
      <c r="AX324" s="15" t="s">
        <v>23</v>
      </c>
      <c r="AY324" s="250" t="s">
        <v>195</v>
      </c>
    </row>
    <row r="325" spans="2:65" s="1" customFormat="1" ht="40.200000000000003" customHeight="1">
      <c r="B325" s="36"/>
      <c r="C325" s="193" t="s">
        <v>479</v>
      </c>
      <c r="D325" s="193" t="s">
        <v>198</v>
      </c>
      <c r="E325" s="194" t="s">
        <v>325</v>
      </c>
      <c r="F325" s="195" t="s">
        <v>326</v>
      </c>
      <c r="G325" s="196" t="s">
        <v>222</v>
      </c>
      <c r="H325" s="197">
        <v>117.73</v>
      </c>
      <c r="I325" s="198"/>
      <c r="J325" s="199">
        <f>ROUND(I325*H325,2)</f>
        <v>0</v>
      </c>
      <c r="K325" s="195" t="s">
        <v>223</v>
      </c>
      <c r="L325" s="56"/>
      <c r="M325" s="200" t="s">
        <v>22</v>
      </c>
      <c r="N325" s="201" t="s">
        <v>46</v>
      </c>
      <c r="O325" s="37"/>
      <c r="P325" s="202">
        <f>O325*H325</f>
        <v>0</v>
      </c>
      <c r="Q325" s="202">
        <v>1.0300000000000001E-3</v>
      </c>
      <c r="R325" s="202">
        <f>Q325*H325</f>
        <v>0.12126190000000002</v>
      </c>
      <c r="S325" s="202">
        <v>0</v>
      </c>
      <c r="T325" s="203">
        <f>S325*H325</f>
        <v>0</v>
      </c>
      <c r="AR325" s="19" t="s">
        <v>202</v>
      </c>
      <c r="AT325" s="19" t="s">
        <v>198</v>
      </c>
      <c r="AU325" s="19" t="s">
        <v>83</v>
      </c>
      <c r="AY325" s="19" t="s">
        <v>195</v>
      </c>
      <c r="BE325" s="204">
        <f>IF(N325="základní",J325,0)</f>
        <v>0</v>
      </c>
      <c r="BF325" s="204">
        <f>IF(N325="snížená",J325,0)</f>
        <v>0</v>
      </c>
      <c r="BG325" s="204">
        <f>IF(N325="zákl. přenesená",J325,0)</f>
        <v>0</v>
      </c>
      <c r="BH325" s="204">
        <f>IF(N325="sníž. přenesená",J325,0)</f>
        <v>0</v>
      </c>
      <c r="BI325" s="204">
        <f>IF(N325="nulová",J325,0)</f>
        <v>0</v>
      </c>
      <c r="BJ325" s="19" t="s">
        <v>23</v>
      </c>
      <c r="BK325" s="204">
        <f>ROUND(I325*H325,2)</f>
        <v>0</v>
      </c>
      <c r="BL325" s="19" t="s">
        <v>202</v>
      </c>
      <c r="BM325" s="19" t="s">
        <v>1485</v>
      </c>
    </row>
    <row r="326" spans="2:65" s="12" customFormat="1">
      <c r="B326" s="207"/>
      <c r="C326" s="208"/>
      <c r="D326" s="205" t="s">
        <v>210</v>
      </c>
      <c r="E326" s="209" t="s">
        <v>22</v>
      </c>
      <c r="F326" s="210" t="s">
        <v>305</v>
      </c>
      <c r="G326" s="208"/>
      <c r="H326" s="211" t="s">
        <v>22</v>
      </c>
      <c r="I326" s="212"/>
      <c r="J326" s="208"/>
      <c r="K326" s="208"/>
      <c r="L326" s="213"/>
      <c r="M326" s="214"/>
      <c r="N326" s="215"/>
      <c r="O326" s="215"/>
      <c r="P326" s="215"/>
      <c r="Q326" s="215"/>
      <c r="R326" s="215"/>
      <c r="S326" s="215"/>
      <c r="T326" s="216"/>
      <c r="AT326" s="217" t="s">
        <v>210</v>
      </c>
      <c r="AU326" s="217" t="s">
        <v>83</v>
      </c>
      <c r="AV326" s="12" t="s">
        <v>23</v>
      </c>
      <c r="AW326" s="12" t="s">
        <v>38</v>
      </c>
      <c r="AX326" s="12" t="s">
        <v>75</v>
      </c>
      <c r="AY326" s="217" t="s">
        <v>195</v>
      </c>
    </row>
    <row r="327" spans="2:65" s="12" customFormat="1">
      <c r="B327" s="207"/>
      <c r="C327" s="208"/>
      <c r="D327" s="205" t="s">
        <v>210</v>
      </c>
      <c r="E327" s="209" t="s">
        <v>22</v>
      </c>
      <c r="F327" s="210" t="s">
        <v>1328</v>
      </c>
      <c r="G327" s="208"/>
      <c r="H327" s="211" t="s">
        <v>22</v>
      </c>
      <c r="I327" s="212"/>
      <c r="J327" s="208"/>
      <c r="K327" s="208"/>
      <c r="L327" s="213"/>
      <c r="M327" s="214"/>
      <c r="N327" s="215"/>
      <c r="O327" s="215"/>
      <c r="P327" s="215"/>
      <c r="Q327" s="215"/>
      <c r="R327" s="215"/>
      <c r="S327" s="215"/>
      <c r="T327" s="216"/>
      <c r="AT327" s="217" t="s">
        <v>210</v>
      </c>
      <c r="AU327" s="217" t="s">
        <v>83</v>
      </c>
      <c r="AV327" s="12" t="s">
        <v>23</v>
      </c>
      <c r="AW327" s="12" t="s">
        <v>38</v>
      </c>
      <c r="AX327" s="12" t="s">
        <v>75</v>
      </c>
      <c r="AY327" s="217" t="s">
        <v>195</v>
      </c>
    </row>
    <row r="328" spans="2:65" s="13" customFormat="1">
      <c r="B328" s="218"/>
      <c r="C328" s="219"/>
      <c r="D328" s="205" t="s">
        <v>210</v>
      </c>
      <c r="E328" s="220" t="s">
        <v>22</v>
      </c>
      <c r="F328" s="221" t="s">
        <v>1486</v>
      </c>
      <c r="G328" s="219"/>
      <c r="H328" s="222">
        <v>5.625</v>
      </c>
      <c r="I328" s="223"/>
      <c r="J328" s="219"/>
      <c r="K328" s="219"/>
      <c r="L328" s="224"/>
      <c r="M328" s="225"/>
      <c r="N328" s="226"/>
      <c r="O328" s="226"/>
      <c r="P328" s="226"/>
      <c r="Q328" s="226"/>
      <c r="R328" s="226"/>
      <c r="S328" s="226"/>
      <c r="T328" s="227"/>
      <c r="AT328" s="228" t="s">
        <v>210</v>
      </c>
      <c r="AU328" s="228" t="s">
        <v>83</v>
      </c>
      <c r="AV328" s="13" t="s">
        <v>83</v>
      </c>
      <c r="AW328" s="13" t="s">
        <v>38</v>
      </c>
      <c r="AX328" s="13" t="s">
        <v>75</v>
      </c>
      <c r="AY328" s="228" t="s">
        <v>195</v>
      </c>
    </row>
    <row r="329" spans="2:65" s="13" customFormat="1">
      <c r="B329" s="218"/>
      <c r="C329" s="219"/>
      <c r="D329" s="205" t="s">
        <v>210</v>
      </c>
      <c r="E329" s="220" t="s">
        <v>22</v>
      </c>
      <c r="F329" s="221" t="s">
        <v>1487</v>
      </c>
      <c r="G329" s="219"/>
      <c r="H329" s="222">
        <v>5.55</v>
      </c>
      <c r="I329" s="223"/>
      <c r="J329" s="219"/>
      <c r="K329" s="219"/>
      <c r="L329" s="224"/>
      <c r="M329" s="225"/>
      <c r="N329" s="226"/>
      <c r="O329" s="226"/>
      <c r="P329" s="226"/>
      <c r="Q329" s="226"/>
      <c r="R329" s="226"/>
      <c r="S329" s="226"/>
      <c r="T329" s="227"/>
      <c r="AT329" s="228" t="s">
        <v>210</v>
      </c>
      <c r="AU329" s="228" t="s">
        <v>83</v>
      </c>
      <c r="AV329" s="13" t="s">
        <v>83</v>
      </c>
      <c r="AW329" s="13" t="s">
        <v>38</v>
      </c>
      <c r="AX329" s="13" t="s">
        <v>75</v>
      </c>
      <c r="AY329" s="228" t="s">
        <v>195</v>
      </c>
    </row>
    <row r="330" spans="2:65" s="13" customFormat="1">
      <c r="B330" s="218"/>
      <c r="C330" s="219"/>
      <c r="D330" s="205" t="s">
        <v>210</v>
      </c>
      <c r="E330" s="220" t="s">
        <v>22</v>
      </c>
      <c r="F330" s="221" t="s">
        <v>1488</v>
      </c>
      <c r="G330" s="219"/>
      <c r="H330" s="222">
        <v>5.55</v>
      </c>
      <c r="I330" s="223"/>
      <c r="J330" s="219"/>
      <c r="K330" s="219"/>
      <c r="L330" s="224"/>
      <c r="M330" s="225"/>
      <c r="N330" s="226"/>
      <c r="O330" s="226"/>
      <c r="P330" s="226"/>
      <c r="Q330" s="226"/>
      <c r="R330" s="226"/>
      <c r="S330" s="226"/>
      <c r="T330" s="227"/>
      <c r="AT330" s="228" t="s">
        <v>210</v>
      </c>
      <c r="AU330" s="228" t="s">
        <v>83</v>
      </c>
      <c r="AV330" s="13" t="s">
        <v>83</v>
      </c>
      <c r="AW330" s="13" t="s">
        <v>38</v>
      </c>
      <c r="AX330" s="13" t="s">
        <v>75</v>
      </c>
      <c r="AY330" s="228" t="s">
        <v>195</v>
      </c>
    </row>
    <row r="331" spans="2:65" s="13" customFormat="1">
      <c r="B331" s="218"/>
      <c r="C331" s="219"/>
      <c r="D331" s="205" t="s">
        <v>210</v>
      </c>
      <c r="E331" s="220" t="s">
        <v>22</v>
      </c>
      <c r="F331" s="221" t="s">
        <v>1489</v>
      </c>
      <c r="G331" s="219"/>
      <c r="H331" s="222">
        <v>5.55</v>
      </c>
      <c r="I331" s="223"/>
      <c r="J331" s="219"/>
      <c r="K331" s="219"/>
      <c r="L331" s="224"/>
      <c r="M331" s="225"/>
      <c r="N331" s="226"/>
      <c r="O331" s="226"/>
      <c r="P331" s="226"/>
      <c r="Q331" s="226"/>
      <c r="R331" s="226"/>
      <c r="S331" s="226"/>
      <c r="T331" s="227"/>
      <c r="AT331" s="228" t="s">
        <v>210</v>
      </c>
      <c r="AU331" s="228" t="s">
        <v>83</v>
      </c>
      <c r="AV331" s="13" t="s">
        <v>83</v>
      </c>
      <c r="AW331" s="13" t="s">
        <v>38</v>
      </c>
      <c r="AX331" s="13" t="s">
        <v>75</v>
      </c>
      <c r="AY331" s="228" t="s">
        <v>195</v>
      </c>
    </row>
    <row r="332" spans="2:65" s="13" customFormat="1">
      <c r="B332" s="218"/>
      <c r="C332" s="219"/>
      <c r="D332" s="205" t="s">
        <v>210</v>
      </c>
      <c r="E332" s="220" t="s">
        <v>22</v>
      </c>
      <c r="F332" s="221" t="s">
        <v>1490</v>
      </c>
      <c r="G332" s="219"/>
      <c r="H332" s="222">
        <v>5.55</v>
      </c>
      <c r="I332" s="223"/>
      <c r="J332" s="219"/>
      <c r="K332" s="219"/>
      <c r="L332" s="224"/>
      <c r="M332" s="225"/>
      <c r="N332" s="226"/>
      <c r="O332" s="226"/>
      <c r="P332" s="226"/>
      <c r="Q332" s="226"/>
      <c r="R332" s="226"/>
      <c r="S332" s="226"/>
      <c r="T332" s="227"/>
      <c r="AT332" s="228" t="s">
        <v>210</v>
      </c>
      <c r="AU332" s="228" t="s">
        <v>83</v>
      </c>
      <c r="AV332" s="13" t="s">
        <v>83</v>
      </c>
      <c r="AW332" s="13" t="s">
        <v>38</v>
      </c>
      <c r="AX332" s="13" t="s">
        <v>75</v>
      </c>
      <c r="AY332" s="228" t="s">
        <v>195</v>
      </c>
    </row>
    <row r="333" spans="2:65" s="13" customFormat="1">
      <c r="B333" s="218"/>
      <c r="C333" s="219"/>
      <c r="D333" s="205" t="s">
        <v>210</v>
      </c>
      <c r="E333" s="220" t="s">
        <v>22</v>
      </c>
      <c r="F333" s="221" t="s">
        <v>1491</v>
      </c>
      <c r="G333" s="219"/>
      <c r="H333" s="222">
        <v>5.55</v>
      </c>
      <c r="I333" s="223"/>
      <c r="J333" s="219"/>
      <c r="K333" s="219"/>
      <c r="L333" s="224"/>
      <c r="M333" s="225"/>
      <c r="N333" s="226"/>
      <c r="O333" s="226"/>
      <c r="P333" s="226"/>
      <c r="Q333" s="226"/>
      <c r="R333" s="226"/>
      <c r="S333" s="226"/>
      <c r="T333" s="227"/>
      <c r="AT333" s="228" t="s">
        <v>210</v>
      </c>
      <c r="AU333" s="228" t="s">
        <v>83</v>
      </c>
      <c r="AV333" s="13" t="s">
        <v>83</v>
      </c>
      <c r="AW333" s="13" t="s">
        <v>38</v>
      </c>
      <c r="AX333" s="13" t="s">
        <v>75</v>
      </c>
      <c r="AY333" s="228" t="s">
        <v>195</v>
      </c>
    </row>
    <row r="334" spans="2:65" s="13" customFormat="1">
      <c r="B334" s="218"/>
      <c r="C334" s="219"/>
      <c r="D334" s="205" t="s">
        <v>210</v>
      </c>
      <c r="E334" s="220" t="s">
        <v>22</v>
      </c>
      <c r="F334" s="221" t="s">
        <v>1492</v>
      </c>
      <c r="G334" s="219"/>
      <c r="H334" s="222">
        <v>6.15</v>
      </c>
      <c r="I334" s="223"/>
      <c r="J334" s="219"/>
      <c r="K334" s="219"/>
      <c r="L334" s="224"/>
      <c r="M334" s="225"/>
      <c r="N334" s="226"/>
      <c r="O334" s="226"/>
      <c r="P334" s="226"/>
      <c r="Q334" s="226"/>
      <c r="R334" s="226"/>
      <c r="S334" s="226"/>
      <c r="T334" s="227"/>
      <c r="AT334" s="228" t="s">
        <v>210</v>
      </c>
      <c r="AU334" s="228" t="s">
        <v>83</v>
      </c>
      <c r="AV334" s="13" t="s">
        <v>83</v>
      </c>
      <c r="AW334" s="13" t="s">
        <v>38</v>
      </c>
      <c r="AX334" s="13" t="s">
        <v>75</v>
      </c>
      <c r="AY334" s="228" t="s">
        <v>195</v>
      </c>
    </row>
    <row r="335" spans="2:65" s="14" customFormat="1">
      <c r="B335" s="229"/>
      <c r="C335" s="230"/>
      <c r="D335" s="205" t="s">
        <v>210</v>
      </c>
      <c r="E335" s="231" t="s">
        <v>22</v>
      </c>
      <c r="F335" s="232" t="s">
        <v>215</v>
      </c>
      <c r="G335" s="230"/>
      <c r="H335" s="233">
        <v>39.524999999999999</v>
      </c>
      <c r="I335" s="234"/>
      <c r="J335" s="230"/>
      <c r="K335" s="230"/>
      <c r="L335" s="235"/>
      <c r="M335" s="236"/>
      <c r="N335" s="237"/>
      <c r="O335" s="237"/>
      <c r="P335" s="237"/>
      <c r="Q335" s="237"/>
      <c r="R335" s="237"/>
      <c r="S335" s="237"/>
      <c r="T335" s="238"/>
      <c r="AT335" s="239" t="s">
        <v>210</v>
      </c>
      <c r="AU335" s="239" t="s">
        <v>83</v>
      </c>
      <c r="AV335" s="14" t="s">
        <v>216</v>
      </c>
      <c r="AW335" s="14" t="s">
        <v>38</v>
      </c>
      <c r="AX335" s="14" t="s">
        <v>75</v>
      </c>
      <c r="AY335" s="239" t="s">
        <v>195</v>
      </c>
    </row>
    <row r="336" spans="2:65" s="12" customFormat="1">
      <c r="B336" s="207"/>
      <c r="C336" s="208"/>
      <c r="D336" s="205" t="s">
        <v>210</v>
      </c>
      <c r="E336" s="209" t="s">
        <v>22</v>
      </c>
      <c r="F336" s="210" t="s">
        <v>1319</v>
      </c>
      <c r="G336" s="208"/>
      <c r="H336" s="211" t="s">
        <v>22</v>
      </c>
      <c r="I336" s="212"/>
      <c r="J336" s="208"/>
      <c r="K336" s="208"/>
      <c r="L336" s="213"/>
      <c r="M336" s="214"/>
      <c r="N336" s="215"/>
      <c r="O336" s="215"/>
      <c r="P336" s="215"/>
      <c r="Q336" s="215"/>
      <c r="R336" s="215"/>
      <c r="S336" s="215"/>
      <c r="T336" s="216"/>
      <c r="AT336" s="217" t="s">
        <v>210</v>
      </c>
      <c r="AU336" s="217" t="s">
        <v>83</v>
      </c>
      <c r="AV336" s="12" t="s">
        <v>23</v>
      </c>
      <c r="AW336" s="12" t="s">
        <v>38</v>
      </c>
      <c r="AX336" s="12" t="s">
        <v>75</v>
      </c>
      <c r="AY336" s="217" t="s">
        <v>195</v>
      </c>
    </row>
    <row r="337" spans="2:51" s="13" customFormat="1">
      <c r="B337" s="218"/>
      <c r="C337" s="219"/>
      <c r="D337" s="205" t="s">
        <v>210</v>
      </c>
      <c r="E337" s="220" t="s">
        <v>22</v>
      </c>
      <c r="F337" s="221" t="s">
        <v>1493</v>
      </c>
      <c r="G337" s="219"/>
      <c r="H337" s="222">
        <v>5.625</v>
      </c>
      <c r="I337" s="223"/>
      <c r="J337" s="219"/>
      <c r="K337" s="219"/>
      <c r="L337" s="224"/>
      <c r="M337" s="225"/>
      <c r="N337" s="226"/>
      <c r="O337" s="226"/>
      <c r="P337" s="226"/>
      <c r="Q337" s="226"/>
      <c r="R337" s="226"/>
      <c r="S337" s="226"/>
      <c r="T337" s="227"/>
      <c r="AT337" s="228" t="s">
        <v>210</v>
      </c>
      <c r="AU337" s="228" t="s">
        <v>83</v>
      </c>
      <c r="AV337" s="13" t="s">
        <v>83</v>
      </c>
      <c r="AW337" s="13" t="s">
        <v>38</v>
      </c>
      <c r="AX337" s="13" t="s">
        <v>75</v>
      </c>
      <c r="AY337" s="228" t="s">
        <v>195</v>
      </c>
    </row>
    <row r="338" spans="2:51" s="13" customFormat="1">
      <c r="B338" s="218"/>
      <c r="C338" s="219"/>
      <c r="D338" s="205" t="s">
        <v>210</v>
      </c>
      <c r="E338" s="220" t="s">
        <v>22</v>
      </c>
      <c r="F338" s="221" t="s">
        <v>1494</v>
      </c>
      <c r="G338" s="219"/>
      <c r="H338" s="222">
        <v>5.55</v>
      </c>
      <c r="I338" s="223"/>
      <c r="J338" s="219"/>
      <c r="K338" s="219"/>
      <c r="L338" s="224"/>
      <c r="M338" s="225"/>
      <c r="N338" s="226"/>
      <c r="O338" s="226"/>
      <c r="P338" s="226"/>
      <c r="Q338" s="226"/>
      <c r="R338" s="226"/>
      <c r="S338" s="226"/>
      <c r="T338" s="227"/>
      <c r="AT338" s="228" t="s">
        <v>210</v>
      </c>
      <c r="AU338" s="228" t="s">
        <v>83</v>
      </c>
      <c r="AV338" s="13" t="s">
        <v>83</v>
      </c>
      <c r="AW338" s="13" t="s">
        <v>38</v>
      </c>
      <c r="AX338" s="13" t="s">
        <v>75</v>
      </c>
      <c r="AY338" s="228" t="s">
        <v>195</v>
      </c>
    </row>
    <row r="339" spans="2:51" s="13" customFormat="1">
      <c r="B339" s="218"/>
      <c r="C339" s="219"/>
      <c r="D339" s="205" t="s">
        <v>210</v>
      </c>
      <c r="E339" s="220" t="s">
        <v>22</v>
      </c>
      <c r="F339" s="221" t="s">
        <v>1495</v>
      </c>
      <c r="G339" s="219"/>
      <c r="H339" s="222">
        <v>5.55</v>
      </c>
      <c r="I339" s="223"/>
      <c r="J339" s="219"/>
      <c r="K339" s="219"/>
      <c r="L339" s="224"/>
      <c r="M339" s="225"/>
      <c r="N339" s="226"/>
      <c r="O339" s="226"/>
      <c r="P339" s="226"/>
      <c r="Q339" s="226"/>
      <c r="R339" s="226"/>
      <c r="S339" s="226"/>
      <c r="T339" s="227"/>
      <c r="AT339" s="228" t="s">
        <v>210</v>
      </c>
      <c r="AU339" s="228" t="s">
        <v>83</v>
      </c>
      <c r="AV339" s="13" t="s">
        <v>83</v>
      </c>
      <c r="AW339" s="13" t="s">
        <v>38</v>
      </c>
      <c r="AX339" s="13" t="s">
        <v>75</v>
      </c>
      <c r="AY339" s="228" t="s">
        <v>195</v>
      </c>
    </row>
    <row r="340" spans="2:51" s="13" customFormat="1">
      <c r="B340" s="218"/>
      <c r="C340" s="219"/>
      <c r="D340" s="205" t="s">
        <v>210</v>
      </c>
      <c r="E340" s="220" t="s">
        <v>22</v>
      </c>
      <c r="F340" s="221" t="s">
        <v>1496</v>
      </c>
      <c r="G340" s="219"/>
      <c r="H340" s="222">
        <v>5.55</v>
      </c>
      <c r="I340" s="223"/>
      <c r="J340" s="219"/>
      <c r="K340" s="219"/>
      <c r="L340" s="224"/>
      <c r="M340" s="225"/>
      <c r="N340" s="226"/>
      <c r="O340" s="226"/>
      <c r="P340" s="226"/>
      <c r="Q340" s="226"/>
      <c r="R340" s="226"/>
      <c r="S340" s="226"/>
      <c r="T340" s="227"/>
      <c r="AT340" s="228" t="s">
        <v>210</v>
      </c>
      <c r="AU340" s="228" t="s">
        <v>83</v>
      </c>
      <c r="AV340" s="13" t="s">
        <v>83</v>
      </c>
      <c r="AW340" s="13" t="s">
        <v>38</v>
      </c>
      <c r="AX340" s="13" t="s">
        <v>75</v>
      </c>
      <c r="AY340" s="228" t="s">
        <v>195</v>
      </c>
    </row>
    <row r="341" spans="2:51" s="13" customFormat="1">
      <c r="B341" s="218"/>
      <c r="C341" s="219"/>
      <c r="D341" s="205" t="s">
        <v>210</v>
      </c>
      <c r="E341" s="220" t="s">
        <v>22</v>
      </c>
      <c r="F341" s="221" t="s">
        <v>1497</v>
      </c>
      <c r="G341" s="219"/>
      <c r="H341" s="222">
        <v>5.55</v>
      </c>
      <c r="I341" s="223"/>
      <c r="J341" s="219"/>
      <c r="K341" s="219"/>
      <c r="L341" s="224"/>
      <c r="M341" s="225"/>
      <c r="N341" s="226"/>
      <c r="O341" s="226"/>
      <c r="P341" s="226"/>
      <c r="Q341" s="226"/>
      <c r="R341" s="226"/>
      <c r="S341" s="226"/>
      <c r="T341" s="227"/>
      <c r="AT341" s="228" t="s">
        <v>210</v>
      </c>
      <c r="AU341" s="228" t="s">
        <v>83</v>
      </c>
      <c r="AV341" s="13" t="s">
        <v>83</v>
      </c>
      <c r="AW341" s="13" t="s">
        <v>38</v>
      </c>
      <c r="AX341" s="13" t="s">
        <v>75</v>
      </c>
      <c r="AY341" s="228" t="s">
        <v>195</v>
      </c>
    </row>
    <row r="342" spans="2:51" s="13" customFormat="1">
      <c r="B342" s="218"/>
      <c r="C342" s="219"/>
      <c r="D342" s="205" t="s">
        <v>210</v>
      </c>
      <c r="E342" s="220" t="s">
        <v>22</v>
      </c>
      <c r="F342" s="221" t="s">
        <v>1498</v>
      </c>
      <c r="G342" s="219"/>
      <c r="H342" s="222">
        <v>5.55</v>
      </c>
      <c r="I342" s="223"/>
      <c r="J342" s="219"/>
      <c r="K342" s="219"/>
      <c r="L342" s="224"/>
      <c r="M342" s="225"/>
      <c r="N342" s="226"/>
      <c r="O342" s="226"/>
      <c r="P342" s="226"/>
      <c r="Q342" s="226"/>
      <c r="R342" s="226"/>
      <c r="S342" s="226"/>
      <c r="T342" s="227"/>
      <c r="AT342" s="228" t="s">
        <v>210</v>
      </c>
      <c r="AU342" s="228" t="s">
        <v>83</v>
      </c>
      <c r="AV342" s="13" t="s">
        <v>83</v>
      </c>
      <c r="AW342" s="13" t="s">
        <v>38</v>
      </c>
      <c r="AX342" s="13" t="s">
        <v>75</v>
      </c>
      <c r="AY342" s="228" t="s">
        <v>195</v>
      </c>
    </row>
    <row r="343" spans="2:51" s="13" customFormat="1">
      <c r="B343" s="218"/>
      <c r="C343" s="219"/>
      <c r="D343" s="205" t="s">
        <v>210</v>
      </c>
      <c r="E343" s="220" t="s">
        <v>22</v>
      </c>
      <c r="F343" s="221" t="s">
        <v>1499</v>
      </c>
      <c r="G343" s="219"/>
      <c r="H343" s="222">
        <v>6.15</v>
      </c>
      <c r="I343" s="223"/>
      <c r="J343" s="219"/>
      <c r="K343" s="219"/>
      <c r="L343" s="224"/>
      <c r="M343" s="225"/>
      <c r="N343" s="226"/>
      <c r="O343" s="226"/>
      <c r="P343" s="226"/>
      <c r="Q343" s="226"/>
      <c r="R343" s="226"/>
      <c r="S343" s="226"/>
      <c r="T343" s="227"/>
      <c r="AT343" s="228" t="s">
        <v>210</v>
      </c>
      <c r="AU343" s="228" t="s">
        <v>83</v>
      </c>
      <c r="AV343" s="13" t="s">
        <v>83</v>
      </c>
      <c r="AW343" s="13" t="s">
        <v>38</v>
      </c>
      <c r="AX343" s="13" t="s">
        <v>75</v>
      </c>
      <c r="AY343" s="228" t="s">
        <v>195</v>
      </c>
    </row>
    <row r="344" spans="2:51" s="14" customFormat="1">
      <c r="B344" s="229"/>
      <c r="C344" s="230"/>
      <c r="D344" s="205" t="s">
        <v>210</v>
      </c>
      <c r="E344" s="231" t="s">
        <v>22</v>
      </c>
      <c r="F344" s="232" t="s">
        <v>215</v>
      </c>
      <c r="G344" s="230"/>
      <c r="H344" s="233">
        <v>39.524999999999999</v>
      </c>
      <c r="I344" s="234"/>
      <c r="J344" s="230"/>
      <c r="K344" s="230"/>
      <c r="L344" s="235"/>
      <c r="M344" s="236"/>
      <c r="N344" s="237"/>
      <c r="O344" s="237"/>
      <c r="P344" s="237"/>
      <c r="Q344" s="237"/>
      <c r="R344" s="237"/>
      <c r="S344" s="237"/>
      <c r="T344" s="238"/>
      <c r="AT344" s="239" t="s">
        <v>210</v>
      </c>
      <c r="AU344" s="239" t="s">
        <v>83</v>
      </c>
      <c r="AV344" s="14" t="s">
        <v>216</v>
      </c>
      <c r="AW344" s="14" t="s">
        <v>38</v>
      </c>
      <c r="AX344" s="14" t="s">
        <v>75</v>
      </c>
      <c r="AY344" s="239" t="s">
        <v>195</v>
      </c>
    </row>
    <row r="345" spans="2:51" s="12" customFormat="1" ht="24">
      <c r="B345" s="207"/>
      <c r="C345" s="208"/>
      <c r="D345" s="205" t="s">
        <v>210</v>
      </c>
      <c r="E345" s="209" t="s">
        <v>22</v>
      </c>
      <c r="F345" s="210" t="s">
        <v>1343</v>
      </c>
      <c r="G345" s="208"/>
      <c r="H345" s="211" t="s">
        <v>22</v>
      </c>
      <c r="I345" s="212"/>
      <c r="J345" s="208"/>
      <c r="K345" s="208"/>
      <c r="L345" s="213"/>
      <c r="M345" s="214"/>
      <c r="N345" s="215"/>
      <c r="O345" s="215"/>
      <c r="P345" s="215"/>
      <c r="Q345" s="215"/>
      <c r="R345" s="215"/>
      <c r="S345" s="215"/>
      <c r="T345" s="216"/>
      <c r="AT345" s="217" t="s">
        <v>210</v>
      </c>
      <c r="AU345" s="217" t="s">
        <v>83</v>
      </c>
      <c r="AV345" s="12" t="s">
        <v>23</v>
      </c>
      <c r="AW345" s="12" t="s">
        <v>38</v>
      </c>
      <c r="AX345" s="12" t="s">
        <v>75</v>
      </c>
      <c r="AY345" s="217" t="s">
        <v>195</v>
      </c>
    </row>
    <row r="346" spans="2:51" s="13" customFormat="1">
      <c r="B346" s="218"/>
      <c r="C346" s="219"/>
      <c r="D346" s="205" t="s">
        <v>210</v>
      </c>
      <c r="E346" s="220" t="s">
        <v>22</v>
      </c>
      <c r="F346" s="221" t="s">
        <v>1500</v>
      </c>
      <c r="G346" s="219"/>
      <c r="H346" s="222">
        <v>4.3499999999999996</v>
      </c>
      <c r="I346" s="223"/>
      <c r="J346" s="219"/>
      <c r="K346" s="219"/>
      <c r="L346" s="224"/>
      <c r="M346" s="225"/>
      <c r="N346" s="226"/>
      <c r="O346" s="226"/>
      <c r="P346" s="226"/>
      <c r="Q346" s="226"/>
      <c r="R346" s="226"/>
      <c r="S346" s="226"/>
      <c r="T346" s="227"/>
      <c r="AT346" s="228" t="s">
        <v>210</v>
      </c>
      <c r="AU346" s="228" t="s">
        <v>83</v>
      </c>
      <c r="AV346" s="13" t="s">
        <v>83</v>
      </c>
      <c r="AW346" s="13" t="s">
        <v>38</v>
      </c>
      <c r="AX346" s="13" t="s">
        <v>75</v>
      </c>
      <c r="AY346" s="228" t="s">
        <v>195</v>
      </c>
    </row>
    <row r="347" spans="2:51" s="13" customFormat="1">
      <c r="B347" s="218"/>
      <c r="C347" s="219"/>
      <c r="D347" s="205" t="s">
        <v>210</v>
      </c>
      <c r="E347" s="220" t="s">
        <v>22</v>
      </c>
      <c r="F347" s="221" t="s">
        <v>1501</v>
      </c>
      <c r="G347" s="219"/>
      <c r="H347" s="222">
        <v>4.3499999999999996</v>
      </c>
      <c r="I347" s="223"/>
      <c r="J347" s="219"/>
      <c r="K347" s="219"/>
      <c r="L347" s="224"/>
      <c r="M347" s="225"/>
      <c r="N347" s="226"/>
      <c r="O347" s="226"/>
      <c r="P347" s="226"/>
      <c r="Q347" s="226"/>
      <c r="R347" s="226"/>
      <c r="S347" s="226"/>
      <c r="T347" s="227"/>
      <c r="AT347" s="228" t="s">
        <v>210</v>
      </c>
      <c r="AU347" s="228" t="s">
        <v>83</v>
      </c>
      <c r="AV347" s="13" t="s">
        <v>83</v>
      </c>
      <c r="AW347" s="13" t="s">
        <v>38</v>
      </c>
      <c r="AX347" s="13" t="s">
        <v>75</v>
      </c>
      <c r="AY347" s="228" t="s">
        <v>195</v>
      </c>
    </row>
    <row r="348" spans="2:51" s="13" customFormat="1">
      <c r="B348" s="218"/>
      <c r="C348" s="219"/>
      <c r="D348" s="205" t="s">
        <v>210</v>
      </c>
      <c r="E348" s="220" t="s">
        <v>22</v>
      </c>
      <c r="F348" s="221" t="s">
        <v>1502</v>
      </c>
      <c r="G348" s="219"/>
      <c r="H348" s="222">
        <v>4.3499999999999996</v>
      </c>
      <c r="I348" s="223"/>
      <c r="J348" s="219"/>
      <c r="K348" s="219"/>
      <c r="L348" s="224"/>
      <c r="M348" s="225"/>
      <c r="N348" s="226"/>
      <c r="O348" s="226"/>
      <c r="P348" s="226"/>
      <c r="Q348" s="226"/>
      <c r="R348" s="226"/>
      <c r="S348" s="226"/>
      <c r="T348" s="227"/>
      <c r="AT348" s="228" t="s">
        <v>210</v>
      </c>
      <c r="AU348" s="228" t="s">
        <v>83</v>
      </c>
      <c r="AV348" s="13" t="s">
        <v>83</v>
      </c>
      <c r="AW348" s="13" t="s">
        <v>38</v>
      </c>
      <c r="AX348" s="13" t="s">
        <v>75</v>
      </c>
      <c r="AY348" s="228" t="s">
        <v>195</v>
      </c>
    </row>
    <row r="349" spans="2:51" s="13" customFormat="1">
      <c r="B349" s="218"/>
      <c r="C349" s="219"/>
      <c r="D349" s="205" t="s">
        <v>210</v>
      </c>
      <c r="E349" s="220" t="s">
        <v>22</v>
      </c>
      <c r="F349" s="221" t="s">
        <v>1503</v>
      </c>
      <c r="G349" s="219"/>
      <c r="H349" s="222">
        <v>4.3499999999999996</v>
      </c>
      <c r="I349" s="223"/>
      <c r="J349" s="219"/>
      <c r="K349" s="219"/>
      <c r="L349" s="224"/>
      <c r="M349" s="225"/>
      <c r="N349" s="226"/>
      <c r="O349" s="226"/>
      <c r="P349" s="226"/>
      <c r="Q349" s="226"/>
      <c r="R349" s="226"/>
      <c r="S349" s="226"/>
      <c r="T349" s="227"/>
      <c r="AT349" s="228" t="s">
        <v>210</v>
      </c>
      <c r="AU349" s="228" t="s">
        <v>83</v>
      </c>
      <c r="AV349" s="13" t="s">
        <v>83</v>
      </c>
      <c r="AW349" s="13" t="s">
        <v>38</v>
      </c>
      <c r="AX349" s="13" t="s">
        <v>75</v>
      </c>
      <c r="AY349" s="228" t="s">
        <v>195</v>
      </c>
    </row>
    <row r="350" spans="2:51" s="14" customFormat="1">
      <c r="B350" s="229"/>
      <c r="C350" s="230"/>
      <c r="D350" s="205" t="s">
        <v>210</v>
      </c>
      <c r="E350" s="231" t="s">
        <v>22</v>
      </c>
      <c r="F350" s="232" t="s">
        <v>215</v>
      </c>
      <c r="G350" s="230"/>
      <c r="H350" s="233">
        <v>17.399999999999999</v>
      </c>
      <c r="I350" s="234"/>
      <c r="J350" s="230"/>
      <c r="K350" s="230"/>
      <c r="L350" s="235"/>
      <c r="M350" s="236"/>
      <c r="N350" s="237"/>
      <c r="O350" s="237"/>
      <c r="P350" s="237"/>
      <c r="Q350" s="237"/>
      <c r="R350" s="237"/>
      <c r="S350" s="237"/>
      <c r="T350" s="238"/>
      <c r="AT350" s="239" t="s">
        <v>210</v>
      </c>
      <c r="AU350" s="239" t="s">
        <v>83</v>
      </c>
      <c r="AV350" s="14" t="s">
        <v>216</v>
      </c>
      <c r="AW350" s="14" t="s">
        <v>38</v>
      </c>
      <c r="AX350" s="14" t="s">
        <v>75</v>
      </c>
      <c r="AY350" s="239" t="s">
        <v>195</v>
      </c>
    </row>
    <row r="351" spans="2:51" s="12" customFormat="1" ht="24">
      <c r="B351" s="207"/>
      <c r="C351" s="208"/>
      <c r="D351" s="205" t="s">
        <v>210</v>
      </c>
      <c r="E351" s="209" t="s">
        <v>22</v>
      </c>
      <c r="F351" s="210" t="s">
        <v>1348</v>
      </c>
      <c r="G351" s="208"/>
      <c r="H351" s="211" t="s">
        <v>22</v>
      </c>
      <c r="I351" s="212"/>
      <c r="J351" s="208"/>
      <c r="K351" s="208"/>
      <c r="L351" s="213"/>
      <c r="M351" s="214"/>
      <c r="N351" s="215"/>
      <c r="O351" s="215"/>
      <c r="P351" s="215"/>
      <c r="Q351" s="215"/>
      <c r="R351" s="215"/>
      <c r="S351" s="215"/>
      <c r="T351" s="216"/>
      <c r="AT351" s="217" t="s">
        <v>210</v>
      </c>
      <c r="AU351" s="217" t="s">
        <v>83</v>
      </c>
      <c r="AV351" s="12" t="s">
        <v>23</v>
      </c>
      <c r="AW351" s="12" t="s">
        <v>38</v>
      </c>
      <c r="AX351" s="12" t="s">
        <v>75</v>
      </c>
      <c r="AY351" s="217" t="s">
        <v>195</v>
      </c>
    </row>
    <row r="352" spans="2:51" s="13" customFormat="1">
      <c r="B352" s="218"/>
      <c r="C352" s="219"/>
      <c r="D352" s="205" t="s">
        <v>210</v>
      </c>
      <c r="E352" s="220" t="s">
        <v>22</v>
      </c>
      <c r="F352" s="221" t="s">
        <v>1504</v>
      </c>
      <c r="G352" s="219"/>
      <c r="H352" s="222">
        <v>5.32</v>
      </c>
      <c r="I352" s="223"/>
      <c r="J352" s="219"/>
      <c r="K352" s="219"/>
      <c r="L352" s="224"/>
      <c r="M352" s="225"/>
      <c r="N352" s="226"/>
      <c r="O352" s="226"/>
      <c r="P352" s="226"/>
      <c r="Q352" s="226"/>
      <c r="R352" s="226"/>
      <c r="S352" s="226"/>
      <c r="T352" s="227"/>
      <c r="AT352" s="228" t="s">
        <v>210</v>
      </c>
      <c r="AU352" s="228" t="s">
        <v>83</v>
      </c>
      <c r="AV352" s="13" t="s">
        <v>83</v>
      </c>
      <c r="AW352" s="13" t="s">
        <v>38</v>
      </c>
      <c r="AX352" s="13" t="s">
        <v>75</v>
      </c>
      <c r="AY352" s="228" t="s">
        <v>195</v>
      </c>
    </row>
    <row r="353" spans="2:65" s="13" customFormat="1">
      <c r="B353" s="218"/>
      <c r="C353" s="219"/>
      <c r="D353" s="205" t="s">
        <v>210</v>
      </c>
      <c r="E353" s="220" t="s">
        <v>22</v>
      </c>
      <c r="F353" s="221" t="s">
        <v>1505</v>
      </c>
      <c r="G353" s="219"/>
      <c r="H353" s="222">
        <v>5.32</v>
      </c>
      <c r="I353" s="223"/>
      <c r="J353" s="219"/>
      <c r="K353" s="219"/>
      <c r="L353" s="224"/>
      <c r="M353" s="225"/>
      <c r="N353" s="226"/>
      <c r="O353" s="226"/>
      <c r="P353" s="226"/>
      <c r="Q353" s="226"/>
      <c r="R353" s="226"/>
      <c r="S353" s="226"/>
      <c r="T353" s="227"/>
      <c r="AT353" s="228" t="s">
        <v>210</v>
      </c>
      <c r="AU353" s="228" t="s">
        <v>83</v>
      </c>
      <c r="AV353" s="13" t="s">
        <v>83</v>
      </c>
      <c r="AW353" s="13" t="s">
        <v>38</v>
      </c>
      <c r="AX353" s="13" t="s">
        <v>75</v>
      </c>
      <c r="AY353" s="228" t="s">
        <v>195</v>
      </c>
    </row>
    <row r="354" spans="2:65" s="13" customFormat="1">
      <c r="B354" s="218"/>
      <c r="C354" s="219"/>
      <c r="D354" s="205" t="s">
        <v>210</v>
      </c>
      <c r="E354" s="220" t="s">
        <v>22</v>
      </c>
      <c r="F354" s="221" t="s">
        <v>1506</v>
      </c>
      <c r="G354" s="219"/>
      <c r="H354" s="222">
        <v>5.32</v>
      </c>
      <c r="I354" s="223"/>
      <c r="J354" s="219"/>
      <c r="K354" s="219"/>
      <c r="L354" s="224"/>
      <c r="M354" s="225"/>
      <c r="N354" s="226"/>
      <c r="O354" s="226"/>
      <c r="P354" s="226"/>
      <c r="Q354" s="226"/>
      <c r="R354" s="226"/>
      <c r="S354" s="226"/>
      <c r="T354" s="227"/>
      <c r="AT354" s="228" t="s">
        <v>210</v>
      </c>
      <c r="AU354" s="228" t="s">
        <v>83</v>
      </c>
      <c r="AV354" s="13" t="s">
        <v>83</v>
      </c>
      <c r="AW354" s="13" t="s">
        <v>38</v>
      </c>
      <c r="AX354" s="13" t="s">
        <v>75</v>
      </c>
      <c r="AY354" s="228" t="s">
        <v>195</v>
      </c>
    </row>
    <row r="355" spans="2:65" s="13" customFormat="1">
      <c r="B355" s="218"/>
      <c r="C355" s="219"/>
      <c r="D355" s="205" t="s">
        <v>210</v>
      </c>
      <c r="E355" s="220" t="s">
        <v>22</v>
      </c>
      <c r="F355" s="221" t="s">
        <v>1507</v>
      </c>
      <c r="G355" s="219"/>
      <c r="H355" s="222">
        <v>5.32</v>
      </c>
      <c r="I355" s="223"/>
      <c r="J355" s="219"/>
      <c r="K355" s="219"/>
      <c r="L355" s="224"/>
      <c r="M355" s="225"/>
      <c r="N355" s="226"/>
      <c r="O355" s="226"/>
      <c r="P355" s="226"/>
      <c r="Q355" s="226"/>
      <c r="R355" s="226"/>
      <c r="S355" s="226"/>
      <c r="T355" s="227"/>
      <c r="AT355" s="228" t="s">
        <v>210</v>
      </c>
      <c r="AU355" s="228" t="s">
        <v>83</v>
      </c>
      <c r="AV355" s="13" t="s">
        <v>83</v>
      </c>
      <c r="AW355" s="13" t="s">
        <v>38</v>
      </c>
      <c r="AX355" s="13" t="s">
        <v>75</v>
      </c>
      <c r="AY355" s="228" t="s">
        <v>195</v>
      </c>
    </row>
    <row r="356" spans="2:65" s="14" customFormat="1">
      <c r="B356" s="229"/>
      <c r="C356" s="230"/>
      <c r="D356" s="205" t="s">
        <v>210</v>
      </c>
      <c r="E356" s="231" t="s">
        <v>22</v>
      </c>
      <c r="F356" s="232" t="s">
        <v>215</v>
      </c>
      <c r="G356" s="230"/>
      <c r="H356" s="233">
        <v>21.28</v>
      </c>
      <c r="I356" s="234"/>
      <c r="J356" s="230"/>
      <c r="K356" s="230"/>
      <c r="L356" s="235"/>
      <c r="M356" s="236"/>
      <c r="N356" s="237"/>
      <c r="O356" s="237"/>
      <c r="P356" s="237"/>
      <c r="Q356" s="237"/>
      <c r="R356" s="237"/>
      <c r="S356" s="237"/>
      <c r="T356" s="238"/>
      <c r="AT356" s="239" t="s">
        <v>210</v>
      </c>
      <c r="AU356" s="239" t="s">
        <v>83</v>
      </c>
      <c r="AV356" s="14" t="s">
        <v>216</v>
      </c>
      <c r="AW356" s="14" t="s">
        <v>38</v>
      </c>
      <c r="AX356" s="14" t="s">
        <v>75</v>
      </c>
      <c r="AY356" s="239" t="s">
        <v>195</v>
      </c>
    </row>
    <row r="357" spans="2:65" s="15" customFormat="1">
      <c r="B357" s="240"/>
      <c r="C357" s="241"/>
      <c r="D357" s="251" t="s">
        <v>210</v>
      </c>
      <c r="E357" s="252" t="s">
        <v>22</v>
      </c>
      <c r="F357" s="253" t="s">
        <v>217</v>
      </c>
      <c r="G357" s="241"/>
      <c r="H357" s="254">
        <v>117.73</v>
      </c>
      <c r="I357" s="245"/>
      <c r="J357" s="241"/>
      <c r="K357" s="241"/>
      <c r="L357" s="246"/>
      <c r="M357" s="247"/>
      <c r="N357" s="248"/>
      <c r="O357" s="248"/>
      <c r="P357" s="248"/>
      <c r="Q357" s="248"/>
      <c r="R357" s="248"/>
      <c r="S357" s="248"/>
      <c r="T357" s="249"/>
      <c r="AT357" s="250" t="s">
        <v>210</v>
      </c>
      <c r="AU357" s="250" t="s">
        <v>83</v>
      </c>
      <c r="AV357" s="15" t="s">
        <v>202</v>
      </c>
      <c r="AW357" s="15" t="s">
        <v>38</v>
      </c>
      <c r="AX357" s="15" t="s">
        <v>23</v>
      </c>
      <c r="AY357" s="250" t="s">
        <v>195</v>
      </c>
    </row>
    <row r="358" spans="2:65" s="1" customFormat="1" ht="40.200000000000003" customHeight="1">
      <c r="B358" s="36"/>
      <c r="C358" s="193" t="s">
        <v>486</v>
      </c>
      <c r="D358" s="193" t="s">
        <v>198</v>
      </c>
      <c r="E358" s="194" t="s">
        <v>329</v>
      </c>
      <c r="F358" s="195" t="s">
        <v>330</v>
      </c>
      <c r="G358" s="196" t="s">
        <v>222</v>
      </c>
      <c r="H358" s="197">
        <v>117.73</v>
      </c>
      <c r="I358" s="198"/>
      <c r="J358" s="199">
        <f>ROUND(I358*H358,2)</f>
        <v>0</v>
      </c>
      <c r="K358" s="195" t="s">
        <v>223</v>
      </c>
      <c r="L358" s="56"/>
      <c r="M358" s="200" t="s">
        <v>22</v>
      </c>
      <c r="N358" s="201" t="s">
        <v>46</v>
      </c>
      <c r="O358" s="37"/>
      <c r="P358" s="202">
        <f>O358*H358</f>
        <v>0</v>
      </c>
      <c r="Q358" s="202">
        <v>0</v>
      </c>
      <c r="R358" s="202">
        <f>Q358*H358</f>
        <v>0</v>
      </c>
      <c r="S358" s="202">
        <v>0</v>
      </c>
      <c r="T358" s="203">
        <f>S358*H358</f>
        <v>0</v>
      </c>
      <c r="AR358" s="19" t="s">
        <v>202</v>
      </c>
      <c r="AT358" s="19" t="s">
        <v>198</v>
      </c>
      <c r="AU358" s="19" t="s">
        <v>83</v>
      </c>
      <c r="AY358" s="19" t="s">
        <v>195</v>
      </c>
      <c r="BE358" s="204">
        <f>IF(N358="základní",J358,0)</f>
        <v>0</v>
      </c>
      <c r="BF358" s="204">
        <f>IF(N358="snížená",J358,0)</f>
        <v>0</v>
      </c>
      <c r="BG358" s="204">
        <f>IF(N358="zákl. přenesená",J358,0)</f>
        <v>0</v>
      </c>
      <c r="BH358" s="204">
        <f>IF(N358="sníž. přenesená",J358,0)</f>
        <v>0</v>
      </c>
      <c r="BI358" s="204">
        <f>IF(N358="nulová",J358,0)</f>
        <v>0</v>
      </c>
      <c r="BJ358" s="19" t="s">
        <v>23</v>
      </c>
      <c r="BK358" s="204">
        <f>ROUND(I358*H358,2)</f>
        <v>0</v>
      </c>
      <c r="BL358" s="19" t="s">
        <v>202</v>
      </c>
      <c r="BM358" s="19" t="s">
        <v>1508</v>
      </c>
    </row>
    <row r="359" spans="2:65" s="1" customFormat="1" ht="20.399999999999999" customHeight="1">
      <c r="B359" s="36"/>
      <c r="C359" s="193" t="s">
        <v>491</v>
      </c>
      <c r="D359" s="193" t="s">
        <v>198</v>
      </c>
      <c r="E359" s="194" t="s">
        <v>332</v>
      </c>
      <c r="F359" s="195" t="s">
        <v>333</v>
      </c>
      <c r="G359" s="196" t="s">
        <v>242</v>
      </c>
      <c r="H359" s="197">
        <v>1.0269999999999999</v>
      </c>
      <c r="I359" s="198"/>
      <c r="J359" s="199">
        <f>ROUND(I359*H359,2)</f>
        <v>0</v>
      </c>
      <c r="K359" s="195" t="s">
        <v>223</v>
      </c>
      <c r="L359" s="56"/>
      <c r="M359" s="200" t="s">
        <v>22</v>
      </c>
      <c r="N359" s="201" t="s">
        <v>46</v>
      </c>
      <c r="O359" s="37"/>
      <c r="P359" s="202">
        <f>O359*H359</f>
        <v>0</v>
      </c>
      <c r="Q359" s="202">
        <v>1.0601700000000001</v>
      </c>
      <c r="R359" s="202">
        <f>Q359*H359</f>
        <v>1.08879459</v>
      </c>
      <c r="S359" s="202">
        <v>0</v>
      </c>
      <c r="T359" s="203">
        <f>S359*H359</f>
        <v>0</v>
      </c>
      <c r="AR359" s="19" t="s">
        <v>202</v>
      </c>
      <c r="AT359" s="19" t="s">
        <v>198</v>
      </c>
      <c r="AU359" s="19" t="s">
        <v>83</v>
      </c>
      <c r="AY359" s="19" t="s">
        <v>195</v>
      </c>
      <c r="BE359" s="204">
        <f>IF(N359="základní",J359,0)</f>
        <v>0</v>
      </c>
      <c r="BF359" s="204">
        <f>IF(N359="snížená",J359,0)</f>
        <v>0</v>
      </c>
      <c r="BG359" s="204">
        <f>IF(N359="zákl. přenesená",J359,0)</f>
        <v>0</v>
      </c>
      <c r="BH359" s="204">
        <f>IF(N359="sníž. přenesená",J359,0)</f>
        <v>0</v>
      </c>
      <c r="BI359" s="204">
        <f>IF(N359="nulová",J359,0)</f>
        <v>0</v>
      </c>
      <c r="BJ359" s="19" t="s">
        <v>23</v>
      </c>
      <c r="BK359" s="204">
        <f>ROUND(I359*H359,2)</f>
        <v>0</v>
      </c>
      <c r="BL359" s="19" t="s">
        <v>202</v>
      </c>
      <c r="BM359" s="19" t="s">
        <v>1509</v>
      </c>
    </row>
    <row r="360" spans="2:65" s="1" customFormat="1" ht="36">
      <c r="B360" s="36"/>
      <c r="C360" s="58"/>
      <c r="D360" s="205" t="s">
        <v>225</v>
      </c>
      <c r="E360" s="58"/>
      <c r="F360" s="206" t="s">
        <v>335</v>
      </c>
      <c r="G360" s="58"/>
      <c r="H360" s="58"/>
      <c r="I360" s="163"/>
      <c r="J360" s="58"/>
      <c r="K360" s="58"/>
      <c r="L360" s="56"/>
      <c r="M360" s="73"/>
      <c r="N360" s="37"/>
      <c r="O360" s="37"/>
      <c r="P360" s="37"/>
      <c r="Q360" s="37"/>
      <c r="R360" s="37"/>
      <c r="S360" s="37"/>
      <c r="T360" s="74"/>
      <c r="AT360" s="19" t="s">
        <v>225</v>
      </c>
      <c r="AU360" s="19" t="s">
        <v>83</v>
      </c>
    </row>
    <row r="361" spans="2:65" s="12" customFormat="1" ht="24">
      <c r="B361" s="207"/>
      <c r="C361" s="208"/>
      <c r="D361" s="205" t="s">
        <v>210</v>
      </c>
      <c r="E361" s="209" t="s">
        <v>22</v>
      </c>
      <c r="F361" s="210" t="s">
        <v>1510</v>
      </c>
      <c r="G361" s="208"/>
      <c r="H361" s="211" t="s">
        <v>22</v>
      </c>
      <c r="I361" s="212"/>
      <c r="J361" s="208"/>
      <c r="K361" s="208"/>
      <c r="L361" s="213"/>
      <c r="M361" s="214"/>
      <c r="N361" s="215"/>
      <c r="O361" s="215"/>
      <c r="P361" s="215"/>
      <c r="Q361" s="215"/>
      <c r="R361" s="215"/>
      <c r="S361" s="215"/>
      <c r="T361" s="216"/>
      <c r="AT361" s="217" t="s">
        <v>210</v>
      </c>
      <c r="AU361" s="217" t="s">
        <v>83</v>
      </c>
      <c r="AV361" s="12" t="s">
        <v>23</v>
      </c>
      <c r="AW361" s="12" t="s">
        <v>38</v>
      </c>
      <c r="AX361" s="12" t="s">
        <v>75</v>
      </c>
      <c r="AY361" s="217" t="s">
        <v>195</v>
      </c>
    </row>
    <row r="362" spans="2:65" s="13" customFormat="1">
      <c r="B362" s="218"/>
      <c r="C362" s="219"/>
      <c r="D362" s="205" t="s">
        <v>210</v>
      </c>
      <c r="E362" s="220" t="s">
        <v>22</v>
      </c>
      <c r="F362" s="221" t="s">
        <v>1511</v>
      </c>
      <c r="G362" s="219"/>
      <c r="H362" s="222">
        <v>1.663</v>
      </c>
      <c r="I362" s="223"/>
      <c r="J362" s="219"/>
      <c r="K362" s="219"/>
      <c r="L362" s="224"/>
      <c r="M362" s="225"/>
      <c r="N362" s="226"/>
      <c r="O362" s="226"/>
      <c r="P362" s="226"/>
      <c r="Q362" s="226"/>
      <c r="R362" s="226"/>
      <c r="S362" s="226"/>
      <c r="T362" s="227"/>
      <c r="AT362" s="228" t="s">
        <v>210</v>
      </c>
      <c r="AU362" s="228" t="s">
        <v>83</v>
      </c>
      <c r="AV362" s="13" t="s">
        <v>83</v>
      </c>
      <c r="AW362" s="13" t="s">
        <v>38</v>
      </c>
      <c r="AX362" s="13" t="s">
        <v>75</v>
      </c>
      <c r="AY362" s="228" t="s">
        <v>195</v>
      </c>
    </row>
    <row r="363" spans="2:65" s="13" customFormat="1">
      <c r="B363" s="218"/>
      <c r="C363" s="219"/>
      <c r="D363" s="205" t="s">
        <v>210</v>
      </c>
      <c r="E363" s="220" t="s">
        <v>22</v>
      </c>
      <c r="F363" s="221" t="s">
        <v>1512</v>
      </c>
      <c r="G363" s="219"/>
      <c r="H363" s="222">
        <v>-0.63600000000000001</v>
      </c>
      <c r="I363" s="223"/>
      <c r="J363" s="219"/>
      <c r="K363" s="219"/>
      <c r="L363" s="224"/>
      <c r="M363" s="225"/>
      <c r="N363" s="226"/>
      <c r="O363" s="226"/>
      <c r="P363" s="226"/>
      <c r="Q363" s="226"/>
      <c r="R363" s="226"/>
      <c r="S363" s="226"/>
      <c r="T363" s="227"/>
      <c r="AT363" s="228" t="s">
        <v>210</v>
      </c>
      <c r="AU363" s="228" t="s">
        <v>83</v>
      </c>
      <c r="AV363" s="13" t="s">
        <v>83</v>
      </c>
      <c r="AW363" s="13" t="s">
        <v>38</v>
      </c>
      <c r="AX363" s="13" t="s">
        <v>75</v>
      </c>
      <c r="AY363" s="228" t="s">
        <v>195</v>
      </c>
    </row>
    <row r="364" spans="2:65" s="14" customFormat="1">
      <c r="B364" s="229"/>
      <c r="C364" s="230"/>
      <c r="D364" s="205" t="s">
        <v>210</v>
      </c>
      <c r="E364" s="231" t="s">
        <v>22</v>
      </c>
      <c r="F364" s="232" t="s">
        <v>215</v>
      </c>
      <c r="G364" s="230"/>
      <c r="H364" s="233">
        <v>1.0269999999999999</v>
      </c>
      <c r="I364" s="234"/>
      <c r="J364" s="230"/>
      <c r="K364" s="230"/>
      <c r="L364" s="235"/>
      <c r="M364" s="236"/>
      <c r="N364" s="237"/>
      <c r="O364" s="237"/>
      <c r="P364" s="237"/>
      <c r="Q364" s="237"/>
      <c r="R364" s="237"/>
      <c r="S364" s="237"/>
      <c r="T364" s="238"/>
      <c r="AT364" s="239" t="s">
        <v>210</v>
      </c>
      <c r="AU364" s="239" t="s">
        <v>83</v>
      </c>
      <c r="AV364" s="14" t="s">
        <v>216</v>
      </c>
      <c r="AW364" s="14" t="s">
        <v>38</v>
      </c>
      <c r="AX364" s="14" t="s">
        <v>75</v>
      </c>
      <c r="AY364" s="239" t="s">
        <v>195</v>
      </c>
    </row>
    <row r="365" spans="2:65" s="15" customFormat="1">
      <c r="B365" s="240"/>
      <c r="C365" s="241"/>
      <c r="D365" s="251" t="s">
        <v>210</v>
      </c>
      <c r="E365" s="252" t="s">
        <v>22</v>
      </c>
      <c r="F365" s="253" t="s">
        <v>217</v>
      </c>
      <c r="G365" s="241"/>
      <c r="H365" s="254">
        <v>1.0269999999999999</v>
      </c>
      <c r="I365" s="245"/>
      <c r="J365" s="241"/>
      <c r="K365" s="241"/>
      <c r="L365" s="246"/>
      <c r="M365" s="247"/>
      <c r="N365" s="248"/>
      <c r="O365" s="248"/>
      <c r="P365" s="248"/>
      <c r="Q365" s="248"/>
      <c r="R365" s="248"/>
      <c r="S365" s="248"/>
      <c r="T365" s="249"/>
      <c r="AT365" s="250" t="s">
        <v>210</v>
      </c>
      <c r="AU365" s="250" t="s">
        <v>83</v>
      </c>
      <c r="AV365" s="15" t="s">
        <v>202</v>
      </c>
      <c r="AW365" s="15" t="s">
        <v>38</v>
      </c>
      <c r="AX365" s="15" t="s">
        <v>23</v>
      </c>
      <c r="AY365" s="250" t="s">
        <v>195</v>
      </c>
    </row>
    <row r="366" spans="2:65" s="1" customFormat="1" ht="20.399999999999999" customHeight="1">
      <c r="B366" s="36"/>
      <c r="C366" s="193" t="s">
        <v>498</v>
      </c>
      <c r="D366" s="193" t="s">
        <v>198</v>
      </c>
      <c r="E366" s="194" t="s">
        <v>1513</v>
      </c>
      <c r="F366" s="195" t="s">
        <v>1514</v>
      </c>
      <c r="G366" s="196" t="s">
        <v>242</v>
      </c>
      <c r="H366" s="197">
        <v>0.63600000000000001</v>
      </c>
      <c r="I366" s="198"/>
      <c r="J366" s="199">
        <f>ROUND(I366*H366,2)</f>
        <v>0</v>
      </c>
      <c r="K366" s="195" t="s">
        <v>223</v>
      </c>
      <c r="L366" s="56"/>
      <c r="M366" s="200" t="s">
        <v>22</v>
      </c>
      <c r="N366" s="201" t="s">
        <v>46</v>
      </c>
      <c r="O366" s="37"/>
      <c r="P366" s="202">
        <f>O366*H366</f>
        <v>0</v>
      </c>
      <c r="Q366" s="202">
        <v>1.0530600000000001</v>
      </c>
      <c r="R366" s="202">
        <f>Q366*H366</f>
        <v>0.66974616000000009</v>
      </c>
      <c r="S366" s="202">
        <v>0</v>
      </c>
      <c r="T366" s="203">
        <f>S366*H366</f>
        <v>0</v>
      </c>
      <c r="AR366" s="19" t="s">
        <v>202</v>
      </c>
      <c r="AT366" s="19" t="s">
        <v>198</v>
      </c>
      <c r="AU366" s="19" t="s">
        <v>83</v>
      </c>
      <c r="AY366" s="19" t="s">
        <v>195</v>
      </c>
      <c r="BE366" s="204">
        <f>IF(N366="základní",J366,0)</f>
        <v>0</v>
      </c>
      <c r="BF366" s="204">
        <f>IF(N366="snížená",J366,0)</f>
        <v>0</v>
      </c>
      <c r="BG366" s="204">
        <f>IF(N366="zákl. přenesená",J366,0)</f>
        <v>0</v>
      </c>
      <c r="BH366" s="204">
        <f>IF(N366="sníž. přenesená",J366,0)</f>
        <v>0</v>
      </c>
      <c r="BI366" s="204">
        <f>IF(N366="nulová",J366,0)</f>
        <v>0</v>
      </c>
      <c r="BJ366" s="19" t="s">
        <v>23</v>
      </c>
      <c r="BK366" s="204">
        <f>ROUND(I366*H366,2)</f>
        <v>0</v>
      </c>
      <c r="BL366" s="19" t="s">
        <v>202</v>
      </c>
      <c r="BM366" s="19" t="s">
        <v>1515</v>
      </c>
    </row>
    <row r="367" spans="2:65" s="1" customFormat="1" ht="36">
      <c r="B367" s="36"/>
      <c r="C367" s="58"/>
      <c r="D367" s="205" t="s">
        <v>225</v>
      </c>
      <c r="E367" s="58"/>
      <c r="F367" s="206" t="s">
        <v>335</v>
      </c>
      <c r="G367" s="58"/>
      <c r="H367" s="58"/>
      <c r="I367" s="163"/>
      <c r="J367" s="58"/>
      <c r="K367" s="58"/>
      <c r="L367" s="56"/>
      <c r="M367" s="73"/>
      <c r="N367" s="37"/>
      <c r="O367" s="37"/>
      <c r="P367" s="37"/>
      <c r="Q367" s="37"/>
      <c r="R367" s="37"/>
      <c r="S367" s="37"/>
      <c r="T367" s="74"/>
      <c r="AT367" s="19" t="s">
        <v>225</v>
      </c>
      <c r="AU367" s="19" t="s">
        <v>83</v>
      </c>
    </row>
    <row r="368" spans="2:65" s="12" customFormat="1" ht="24">
      <c r="B368" s="207"/>
      <c r="C368" s="208"/>
      <c r="D368" s="205" t="s">
        <v>210</v>
      </c>
      <c r="E368" s="209" t="s">
        <v>22</v>
      </c>
      <c r="F368" s="210" t="s">
        <v>1516</v>
      </c>
      <c r="G368" s="208"/>
      <c r="H368" s="211" t="s">
        <v>22</v>
      </c>
      <c r="I368" s="212"/>
      <c r="J368" s="208"/>
      <c r="K368" s="208"/>
      <c r="L368" s="213"/>
      <c r="M368" s="214"/>
      <c r="N368" s="215"/>
      <c r="O368" s="215"/>
      <c r="P368" s="215"/>
      <c r="Q368" s="215"/>
      <c r="R368" s="215"/>
      <c r="S368" s="215"/>
      <c r="T368" s="216"/>
      <c r="AT368" s="217" t="s">
        <v>210</v>
      </c>
      <c r="AU368" s="217" t="s">
        <v>83</v>
      </c>
      <c r="AV368" s="12" t="s">
        <v>23</v>
      </c>
      <c r="AW368" s="12" t="s">
        <v>38</v>
      </c>
      <c r="AX368" s="12" t="s">
        <v>75</v>
      </c>
      <c r="AY368" s="217" t="s">
        <v>195</v>
      </c>
    </row>
    <row r="369" spans="2:51" s="12" customFormat="1" ht="24">
      <c r="B369" s="207"/>
      <c r="C369" s="208"/>
      <c r="D369" s="205" t="s">
        <v>210</v>
      </c>
      <c r="E369" s="209" t="s">
        <v>22</v>
      </c>
      <c r="F369" s="210" t="s">
        <v>1517</v>
      </c>
      <c r="G369" s="208"/>
      <c r="H369" s="211" t="s">
        <v>22</v>
      </c>
      <c r="I369" s="212"/>
      <c r="J369" s="208"/>
      <c r="K369" s="208"/>
      <c r="L369" s="213"/>
      <c r="M369" s="214"/>
      <c r="N369" s="215"/>
      <c r="O369" s="215"/>
      <c r="P369" s="215"/>
      <c r="Q369" s="215"/>
      <c r="R369" s="215"/>
      <c r="S369" s="215"/>
      <c r="T369" s="216"/>
      <c r="AT369" s="217" t="s">
        <v>210</v>
      </c>
      <c r="AU369" s="217" t="s">
        <v>83</v>
      </c>
      <c r="AV369" s="12" t="s">
        <v>23</v>
      </c>
      <c r="AW369" s="12" t="s">
        <v>38</v>
      </c>
      <c r="AX369" s="12" t="s">
        <v>75</v>
      </c>
      <c r="AY369" s="217" t="s">
        <v>195</v>
      </c>
    </row>
    <row r="370" spans="2:51" s="12" customFormat="1">
      <c r="B370" s="207"/>
      <c r="C370" s="208"/>
      <c r="D370" s="205" t="s">
        <v>210</v>
      </c>
      <c r="E370" s="209" t="s">
        <v>22</v>
      </c>
      <c r="F370" s="210" t="s">
        <v>1328</v>
      </c>
      <c r="G370" s="208"/>
      <c r="H370" s="211" t="s">
        <v>22</v>
      </c>
      <c r="I370" s="212"/>
      <c r="J370" s="208"/>
      <c r="K370" s="208"/>
      <c r="L370" s="213"/>
      <c r="M370" s="214"/>
      <c r="N370" s="215"/>
      <c r="O370" s="215"/>
      <c r="P370" s="215"/>
      <c r="Q370" s="215"/>
      <c r="R370" s="215"/>
      <c r="S370" s="215"/>
      <c r="T370" s="216"/>
      <c r="AT370" s="217" t="s">
        <v>210</v>
      </c>
      <c r="AU370" s="217" t="s">
        <v>83</v>
      </c>
      <c r="AV370" s="12" t="s">
        <v>23</v>
      </c>
      <c r="AW370" s="12" t="s">
        <v>38</v>
      </c>
      <c r="AX370" s="12" t="s">
        <v>75</v>
      </c>
      <c r="AY370" s="217" t="s">
        <v>195</v>
      </c>
    </row>
    <row r="371" spans="2:51" s="13" customFormat="1">
      <c r="B371" s="218"/>
      <c r="C371" s="219"/>
      <c r="D371" s="205" t="s">
        <v>210</v>
      </c>
      <c r="E371" s="220" t="s">
        <v>22</v>
      </c>
      <c r="F371" s="221" t="s">
        <v>1518</v>
      </c>
      <c r="G371" s="219"/>
      <c r="H371" s="222">
        <v>3.4000000000000002E-2</v>
      </c>
      <c r="I371" s="223"/>
      <c r="J371" s="219"/>
      <c r="K371" s="219"/>
      <c r="L371" s="224"/>
      <c r="M371" s="225"/>
      <c r="N371" s="226"/>
      <c r="O371" s="226"/>
      <c r="P371" s="226"/>
      <c r="Q371" s="226"/>
      <c r="R371" s="226"/>
      <c r="S371" s="226"/>
      <c r="T371" s="227"/>
      <c r="AT371" s="228" t="s">
        <v>210</v>
      </c>
      <c r="AU371" s="228" t="s">
        <v>83</v>
      </c>
      <c r="AV371" s="13" t="s">
        <v>83</v>
      </c>
      <c r="AW371" s="13" t="s">
        <v>38</v>
      </c>
      <c r="AX371" s="13" t="s">
        <v>75</v>
      </c>
      <c r="AY371" s="228" t="s">
        <v>195</v>
      </c>
    </row>
    <row r="372" spans="2:51" s="13" customFormat="1">
      <c r="B372" s="218"/>
      <c r="C372" s="219"/>
      <c r="D372" s="205" t="s">
        <v>210</v>
      </c>
      <c r="E372" s="220" t="s">
        <v>22</v>
      </c>
      <c r="F372" s="221" t="s">
        <v>1519</v>
      </c>
      <c r="G372" s="219"/>
      <c r="H372" s="222">
        <v>3.4000000000000002E-2</v>
      </c>
      <c r="I372" s="223"/>
      <c r="J372" s="219"/>
      <c r="K372" s="219"/>
      <c r="L372" s="224"/>
      <c r="M372" s="225"/>
      <c r="N372" s="226"/>
      <c r="O372" s="226"/>
      <c r="P372" s="226"/>
      <c r="Q372" s="226"/>
      <c r="R372" s="226"/>
      <c r="S372" s="226"/>
      <c r="T372" s="227"/>
      <c r="AT372" s="228" t="s">
        <v>210</v>
      </c>
      <c r="AU372" s="228" t="s">
        <v>83</v>
      </c>
      <c r="AV372" s="13" t="s">
        <v>83</v>
      </c>
      <c r="AW372" s="13" t="s">
        <v>38</v>
      </c>
      <c r="AX372" s="13" t="s">
        <v>75</v>
      </c>
      <c r="AY372" s="228" t="s">
        <v>195</v>
      </c>
    </row>
    <row r="373" spans="2:51" s="13" customFormat="1">
      <c r="B373" s="218"/>
      <c r="C373" s="219"/>
      <c r="D373" s="205" t="s">
        <v>210</v>
      </c>
      <c r="E373" s="220" t="s">
        <v>22</v>
      </c>
      <c r="F373" s="221" t="s">
        <v>1520</v>
      </c>
      <c r="G373" s="219"/>
      <c r="H373" s="222">
        <v>3.4000000000000002E-2</v>
      </c>
      <c r="I373" s="223"/>
      <c r="J373" s="219"/>
      <c r="K373" s="219"/>
      <c r="L373" s="224"/>
      <c r="M373" s="225"/>
      <c r="N373" s="226"/>
      <c r="O373" s="226"/>
      <c r="P373" s="226"/>
      <c r="Q373" s="226"/>
      <c r="R373" s="226"/>
      <c r="S373" s="226"/>
      <c r="T373" s="227"/>
      <c r="AT373" s="228" t="s">
        <v>210</v>
      </c>
      <c r="AU373" s="228" t="s">
        <v>83</v>
      </c>
      <c r="AV373" s="13" t="s">
        <v>83</v>
      </c>
      <c r="AW373" s="13" t="s">
        <v>38</v>
      </c>
      <c r="AX373" s="13" t="s">
        <v>75</v>
      </c>
      <c r="AY373" s="228" t="s">
        <v>195</v>
      </c>
    </row>
    <row r="374" spans="2:51" s="13" customFormat="1">
      <c r="B374" s="218"/>
      <c r="C374" s="219"/>
      <c r="D374" s="205" t="s">
        <v>210</v>
      </c>
      <c r="E374" s="220" t="s">
        <v>22</v>
      </c>
      <c r="F374" s="221" t="s">
        <v>1521</v>
      </c>
      <c r="G374" s="219"/>
      <c r="H374" s="222">
        <v>3.4000000000000002E-2</v>
      </c>
      <c r="I374" s="223"/>
      <c r="J374" s="219"/>
      <c r="K374" s="219"/>
      <c r="L374" s="224"/>
      <c r="M374" s="225"/>
      <c r="N374" s="226"/>
      <c r="O374" s="226"/>
      <c r="P374" s="226"/>
      <c r="Q374" s="226"/>
      <c r="R374" s="226"/>
      <c r="S374" s="226"/>
      <c r="T374" s="227"/>
      <c r="AT374" s="228" t="s">
        <v>210</v>
      </c>
      <c r="AU374" s="228" t="s">
        <v>83</v>
      </c>
      <c r="AV374" s="13" t="s">
        <v>83</v>
      </c>
      <c r="AW374" s="13" t="s">
        <v>38</v>
      </c>
      <c r="AX374" s="13" t="s">
        <v>75</v>
      </c>
      <c r="AY374" s="228" t="s">
        <v>195</v>
      </c>
    </row>
    <row r="375" spans="2:51" s="13" customFormat="1">
      <c r="B375" s="218"/>
      <c r="C375" s="219"/>
      <c r="D375" s="205" t="s">
        <v>210</v>
      </c>
      <c r="E375" s="220" t="s">
        <v>22</v>
      </c>
      <c r="F375" s="221" t="s">
        <v>1522</v>
      </c>
      <c r="G375" s="219"/>
      <c r="H375" s="222">
        <v>3.4000000000000002E-2</v>
      </c>
      <c r="I375" s="223"/>
      <c r="J375" s="219"/>
      <c r="K375" s="219"/>
      <c r="L375" s="224"/>
      <c r="M375" s="225"/>
      <c r="N375" s="226"/>
      <c r="O375" s="226"/>
      <c r="P375" s="226"/>
      <c r="Q375" s="226"/>
      <c r="R375" s="226"/>
      <c r="S375" s="226"/>
      <c r="T375" s="227"/>
      <c r="AT375" s="228" t="s">
        <v>210</v>
      </c>
      <c r="AU375" s="228" t="s">
        <v>83</v>
      </c>
      <c r="AV375" s="13" t="s">
        <v>83</v>
      </c>
      <c r="AW375" s="13" t="s">
        <v>38</v>
      </c>
      <c r="AX375" s="13" t="s">
        <v>75</v>
      </c>
      <c r="AY375" s="228" t="s">
        <v>195</v>
      </c>
    </row>
    <row r="376" spans="2:51" s="13" customFormat="1">
      <c r="B376" s="218"/>
      <c r="C376" s="219"/>
      <c r="D376" s="205" t="s">
        <v>210</v>
      </c>
      <c r="E376" s="220" t="s">
        <v>22</v>
      </c>
      <c r="F376" s="221" t="s">
        <v>1523</v>
      </c>
      <c r="G376" s="219"/>
      <c r="H376" s="222">
        <v>3.4000000000000002E-2</v>
      </c>
      <c r="I376" s="223"/>
      <c r="J376" s="219"/>
      <c r="K376" s="219"/>
      <c r="L376" s="224"/>
      <c r="M376" s="225"/>
      <c r="N376" s="226"/>
      <c r="O376" s="226"/>
      <c r="P376" s="226"/>
      <c r="Q376" s="226"/>
      <c r="R376" s="226"/>
      <c r="S376" s="226"/>
      <c r="T376" s="227"/>
      <c r="AT376" s="228" t="s">
        <v>210</v>
      </c>
      <c r="AU376" s="228" t="s">
        <v>83</v>
      </c>
      <c r="AV376" s="13" t="s">
        <v>83</v>
      </c>
      <c r="AW376" s="13" t="s">
        <v>38</v>
      </c>
      <c r="AX376" s="13" t="s">
        <v>75</v>
      </c>
      <c r="AY376" s="228" t="s">
        <v>195</v>
      </c>
    </row>
    <row r="377" spans="2:51" s="13" customFormat="1">
      <c r="B377" s="218"/>
      <c r="C377" s="219"/>
      <c r="D377" s="205" t="s">
        <v>210</v>
      </c>
      <c r="E377" s="220" t="s">
        <v>22</v>
      </c>
      <c r="F377" s="221" t="s">
        <v>1524</v>
      </c>
      <c r="G377" s="219"/>
      <c r="H377" s="222">
        <v>3.4000000000000002E-2</v>
      </c>
      <c r="I377" s="223"/>
      <c r="J377" s="219"/>
      <c r="K377" s="219"/>
      <c r="L377" s="224"/>
      <c r="M377" s="225"/>
      <c r="N377" s="226"/>
      <c r="O377" s="226"/>
      <c r="P377" s="226"/>
      <c r="Q377" s="226"/>
      <c r="R377" s="226"/>
      <c r="S377" s="226"/>
      <c r="T377" s="227"/>
      <c r="AT377" s="228" t="s">
        <v>210</v>
      </c>
      <c r="AU377" s="228" t="s">
        <v>83</v>
      </c>
      <c r="AV377" s="13" t="s">
        <v>83</v>
      </c>
      <c r="AW377" s="13" t="s">
        <v>38</v>
      </c>
      <c r="AX377" s="13" t="s">
        <v>75</v>
      </c>
      <c r="AY377" s="228" t="s">
        <v>195</v>
      </c>
    </row>
    <row r="378" spans="2:51" s="14" customFormat="1">
      <c r="B378" s="229"/>
      <c r="C378" s="230"/>
      <c r="D378" s="205" t="s">
        <v>210</v>
      </c>
      <c r="E378" s="231" t="s">
        <v>22</v>
      </c>
      <c r="F378" s="232" t="s">
        <v>215</v>
      </c>
      <c r="G378" s="230"/>
      <c r="H378" s="233">
        <v>0.23799999999999999</v>
      </c>
      <c r="I378" s="234"/>
      <c r="J378" s="230"/>
      <c r="K378" s="230"/>
      <c r="L378" s="235"/>
      <c r="M378" s="236"/>
      <c r="N378" s="237"/>
      <c r="O378" s="237"/>
      <c r="P378" s="237"/>
      <c r="Q378" s="237"/>
      <c r="R378" s="237"/>
      <c r="S378" s="237"/>
      <c r="T378" s="238"/>
      <c r="AT378" s="239" t="s">
        <v>210</v>
      </c>
      <c r="AU378" s="239" t="s">
        <v>83</v>
      </c>
      <c r="AV378" s="14" t="s">
        <v>216</v>
      </c>
      <c r="AW378" s="14" t="s">
        <v>38</v>
      </c>
      <c r="AX378" s="14" t="s">
        <v>75</v>
      </c>
      <c r="AY378" s="239" t="s">
        <v>195</v>
      </c>
    </row>
    <row r="379" spans="2:51" s="12" customFormat="1">
      <c r="B379" s="207"/>
      <c r="C379" s="208"/>
      <c r="D379" s="205" t="s">
        <v>210</v>
      </c>
      <c r="E379" s="209" t="s">
        <v>22</v>
      </c>
      <c r="F379" s="210" t="s">
        <v>1319</v>
      </c>
      <c r="G379" s="208"/>
      <c r="H379" s="211" t="s">
        <v>22</v>
      </c>
      <c r="I379" s="212"/>
      <c r="J379" s="208"/>
      <c r="K379" s="208"/>
      <c r="L379" s="213"/>
      <c r="M379" s="214"/>
      <c r="N379" s="215"/>
      <c r="O379" s="215"/>
      <c r="P379" s="215"/>
      <c r="Q379" s="215"/>
      <c r="R379" s="215"/>
      <c r="S379" s="215"/>
      <c r="T379" s="216"/>
      <c r="AT379" s="217" t="s">
        <v>210</v>
      </c>
      <c r="AU379" s="217" t="s">
        <v>83</v>
      </c>
      <c r="AV379" s="12" t="s">
        <v>23</v>
      </c>
      <c r="AW379" s="12" t="s">
        <v>38</v>
      </c>
      <c r="AX379" s="12" t="s">
        <v>75</v>
      </c>
      <c r="AY379" s="217" t="s">
        <v>195</v>
      </c>
    </row>
    <row r="380" spans="2:51" s="13" customFormat="1">
      <c r="B380" s="218"/>
      <c r="C380" s="219"/>
      <c r="D380" s="205" t="s">
        <v>210</v>
      </c>
      <c r="E380" s="220" t="s">
        <v>22</v>
      </c>
      <c r="F380" s="221" t="s">
        <v>1525</v>
      </c>
      <c r="G380" s="219"/>
      <c r="H380" s="222">
        <v>3.4000000000000002E-2</v>
      </c>
      <c r="I380" s="223"/>
      <c r="J380" s="219"/>
      <c r="K380" s="219"/>
      <c r="L380" s="224"/>
      <c r="M380" s="225"/>
      <c r="N380" s="226"/>
      <c r="O380" s="226"/>
      <c r="P380" s="226"/>
      <c r="Q380" s="226"/>
      <c r="R380" s="226"/>
      <c r="S380" s="226"/>
      <c r="T380" s="227"/>
      <c r="AT380" s="228" t="s">
        <v>210</v>
      </c>
      <c r="AU380" s="228" t="s">
        <v>83</v>
      </c>
      <c r="AV380" s="13" t="s">
        <v>83</v>
      </c>
      <c r="AW380" s="13" t="s">
        <v>38</v>
      </c>
      <c r="AX380" s="13" t="s">
        <v>75</v>
      </c>
      <c r="AY380" s="228" t="s">
        <v>195</v>
      </c>
    </row>
    <row r="381" spans="2:51" s="13" customFormat="1">
      <c r="B381" s="218"/>
      <c r="C381" s="219"/>
      <c r="D381" s="205" t="s">
        <v>210</v>
      </c>
      <c r="E381" s="220" t="s">
        <v>22</v>
      </c>
      <c r="F381" s="221" t="s">
        <v>1526</v>
      </c>
      <c r="G381" s="219"/>
      <c r="H381" s="222">
        <v>3.4000000000000002E-2</v>
      </c>
      <c r="I381" s="223"/>
      <c r="J381" s="219"/>
      <c r="K381" s="219"/>
      <c r="L381" s="224"/>
      <c r="M381" s="225"/>
      <c r="N381" s="226"/>
      <c r="O381" s="226"/>
      <c r="P381" s="226"/>
      <c r="Q381" s="226"/>
      <c r="R381" s="226"/>
      <c r="S381" s="226"/>
      <c r="T381" s="227"/>
      <c r="AT381" s="228" t="s">
        <v>210</v>
      </c>
      <c r="AU381" s="228" t="s">
        <v>83</v>
      </c>
      <c r="AV381" s="13" t="s">
        <v>83</v>
      </c>
      <c r="AW381" s="13" t="s">
        <v>38</v>
      </c>
      <c r="AX381" s="13" t="s">
        <v>75</v>
      </c>
      <c r="AY381" s="228" t="s">
        <v>195</v>
      </c>
    </row>
    <row r="382" spans="2:51" s="13" customFormat="1">
      <c r="B382" s="218"/>
      <c r="C382" s="219"/>
      <c r="D382" s="205" t="s">
        <v>210</v>
      </c>
      <c r="E382" s="220" t="s">
        <v>22</v>
      </c>
      <c r="F382" s="221" t="s">
        <v>1527</v>
      </c>
      <c r="G382" s="219"/>
      <c r="H382" s="222">
        <v>3.4000000000000002E-2</v>
      </c>
      <c r="I382" s="223"/>
      <c r="J382" s="219"/>
      <c r="K382" s="219"/>
      <c r="L382" s="224"/>
      <c r="M382" s="225"/>
      <c r="N382" s="226"/>
      <c r="O382" s="226"/>
      <c r="P382" s="226"/>
      <c r="Q382" s="226"/>
      <c r="R382" s="226"/>
      <c r="S382" s="226"/>
      <c r="T382" s="227"/>
      <c r="AT382" s="228" t="s">
        <v>210</v>
      </c>
      <c r="AU382" s="228" t="s">
        <v>83</v>
      </c>
      <c r="AV382" s="13" t="s">
        <v>83</v>
      </c>
      <c r="AW382" s="13" t="s">
        <v>38</v>
      </c>
      <c r="AX382" s="13" t="s">
        <v>75</v>
      </c>
      <c r="AY382" s="228" t="s">
        <v>195</v>
      </c>
    </row>
    <row r="383" spans="2:51" s="13" customFormat="1">
      <c r="B383" s="218"/>
      <c r="C383" s="219"/>
      <c r="D383" s="205" t="s">
        <v>210</v>
      </c>
      <c r="E383" s="220" t="s">
        <v>22</v>
      </c>
      <c r="F383" s="221" t="s">
        <v>1528</v>
      </c>
      <c r="G383" s="219"/>
      <c r="H383" s="222">
        <v>3.4000000000000002E-2</v>
      </c>
      <c r="I383" s="223"/>
      <c r="J383" s="219"/>
      <c r="K383" s="219"/>
      <c r="L383" s="224"/>
      <c r="M383" s="225"/>
      <c r="N383" s="226"/>
      <c r="O383" s="226"/>
      <c r="P383" s="226"/>
      <c r="Q383" s="226"/>
      <c r="R383" s="226"/>
      <c r="S383" s="226"/>
      <c r="T383" s="227"/>
      <c r="AT383" s="228" t="s">
        <v>210</v>
      </c>
      <c r="AU383" s="228" t="s">
        <v>83</v>
      </c>
      <c r="AV383" s="13" t="s">
        <v>83</v>
      </c>
      <c r="AW383" s="13" t="s">
        <v>38</v>
      </c>
      <c r="AX383" s="13" t="s">
        <v>75</v>
      </c>
      <c r="AY383" s="228" t="s">
        <v>195</v>
      </c>
    </row>
    <row r="384" spans="2:51" s="13" customFormat="1">
      <c r="B384" s="218"/>
      <c r="C384" s="219"/>
      <c r="D384" s="205" t="s">
        <v>210</v>
      </c>
      <c r="E384" s="220" t="s">
        <v>22</v>
      </c>
      <c r="F384" s="221" t="s">
        <v>1529</v>
      </c>
      <c r="G384" s="219"/>
      <c r="H384" s="222">
        <v>3.4000000000000002E-2</v>
      </c>
      <c r="I384" s="223"/>
      <c r="J384" s="219"/>
      <c r="K384" s="219"/>
      <c r="L384" s="224"/>
      <c r="M384" s="225"/>
      <c r="N384" s="226"/>
      <c r="O384" s="226"/>
      <c r="P384" s="226"/>
      <c r="Q384" s="226"/>
      <c r="R384" s="226"/>
      <c r="S384" s="226"/>
      <c r="T384" s="227"/>
      <c r="AT384" s="228" t="s">
        <v>210</v>
      </c>
      <c r="AU384" s="228" t="s">
        <v>83</v>
      </c>
      <c r="AV384" s="13" t="s">
        <v>83</v>
      </c>
      <c r="AW384" s="13" t="s">
        <v>38</v>
      </c>
      <c r="AX384" s="13" t="s">
        <v>75</v>
      </c>
      <c r="AY384" s="228" t="s">
        <v>195</v>
      </c>
    </row>
    <row r="385" spans="2:51" s="13" customFormat="1">
      <c r="B385" s="218"/>
      <c r="C385" s="219"/>
      <c r="D385" s="205" t="s">
        <v>210</v>
      </c>
      <c r="E385" s="220" t="s">
        <v>22</v>
      </c>
      <c r="F385" s="221" t="s">
        <v>1530</v>
      </c>
      <c r="G385" s="219"/>
      <c r="H385" s="222">
        <v>3.4000000000000002E-2</v>
      </c>
      <c r="I385" s="223"/>
      <c r="J385" s="219"/>
      <c r="K385" s="219"/>
      <c r="L385" s="224"/>
      <c r="M385" s="225"/>
      <c r="N385" s="226"/>
      <c r="O385" s="226"/>
      <c r="P385" s="226"/>
      <c r="Q385" s="226"/>
      <c r="R385" s="226"/>
      <c r="S385" s="226"/>
      <c r="T385" s="227"/>
      <c r="AT385" s="228" t="s">
        <v>210</v>
      </c>
      <c r="AU385" s="228" t="s">
        <v>83</v>
      </c>
      <c r="AV385" s="13" t="s">
        <v>83</v>
      </c>
      <c r="AW385" s="13" t="s">
        <v>38</v>
      </c>
      <c r="AX385" s="13" t="s">
        <v>75</v>
      </c>
      <c r="AY385" s="228" t="s">
        <v>195</v>
      </c>
    </row>
    <row r="386" spans="2:51" s="13" customFormat="1">
      <c r="B386" s="218"/>
      <c r="C386" s="219"/>
      <c r="D386" s="205" t="s">
        <v>210</v>
      </c>
      <c r="E386" s="220" t="s">
        <v>22</v>
      </c>
      <c r="F386" s="221" t="s">
        <v>1531</v>
      </c>
      <c r="G386" s="219"/>
      <c r="H386" s="222">
        <v>3.4000000000000002E-2</v>
      </c>
      <c r="I386" s="223"/>
      <c r="J386" s="219"/>
      <c r="K386" s="219"/>
      <c r="L386" s="224"/>
      <c r="M386" s="225"/>
      <c r="N386" s="226"/>
      <c r="O386" s="226"/>
      <c r="P386" s="226"/>
      <c r="Q386" s="226"/>
      <c r="R386" s="226"/>
      <c r="S386" s="226"/>
      <c r="T386" s="227"/>
      <c r="AT386" s="228" t="s">
        <v>210</v>
      </c>
      <c r="AU386" s="228" t="s">
        <v>83</v>
      </c>
      <c r="AV386" s="13" t="s">
        <v>83</v>
      </c>
      <c r="AW386" s="13" t="s">
        <v>38</v>
      </c>
      <c r="AX386" s="13" t="s">
        <v>75</v>
      </c>
      <c r="AY386" s="228" t="s">
        <v>195</v>
      </c>
    </row>
    <row r="387" spans="2:51" s="14" customFormat="1">
      <c r="B387" s="229"/>
      <c r="C387" s="230"/>
      <c r="D387" s="205" t="s">
        <v>210</v>
      </c>
      <c r="E387" s="231" t="s">
        <v>22</v>
      </c>
      <c r="F387" s="232" t="s">
        <v>215</v>
      </c>
      <c r="G387" s="230"/>
      <c r="H387" s="233">
        <v>0.23799999999999999</v>
      </c>
      <c r="I387" s="234"/>
      <c r="J387" s="230"/>
      <c r="K387" s="230"/>
      <c r="L387" s="235"/>
      <c r="M387" s="236"/>
      <c r="N387" s="237"/>
      <c r="O387" s="237"/>
      <c r="P387" s="237"/>
      <c r="Q387" s="237"/>
      <c r="R387" s="237"/>
      <c r="S387" s="237"/>
      <c r="T387" s="238"/>
      <c r="AT387" s="239" t="s">
        <v>210</v>
      </c>
      <c r="AU387" s="239" t="s">
        <v>83</v>
      </c>
      <c r="AV387" s="14" t="s">
        <v>216</v>
      </c>
      <c r="AW387" s="14" t="s">
        <v>38</v>
      </c>
      <c r="AX387" s="14" t="s">
        <v>75</v>
      </c>
      <c r="AY387" s="239" t="s">
        <v>195</v>
      </c>
    </row>
    <row r="388" spans="2:51" s="12" customFormat="1" ht="24">
      <c r="B388" s="207"/>
      <c r="C388" s="208"/>
      <c r="D388" s="205" t="s">
        <v>210</v>
      </c>
      <c r="E388" s="209" t="s">
        <v>22</v>
      </c>
      <c r="F388" s="210" t="s">
        <v>1343</v>
      </c>
      <c r="G388" s="208"/>
      <c r="H388" s="211" t="s">
        <v>22</v>
      </c>
      <c r="I388" s="212"/>
      <c r="J388" s="208"/>
      <c r="K388" s="208"/>
      <c r="L388" s="213"/>
      <c r="M388" s="214"/>
      <c r="N388" s="215"/>
      <c r="O388" s="215"/>
      <c r="P388" s="215"/>
      <c r="Q388" s="215"/>
      <c r="R388" s="215"/>
      <c r="S388" s="215"/>
      <c r="T388" s="216"/>
      <c r="AT388" s="217" t="s">
        <v>210</v>
      </c>
      <c r="AU388" s="217" t="s">
        <v>83</v>
      </c>
      <c r="AV388" s="12" t="s">
        <v>23</v>
      </c>
      <c r="AW388" s="12" t="s">
        <v>38</v>
      </c>
      <c r="AX388" s="12" t="s">
        <v>75</v>
      </c>
      <c r="AY388" s="217" t="s">
        <v>195</v>
      </c>
    </row>
    <row r="389" spans="2:51" s="13" customFormat="1">
      <c r="B389" s="218"/>
      <c r="C389" s="219"/>
      <c r="D389" s="205" t="s">
        <v>210</v>
      </c>
      <c r="E389" s="220" t="s">
        <v>22</v>
      </c>
      <c r="F389" s="221" t="s">
        <v>1532</v>
      </c>
      <c r="G389" s="219"/>
      <c r="H389" s="222">
        <v>1.0999999999999999E-2</v>
      </c>
      <c r="I389" s="223"/>
      <c r="J389" s="219"/>
      <c r="K389" s="219"/>
      <c r="L389" s="224"/>
      <c r="M389" s="225"/>
      <c r="N389" s="226"/>
      <c r="O389" s="226"/>
      <c r="P389" s="226"/>
      <c r="Q389" s="226"/>
      <c r="R389" s="226"/>
      <c r="S389" s="226"/>
      <c r="T389" s="227"/>
      <c r="AT389" s="228" t="s">
        <v>210</v>
      </c>
      <c r="AU389" s="228" t="s">
        <v>83</v>
      </c>
      <c r="AV389" s="13" t="s">
        <v>83</v>
      </c>
      <c r="AW389" s="13" t="s">
        <v>38</v>
      </c>
      <c r="AX389" s="13" t="s">
        <v>75</v>
      </c>
      <c r="AY389" s="228" t="s">
        <v>195</v>
      </c>
    </row>
    <row r="390" spans="2:51" s="13" customFormat="1">
      <c r="B390" s="218"/>
      <c r="C390" s="219"/>
      <c r="D390" s="205" t="s">
        <v>210</v>
      </c>
      <c r="E390" s="220" t="s">
        <v>22</v>
      </c>
      <c r="F390" s="221" t="s">
        <v>1533</v>
      </c>
      <c r="G390" s="219"/>
      <c r="H390" s="222">
        <v>1.0999999999999999E-2</v>
      </c>
      <c r="I390" s="223"/>
      <c r="J390" s="219"/>
      <c r="K390" s="219"/>
      <c r="L390" s="224"/>
      <c r="M390" s="225"/>
      <c r="N390" s="226"/>
      <c r="O390" s="226"/>
      <c r="P390" s="226"/>
      <c r="Q390" s="226"/>
      <c r="R390" s="226"/>
      <c r="S390" s="226"/>
      <c r="T390" s="227"/>
      <c r="AT390" s="228" t="s">
        <v>210</v>
      </c>
      <c r="AU390" s="228" t="s">
        <v>83</v>
      </c>
      <c r="AV390" s="13" t="s">
        <v>83</v>
      </c>
      <c r="AW390" s="13" t="s">
        <v>38</v>
      </c>
      <c r="AX390" s="13" t="s">
        <v>75</v>
      </c>
      <c r="AY390" s="228" t="s">
        <v>195</v>
      </c>
    </row>
    <row r="391" spans="2:51" s="13" customFormat="1">
      <c r="B391" s="218"/>
      <c r="C391" s="219"/>
      <c r="D391" s="205" t="s">
        <v>210</v>
      </c>
      <c r="E391" s="220" t="s">
        <v>22</v>
      </c>
      <c r="F391" s="221" t="s">
        <v>1534</v>
      </c>
      <c r="G391" s="219"/>
      <c r="H391" s="222">
        <v>1.0999999999999999E-2</v>
      </c>
      <c r="I391" s="223"/>
      <c r="J391" s="219"/>
      <c r="K391" s="219"/>
      <c r="L391" s="224"/>
      <c r="M391" s="225"/>
      <c r="N391" s="226"/>
      <c r="O391" s="226"/>
      <c r="P391" s="226"/>
      <c r="Q391" s="226"/>
      <c r="R391" s="226"/>
      <c r="S391" s="226"/>
      <c r="T391" s="227"/>
      <c r="AT391" s="228" t="s">
        <v>210</v>
      </c>
      <c r="AU391" s="228" t="s">
        <v>83</v>
      </c>
      <c r="AV391" s="13" t="s">
        <v>83</v>
      </c>
      <c r="AW391" s="13" t="s">
        <v>38</v>
      </c>
      <c r="AX391" s="13" t="s">
        <v>75</v>
      </c>
      <c r="AY391" s="228" t="s">
        <v>195</v>
      </c>
    </row>
    <row r="392" spans="2:51" s="13" customFormat="1">
      <c r="B392" s="218"/>
      <c r="C392" s="219"/>
      <c r="D392" s="205" t="s">
        <v>210</v>
      </c>
      <c r="E392" s="220" t="s">
        <v>22</v>
      </c>
      <c r="F392" s="221" t="s">
        <v>1535</v>
      </c>
      <c r="G392" s="219"/>
      <c r="H392" s="222">
        <v>1.0999999999999999E-2</v>
      </c>
      <c r="I392" s="223"/>
      <c r="J392" s="219"/>
      <c r="K392" s="219"/>
      <c r="L392" s="224"/>
      <c r="M392" s="225"/>
      <c r="N392" s="226"/>
      <c r="O392" s="226"/>
      <c r="P392" s="226"/>
      <c r="Q392" s="226"/>
      <c r="R392" s="226"/>
      <c r="S392" s="226"/>
      <c r="T392" s="227"/>
      <c r="AT392" s="228" t="s">
        <v>210</v>
      </c>
      <c r="AU392" s="228" t="s">
        <v>83</v>
      </c>
      <c r="AV392" s="13" t="s">
        <v>83</v>
      </c>
      <c r="AW392" s="13" t="s">
        <v>38</v>
      </c>
      <c r="AX392" s="13" t="s">
        <v>75</v>
      </c>
      <c r="AY392" s="228" t="s">
        <v>195</v>
      </c>
    </row>
    <row r="393" spans="2:51" s="14" customFormat="1">
      <c r="B393" s="229"/>
      <c r="C393" s="230"/>
      <c r="D393" s="205" t="s">
        <v>210</v>
      </c>
      <c r="E393" s="231" t="s">
        <v>22</v>
      </c>
      <c r="F393" s="232" t="s">
        <v>215</v>
      </c>
      <c r="G393" s="230"/>
      <c r="H393" s="233">
        <v>4.3999999999999997E-2</v>
      </c>
      <c r="I393" s="234"/>
      <c r="J393" s="230"/>
      <c r="K393" s="230"/>
      <c r="L393" s="235"/>
      <c r="M393" s="236"/>
      <c r="N393" s="237"/>
      <c r="O393" s="237"/>
      <c r="P393" s="237"/>
      <c r="Q393" s="237"/>
      <c r="R393" s="237"/>
      <c r="S393" s="237"/>
      <c r="T393" s="238"/>
      <c r="AT393" s="239" t="s">
        <v>210</v>
      </c>
      <c r="AU393" s="239" t="s">
        <v>83</v>
      </c>
      <c r="AV393" s="14" t="s">
        <v>216</v>
      </c>
      <c r="AW393" s="14" t="s">
        <v>38</v>
      </c>
      <c r="AX393" s="14" t="s">
        <v>75</v>
      </c>
      <c r="AY393" s="239" t="s">
        <v>195</v>
      </c>
    </row>
    <row r="394" spans="2:51" s="12" customFormat="1" ht="24">
      <c r="B394" s="207"/>
      <c r="C394" s="208"/>
      <c r="D394" s="205" t="s">
        <v>210</v>
      </c>
      <c r="E394" s="209" t="s">
        <v>22</v>
      </c>
      <c r="F394" s="210" t="s">
        <v>1348</v>
      </c>
      <c r="G394" s="208"/>
      <c r="H394" s="211" t="s">
        <v>22</v>
      </c>
      <c r="I394" s="212"/>
      <c r="J394" s="208"/>
      <c r="K394" s="208"/>
      <c r="L394" s="213"/>
      <c r="M394" s="214"/>
      <c r="N394" s="215"/>
      <c r="O394" s="215"/>
      <c r="P394" s="215"/>
      <c r="Q394" s="215"/>
      <c r="R394" s="215"/>
      <c r="S394" s="215"/>
      <c r="T394" s="216"/>
      <c r="AT394" s="217" t="s">
        <v>210</v>
      </c>
      <c r="AU394" s="217" t="s">
        <v>83</v>
      </c>
      <c r="AV394" s="12" t="s">
        <v>23</v>
      </c>
      <c r="AW394" s="12" t="s">
        <v>38</v>
      </c>
      <c r="AX394" s="12" t="s">
        <v>75</v>
      </c>
      <c r="AY394" s="217" t="s">
        <v>195</v>
      </c>
    </row>
    <row r="395" spans="2:51" s="13" customFormat="1">
      <c r="B395" s="218"/>
      <c r="C395" s="219"/>
      <c r="D395" s="205" t="s">
        <v>210</v>
      </c>
      <c r="E395" s="220" t="s">
        <v>22</v>
      </c>
      <c r="F395" s="221" t="s">
        <v>1536</v>
      </c>
      <c r="G395" s="219"/>
      <c r="H395" s="222">
        <v>2.9000000000000001E-2</v>
      </c>
      <c r="I395" s="223"/>
      <c r="J395" s="219"/>
      <c r="K395" s="219"/>
      <c r="L395" s="224"/>
      <c r="M395" s="225"/>
      <c r="N395" s="226"/>
      <c r="O395" s="226"/>
      <c r="P395" s="226"/>
      <c r="Q395" s="226"/>
      <c r="R395" s="226"/>
      <c r="S395" s="226"/>
      <c r="T395" s="227"/>
      <c r="AT395" s="228" t="s">
        <v>210</v>
      </c>
      <c r="AU395" s="228" t="s">
        <v>83</v>
      </c>
      <c r="AV395" s="13" t="s">
        <v>83</v>
      </c>
      <c r="AW395" s="13" t="s">
        <v>38</v>
      </c>
      <c r="AX395" s="13" t="s">
        <v>75</v>
      </c>
      <c r="AY395" s="228" t="s">
        <v>195</v>
      </c>
    </row>
    <row r="396" spans="2:51" s="13" customFormat="1">
      <c r="B396" s="218"/>
      <c r="C396" s="219"/>
      <c r="D396" s="205" t="s">
        <v>210</v>
      </c>
      <c r="E396" s="220" t="s">
        <v>22</v>
      </c>
      <c r="F396" s="221" t="s">
        <v>1537</v>
      </c>
      <c r="G396" s="219"/>
      <c r="H396" s="222">
        <v>2.9000000000000001E-2</v>
      </c>
      <c r="I396" s="223"/>
      <c r="J396" s="219"/>
      <c r="K396" s="219"/>
      <c r="L396" s="224"/>
      <c r="M396" s="225"/>
      <c r="N396" s="226"/>
      <c r="O396" s="226"/>
      <c r="P396" s="226"/>
      <c r="Q396" s="226"/>
      <c r="R396" s="226"/>
      <c r="S396" s="226"/>
      <c r="T396" s="227"/>
      <c r="AT396" s="228" t="s">
        <v>210</v>
      </c>
      <c r="AU396" s="228" t="s">
        <v>83</v>
      </c>
      <c r="AV396" s="13" t="s">
        <v>83</v>
      </c>
      <c r="AW396" s="13" t="s">
        <v>38</v>
      </c>
      <c r="AX396" s="13" t="s">
        <v>75</v>
      </c>
      <c r="AY396" s="228" t="s">
        <v>195</v>
      </c>
    </row>
    <row r="397" spans="2:51" s="13" customFormat="1">
      <c r="B397" s="218"/>
      <c r="C397" s="219"/>
      <c r="D397" s="205" t="s">
        <v>210</v>
      </c>
      <c r="E397" s="220" t="s">
        <v>22</v>
      </c>
      <c r="F397" s="221" t="s">
        <v>1538</v>
      </c>
      <c r="G397" s="219"/>
      <c r="H397" s="222">
        <v>2.9000000000000001E-2</v>
      </c>
      <c r="I397" s="223"/>
      <c r="J397" s="219"/>
      <c r="K397" s="219"/>
      <c r="L397" s="224"/>
      <c r="M397" s="225"/>
      <c r="N397" s="226"/>
      <c r="O397" s="226"/>
      <c r="P397" s="226"/>
      <c r="Q397" s="226"/>
      <c r="R397" s="226"/>
      <c r="S397" s="226"/>
      <c r="T397" s="227"/>
      <c r="AT397" s="228" t="s">
        <v>210</v>
      </c>
      <c r="AU397" s="228" t="s">
        <v>83</v>
      </c>
      <c r="AV397" s="13" t="s">
        <v>83</v>
      </c>
      <c r="AW397" s="13" t="s">
        <v>38</v>
      </c>
      <c r="AX397" s="13" t="s">
        <v>75</v>
      </c>
      <c r="AY397" s="228" t="s">
        <v>195</v>
      </c>
    </row>
    <row r="398" spans="2:51" s="13" customFormat="1">
      <c r="B398" s="218"/>
      <c r="C398" s="219"/>
      <c r="D398" s="205" t="s">
        <v>210</v>
      </c>
      <c r="E398" s="220" t="s">
        <v>22</v>
      </c>
      <c r="F398" s="221" t="s">
        <v>1539</v>
      </c>
      <c r="G398" s="219"/>
      <c r="H398" s="222">
        <v>2.9000000000000001E-2</v>
      </c>
      <c r="I398" s="223"/>
      <c r="J398" s="219"/>
      <c r="K398" s="219"/>
      <c r="L398" s="224"/>
      <c r="M398" s="225"/>
      <c r="N398" s="226"/>
      <c r="O398" s="226"/>
      <c r="P398" s="226"/>
      <c r="Q398" s="226"/>
      <c r="R398" s="226"/>
      <c r="S398" s="226"/>
      <c r="T398" s="227"/>
      <c r="AT398" s="228" t="s">
        <v>210</v>
      </c>
      <c r="AU398" s="228" t="s">
        <v>83</v>
      </c>
      <c r="AV398" s="13" t="s">
        <v>83</v>
      </c>
      <c r="AW398" s="13" t="s">
        <v>38</v>
      </c>
      <c r="AX398" s="13" t="s">
        <v>75</v>
      </c>
      <c r="AY398" s="228" t="s">
        <v>195</v>
      </c>
    </row>
    <row r="399" spans="2:51" s="14" customFormat="1">
      <c r="B399" s="229"/>
      <c r="C399" s="230"/>
      <c r="D399" s="205" t="s">
        <v>210</v>
      </c>
      <c r="E399" s="231" t="s">
        <v>22</v>
      </c>
      <c r="F399" s="232" t="s">
        <v>215</v>
      </c>
      <c r="G399" s="230"/>
      <c r="H399" s="233">
        <v>0.11600000000000001</v>
      </c>
      <c r="I399" s="234"/>
      <c r="J399" s="230"/>
      <c r="K399" s="230"/>
      <c r="L399" s="235"/>
      <c r="M399" s="236"/>
      <c r="N399" s="237"/>
      <c r="O399" s="237"/>
      <c r="P399" s="237"/>
      <c r="Q399" s="237"/>
      <c r="R399" s="237"/>
      <c r="S399" s="237"/>
      <c r="T399" s="238"/>
      <c r="AT399" s="239" t="s">
        <v>210</v>
      </c>
      <c r="AU399" s="239" t="s">
        <v>83</v>
      </c>
      <c r="AV399" s="14" t="s">
        <v>216</v>
      </c>
      <c r="AW399" s="14" t="s">
        <v>38</v>
      </c>
      <c r="AX399" s="14" t="s">
        <v>75</v>
      </c>
      <c r="AY399" s="239" t="s">
        <v>195</v>
      </c>
    </row>
    <row r="400" spans="2:51" s="15" customFormat="1">
      <c r="B400" s="240"/>
      <c r="C400" s="241"/>
      <c r="D400" s="251" t="s">
        <v>210</v>
      </c>
      <c r="E400" s="252" t="s">
        <v>22</v>
      </c>
      <c r="F400" s="253" t="s">
        <v>217</v>
      </c>
      <c r="G400" s="241"/>
      <c r="H400" s="254">
        <v>0.63600000000000001</v>
      </c>
      <c r="I400" s="245"/>
      <c r="J400" s="241"/>
      <c r="K400" s="241"/>
      <c r="L400" s="246"/>
      <c r="M400" s="247"/>
      <c r="N400" s="248"/>
      <c r="O400" s="248"/>
      <c r="P400" s="248"/>
      <c r="Q400" s="248"/>
      <c r="R400" s="248"/>
      <c r="S400" s="248"/>
      <c r="T400" s="249"/>
      <c r="AT400" s="250" t="s">
        <v>210</v>
      </c>
      <c r="AU400" s="250" t="s">
        <v>83</v>
      </c>
      <c r="AV400" s="15" t="s">
        <v>202</v>
      </c>
      <c r="AW400" s="15" t="s">
        <v>38</v>
      </c>
      <c r="AX400" s="15" t="s">
        <v>23</v>
      </c>
      <c r="AY400" s="250" t="s">
        <v>195</v>
      </c>
    </row>
    <row r="401" spans="2:65" s="1" customFormat="1" ht="40.200000000000003" customHeight="1">
      <c r="B401" s="36"/>
      <c r="C401" s="193" t="s">
        <v>503</v>
      </c>
      <c r="D401" s="193" t="s">
        <v>198</v>
      </c>
      <c r="E401" s="194" t="s">
        <v>1540</v>
      </c>
      <c r="F401" s="195" t="s">
        <v>1541</v>
      </c>
      <c r="G401" s="196" t="s">
        <v>222</v>
      </c>
      <c r="H401" s="197">
        <v>78.194999999999993</v>
      </c>
      <c r="I401" s="198"/>
      <c r="J401" s="199">
        <f>ROUND(I401*H401,2)</f>
        <v>0</v>
      </c>
      <c r="K401" s="195" t="s">
        <v>223</v>
      </c>
      <c r="L401" s="56"/>
      <c r="M401" s="200" t="s">
        <v>22</v>
      </c>
      <c r="N401" s="201" t="s">
        <v>46</v>
      </c>
      <c r="O401" s="37"/>
      <c r="P401" s="202">
        <f>O401*H401</f>
        <v>0</v>
      </c>
      <c r="Q401" s="202">
        <v>0.67488999999999999</v>
      </c>
      <c r="R401" s="202">
        <f>Q401*H401</f>
        <v>52.773023549999998</v>
      </c>
      <c r="S401" s="202">
        <v>0</v>
      </c>
      <c r="T401" s="203">
        <f>S401*H401</f>
        <v>0</v>
      </c>
      <c r="AR401" s="19" t="s">
        <v>202</v>
      </c>
      <c r="AT401" s="19" t="s">
        <v>198</v>
      </c>
      <c r="AU401" s="19" t="s">
        <v>83</v>
      </c>
      <c r="AY401" s="19" t="s">
        <v>195</v>
      </c>
      <c r="BE401" s="204">
        <f>IF(N401="základní",J401,0)</f>
        <v>0</v>
      </c>
      <c r="BF401" s="204">
        <f>IF(N401="snížená",J401,0)</f>
        <v>0</v>
      </c>
      <c r="BG401" s="204">
        <f>IF(N401="zákl. přenesená",J401,0)</f>
        <v>0</v>
      </c>
      <c r="BH401" s="204">
        <f>IF(N401="sníž. přenesená",J401,0)</f>
        <v>0</v>
      </c>
      <c r="BI401" s="204">
        <f>IF(N401="nulová",J401,0)</f>
        <v>0</v>
      </c>
      <c r="BJ401" s="19" t="s">
        <v>23</v>
      </c>
      <c r="BK401" s="204">
        <f>ROUND(I401*H401,2)</f>
        <v>0</v>
      </c>
      <c r="BL401" s="19" t="s">
        <v>202</v>
      </c>
      <c r="BM401" s="19" t="s">
        <v>1542</v>
      </c>
    </row>
    <row r="402" spans="2:65" s="1" customFormat="1" ht="60">
      <c r="B402" s="36"/>
      <c r="C402" s="58"/>
      <c r="D402" s="205" t="s">
        <v>225</v>
      </c>
      <c r="E402" s="58"/>
      <c r="F402" s="206" t="s">
        <v>1543</v>
      </c>
      <c r="G402" s="58"/>
      <c r="H402" s="58"/>
      <c r="I402" s="163"/>
      <c r="J402" s="58"/>
      <c r="K402" s="58"/>
      <c r="L402" s="56"/>
      <c r="M402" s="73"/>
      <c r="N402" s="37"/>
      <c r="O402" s="37"/>
      <c r="P402" s="37"/>
      <c r="Q402" s="37"/>
      <c r="R402" s="37"/>
      <c r="S402" s="37"/>
      <c r="T402" s="74"/>
      <c r="AT402" s="19" t="s">
        <v>225</v>
      </c>
      <c r="AU402" s="19" t="s">
        <v>83</v>
      </c>
    </row>
    <row r="403" spans="2:65" s="12" customFormat="1" ht="24">
      <c r="B403" s="207"/>
      <c r="C403" s="208"/>
      <c r="D403" s="205" t="s">
        <v>210</v>
      </c>
      <c r="E403" s="209" t="s">
        <v>22</v>
      </c>
      <c r="F403" s="210" t="s">
        <v>1510</v>
      </c>
      <c r="G403" s="208"/>
      <c r="H403" s="211" t="s">
        <v>22</v>
      </c>
      <c r="I403" s="212"/>
      <c r="J403" s="208"/>
      <c r="K403" s="208"/>
      <c r="L403" s="213"/>
      <c r="M403" s="214"/>
      <c r="N403" s="215"/>
      <c r="O403" s="215"/>
      <c r="P403" s="215"/>
      <c r="Q403" s="215"/>
      <c r="R403" s="215"/>
      <c r="S403" s="215"/>
      <c r="T403" s="216"/>
      <c r="AT403" s="217" t="s">
        <v>210</v>
      </c>
      <c r="AU403" s="217" t="s">
        <v>83</v>
      </c>
      <c r="AV403" s="12" t="s">
        <v>23</v>
      </c>
      <c r="AW403" s="12" t="s">
        <v>38</v>
      </c>
      <c r="AX403" s="12" t="s">
        <v>75</v>
      </c>
      <c r="AY403" s="217" t="s">
        <v>195</v>
      </c>
    </row>
    <row r="404" spans="2:65" s="13" customFormat="1">
      <c r="B404" s="218"/>
      <c r="C404" s="219"/>
      <c r="D404" s="205" t="s">
        <v>210</v>
      </c>
      <c r="E404" s="220" t="s">
        <v>22</v>
      </c>
      <c r="F404" s="221" t="s">
        <v>1544</v>
      </c>
      <c r="G404" s="219"/>
      <c r="H404" s="222">
        <v>4.5999999999999996</v>
      </c>
      <c r="I404" s="223"/>
      <c r="J404" s="219"/>
      <c r="K404" s="219"/>
      <c r="L404" s="224"/>
      <c r="M404" s="225"/>
      <c r="N404" s="226"/>
      <c r="O404" s="226"/>
      <c r="P404" s="226"/>
      <c r="Q404" s="226"/>
      <c r="R404" s="226"/>
      <c r="S404" s="226"/>
      <c r="T404" s="227"/>
      <c r="AT404" s="228" t="s">
        <v>210</v>
      </c>
      <c r="AU404" s="228" t="s">
        <v>83</v>
      </c>
      <c r="AV404" s="13" t="s">
        <v>83</v>
      </c>
      <c r="AW404" s="13" t="s">
        <v>38</v>
      </c>
      <c r="AX404" s="13" t="s">
        <v>75</v>
      </c>
      <c r="AY404" s="228" t="s">
        <v>195</v>
      </c>
    </row>
    <row r="405" spans="2:65" s="13" customFormat="1">
      <c r="B405" s="218"/>
      <c r="C405" s="219"/>
      <c r="D405" s="205" t="s">
        <v>210</v>
      </c>
      <c r="E405" s="220" t="s">
        <v>22</v>
      </c>
      <c r="F405" s="221" t="s">
        <v>1545</v>
      </c>
      <c r="G405" s="219"/>
      <c r="H405" s="222">
        <v>23.48</v>
      </c>
      <c r="I405" s="223"/>
      <c r="J405" s="219"/>
      <c r="K405" s="219"/>
      <c r="L405" s="224"/>
      <c r="M405" s="225"/>
      <c r="N405" s="226"/>
      <c r="O405" s="226"/>
      <c r="P405" s="226"/>
      <c r="Q405" s="226"/>
      <c r="R405" s="226"/>
      <c r="S405" s="226"/>
      <c r="T405" s="227"/>
      <c r="AT405" s="228" t="s">
        <v>210</v>
      </c>
      <c r="AU405" s="228" t="s">
        <v>83</v>
      </c>
      <c r="AV405" s="13" t="s">
        <v>83</v>
      </c>
      <c r="AW405" s="13" t="s">
        <v>38</v>
      </c>
      <c r="AX405" s="13" t="s">
        <v>75</v>
      </c>
      <c r="AY405" s="228" t="s">
        <v>195</v>
      </c>
    </row>
    <row r="406" spans="2:65" s="13" customFormat="1">
      <c r="B406" s="218"/>
      <c r="C406" s="219"/>
      <c r="D406" s="205" t="s">
        <v>210</v>
      </c>
      <c r="E406" s="220" t="s">
        <v>22</v>
      </c>
      <c r="F406" s="221" t="s">
        <v>1546</v>
      </c>
      <c r="G406" s="219"/>
      <c r="H406" s="222">
        <v>16.5</v>
      </c>
      <c r="I406" s="223"/>
      <c r="J406" s="219"/>
      <c r="K406" s="219"/>
      <c r="L406" s="224"/>
      <c r="M406" s="225"/>
      <c r="N406" s="226"/>
      <c r="O406" s="226"/>
      <c r="P406" s="226"/>
      <c r="Q406" s="226"/>
      <c r="R406" s="226"/>
      <c r="S406" s="226"/>
      <c r="T406" s="227"/>
      <c r="AT406" s="228" t="s">
        <v>210</v>
      </c>
      <c r="AU406" s="228" t="s">
        <v>83</v>
      </c>
      <c r="AV406" s="13" t="s">
        <v>83</v>
      </c>
      <c r="AW406" s="13" t="s">
        <v>38</v>
      </c>
      <c r="AX406" s="13" t="s">
        <v>75</v>
      </c>
      <c r="AY406" s="228" t="s">
        <v>195</v>
      </c>
    </row>
    <row r="407" spans="2:65" s="13" customFormat="1">
      <c r="B407" s="218"/>
      <c r="C407" s="219"/>
      <c r="D407" s="205" t="s">
        <v>210</v>
      </c>
      <c r="E407" s="220" t="s">
        <v>22</v>
      </c>
      <c r="F407" s="221" t="s">
        <v>1547</v>
      </c>
      <c r="G407" s="219"/>
      <c r="H407" s="222">
        <v>9.625</v>
      </c>
      <c r="I407" s="223"/>
      <c r="J407" s="219"/>
      <c r="K407" s="219"/>
      <c r="L407" s="224"/>
      <c r="M407" s="225"/>
      <c r="N407" s="226"/>
      <c r="O407" s="226"/>
      <c r="P407" s="226"/>
      <c r="Q407" s="226"/>
      <c r="R407" s="226"/>
      <c r="S407" s="226"/>
      <c r="T407" s="227"/>
      <c r="AT407" s="228" t="s">
        <v>210</v>
      </c>
      <c r="AU407" s="228" t="s">
        <v>83</v>
      </c>
      <c r="AV407" s="13" t="s">
        <v>83</v>
      </c>
      <c r="AW407" s="13" t="s">
        <v>38</v>
      </c>
      <c r="AX407" s="13" t="s">
        <v>75</v>
      </c>
      <c r="AY407" s="228" t="s">
        <v>195</v>
      </c>
    </row>
    <row r="408" spans="2:65" s="13" customFormat="1">
      <c r="B408" s="218"/>
      <c r="C408" s="219"/>
      <c r="D408" s="205" t="s">
        <v>210</v>
      </c>
      <c r="E408" s="220" t="s">
        <v>22</v>
      </c>
      <c r="F408" s="221" t="s">
        <v>1548</v>
      </c>
      <c r="G408" s="219"/>
      <c r="H408" s="222">
        <v>0.89</v>
      </c>
      <c r="I408" s="223"/>
      <c r="J408" s="219"/>
      <c r="K408" s="219"/>
      <c r="L408" s="224"/>
      <c r="M408" s="225"/>
      <c r="N408" s="226"/>
      <c r="O408" s="226"/>
      <c r="P408" s="226"/>
      <c r="Q408" s="226"/>
      <c r="R408" s="226"/>
      <c r="S408" s="226"/>
      <c r="T408" s="227"/>
      <c r="AT408" s="228" t="s">
        <v>210</v>
      </c>
      <c r="AU408" s="228" t="s">
        <v>83</v>
      </c>
      <c r="AV408" s="13" t="s">
        <v>83</v>
      </c>
      <c r="AW408" s="13" t="s">
        <v>38</v>
      </c>
      <c r="AX408" s="13" t="s">
        <v>75</v>
      </c>
      <c r="AY408" s="228" t="s">
        <v>195</v>
      </c>
    </row>
    <row r="409" spans="2:65" s="13" customFormat="1">
      <c r="B409" s="218"/>
      <c r="C409" s="219"/>
      <c r="D409" s="205" t="s">
        <v>210</v>
      </c>
      <c r="E409" s="220" t="s">
        <v>22</v>
      </c>
      <c r="F409" s="221" t="s">
        <v>1549</v>
      </c>
      <c r="G409" s="219"/>
      <c r="H409" s="222">
        <v>0.89</v>
      </c>
      <c r="I409" s="223"/>
      <c r="J409" s="219"/>
      <c r="K409" s="219"/>
      <c r="L409" s="224"/>
      <c r="M409" s="225"/>
      <c r="N409" s="226"/>
      <c r="O409" s="226"/>
      <c r="P409" s="226"/>
      <c r="Q409" s="226"/>
      <c r="R409" s="226"/>
      <c r="S409" s="226"/>
      <c r="T409" s="227"/>
      <c r="AT409" s="228" t="s">
        <v>210</v>
      </c>
      <c r="AU409" s="228" t="s">
        <v>83</v>
      </c>
      <c r="AV409" s="13" t="s">
        <v>83</v>
      </c>
      <c r="AW409" s="13" t="s">
        <v>38</v>
      </c>
      <c r="AX409" s="13" t="s">
        <v>75</v>
      </c>
      <c r="AY409" s="228" t="s">
        <v>195</v>
      </c>
    </row>
    <row r="410" spans="2:65" s="13" customFormat="1">
      <c r="B410" s="218"/>
      <c r="C410" s="219"/>
      <c r="D410" s="205" t="s">
        <v>210</v>
      </c>
      <c r="E410" s="220" t="s">
        <v>22</v>
      </c>
      <c r="F410" s="221" t="s">
        <v>1550</v>
      </c>
      <c r="G410" s="219"/>
      <c r="H410" s="222">
        <v>3.5</v>
      </c>
      <c r="I410" s="223"/>
      <c r="J410" s="219"/>
      <c r="K410" s="219"/>
      <c r="L410" s="224"/>
      <c r="M410" s="225"/>
      <c r="N410" s="226"/>
      <c r="O410" s="226"/>
      <c r="P410" s="226"/>
      <c r="Q410" s="226"/>
      <c r="R410" s="226"/>
      <c r="S410" s="226"/>
      <c r="T410" s="227"/>
      <c r="AT410" s="228" t="s">
        <v>210</v>
      </c>
      <c r="AU410" s="228" t="s">
        <v>83</v>
      </c>
      <c r="AV410" s="13" t="s">
        <v>83</v>
      </c>
      <c r="AW410" s="13" t="s">
        <v>38</v>
      </c>
      <c r="AX410" s="13" t="s">
        <v>75</v>
      </c>
      <c r="AY410" s="228" t="s">
        <v>195</v>
      </c>
    </row>
    <row r="411" spans="2:65" s="13" customFormat="1">
      <c r="B411" s="218"/>
      <c r="C411" s="219"/>
      <c r="D411" s="205" t="s">
        <v>210</v>
      </c>
      <c r="E411" s="220" t="s">
        <v>22</v>
      </c>
      <c r="F411" s="221" t="s">
        <v>1551</v>
      </c>
      <c r="G411" s="219"/>
      <c r="H411" s="222">
        <v>3.0550000000000002</v>
      </c>
      <c r="I411" s="223"/>
      <c r="J411" s="219"/>
      <c r="K411" s="219"/>
      <c r="L411" s="224"/>
      <c r="M411" s="225"/>
      <c r="N411" s="226"/>
      <c r="O411" s="226"/>
      <c r="P411" s="226"/>
      <c r="Q411" s="226"/>
      <c r="R411" s="226"/>
      <c r="S411" s="226"/>
      <c r="T411" s="227"/>
      <c r="AT411" s="228" t="s">
        <v>210</v>
      </c>
      <c r="AU411" s="228" t="s">
        <v>83</v>
      </c>
      <c r="AV411" s="13" t="s">
        <v>83</v>
      </c>
      <c r="AW411" s="13" t="s">
        <v>38</v>
      </c>
      <c r="AX411" s="13" t="s">
        <v>75</v>
      </c>
      <c r="AY411" s="228" t="s">
        <v>195</v>
      </c>
    </row>
    <row r="412" spans="2:65" s="13" customFormat="1">
      <c r="B412" s="218"/>
      <c r="C412" s="219"/>
      <c r="D412" s="205" t="s">
        <v>210</v>
      </c>
      <c r="E412" s="220" t="s">
        <v>22</v>
      </c>
      <c r="F412" s="221" t="s">
        <v>1552</v>
      </c>
      <c r="G412" s="219"/>
      <c r="H412" s="222">
        <v>0.86499999999999999</v>
      </c>
      <c r="I412" s="223"/>
      <c r="J412" s="219"/>
      <c r="K412" s="219"/>
      <c r="L412" s="224"/>
      <c r="M412" s="225"/>
      <c r="N412" s="226"/>
      <c r="O412" s="226"/>
      <c r="P412" s="226"/>
      <c r="Q412" s="226"/>
      <c r="R412" s="226"/>
      <c r="S412" s="226"/>
      <c r="T412" s="227"/>
      <c r="AT412" s="228" t="s">
        <v>210</v>
      </c>
      <c r="AU412" s="228" t="s">
        <v>83</v>
      </c>
      <c r="AV412" s="13" t="s">
        <v>83</v>
      </c>
      <c r="AW412" s="13" t="s">
        <v>38</v>
      </c>
      <c r="AX412" s="13" t="s">
        <v>75</v>
      </c>
      <c r="AY412" s="228" t="s">
        <v>195</v>
      </c>
    </row>
    <row r="413" spans="2:65" s="13" customFormat="1">
      <c r="B413" s="218"/>
      <c r="C413" s="219"/>
      <c r="D413" s="205" t="s">
        <v>210</v>
      </c>
      <c r="E413" s="220" t="s">
        <v>22</v>
      </c>
      <c r="F413" s="221" t="s">
        <v>1553</v>
      </c>
      <c r="G413" s="219"/>
      <c r="H413" s="222">
        <v>3.5</v>
      </c>
      <c r="I413" s="223"/>
      <c r="J413" s="219"/>
      <c r="K413" s="219"/>
      <c r="L413" s="224"/>
      <c r="M413" s="225"/>
      <c r="N413" s="226"/>
      <c r="O413" s="226"/>
      <c r="P413" s="226"/>
      <c r="Q413" s="226"/>
      <c r="R413" s="226"/>
      <c r="S413" s="226"/>
      <c r="T413" s="227"/>
      <c r="AT413" s="228" t="s">
        <v>210</v>
      </c>
      <c r="AU413" s="228" t="s">
        <v>83</v>
      </c>
      <c r="AV413" s="13" t="s">
        <v>83</v>
      </c>
      <c r="AW413" s="13" t="s">
        <v>38</v>
      </c>
      <c r="AX413" s="13" t="s">
        <v>75</v>
      </c>
      <c r="AY413" s="228" t="s">
        <v>195</v>
      </c>
    </row>
    <row r="414" spans="2:65" s="13" customFormat="1">
      <c r="B414" s="218"/>
      <c r="C414" s="219"/>
      <c r="D414" s="205" t="s">
        <v>210</v>
      </c>
      <c r="E414" s="220" t="s">
        <v>22</v>
      </c>
      <c r="F414" s="221" t="s">
        <v>1554</v>
      </c>
      <c r="G414" s="219"/>
      <c r="H414" s="222">
        <v>7.14</v>
      </c>
      <c r="I414" s="223"/>
      <c r="J414" s="219"/>
      <c r="K414" s="219"/>
      <c r="L414" s="224"/>
      <c r="M414" s="225"/>
      <c r="N414" s="226"/>
      <c r="O414" s="226"/>
      <c r="P414" s="226"/>
      <c r="Q414" s="226"/>
      <c r="R414" s="226"/>
      <c r="S414" s="226"/>
      <c r="T414" s="227"/>
      <c r="AT414" s="228" t="s">
        <v>210</v>
      </c>
      <c r="AU414" s="228" t="s">
        <v>83</v>
      </c>
      <c r="AV414" s="13" t="s">
        <v>83</v>
      </c>
      <c r="AW414" s="13" t="s">
        <v>38</v>
      </c>
      <c r="AX414" s="13" t="s">
        <v>75</v>
      </c>
      <c r="AY414" s="228" t="s">
        <v>195</v>
      </c>
    </row>
    <row r="415" spans="2:65" s="13" customFormat="1">
      <c r="B415" s="218"/>
      <c r="C415" s="219"/>
      <c r="D415" s="205" t="s">
        <v>210</v>
      </c>
      <c r="E415" s="220" t="s">
        <v>22</v>
      </c>
      <c r="F415" s="221" t="s">
        <v>1555</v>
      </c>
      <c r="G415" s="219"/>
      <c r="H415" s="222">
        <v>0.65</v>
      </c>
      <c r="I415" s="223"/>
      <c r="J415" s="219"/>
      <c r="K415" s="219"/>
      <c r="L415" s="224"/>
      <c r="M415" s="225"/>
      <c r="N415" s="226"/>
      <c r="O415" s="226"/>
      <c r="P415" s="226"/>
      <c r="Q415" s="226"/>
      <c r="R415" s="226"/>
      <c r="S415" s="226"/>
      <c r="T415" s="227"/>
      <c r="AT415" s="228" t="s">
        <v>210</v>
      </c>
      <c r="AU415" s="228" t="s">
        <v>83</v>
      </c>
      <c r="AV415" s="13" t="s">
        <v>83</v>
      </c>
      <c r="AW415" s="13" t="s">
        <v>38</v>
      </c>
      <c r="AX415" s="13" t="s">
        <v>75</v>
      </c>
      <c r="AY415" s="228" t="s">
        <v>195</v>
      </c>
    </row>
    <row r="416" spans="2:65" s="13" customFormat="1">
      <c r="B416" s="218"/>
      <c r="C416" s="219"/>
      <c r="D416" s="205" t="s">
        <v>210</v>
      </c>
      <c r="E416" s="220" t="s">
        <v>22</v>
      </c>
      <c r="F416" s="221" t="s">
        <v>1556</v>
      </c>
      <c r="G416" s="219"/>
      <c r="H416" s="222">
        <v>3.5</v>
      </c>
      <c r="I416" s="223"/>
      <c r="J416" s="219"/>
      <c r="K416" s="219"/>
      <c r="L416" s="224"/>
      <c r="M416" s="225"/>
      <c r="N416" s="226"/>
      <c r="O416" s="226"/>
      <c r="P416" s="226"/>
      <c r="Q416" s="226"/>
      <c r="R416" s="226"/>
      <c r="S416" s="226"/>
      <c r="T416" s="227"/>
      <c r="AT416" s="228" t="s">
        <v>210</v>
      </c>
      <c r="AU416" s="228" t="s">
        <v>83</v>
      </c>
      <c r="AV416" s="13" t="s">
        <v>83</v>
      </c>
      <c r="AW416" s="13" t="s">
        <v>38</v>
      </c>
      <c r="AX416" s="13" t="s">
        <v>75</v>
      </c>
      <c r="AY416" s="228" t="s">
        <v>195</v>
      </c>
    </row>
    <row r="417" spans="2:65" s="14" customFormat="1">
      <c r="B417" s="229"/>
      <c r="C417" s="230"/>
      <c r="D417" s="205" t="s">
        <v>210</v>
      </c>
      <c r="E417" s="231" t="s">
        <v>22</v>
      </c>
      <c r="F417" s="232" t="s">
        <v>215</v>
      </c>
      <c r="G417" s="230"/>
      <c r="H417" s="233">
        <v>78.194999999999993</v>
      </c>
      <c r="I417" s="234"/>
      <c r="J417" s="230"/>
      <c r="K417" s="230"/>
      <c r="L417" s="235"/>
      <c r="M417" s="236"/>
      <c r="N417" s="237"/>
      <c r="O417" s="237"/>
      <c r="P417" s="237"/>
      <c r="Q417" s="237"/>
      <c r="R417" s="237"/>
      <c r="S417" s="237"/>
      <c r="T417" s="238"/>
      <c r="AT417" s="239" t="s">
        <v>210</v>
      </c>
      <c r="AU417" s="239" t="s">
        <v>83</v>
      </c>
      <c r="AV417" s="14" t="s">
        <v>216</v>
      </c>
      <c r="AW417" s="14" t="s">
        <v>38</v>
      </c>
      <c r="AX417" s="14" t="s">
        <v>75</v>
      </c>
      <c r="AY417" s="239" t="s">
        <v>195</v>
      </c>
    </row>
    <row r="418" spans="2:65" s="15" customFormat="1">
      <c r="B418" s="240"/>
      <c r="C418" s="241"/>
      <c r="D418" s="251" t="s">
        <v>210</v>
      </c>
      <c r="E418" s="252" t="s">
        <v>22</v>
      </c>
      <c r="F418" s="253" t="s">
        <v>217</v>
      </c>
      <c r="G418" s="241"/>
      <c r="H418" s="254">
        <v>78.194999999999993</v>
      </c>
      <c r="I418" s="245"/>
      <c r="J418" s="241"/>
      <c r="K418" s="241"/>
      <c r="L418" s="246"/>
      <c r="M418" s="247"/>
      <c r="N418" s="248"/>
      <c r="O418" s="248"/>
      <c r="P418" s="248"/>
      <c r="Q418" s="248"/>
      <c r="R418" s="248"/>
      <c r="S418" s="248"/>
      <c r="T418" s="249"/>
      <c r="AT418" s="250" t="s">
        <v>210</v>
      </c>
      <c r="AU418" s="250" t="s">
        <v>83</v>
      </c>
      <c r="AV418" s="15" t="s">
        <v>202</v>
      </c>
      <c r="AW418" s="15" t="s">
        <v>38</v>
      </c>
      <c r="AX418" s="15" t="s">
        <v>23</v>
      </c>
      <c r="AY418" s="250" t="s">
        <v>195</v>
      </c>
    </row>
    <row r="419" spans="2:65" s="1" customFormat="1" ht="40.200000000000003" customHeight="1">
      <c r="B419" s="36"/>
      <c r="C419" s="193" t="s">
        <v>508</v>
      </c>
      <c r="D419" s="193" t="s">
        <v>198</v>
      </c>
      <c r="E419" s="194" t="s">
        <v>1557</v>
      </c>
      <c r="F419" s="195" t="s">
        <v>1558</v>
      </c>
      <c r="G419" s="196" t="s">
        <v>242</v>
      </c>
      <c r="H419" s="197">
        <v>2.8149999999999999</v>
      </c>
      <c r="I419" s="198"/>
      <c r="J419" s="199">
        <f>ROUND(I419*H419,2)</f>
        <v>0</v>
      </c>
      <c r="K419" s="195" t="s">
        <v>223</v>
      </c>
      <c r="L419" s="56"/>
      <c r="M419" s="200" t="s">
        <v>22</v>
      </c>
      <c r="N419" s="201" t="s">
        <v>46</v>
      </c>
      <c r="O419" s="37"/>
      <c r="P419" s="202">
        <f>O419*H419</f>
        <v>0</v>
      </c>
      <c r="Q419" s="202">
        <v>1.05871</v>
      </c>
      <c r="R419" s="202">
        <f>Q419*H419</f>
        <v>2.9802686500000002</v>
      </c>
      <c r="S419" s="202">
        <v>0</v>
      </c>
      <c r="T419" s="203">
        <f>S419*H419</f>
        <v>0</v>
      </c>
      <c r="AR419" s="19" t="s">
        <v>202</v>
      </c>
      <c r="AT419" s="19" t="s">
        <v>198</v>
      </c>
      <c r="AU419" s="19" t="s">
        <v>83</v>
      </c>
      <c r="AY419" s="19" t="s">
        <v>195</v>
      </c>
      <c r="BE419" s="204">
        <f>IF(N419="základní",J419,0)</f>
        <v>0</v>
      </c>
      <c r="BF419" s="204">
        <f>IF(N419="snížená",J419,0)</f>
        <v>0</v>
      </c>
      <c r="BG419" s="204">
        <f>IF(N419="zákl. přenesená",J419,0)</f>
        <v>0</v>
      </c>
      <c r="BH419" s="204">
        <f>IF(N419="sníž. přenesená",J419,0)</f>
        <v>0</v>
      </c>
      <c r="BI419" s="204">
        <f>IF(N419="nulová",J419,0)</f>
        <v>0</v>
      </c>
      <c r="BJ419" s="19" t="s">
        <v>23</v>
      </c>
      <c r="BK419" s="204">
        <f>ROUND(I419*H419,2)</f>
        <v>0</v>
      </c>
      <c r="BL419" s="19" t="s">
        <v>202</v>
      </c>
      <c r="BM419" s="19" t="s">
        <v>1559</v>
      </c>
    </row>
    <row r="420" spans="2:65" s="12" customFormat="1" ht="24">
      <c r="B420" s="207"/>
      <c r="C420" s="208"/>
      <c r="D420" s="205" t="s">
        <v>210</v>
      </c>
      <c r="E420" s="209" t="s">
        <v>22</v>
      </c>
      <c r="F420" s="210" t="s">
        <v>1510</v>
      </c>
      <c r="G420" s="208"/>
      <c r="H420" s="211" t="s">
        <v>22</v>
      </c>
      <c r="I420" s="212"/>
      <c r="J420" s="208"/>
      <c r="K420" s="208"/>
      <c r="L420" s="213"/>
      <c r="M420" s="214"/>
      <c r="N420" s="215"/>
      <c r="O420" s="215"/>
      <c r="P420" s="215"/>
      <c r="Q420" s="215"/>
      <c r="R420" s="215"/>
      <c r="S420" s="215"/>
      <c r="T420" s="216"/>
      <c r="AT420" s="217" t="s">
        <v>210</v>
      </c>
      <c r="AU420" s="217" t="s">
        <v>83</v>
      </c>
      <c r="AV420" s="12" t="s">
        <v>23</v>
      </c>
      <c r="AW420" s="12" t="s">
        <v>38</v>
      </c>
      <c r="AX420" s="12" t="s">
        <v>75</v>
      </c>
      <c r="AY420" s="217" t="s">
        <v>195</v>
      </c>
    </row>
    <row r="421" spans="2:65" s="13" customFormat="1">
      <c r="B421" s="218"/>
      <c r="C421" s="219"/>
      <c r="D421" s="205" t="s">
        <v>210</v>
      </c>
      <c r="E421" s="220" t="s">
        <v>22</v>
      </c>
      <c r="F421" s="221" t="s">
        <v>1560</v>
      </c>
      <c r="G421" s="219"/>
      <c r="H421" s="222">
        <v>2.8149999999999999</v>
      </c>
      <c r="I421" s="223"/>
      <c r="J421" s="219"/>
      <c r="K421" s="219"/>
      <c r="L421" s="224"/>
      <c r="M421" s="225"/>
      <c r="N421" s="226"/>
      <c r="O421" s="226"/>
      <c r="P421" s="226"/>
      <c r="Q421" s="226"/>
      <c r="R421" s="226"/>
      <c r="S421" s="226"/>
      <c r="T421" s="227"/>
      <c r="AT421" s="228" t="s">
        <v>210</v>
      </c>
      <c r="AU421" s="228" t="s">
        <v>83</v>
      </c>
      <c r="AV421" s="13" t="s">
        <v>83</v>
      </c>
      <c r="AW421" s="13" t="s">
        <v>38</v>
      </c>
      <c r="AX421" s="13" t="s">
        <v>75</v>
      </c>
      <c r="AY421" s="228" t="s">
        <v>195</v>
      </c>
    </row>
    <row r="422" spans="2:65" s="14" customFormat="1">
      <c r="B422" s="229"/>
      <c r="C422" s="230"/>
      <c r="D422" s="205" t="s">
        <v>210</v>
      </c>
      <c r="E422" s="231" t="s">
        <v>22</v>
      </c>
      <c r="F422" s="232" t="s">
        <v>215</v>
      </c>
      <c r="G422" s="230"/>
      <c r="H422" s="233">
        <v>2.8149999999999999</v>
      </c>
      <c r="I422" s="234"/>
      <c r="J422" s="230"/>
      <c r="K422" s="230"/>
      <c r="L422" s="235"/>
      <c r="M422" s="236"/>
      <c r="N422" s="237"/>
      <c r="O422" s="237"/>
      <c r="P422" s="237"/>
      <c r="Q422" s="237"/>
      <c r="R422" s="237"/>
      <c r="S422" s="237"/>
      <c r="T422" s="238"/>
      <c r="AT422" s="239" t="s">
        <v>210</v>
      </c>
      <c r="AU422" s="239" t="s">
        <v>83</v>
      </c>
      <c r="AV422" s="14" t="s">
        <v>216</v>
      </c>
      <c r="AW422" s="14" t="s">
        <v>38</v>
      </c>
      <c r="AX422" s="14" t="s">
        <v>75</v>
      </c>
      <c r="AY422" s="239" t="s">
        <v>195</v>
      </c>
    </row>
    <row r="423" spans="2:65" s="15" customFormat="1">
      <c r="B423" s="240"/>
      <c r="C423" s="241"/>
      <c r="D423" s="205" t="s">
        <v>210</v>
      </c>
      <c r="E423" s="242" t="s">
        <v>22</v>
      </c>
      <c r="F423" s="243" t="s">
        <v>217</v>
      </c>
      <c r="G423" s="241"/>
      <c r="H423" s="244">
        <v>2.8149999999999999</v>
      </c>
      <c r="I423" s="245"/>
      <c r="J423" s="241"/>
      <c r="K423" s="241"/>
      <c r="L423" s="246"/>
      <c r="M423" s="247"/>
      <c r="N423" s="248"/>
      <c r="O423" s="248"/>
      <c r="P423" s="248"/>
      <c r="Q423" s="248"/>
      <c r="R423" s="248"/>
      <c r="S423" s="248"/>
      <c r="T423" s="249"/>
      <c r="AT423" s="250" t="s">
        <v>210</v>
      </c>
      <c r="AU423" s="250" t="s">
        <v>83</v>
      </c>
      <c r="AV423" s="15" t="s">
        <v>202</v>
      </c>
      <c r="AW423" s="15" t="s">
        <v>38</v>
      </c>
      <c r="AX423" s="15" t="s">
        <v>23</v>
      </c>
      <c r="AY423" s="250" t="s">
        <v>195</v>
      </c>
    </row>
    <row r="424" spans="2:65" s="11" customFormat="1" ht="29.85" customHeight="1">
      <c r="B424" s="176"/>
      <c r="C424" s="177"/>
      <c r="D424" s="190" t="s">
        <v>74</v>
      </c>
      <c r="E424" s="191" t="s">
        <v>216</v>
      </c>
      <c r="F424" s="191" t="s">
        <v>338</v>
      </c>
      <c r="G424" s="177"/>
      <c r="H424" s="177"/>
      <c r="I424" s="180"/>
      <c r="J424" s="192">
        <f>BK424</f>
        <v>0</v>
      </c>
      <c r="K424" s="177"/>
      <c r="L424" s="182"/>
      <c r="M424" s="183"/>
      <c r="N424" s="184"/>
      <c r="O424" s="184"/>
      <c r="P424" s="185">
        <f>SUM(P425:P793)</f>
        <v>0</v>
      </c>
      <c r="Q424" s="184"/>
      <c r="R424" s="185">
        <f>SUM(R425:R793)</f>
        <v>381.2566060800001</v>
      </c>
      <c r="S424" s="184"/>
      <c r="T424" s="186">
        <f>SUM(T425:T793)</f>
        <v>0</v>
      </c>
      <c r="AR424" s="187" t="s">
        <v>23</v>
      </c>
      <c r="AT424" s="188" t="s">
        <v>74</v>
      </c>
      <c r="AU424" s="188" t="s">
        <v>23</v>
      </c>
      <c r="AY424" s="187" t="s">
        <v>195</v>
      </c>
      <c r="BK424" s="189">
        <f>SUM(BK425:BK793)</f>
        <v>0</v>
      </c>
    </row>
    <row r="425" spans="2:65" s="1" customFormat="1" ht="28.8" customHeight="1">
      <c r="B425" s="36"/>
      <c r="C425" s="193" t="s">
        <v>512</v>
      </c>
      <c r="D425" s="193" t="s">
        <v>198</v>
      </c>
      <c r="E425" s="194" t="s">
        <v>1561</v>
      </c>
      <c r="F425" s="195" t="s">
        <v>1562</v>
      </c>
      <c r="G425" s="196" t="s">
        <v>222</v>
      </c>
      <c r="H425" s="197">
        <v>2.5750000000000002</v>
      </c>
      <c r="I425" s="198"/>
      <c r="J425" s="199">
        <f>ROUND(I425*H425,2)</f>
        <v>0</v>
      </c>
      <c r="K425" s="195" t="s">
        <v>223</v>
      </c>
      <c r="L425" s="56"/>
      <c r="M425" s="200" t="s">
        <v>22</v>
      </c>
      <c r="N425" s="201" t="s">
        <v>46</v>
      </c>
      <c r="O425" s="37"/>
      <c r="P425" s="202">
        <f>O425*H425</f>
        <v>0</v>
      </c>
      <c r="Q425" s="202">
        <v>0.55291000000000001</v>
      </c>
      <c r="R425" s="202">
        <f>Q425*H425</f>
        <v>1.4237432500000002</v>
      </c>
      <c r="S425" s="202">
        <v>0</v>
      </c>
      <c r="T425" s="203">
        <f>S425*H425</f>
        <v>0</v>
      </c>
      <c r="AR425" s="19" t="s">
        <v>202</v>
      </c>
      <c r="AT425" s="19" t="s">
        <v>198</v>
      </c>
      <c r="AU425" s="19" t="s">
        <v>83</v>
      </c>
      <c r="AY425" s="19" t="s">
        <v>195</v>
      </c>
      <c r="BE425" s="204">
        <f>IF(N425="základní",J425,0)</f>
        <v>0</v>
      </c>
      <c r="BF425" s="204">
        <f>IF(N425="snížená",J425,0)</f>
        <v>0</v>
      </c>
      <c r="BG425" s="204">
        <f>IF(N425="zákl. přenesená",J425,0)</f>
        <v>0</v>
      </c>
      <c r="BH425" s="204">
        <f>IF(N425="sníž. přenesená",J425,0)</f>
        <v>0</v>
      </c>
      <c r="BI425" s="204">
        <f>IF(N425="nulová",J425,0)</f>
        <v>0</v>
      </c>
      <c r="BJ425" s="19" t="s">
        <v>23</v>
      </c>
      <c r="BK425" s="204">
        <f>ROUND(I425*H425,2)</f>
        <v>0</v>
      </c>
      <c r="BL425" s="19" t="s">
        <v>202</v>
      </c>
      <c r="BM425" s="19" t="s">
        <v>1563</v>
      </c>
    </row>
    <row r="426" spans="2:65" s="1" customFormat="1" ht="72">
      <c r="B426" s="36"/>
      <c r="C426" s="58"/>
      <c r="D426" s="205" t="s">
        <v>225</v>
      </c>
      <c r="E426" s="58"/>
      <c r="F426" s="206" t="s">
        <v>1564</v>
      </c>
      <c r="G426" s="58"/>
      <c r="H426" s="58"/>
      <c r="I426" s="163"/>
      <c r="J426" s="58"/>
      <c r="K426" s="58"/>
      <c r="L426" s="56"/>
      <c r="M426" s="73"/>
      <c r="N426" s="37"/>
      <c r="O426" s="37"/>
      <c r="P426" s="37"/>
      <c r="Q426" s="37"/>
      <c r="R426" s="37"/>
      <c r="S426" s="37"/>
      <c r="T426" s="74"/>
      <c r="AT426" s="19" t="s">
        <v>225</v>
      </c>
      <c r="AU426" s="19" t="s">
        <v>83</v>
      </c>
    </row>
    <row r="427" spans="2:65" s="12" customFormat="1">
      <c r="B427" s="207"/>
      <c r="C427" s="208"/>
      <c r="D427" s="205" t="s">
        <v>210</v>
      </c>
      <c r="E427" s="209" t="s">
        <v>22</v>
      </c>
      <c r="F427" s="210" t="s">
        <v>1565</v>
      </c>
      <c r="G427" s="208"/>
      <c r="H427" s="211" t="s">
        <v>22</v>
      </c>
      <c r="I427" s="212"/>
      <c r="J427" s="208"/>
      <c r="K427" s="208"/>
      <c r="L427" s="213"/>
      <c r="M427" s="214"/>
      <c r="N427" s="215"/>
      <c r="O427" s="215"/>
      <c r="P427" s="215"/>
      <c r="Q427" s="215"/>
      <c r="R427" s="215"/>
      <c r="S427" s="215"/>
      <c r="T427" s="216"/>
      <c r="AT427" s="217" t="s">
        <v>210</v>
      </c>
      <c r="AU427" s="217" t="s">
        <v>83</v>
      </c>
      <c r="AV427" s="12" t="s">
        <v>23</v>
      </c>
      <c r="AW427" s="12" t="s">
        <v>38</v>
      </c>
      <c r="AX427" s="12" t="s">
        <v>75</v>
      </c>
      <c r="AY427" s="217" t="s">
        <v>195</v>
      </c>
    </row>
    <row r="428" spans="2:65" s="13" customFormat="1" ht="24">
      <c r="B428" s="218"/>
      <c r="C428" s="219"/>
      <c r="D428" s="205" t="s">
        <v>210</v>
      </c>
      <c r="E428" s="220" t="s">
        <v>22</v>
      </c>
      <c r="F428" s="221" t="s">
        <v>1566</v>
      </c>
      <c r="G428" s="219"/>
      <c r="H428" s="222">
        <v>2.5750000000000002</v>
      </c>
      <c r="I428" s="223"/>
      <c r="J428" s="219"/>
      <c r="K428" s="219"/>
      <c r="L428" s="224"/>
      <c r="M428" s="225"/>
      <c r="N428" s="226"/>
      <c r="O428" s="226"/>
      <c r="P428" s="226"/>
      <c r="Q428" s="226"/>
      <c r="R428" s="226"/>
      <c r="S428" s="226"/>
      <c r="T428" s="227"/>
      <c r="AT428" s="228" t="s">
        <v>210</v>
      </c>
      <c r="AU428" s="228" t="s">
        <v>83</v>
      </c>
      <c r="AV428" s="13" t="s">
        <v>83</v>
      </c>
      <c r="AW428" s="13" t="s">
        <v>38</v>
      </c>
      <c r="AX428" s="13" t="s">
        <v>75</v>
      </c>
      <c r="AY428" s="228" t="s">
        <v>195</v>
      </c>
    </row>
    <row r="429" spans="2:65" s="14" customFormat="1">
      <c r="B429" s="229"/>
      <c r="C429" s="230"/>
      <c r="D429" s="205" t="s">
        <v>210</v>
      </c>
      <c r="E429" s="231" t="s">
        <v>22</v>
      </c>
      <c r="F429" s="232" t="s">
        <v>215</v>
      </c>
      <c r="G429" s="230"/>
      <c r="H429" s="233">
        <v>2.5750000000000002</v>
      </c>
      <c r="I429" s="234"/>
      <c r="J429" s="230"/>
      <c r="K429" s="230"/>
      <c r="L429" s="235"/>
      <c r="M429" s="236"/>
      <c r="N429" s="237"/>
      <c r="O429" s="237"/>
      <c r="P429" s="237"/>
      <c r="Q429" s="237"/>
      <c r="R429" s="237"/>
      <c r="S429" s="237"/>
      <c r="T429" s="238"/>
      <c r="AT429" s="239" t="s">
        <v>210</v>
      </c>
      <c r="AU429" s="239" t="s">
        <v>83</v>
      </c>
      <c r="AV429" s="14" t="s">
        <v>216</v>
      </c>
      <c r="AW429" s="14" t="s">
        <v>38</v>
      </c>
      <c r="AX429" s="14" t="s">
        <v>75</v>
      </c>
      <c r="AY429" s="239" t="s">
        <v>195</v>
      </c>
    </row>
    <row r="430" spans="2:65" s="15" customFormat="1">
      <c r="B430" s="240"/>
      <c r="C430" s="241"/>
      <c r="D430" s="251" t="s">
        <v>210</v>
      </c>
      <c r="E430" s="252" t="s">
        <v>22</v>
      </c>
      <c r="F430" s="253" t="s">
        <v>217</v>
      </c>
      <c r="G430" s="241"/>
      <c r="H430" s="254">
        <v>2.5750000000000002</v>
      </c>
      <c r="I430" s="245"/>
      <c r="J430" s="241"/>
      <c r="K430" s="241"/>
      <c r="L430" s="246"/>
      <c r="M430" s="247"/>
      <c r="N430" s="248"/>
      <c r="O430" s="248"/>
      <c r="P430" s="248"/>
      <c r="Q430" s="248"/>
      <c r="R430" s="248"/>
      <c r="S430" s="248"/>
      <c r="T430" s="249"/>
      <c r="AT430" s="250" t="s">
        <v>210</v>
      </c>
      <c r="AU430" s="250" t="s">
        <v>83</v>
      </c>
      <c r="AV430" s="15" t="s">
        <v>202</v>
      </c>
      <c r="AW430" s="15" t="s">
        <v>38</v>
      </c>
      <c r="AX430" s="15" t="s">
        <v>23</v>
      </c>
      <c r="AY430" s="250" t="s">
        <v>195</v>
      </c>
    </row>
    <row r="431" spans="2:65" s="1" customFormat="1" ht="28.8" customHeight="1">
      <c r="B431" s="36"/>
      <c r="C431" s="193" t="s">
        <v>516</v>
      </c>
      <c r="D431" s="193" t="s">
        <v>198</v>
      </c>
      <c r="E431" s="194" t="s">
        <v>1567</v>
      </c>
      <c r="F431" s="195" t="s">
        <v>1568</v>
      </c>
      <c r="G431" s="196" t="s">
        <v>222</v>
      </c>
      <c r="H431" s="197">
        <v>222.14</v>
      </c>
      <c r="I431" s="198"/>
      <c r="J431" s="199">
        <f>ROUND(I431*H431,2)</f>
        <v>0</v>
      </c>
      <c r="K431" s="195" t="s">
        <v>223</v>
      </c>
      <c r="L431" s="56"/>
      <c r="M431" s="200" t="s">
        <v>22</v>
      </c>
      <c r="N431" s="201" t="s">
        <v>46</v>
      </c>
      <c r="O431" s="37"/>
      <c r="P431" s="202">
        <f>O431*H431</f>
        <v>0</v>
      </c>
      <c r="Q431" s="202">
        <v>0.25041000000000002</v>
      </c>
      <c r="R431" s="202">
        <f>Q431*H431</f>
        <v>55.6260774</v>
      </c>
      <c r="S431" s="202">
        <v>0</v>
      </c>
      <c r="T431" s="203">
        <f>S431*H431</f>
        <v>0</v>
      </c>
      <c r="AR431" s="19" t="s">
        <v>202</v>
      </c>
      <c r="AT431" s="19" t="s">
        <v>198</v>
      </c>
      <c r="AU431" s="19" t="s">
        <v>83</v>
      </c>
      <c r="AY431" s="19" t="s">
        <v>195</v>
      </c>
      <c r="BE431" s="204">
        <f>IF(N431="základní",J431,0)</f>
        <v>0</v>
      </c>
      <c r="BF431" s="204">
        <f>IF(N431="snížená",J431,0)</f>
        <v>0</v>
      </c>
      <c r="BG431" s="204">
        <f>IF(N431="zákl. přenesená",J431,0)</f>
        <v>0</v>
      </c>
      <c r="BH431" s="204">
        <f>IF(N431="sníž. přenesená",J431,0)</f>
        <v>0</v>
      </c>
      <c r="BI431" s="204">
        <f>IF(N431="nulová",J431,0)</f>
        <v>0</v>
      </c>
      <c r="BJ431" s="19" t="s">
        <v>23</v>
      </c>
      <c r="BK431" s="204">
        <f>ROUND(I431*H431,2)</f>
        <v>0</v>
      </c>
      <c r="BL431" s="19" t="s">
        <v>202</v>
      </c>
      <c r="BM431" s="19" t="s">
        <v>1569</v>
      </c>
    </row>
    <row r="432" spans="2:65" s="1" customFormat="1" ht="156">
      <c r="B432" s="36"/>
      <c r="C432" s="58"/>
      <c r="D432" s="205" t="s">
        <v>225</v>
      </c>
      <c r="E432" s="58"/>
      <c r="F432" s="206" t="s">
        <v>1570</v>
      </c>
      <c r="G432" s="58"/>
      <c r="H432" s="58"/>
      <c r="I432" s="163"/>
      <c r="J432" s="58"/>
      <c r="K432" s="58"/>
      <c r="L432" s="56"/>
      <c r="M432" s="73"/>
      <c r="N432" s="37"/>
      <c r="O432" s="37"/>
      <c r="P432" s="37"/>
      <c r="Q432" s="37"/>
      <c r="R432" s="37"/>
      <c r="S432" s="37"/>
      <c r="T432" s="74"/>
      <c r="AT432" s="19" t="s">
        <v>225</v>
      </c>
      <c r="AU432" s="19" t="s">
        <v>83</v>
      </c>
    </row>
    <row r="433" spans="2:65" s="12" customFormat="1">
      <c r="B433" s="207"/>
      <c r="C433" s="208"/>
      <c r="D433" s="205" t="s">
        <v>210</v>
      </c>
      <c r="E433" s="209" t="s">
        <v>22</v>
      </c>
      <c r="F433" s="210" t="s">
        <v>1571</v>
      </c>
      <c r="G433" s="208"/>
      <c r="H433" s="211" t="s">
        <v>22</v>
      </c>
      <c r="I433" s="212"/>
      <c r="J433" s="208"/>
      <c r="K433" s="208"/>
      <c r="L433" s="213"/>
      <c r="M433" s="214"/>
      <c r="N433" s="215"/>
      <c r="O433" s="215"/>
      <c r="P433" s="215"/>
      <c r="Q433" s="215"/>
      <c r="R433" s="215"/>
      <c r="S433" s="215"/>
      <c r="T433" s="216"/>
      <c r="AT433" s="217" t="s">
        <v>210</v>
      </c>
      <c r="AU433" s="217" t="s">
        <v>83</v>
      </c>
      <c r="AV433" s="12" t="s">
        <v>23</v>
      </c>
      <c r="AW433" s="12" t="s">
        <v>38</v>
      </c>
      <c r="AX433" s="12" t="s">
        <v>75</v>
      </c>
      <c r="AY433" s="217" t="s">
        <v>195</v>
      </c>
    </row>
    <row r="434" spans="2:65" s="13" customFormat="1" ht="24">
      <c r="B434" s="218"/>
      <c r="C434" s="219"/>
      <c r="D434" s="205" t="s">
        <v>210</v>
      </c>
      <c r="E434" s="220" t="s">
        <v>22</v>
      </c>
      <c r="F434" s="221" t="s">
        <v>1572</v>
      </c>
      <c r="G434" s="219"/>
      <c r="H434" s="222">
        <v>125.749</v>
      </c>
      <c r="I434" s="223"/>
      <c r="J434" s="219"/>
      <c r="K434" s="219"/>
      <c r="L434" s="224"/>
      <c r="M434" s="225"/>
      <c r="N434" s="226"/>
      <c r="O434" s="226"/>
      <c r="P434" s="226"/>
      <c r="Q434" s="226"/>
      <c r="R434" s="226"/>
      <c r="S434" s="226"/>
      <c r="T434" s="227"/>
      <c r="AT434" s="228" t="s">
        <v>210</v>
      </c>
      <c r="AU434" s="228" t="s">
        <v>83</v>
      </c>
      <c r="AV434" s="13" t="s">
        <v>83</v>
      </c>
      <c r="AW434" s="13" t="s">
        <v>38</v>
      </c>
      <c r="AX434" s="13" t="s">
        <v>75</v>
      </c>
      <c r="AY434" s="228" t="s">
        <v>195</v>
      </c>
    </row>
    <row r="435" spans="2:65" s="13" customFormat="1">
      <c r="B435" s="218"/>
      <c r="C435" s="219"/>
      <c r="D435" s="205" t="s">
        <v>210</v>
      </c>
      <c r="E435" s="220" t="s">
        <v>22</v>
      </c>
      <c r="F435" s="221" t="s">
        <v>1573</v>
      </c>
      <c r="G435" s="219"/>
      <c r="H435" s="222">
        <v>11.5</v>
      </c>
      <c r="I435" s="223"/>
      <c r="J435" s="219"/>
      <c r="K435" s="219"/>
      <c r="L435" s="224"/>
      <c r="M435" s="225"/>
      <c r="N435" s="226"/>
      <c r="O435" s="226"/>
      <c r="P435" s="226"/>
      <c r="Q435" s="226"/>
      <c r="R435" s="226"/>
      <c r="S435" s="226"/>
      <c r="T435" s="227"/>
      <c r="AT435" s="228" t="s">
        <v>210</v>
      </c>
      <c r="AU435" s="228" t="s">
        <v>83</v>
      </c>
      <c r="AV435" s="13" t="s">
        <v>83</v>
      </c>
      <c r="AW435" s="13" t="s">
        <v>38</v>
      </c>
      <c r="AX435" s="13" t="s">
        <v>75</v>
      </c>
      <c r="AY435" s="228" t="s">
        <v>195</v>
      </c>
    </row>
    <row r="436" spans="2:65" s="13" customFormat="1">
      <c r="B436" s="218"/>
      <c r="C436" s="219"/>
      <c r="D436" s="205" t="s">
        <v>210</v>
      </c>
      <c r="E436" s="220" t="s">
        <v>22</v>
      </c>
      <c r="F436" s="221" t="s">
        <v>1574</v>
      </c>
      <c r="G436" s="219"/>
      <c r="H436" s="222">
        <v>52.08</v>
      </c>
      <c r="I436" s="223"/>
      <c r="J436" s="219"/>
      <c r="K436" s="219"/>
      <c r="L436" s="224"/>
      <c r="M436" s="225"/>
      <c r="N436" s="226"/>
      <c r="O436" s="226"/>
      <c r="P436" s="226"/>
      <c r="Q436" s="226"/>
      <c r="R436" s="226"/>
      <c r="S436" s="226"/>
      <c r="T436" s="227"/>
      <c r="AT436" s="228" t="s">
        <v>210</v>
      </c>
      <c r="AU436" s="228" t="s">
        <v>83</v>
      </c>
      <c r="AV436" s="13" t="s">
        <v>83</v>
      </c>
      <c r="AW436" s="13" t="s">
        <v>38</v>
      </c>
      <c r="AX436" s="13" t="s">
        <v>75</v>
      </c>
      <c r="AY436" s="228" t="s">
        <v>195</v>
      </c>
    </row>
    <row r="437" spans="2:65" s="13" customFormat="1">
      <c r="B437" s="218"/>
      <c r="C437" s="219"/>
      <c r="D437" s="205" t="s">
        <v>210</v>
      </c>
      <c r="E437" s="220" t="s">
        <v>22</v>
      </c>
      <c r="F437" s="221" t="s">
        <v>1575</v>
      </c>
      <c r="G437" s="219"/>
      <c r="H437" s="222">
        <v>14.35</v>
      </c>
      <c r="I437" s="223"/>
      <c r="J437" s="219"/>
      <c r="K437" s="219"/>
      <c r="L437" s="224"/>
      <c r="M437" s="225"/>
      <c r="N437" s="226"/>
      <c r="O437" s="226"/>
      <c r="P437" s="226"/>
      <c r="Q437" s="226"/>
      <c r="R437" s="226"/>
      <c r="S437" s="226"/>
      <c r="T437" s="227"/>
      <c r="AT437" s="228" t="s">
        <v>210</v>
      </c>
      <c r="AU437" s="228" t="s">
        <v>83</v>
      </c>
      <c r="AV437" s="13" t="s">
        <v>83</v>
      </c>
      <c r="AW437" s="13" t="s">
        <v>38</v>
      </c>
      <c r="AX437" s="13" t="s">
        <v>75</v>
      </c>
      <c r="AY437" s="228" t="s">
        <v>195</v>
      </c>
    </row>
    <row r="438" spans="2:65" s="13" customFormat="1">
      <c r="B438" s="218"/>
      <c r="C438" s="219"/>
      <c r="D438" s="205" t="s">
        <v>210</v>
      </c>
      <c r="E438" s="220" t="s">
        <v>22</v>
      </c>
      <c r="F438" s="221" t="s">
        <v>1576</v>
      </c>
      <c r="G438" s="219"/>
      <c r="H438" s="222">
        <v>13.936</v>
      </c>
      <c r="I438" s="223"/>
      <c r="J438" s="219"/>
      <c r="K438" s="219"/>
      <c r="L438" s="224"/>
      <c r="M438" s="225"/>
      <c r="N438" s="226"/>
      <c r="O438" s="226"/>
      <c r="P438" s="226"/>
      <c r="Q438" s="226"/>
      <c r="R438" s="226"/>
      <c r="S438" s="226"/>
      <c r="T438" s="227"/>
      <c r="AT438" s="228" t="s">
        <v>210</v>
      </c>
      <c r="AU438" s="228" t="s">
        <v>83</v>
      </c>
      <c r="AV438" s="13" t="s">
        <v>83</v>
      </c>
      <c r="AW438" s="13" t="s">
        <v>38</v>
      </c>
      <c r="AX438" s="13" t="s">
        <v>75</v>
      </c>
      <c r="AY438" s="228" t="s">
        <v>195</v>
      </c>
    </row>
    <row r="439" spans="2:65" s="13" customFormat="1">
      <c r="B439" s="218"/>
      <c r="C439" s="219"/>
      <c r="D439" s="205" t="s">
        <v>210</v>
      </c>
      <c r="E439" s="220" t="s">
        <v>22</v>
      </c>
      <c r="F439" s="221" t="s">
        <v>1577</v>
      </c>
      <c r="G439" s="219"/>
      <c r="H439" s="222">
        <v>4.5250000000000004</v>
      </c>
      <c r="I439" s="223"/>
      <c r="J439" s="219"/>
      <c r="K439" s="219"/>
      <c r="L439" s="224"/>
      <c r="M439" s="225"/>
      <c r="N439" s="226"/>
      <c r="O439" s="226"/>
      <c r="P439" s="226"/>
      <c r="Q439" s="226"/>
      <c r="R439" s="226"/>
      <c r="S439" s="226"/>
      <c r="T439" s="227"/>
      <c r="AT439" s="228" t="s">
        <v>210</v>
      </c>
      <c r="AU439" s="228" t="s">
        <v>83</v>
      </c>
      <c r="AV439" s="13" t="s">
        <v>83</v>
      </c>
      <c r="AW439" s="13" t="s">
        <v>38</v>
      </c>
      <c r="AX439" s="13" t="s">
        <v>75</v>
      </c>
      <c r="AY439" s="228" t="s">
        <v>195</v>
      </c>
    </row>
    <row r="440" spans="2:65" s="14" customFormat="1">
      <c r="B440" s="229"/>
      <c r="C440" s="230"/>
      <c r="D440" s="205" t="s">
        <v>210</v>
      </c>
      <c r="E440" s="231" t="s">
        <v>22</v>
      </c>
      <c r="F440" s="232" t="s">
        <v>215</v>
      </c>
      <c r="G440" s="230"/>
      <c r="H440" s="233">
        <v>222.14</v>
      </c>
      <c r="I440" s="234"/>
      <c r="J440" s="230"/>
      <c r="K440" s="230"/>
      <c r="L440" s="235"/>
      <c r="M440" s="236"/>
      <c r="N440" s="237"/>
      <c r="O440" s="237"/>
      <c r="P440" s="237"/>
      <c r="Q440" s="237"/>
      <c r="R440" s="237"/>
      <c r="S440" s="237"/>
      <c r="T440" s="238"/>
      <c r="AT440" s="239" t="s">
        <v>210</v>
      </c>
      <c r="AU440" s="239" t="s">
        <v>83</v>
      </c>
      <c r="AV440" s="14" t="s">
        <v>216</v>
      </c>
      <c r="AW440" s="14" t="s">
        <v>38</v>
      </c>
      <c r="AX440" s="14" t="s">
        <v>75</v>
      </c>
      <c r="AY440" s="239" t="s">
        <v>195</v>
      </c>
    </row>
    <row r="441" spans="2:65" s="15" customFormat="1">
      <c r="B441" s="240"/>
      <c r="C441" s="241"/>
      <c r="D441" s="251" t="s">
        <v>210</v>
      </c>
      <c r="E441" s="252" t="s">
        <v>22</v>
      </c>
      <c r="F441" s="253" t="s">
        <v>217</v>
      </c>
      <c r="G441" s="241"/>
      <c r="H441" s="254">
        <v>222.14</v>
      </c>
      <c r="I441" s="245"/>
      <c r="J441" s="241"/>
      <c r="K441" s="241"/>
      <c r="L441" s="246"/>
      <c r="M441" s="247"/>
      <c r="N441" s="248"/>
      <c r="O441" s="248"/>
      <c r="P441" s="248"/>
      <c r="Q441" s="248"/>
      <c r="R441" s="248"/>
      <c r="S441" s="248"/>
      <c r="T441" s="249"/>
      <c r="AT441" s="250" t="s">
        <v>210</v>
      </c>
      <c r="AU441" s="250" t="s">
        <v>83</v>
      </c>
      <c r="AV441" s="15" t="s">
        <v>202</v>
      </c>
      <c r="AW441" s="15" t="s">
        <v>38</v>
      </c>
      <c r="AX441" s="15" t="s">
        <v>23</v>
      </c>
      <c r="AY441" s="250" t="s">
        <v>195</v>
      </c>
    </row>
    <row r="442" spans="2:65" s="1" customFormat="1" ht="28.8" customHeight="1">
      <c r="B442" s="36"/>
      <c r="C442" s="193" t="s">
        <v>523</v>
      </c>
      <c r="D442" s="193" t="s">
        <v>198</v>
      </c>
      <c r="E442" s="194" t="s">
        <v>1578</v>
      </c>
      <c r="F442" s="195" t="s">
        <v>1579</v>
      </c>
      <c r="G442" s="196" t="s">
        <v>222</v>
      </c>
      <c r="H442" s="197">
        <v>911.95100000000002</v>
      </c>
      <c r="I442" s="198"/>
      <c r="J442" s="199">
        <f>ROUND(I442*H442,2)</f>
        <v>0</v>
      </c>
      <c r="K442" s="195" t="s">
        <v>22</v>
      </c>
      <c r="L442" s="56"/>
      <c r="M442" s="200" t="s">
        <v>22</v>
      </c>
      <c r="N442" s="201" t="s">
        <v>46</v>
      </c>
      <c r="O442" s="37"/>
      <c r="P442" s="202">
        <f>O442*H442</f>
        <v>0</v>
      </c>
      <c r="Q442" s="202">
        <v>0.30381000000000002</v>
      </c>
      <c r="R442" s="202">
        <f>Q442*H442</f>
        <v>277.05983331000004</v>
      </c>
      <c r="S442" s="202">
        <v>0</v>
      </c>
      <c r="T442" s="203">
        <f>S442*H442</f>
        <v>0</v>
      </c>
      <c r="AR442" s="19" t="s">
        <v>202</v>
      </c>
      <c r="AT442" s="19" t="s">
        <v>198</v>
      </c>
      <c r="AU442" s="19" t="s">
        <v>83</v>
      </c>
      <c r="AY442" s="19" t="s">
        <v>195</v>
      </c>
      <c r="BE442" s="204">
        <f>IF(N442="základní",J442,0)</f>
        <v>0</v>
      </c>
      <c r="BF442" s="204">
        <f>IF(N442="snížená",J442,0)</f>
        <v>0</v>
      </c>
      <c r="BG442" s="204">
        <f>IF(N442="zákl. přenesená",J442,0)</f>
        <v>0</v>
      </c>
      <c r="BH442" s="204">
        <f>IF(N442="sníž. přenesená",J442,0)</f>
        <v>0</v>
      </c>
      <c r="BI442" s="204">
        <f>IF(N442="nulová",J442,0)</f>
        <v>0</v>
      </c>
      <c r="BJ442" s="19" t="s">
        <v>23</v>
      </c>
      <c r="BK442" s="204">
        <f>ROUND(I442*H442,2)</f>
        <v>0</v>
      </c>
      <c r="BL442" s="19" t="s">
        <v>202</v>
      </c>
      <c r="BM442" s="19" t="s">
        <v>1580</v>
      </c>
    </row>
    <row r="443" spans="2:65" s="12" customFormat="1">
      <c r="B443" s="207"/>
      <c r="C443" s="208"/>
      <c r="D443" s="205" t="s">
        <v>210</v>
      </c>
      <c r="E443" s="209" t="s">
        <v>22</v>
      </c>
      <c r="F443" s="210" t="s">
        <v>1571</v>
      </c>
      <c r="G443" s="208"/>
      <c r="H443" s="211" t="s">
        <v>22</v>
      </c>
      <c r="I443" s="212"/>
      <c r="J443" s="208"/>
      <c r="K443" s="208"/>
      <c r="L443" s="213"/>
      <c r="M443" s="214"/>
      <c r="N443" s="215"/>
      <c r="O443" s="215"/>
      <c r="P443" s="215"/>
      <c r="Q443" s="215"/>
      <c r="R443" s="215"/>
      <c r="S443" s="215"/>
      <c r="T443" s="216"/>
      <c r="AT443" s="217" t="s">
        <v>210</v>
      </c>
      <c r="AU443" s="217" t="s">
        <v>83</v>
      </c>
      <c r="AV443" s="12" t="s">
        <v>23</v>
      </c>
      <c r="AW443" s="12" t="s">
        <v>38</v>
      </c>
      <c r="AX443" s="12" t="s">
        <v>75</v>
      </c>
      <c r="AY443" s="217" t="s">
        <v>195</v>
      </c>
    </row>
    <row r="444" spans="2:65" s="13" customFormat="1">
      <c r="B444" s="218"/>
      <c r="C444" s="219"/>
      <c r="D444" s="205" t="s">
        <v>210</v>
      </c>
      <c r="E444" s="220" t="s">
        <v>22</v>
      </c>
      <c r="F444" s="221" t="s">
        <v>1581</v>
      </c>
      <c r="G444" s="219"/>
      <c r="H444" s="222">
        <v>9.3109999999999999</v>
      </c>
      <c r="I444" s="223"/>
      <c r="J444" s="219"/>
      <c r="K444" s="219"/>
      <c r="L444" s="224"/>
      <c r="M444" s="225"/>
      <c r="N444" s="226"/>
      <c r="O444" s="226"/>
      <c r="P444" s="226"/>
      <c r="Q444" s="226"/>
      <c r="R444" s="226"/>
      <c r="S444" s="226"/>
      <c r="T444" s="227"/>
      <c r="AT444" s="228" t="s">
        <v>210</v>
      </c>
      <c r="AU444" s="228" t="s">
        <v>83</v>
      </c>
      <c r="AV444" s="13" t="s">
        <v>83</v>
      </c>
      <c r="AW444" s="13" t="s">
        <v>38</v>
      </c>
      <c r="AX444" s="13" t="s">
        <v>75</v>
      </c>
      <c r="AY444" s="228" t="s">
        <v>195</v>
      </c>
    </row>
    <row r="445" spans="2:65" s="13" customFormat="1" ht="36">
      <c r="B445" s="218"/>
      <c r="C445" s="219"/>
      <c r="D445" s="205" t="s">
        <v>210</v>
      </c>
      <c r="E445" s="220" t="s">
        <v>22</v>
      </c>
      <c r="F445" s="221" t="s">
        <v>1582</v>
      </c>
      <c r="G445" s="219"/>
      <c r="H445" s="222">
        <v>209.58099999999999</v>
      </c>
      <c r="I445" s="223"/>
      <c r="J445" s="219"/>
      <c r="K445" s="219"/>
      <c r="L445" s="224"/>
      <c r="M445" s="225"/>
      <c r="N445" s="226"/>
      <c r="O445" s="226"/>
      <c r="P445" s="226"/>
      <c r="Q445" s="226"/>
      <c r="R445" s="226"/>
      <c r="S445" s="226"/>
      <c r="T445" s="227"/>
      <c r="AT445" s="228" t="s">
        <v>210</v>
      </c>
      <c r="AU445" s="228" t="s">
        <v>83</v>
      </c>
      <c r="AV445" s="13" t="s">
        <v>83</v>
      </c>
      <c r="AW445" s="13" t="s">
        <v>38</v>
      </c>
      <c r="AX445" s="13" t="s">
        <v>75</v>
      </c>
      <c r="AY445" s="228" t="s">
        <v>195</v>
      </c>
    </row>
    <row r="446" spans="2:65" s="13" customFormat="1">
      <c r="B446" s="218"/>
      <c r="C446" s="219"/>
      <c r="D446" s="205" t="s">
        <v>210</v>
      </c>
      <c r="E446" s="220" t="s">
        <v>22</v>
      </c>
      <c r="F446" s="221" t="s">
        <v>1583</v>
      </c>
      <c r="G446" s="219"/>
      <c r="H446" s="222">
        <v>291.2</v>
      </c>
      <c r="I446" s="223"/>
      <c r="J446" s="219"/>
      <c r="K446" s="219"/>
      <c r="L446" s="224"/>
      <c r="M446" s="225"/>
      <c r="N446" s="226"/>
      <c r="O446" s="226"/>
      <c r="P446" s="226"/>
      <c r="Q446" s="226"/>
      <c r="R446" s="226"/>
      <c r="S446" s="226"/>
      <c r="T446" s="227"/>
      <c r="AT446" s="228" t="s">
        <v>210</v>
      </c>
      <c r="AU446" s="228" t="s">
        <v>83</v>
      </c>
      <c r="AV446" s="13" t="s">
        <v>83</v>
      </c>
      <c r="AW446" s="13" t="s">
        <v>38</v>
      </c>
      <c r="AX446" s="13" t="s">
        <v>75</v>
      </c>
      <c r="AY446" s="228" t="s">
        <v>195</v>
      </c>
    </row>
    <row r="447" spans="2:65" s="13" customFormat="1" ht="24">
      <c r="B447" s="218"/>
      <c r="C447" s="219"/>
      <c r="D447" s="205" t="s">
        <v>210</v>
      </c>
      <c r="E447" s="220" t="s">
        <v>22</v>
      </c>
      <c r="F447" s="221" t="s">
        <v>1584</v>
      </c>
      <c r="G447" s="219"/>
      <c r="H447" s="222">
        <v>196.92699999999999</v>
      </c>
      <c r="I447" s="223"/>
      <c r="J447" s="219"/>
      <c r="K447" s="219"/>
      <c r="L447" s="224"/>
      <c r="M447" s="225"/>
      <c r="N447" s="226"/>
      <c r="O447" s="226"/>
      <c r="P447" s="226"/>
      <c r="Q447" s="226"/>
      <c r="R447" s="226"/>
      <c r="S447" s="226"/>
      <c r="T447" s="227"/>
      <c r="AT447" s="228" t="s">
        <v>210</v>
      </c>
      <c r="AU447" s="228" t="s">
        <v>83</v>
      </c>
      <c r="AV447" s="13" t="s">
        <v>83</v>
      </c>
      <c r="AW447" s="13" t="s">
        <v>38</v>
      </c>
      <c r="AX447" s="13" t="s">
        <v>75</v>
      </c>
      <c r="AY447" s="228" t="s">
        <v>195</v>
      </c>
    </row>
    <row r="448" spans="2:65" s="13" customFormat="1">
      <c r="B448" s="218"/>
      <c r="C448" s="219"/>
      <c r="D448" s="205" t="s">
        <v>210</v>
      </c>
      <c r="E448" s="220" t="s">
        <v>22</v>
      </c>
      <c r="F448" s="221" t="s">
        <v>1585</v>
      </c>
      <c r="G448" s="219"/>
      <c r="H448" s="222">
        <v>204.93199999999999</v>
      </c>
      <c r="I448" s="223"/>
      <c r="J448" s="219"/>
      <c r="K448" s="219"/>
      <c r="L448" s="224"/>
      <c r="M448" s="225"/>
      <c r="N448" s="226"/>
      <c r="O448" s="226"/>
      <c r="P448" s="226"/>
      <c r="Q448" s="226"/>
      <c r="R448" s="226"/>
      <c r="S448" s="226"/>
      <c r="T448" s="227"/>
      <c r="AT448" s="228" t="s">
        <v>210</v>
      </c>
      <c r="AU448" s="228" t="s">
        <v>83</v>
      </c>
      <c r="AV448" s="13" t="s">
        <v>83</v>
      </c>
      <c r="AW448" s="13" t="s">
        <v>38</v>
      </c>
      <c r="AX448" s="13" t="s">
        <v>75</v>
      </c>
      <c r="AY448" s="228" t="s">
        <v>195</v>
      </c>
    </row>
    <row r="449" spans="2:65" s="14" customFormat="1">
      <c r="B449" s="229"/>
      <c r="C449" s="230"/>
      <c r="D449" s="205" t="s">
        <v>210</v>
      </c>
      <c r="E449" s="231" t="s">
        <v>22</v>
      </c>
      <c r="F449" s="232" t="s">
        <v>215</v>
      </c>
      <c r="G449" s="230"/>
      <c r="H449" s="233">
        <v>911.95100000000002</v>
      </c>
      <c r="I449" s="234"/>
      <c r="J449" s="230"/>
      <c r="K449" s="230"/>
      <c r="L449" s="235"/>
      <c r="M449" s="236"/>
      <c r="N449" s="237"/>
      <c r="O449" s="237"/>
      <c r="P449" s="237"/>
      <c r="Q449" s="237"/>
      <c r="R449" s="237"/>
      <c r="S449" s="237"/>
      <c r="T449" s="238"/>
      <c r="AT449" s="239" t="s">
        <v>210</v>
      </c>
      <c r="AU449" s="239" t="s">
        <v>83</v>
      </c>
      <c r="AV449" s="14" t="s">
        <v>216</v>
      </c>
      <c r="AW449" s="14" t="s">
        <v>38</v>
      </c>
      <c r="AX449" s="14" t="s">
        <v>75</v>
      </c>
      <c r="AY449" s="239" t="s">
        <v>195</v>
      </c>
    </row>
    <row r="450" spans="2:65" s="15" customFormat="1">
      <c r="B450" s="240"/>
      <c r="C450" s="241"/>
      <c r="D450" s="251" t="s">
        <v>210</v>
      </c>
      <c r="E450" s="252" t="s">
        <v>22</v>
      </c>
      <c r="F450" s="253" t="s">
        <v>217</v>
      </c>
      <c r="G450" s="241"/>
      <c r="H450" s="254">
        <v>911.95100000000002</v>
      </c>
      <c r="I450" s="245"/>
      <c r="J450" s="241"/>
      <c r="K450" s="241"/>
      <c r="L450" s="246"/>
      <c r="M450" s="247"/>
      <c r="N450" s="248"/>
      <c r="O450" s="248"/>
      <c r="P450" s="248"/>
      <c r="Q450" s="248"/>
      <c r="R450" s="248"/>
      <c r="S450" s="248"/>
      <c r="T450" s="249"/>
      <c r="AT450" s="250" t="s">
        <v>210</v>
      </c>
      <c r="AU450" s="250" t="s">
        <v>83</v>
      </c>
      <c r="AV450" s="15" t="s">
        <v>202</v>
      </c>
      <c r="AW450" s="15" t="s">
        <v>38</v>
      </c>
      <c r="AX450" s="15" t="s">
        <v>23</v>
      </c>
      <c r="AY450" s="250" t="s">
        <v>195</v>
      </c>
    </row>
    <row r="451" spans="2:65" s="1" customFormat="1" ht="20.399999999999999" customHeight="1">
      <c r="B451" s="36"/>
      <c r="C451" s="193" t="s">
        <v>528</v>
      </c>
      <c r="D451" s="193" t="s">
        <v>198</v>
      </c>
      <c r="E451" s="194" t="s">
        <v>1586</v>
      </c>
      <c r="F451" s="195" t="s">
        <v>1587</v>
      </c>
      <c r="G451" s="196" t="s">
        <v>201</v>
      </c>
      <c r="H451" s="197">
        <v>3</v>
      </c>
      <c r="I451" s="198"/>
      <c r="J451" s="199">
        <f>ROUND(I451*H451,2)</f>
        <v>0</v>
      </c>
      <c r="K451" s="195" t="s">
        <v>22</v>
      </c>
      <c r="L451" s="56"/>
      <c r="M451" s="200" t="s">
        <v>22</v>
      </c>
      <c r="N451" s="201" t="s">
        <v>46</v>
      </c>
      <c r="O451" s="37"/>
      <c r="P451" s="202">
        <f>O451*H451</f>
        <v>0</v>
      </c>
      <c r="Q451" s="202">
        <v>7.4289999999999995E-2</v>
      </c>
      <c r="R451" s="202">
        <f>Q451*H451</f>
        <v>0.22286999999999998</v>
      </c>
      <c r="S451" s="202">
        <v>0</v>
      </c>
      <c r="T451" s="203">
        <f>S451*H451</f>
        <v>0</v>
      </c>
      <c r="AR451" s="19" t="s">
        <v>202</v>
      </c>
      <c r="AT451" s="19" t="s">
        <v>198</v>
      </c>
      <c r="AU451" s="19" t="s">
        <v>83</v>
      </c>
      <c r="AY451" s="19" t="s">
        <v>195</v>
      </c>
      <c r="BE451" s="204">
        <f>IF(N451="základní",J451,0)</f>
        <v>0</v>
      </c>
      <c r="BF451" s="204">
        <f>IF(N451="snížená",J451,0)</f>
        <v>0</v>
      </c>
      <c r="BG451" s="204">
        <f>IF(N451="zákl. přenesená",J451,0)</f>
        <v>0</v>
      </c>
      <c r="BH451" s="204">
        <f>IF(N451="sníž. přenesená",J451,0)</f>
        <v>0</v>
      </c>
      <c r="BI451" s="204">
        <f>IF(N451="nulová",J451,0)</f>
        <v>0</v>
      </c>
      <c r="BJ451" s="19" t="s">
        <v>23</v>
      </c>
      <c r="BK451" s="204">
        <f>ROUND(I451*H451,2)</f>
        <v>0</v>
      </c>
      <c r="BL451" s="19" t="s">
        <v>202</v>
      </c>
      <c r="BM451" s="19" t="s">
        <v>1588</v>
      </c>
    </row>
    <row r="452" spans="2:65" s="12" customFormat="1">
      <c r="B452" s="207"/>
      <c r="C452" s="208"/>
      <c r="D452" s="205" t="s">
        <v>210</v>
      </c>
      <c r="E452" s="209" t="s">
        <v>22</v>
      </c>
      <c r="F452" s="210" t="s">
        <v>1589</v>
      </c>
      <c r="G452" s="208"/>
      <c r="H452" s="211" t="s">
        <v>22</v>
      </c>
      <c r="I452" s="212"/>
      <c r="J452" s="208"/>
      <c r="K452" s="208"/>
      <c r="L452" s="213"/>
      <c r="M452" s="214"/>
      <c r="N452" s="215"/>
      <c r="O452" s="215"/>
      <c r="P452" s="215"/>
      <c r="Q452" s="215"/>
      <c r="R452" s="215"/>
      <c r="S452" s="215"/>
      <c r="T452" s="216"/>
      <c r="AT452" s="217" t="s">
        <v>210</v>
      </c>
      <c r="AU452" s="217" t="s">
        <v>83</v>
      </c>
      <c r="AV452" s="12" t="s">
        <v>23</v>
      </c>
      <c r="AW452" s="12" t="s">
        <v>38</v>
      </c>
      <c r="AX452" s="12" t="s">
        <v>75</v>
      </c>
      <c r="AY452" s="217" t="s">
        <v>195</v>
      </c>
    </row>
    <row r="453" spans="2:65" s="13" customFormat="1">
      <c r="B453" s="218"/>
      <c r="C453" s="219"/>
      <c r="D453" s="205" t="s">
        <v>210</v>
      </c>
      <c r="E453" s="220" t="s">
        <v>22</v>
      </c>
      <c r="F453" s="221" t="s">
        <v>1590</v>
      </c>
      <c r="G453" s="219"/>
      <c r="H453" s="222">
        <v>3</v>
      </c>
      <c r="I453" s="223"/>
      <c r="J453" s="219"/>
      <c r="K453" s="219"/>
      <c r="L453" s="224"/>
      <c r="M453" s="225"/>
      <c r="N453" s="226"/>
      <c r="O453" s="226"/>
      <c r="P453" s="226"/>
      <c r="Q453" s="226"/>
      <c r="R453" s="226"/>
      <c r="S453" s="226"/>
      <c r="T453" s="227"/>
      <c r="AT453" s="228" t="s">
        <v>210</v>
      </c>
      <c r="AU453" s="228" t="s">
        <v>83</v>
      </c>
      <c r="AV453" s="13" t="s">
        <v>83</v>
      </c>
      <c r="AW453" s="13" t="s">
        <v>38</v>
      </c>
      <c r="AX453" s="13" t="s">
        <v>75</v>
      </c>
      <c r="AY453" s="228" t="s">
        <v>195</v>
      </c>
    </row>
    <row r="454" spans="2:65" s="14" customFormat="1">
      <c r="B454" s="229"/>
      <c r="C454" s="230"/>
      <c r="D454" s="205" t="s">
        <v>210</v>
      </c>
      <c r="E454" s="231" t="s">
        <v>22</v>
      </c>
      <c r="F454" s="232" t="s">
        <v>215</v>
      </c>
      <c r="G454" s="230"/>
      <c r="H454" s="233">
        <v>3</v>
      </c>
      <c r="I454" s="234"/>
      <c r="J454" s="230"/>
      <c r="K454" s="230"/>
      <c r="L454" s="235"/>
      <c r="M454" s="236"/>
      <c r="N454" s="237"/>
      <c r="O454" s="237"/>
      <c r="P454" s="237"/>
      <c r="Q454" s="237"/>
      <c r="R454" s="237"/>
      <c r="S454" s="237"/>
      <c r="T454" s="238"/>
      <c r="AT454" s="239" t="s">
        <v>210</v>
      </c>
      <c r="AU454" s="239" t="s">
        <v>83</v>
      </c>
      <c r="AV454" s="14" t="s">
        <v>216</v>
      </c>
      <c r="AW454" s="14" t="s">
        <v>38</v>
      </c>
      <c r="AX454" s="14" t="s">
        <v>75</v>
      </c>
      <c r="AY454" s="239" t="s">
        <v>195</v>
      </c>
    </row>
    <row r="455" spans="2:65" s="15" customFormat="1">
      <c r="B455" s="240"/>
      <c r="C455" s="241"/>
      <c r="D455" s="251" t="s">
        <v>210</v>
      </c>
      <c r="E455" s="252" t="s">
        <v>22</v>
      </c>
      <c r="F455" s="253" t="s">
        <v>217</v>
      </c>
      <c r="G455" s="241"/>
      <c r="H455" s="254">
        <v>3</v>
      </c>
      <c r="I455" s="245"/>
      <c r="J455" s="241"/>
      <c r="K455" s="241"/>
      <c r="L455" s="246"/>
      <c r="M455" s="247"/>
      <c r="N455" s="248"/>
      <c r="O455" s="248"/>
      <c r="P455" s="248"/>
      <c r="Q455" s="248"/>
      <c r="R455" s="248"/>
      <c r="S455" s="248"/>
      <c r="T455" s="249"/>
      <c r="AT455" s="250" t="s">
        <v>210</v>
      </c>
      <c r="AU455" s="250" t="s">
        <v>83</v>
      </c>
      <c r="AV455" s="15" t="s">
        <v>202</v>
      </c>
      <c r="AW455" s="15" t="s">
        <v>38</v>
      </c>
      <c r="AX455" s="15" t="s">
        <v>23</v>
      </c>
      <c r="AY455" s="250" t="s">
        <v>195</v>
      </c>
    </row>
    <row r="456" spans="2:65" s="1" customFormat="1" ht="20.399999999999999" customHeight="1">
      <c r="B456" s="36"/>
      <c r="C456" s="193" t="s">
        <v>534</v>
      </c>
      <c r="D456" s="193" t="s">
        <v>198</v>
      </c>
      <c r="E456" s="194" t="s">
        <v>1591</v>
      </c>
      <c r="F456" s="195" t="s">
        <v>1592</v>
      </c>
      <c r="G456" s="196" t="s">
        <v>201</v>
      </c>
      <c r="H456" s="197">
        <v>4</v>
      </c>
      <c r="I456" s="198"/>
      <c r="J456" s="199">
        <f>ROUND(I456*H456,2)</f>
        <v>0</v>
      </c>
      <c r="K456" s="195" t="s">
        <v>22</v>
      </c>
      <c r="L456" s="56"/>
      <c r="M456" s="200" t="s">
        <v>22</v>
      </c>
      <c r="N456" s="201" t="s">
        <v>46</v>
      </c>
      <c r="O456" s="37"/>
      <c r="P456" s="202">
        <f>O456*H456</f>
        <v>0</v>
      </c>
      <c r="Q456" s="202">
        <v>8.3470000000000003E-2</v>
      </c>
      <c r="R456" s="202">
        <f>Q456*H456</f>
        <v>0.33388000000000001</v>
      </c>
      <c r="S456" s="202">
        <v>0</v>
      </c>
      <c r="T456" s="203">
        <f>S456*H456</f>
        <v>0</v>
      </c>
      <c r="AR456" s="19" t="s">
        <v>202</v>
      </c>
      <c r="AT456" s="19" t="s">
        <v>198</v>
      </c>
      <c r="AU456" s="19" t="s">
        <v>83</v>
      </c>
      <c r="AY456" s="19" t="s">
        <v>195</v>
      </c>
      <c r="BE456" s="204">
        <f>IF(N456="základní",J456,0)</f>
        <v>0</v>
      </c>
      <c r="BF456" s="204">
        <f>IF(N456="snížená",J456,0)</f>
        <v>0</v>
      </c>
      <c r="BG456" s="204">
        <f>IF(N456="zákl. přenesená",J456,0)</f>
        <v>0</v>
      </c>
      <c r="BH456" s="204">
        <f>IF(N456="sníž. přenesená",J456,0)</f>
        <v>0</v>
      </c>
      <c r="BI456" s="204">
        <f>IF(N456="nulová",J456,0)</f>
        <v>0</v>
      </c>
      <c r="BJ456" s="19" t="s">
        <v>23</v>
      </c>
      <c r="BK456" s="204">
        <f>ROUND(I456*H456,2)</f>
        <v>0</v>
      </c>
      <c r="BL456" s="19" t="s">
        <v>202</v>
      </c>
      <c r="BM456" s="19" t="s">
        <v>1593</v>
      </c>
    </row>
    <row r="457" spans="2:65" s="12" customFormat="1">
      <c r="B457" s="207"/>
      <c r="C457" s="208"/>
      <c r="D457" s="205" t="s">
        <v>210</v>
      </c>
      <c r="E457" s="209" t="s">
        <v>22</v>
      </c>
      <c r="F457" s="210" t="s">
        <v>1589</v>
      </c>
      <c r="G457" s="208"/>
      <c r="H457" s="211" t="s">
        <v>22</v>
      </c>
      <c r="I457" s="212"/>
      <c r="J457" s="208"/>
      <c r="K457" s="208"/>
      <c r="L457" s="213"/>
      <c r="M457" s="214"/>
      <c r="N457" s="215"/>
      <c r="O457" s="215"/>
      <c r="P457" s="215"/>
      <c r="Q457" s="215"/>
      <c r="R457" s="215"/>
      <c r="S457" s="215"/>
      <c r="T457" s="216"/>
      <c r="AT457" s="217" t="s">
        <v>210</v>
      </c>
      <c r="AU457" s="217" t="s">
        <v>83</v>
      </c>
      <c r="AV457" s="12" t="s">
        <v>23</v>
      </c>
      <c r="AW457" s="12" t="s">
        <v>38</v>
      </c>
      <c r="AX457" s="12" t="s">
        <v>75</v>
      </c>
      <c r="AY457" s="217" t="s">
        <v>195</v>
      </c>
    </row>
    <row r="458" spans="2:65" s="13" customFormat="1">
      <c r="B458" s="218"/>
      <c r="C458" s="219"/>
      <c r="D458" s="205" t="s">
        <v>210</v>
      </c>
      <c r="E458" s="220" t="s">
        <v>22</v>
      </c>
      <c r="F458" s="221" t="s">
        <v>1594</v>
      </c>
      <c r="G458" s="219"/>
      <c r="H458" s="222">
        <v>4</v>
      </c>
      <c r="I458" s="223"/>
      <c r="J458" s="219"/>
      <c r="K458" s="219"/>
      <c r="L458" s="224"/>
      <c r="M458" s="225"/>
      <c r="N458" s="226"/>
      <c r="O458" s="226"/>
      <c r="P458" s="226"/>
      <c r="Q458" s="226"/>
      <c r="R458" s="226"/>
      <c r="S458" s="226"/>
      <c r="T458" s="227"/>
      <c r="AT458" s="228" t="s">
        <v>210</v>
      </c>
      <c r="AU458" s="228" t="s">
        <v>83</v>
      </c>
      <c r="AV458" s="13" t="s">
        <v>83</v>
      </c>
      <c r="AW458" s="13" t="s">
        <v>38</v>
      </c>
      <c r="AX458" s="13" t="s">
        <v>75</v>
      </c>
      <c r="AY458" s="228" t="s">
        <v>195</v>
      </c>
    </row>
    <row r="459" spans="2:65" s="14" customFormat="1">
      <c r="B459" s="229"/>
      <c r="C459" s="230"/>
      <c r="D459" s="205" t="s">
        <v>210</v>
      </c>
      <c r="E459" s="231" t="s">
        <v>22</v>
      </c>
      <c r="F459" s="232" t="s">
        <v>215</v>
      </c>
      <c r="G459" s="230"/>
      <c r="H459" s="233">
        <v>4</v>
      </c>
      <c r="I459" s="234"/>
      <c r="J459" s="230"/>
      <c r="K459" s="230"/>
      <c r="L459" s="235"/>
      <c r="M459" s="236"/>
      <c r="N459" s="237"/>
      <c r="O459" s="237"/>
      <c r="P459" s="237"/>
      <c r="Q459" s="237"/>
      <c r="R459" s="237"/>
      <c r="S459" s="237"/>
      <c r="T459" s="238"/>
      <c r="AT459" s="239" t="s">
        <v>210</v>
      </c>
      <c r="AU459" s="239" t="s">
        <v>83</v>
      </c>
      <c r="AV459" s="14" t="s">
        <v>216</v>
      </c>
      <c r="AW459" s="14" t="s">
        <v>38</v>
      </c>
      <c r="AX459" s="14" t="s">
        <v>75</v>
      </c>
      <c r="AY459" s="239" t="s">
        <v>195</v>
      </c>
    </row>
    <row r="460" spans="2:65" s="15" customFormat="1">
      <c r="B460" s="240"/>
      <c r="C460" s="241"/>
      <c r="D460" s="251" t="s">
        <v>210</v>
      </c>
      <c r="E460" s="252" t="s">
        <v>22</v>
      </c>
      <c r="F460" s="253" t="s">
        <v>217</v>
      </c>
      <c r="G460" s="241"/>
      <c r="H460" s="254">
        <v>4</v>
      </c>
      <c r="I460" s="245"/>
      <c r="J460" s="241"/>
      <c r="K460" s="241"/>
      <c r="L460" s="246"/>
      <c r="M460" s="247"/>
      <c r="N460" s="248"/>
      <c r="O460" s="248"/>
      <c r="P460" s="248"/>
      <c r="Q460" s="248"/>
      <c r="R460" s="248"/>
      <c r="S460" s="248"/>
      <c r="T460" s="249"/>
      <c r="AT460" s="250" t="s">
        <v>210</v>
      </c>
      <c r="AU460" s="250" t="s">
        <v>83</v>
      </c>
      <c r="AV460" s="15" t="s">
        <v>202</v>
      </c>
      <c r="AW460" s="15" t="s">
        <v>38</v>
      </c>
      <c r="AX460" s="15" t="s">
        <v>23</v>
      </c>
      <c r="AY460" s="250" t="s">
        <v>195</v>
      </c>
    </row>
    <row r="461" spans="2:65" s="1" customFormat="1" ht="20.399999999999999" customHeight="1">
      <c r="B461" s="36"/>
      <c r="C461" s="193" t="s">
        <v>546</v>
      </c>
      <c r="D461" s="193" t="s">
        <v>198</v>
      </c>
      <c r="E461" s="194" t="s">
        <v>1595</v>
      </c>
      <c r="F461" s="195" t="s">
        <v>1596</v>
      </c>
      <c r="G461" s="196" t="s">
        <v>201</v>
      </c>
      <c r="H461" s="197">
        <v>8</v>
      </c>
      <c r="I461" s="198"/>
      <c r="J461" s="199">
        <f>ROUND(I461*H461,2)</f>
        <v>0</v>
      </c>
      <c r="K461" s="195" t="s">
        <v>22</v>
      </c>
      <c r="L461" s="56"/>
      <c r="M461" s="200" t="s">
        <v>22</v>
      </c>
      <c r="N461" s="201" t="s">
        <v>46</v>
      </c>
      <c r="O461" s="37"/>
      <c r="P461" s="202">
        <f>O461*H461</f>
        <v>0</v>
      </c>
      <c r="Q461" s="202">
        <v>9.2850000000000002E-2</v>
      </c>
      <c r="R461" s="202">
        <f>Q461*H461</f>
        <v>0.74280000000000002</v>
      </c>
      <c r="S461" s="202">
        <v>0</v>
      </c>
      <c r="T461" s="203">
        <f>S461*H461</f>
        <v>0</v>
      </c>
      <c r="AR461" s="19" t="s">
        <v>202</v>
      </c>
      <c r="AT461" s="19" t="s">
        <v>198</v>
      </c>
      <c r="AU461" s="19" t="s">
        <v>83</v>
      </c>
      <c r="AY461" s="19" t="s">
        <v>195</v>
      </c>
      <c r="BE461" s="204">
        <f>IF(N461="základní",J461,0)</f>
        <v>0</v>
      </c>
      <c r="BF461" s="204">
        <f>IF(N461="snížená",J461,0)</f>
        <v>0</v>
      </c>
      <c r="BG461" s="204">
        <f>IF(N461="zákl. přenesená",J461,0)</f>
        <v>0</v>
      </c>
      <c r="BH461" s="204">
        <f>IF(N461="sníž. přenesená",J461,0)</f>
        <v>0</v>
      </c>
      <c r="BI461" s="204">
        <f>IF(N461="nulová",J461,0)</f>
        <v>0</v>
      </c>
      <c r="BJ461" s="19" t="s">
        <v>23</v>
      </c>
      <c r="BK461" s="204">
        <f>ROUND(I461*H461,2)</f>
        <v>0</v>
      </c>
      <c r="BL461" s="19" t="s">
        <v>202</v>
      </c>
      <c r="BM461" s="19" t="s">
        <v>1597</v>
      </c>
    </row>
    <row r="462" spans="2:65" s="12" customFormat="1">
      <c r="B462" s="207"/>
      <c r="C462" s="208"/>
      <c r="D462" s="205" t="s">
        <v>210</v>
      </c>
      <c r="E462" s="209" t="s">
        <v>22</v>
      </c>
      <c r="F462" s="210" t="s">
        <v>1589</v>
      </c>
      <c r="G462" s="208"/>
      <c r="H462" s="211" t="s">
        <v>22</v>
      </c>
      <c r="I462" s="212"/>
      <c r="J462" s="208"/>
      <c r="K462" s="208"/>
      <c r="L462" s="213"/>
      <c r="M462" s="214"/>
      <c r="N462" s="215"/>
      <c r="O462" s="215"/>
      <c r="P462" s="215"/>
      <c r="Q462" s="215"/>
      <c r="R462" s="215"/>
      <c r="S462" s="215"/>
      <c r="T462" s="216"/>
      <c r="AT462" s="217" t="s">
        <v>210</v>
      </c>
      <c r="AU462" s="217" t="s">
        <v>83</v>
      </c>
      <c r="AV462" s="12" t="s">
        <v>23</v>
      </c>
      <c r="AW462" s="12" t="s">
        <v>38</v>
      </c>
      <c r="AX462" s="12" t="s">
        <v>75</v>
      </c>
      <c r="AY462" s="217" t="s">
        <v>195</v>
      </c>
    </row>
    <row r="463" spans="2:65" s="13" customFormat="1">
      <c r="B463" s="218"/>
      <c r="C463" s="219"/>
      <c r="D463" s="205" t="s">
        <v>210</v>
      </c>
      <c r="E463" s="220" t="s">
        <v>22</v>
      </c>
      <c r="F463" s="221" t="s">
        <v>1598</v>
      </c>
      <c r="G463" s="219"/>
      <c r="H463" s="222">
        <v>8</v>
      </c>
      <c r="I463" s="223"/>
      <c r="J463" s="219"/>
      <c r="K463" s="219"/>
      <c r="L463" s="224"/>
      <c r="M463" s="225"/>
      <c r="N463" s="226"/>
      <c r="O463" s="226"/>
      <c r="P463" s="226"/>
      <c r="Q463" s="226"/>
      <c r="R463" s="226"/>
      <c r="S463" s="226"/>
      <c r="T463" s="227"/>
      <c r="AT463" s="228" t="s">
        <v>210</v>
      </c>
      <c r="AU463" s="228" t="s">
        <v>83</v>
      </c>
      <c r="AV463" s="13" t="s">
        <v>83</v>
      </c>
      <c r="AW463" s="13" t="s">
        <v>38</v>
      </c>
      <c r="AX463" s="13" t="s">
        <v>75</v>
      </c>
      <c r="AY463" s="228" t="s">
        <v>195</v>
      </c>
    </row>
    <row r="464" spans="2:65" s="14" customFormat="1">
      <c r="B464" s="229"/>
      <c r="C464" s="230"/>
      <c r="D464" s="205" t="s">
        <v>210</v>
      </c>
      <c r="E464" s="231" t="s">
        <v>22</v>
      </c>
      <c r="F464" s="232" t="s">
        <v>215</v>
      </c>
      <c r="G464" s="230"/>
      <c r="H464" s="233">
        <v>8</v>
      </c>
      <c r="I464" s="234"/>
      <c r="J464" s="230"/>
      <c r="K464" s="230"/>
      <c r="L464" s="235"/>
      <c r="M464" s="236"/>
      <c r="N464" s="237"/>
      <c r="O464" s="237"/>
      <c r="P464" s="237"/>
      <c r="Q464" s="237"/>
      <c r="R464" s="237"/>
      <c r="S464" s="237"/>
      <c r="T464" s="238"/>
      <c r="AT464" s="239" t="s">
        <v>210</v>
      </c>
      <c r="AU464" s="239" t="s">
        <v>83</v>
      </c>
      <c r="AV464" s="14" t="s">
        <v>216</v>
      </c>
      <c r="AW464" s="14" t="s">
        <v>38</v>
      </c>
      <c r="AX464" s="14" t="s">
        <v>75</v>
      </c>
      <c r="AY464" s="239" t="s">
        <v>195</v>
      </c>
    </row>
    <row r="465" spans="2:65" s="15" customFormat="1">
      <c r="B465" s="240"/>
      <c r="C465" s="241"/>
      <c r="D465" s="251" t="s">
        <v>210</v>
      </c>
      <c r="E465" s="252" t="s">
        <v>22</v>
      </c>
      <c r="F465" s="253" t="s">
        <v>217</v>
      </c>
      <c r="G465" s="241"/>
      <c r="H465" s="254">
        <v>8</v>
      </c>
      <c r="I465" s="245"/>
      <c r="J465" s="241"/>
      <c r="K465" s="241"/>
      <c r="L465" s="246"/>
      <c r="M465" s="247"/>
      <c r="N465" s="248"/>
      <c r="O465" s="248"/>
      <c r="P465" s="248"/>
      <c r="Q465" s="248"/>
      <c r="R465" s="248"/>
      <c r="S465" s="248"/>
      <c r="T465" s="249"/>
      <c r="AT465" s="250" t="s">
        <v>210</v>
      </c>
      <c r="AU465" s="250" t="s">
        <v>83</v>
      </c>
      <c r="AV465" s="15" t="s">
        <v>202</v>
      </c>
      <c r="AW465" s="15" t="s">
        <v>38</v>
      </c>
      <c r="AX465" s="15" t="s">
        <v>23</v>
      </c>
      <c r="AY465" s="250" t="s">
        <v>195</v>
      </c>
    </row>
    <row r="466" spans="2:65" s="1" customFormat="1" ht="20.399999999999999" customHeight="1">
      <c r="B466" s="36"/>
      <c r="C466" s="193" t="s">
        <v>555</v>
      </c>
      <c r="D466" s="193" t="s">
        <v>198</v>
      </c>
      <c r="E466" s="194" t="s">
        <v>1599</v>
      </c>
      <c r="F466" s="195" t="s">
        <v>1600</v>
      </c>
      <c r="G466" s="196" t="s">
        <v>201</v>
      </c>
      <c r="H466" s="197">
        <v>4</v>
      </c>
      <c r="I466" s="198"/>
      <c r="J466" s="199">
        <f>ROUND(I466*H466,2)</f>
        <v>0</v>
      </c>
      <c r="K466" s="195" t="s">
        <v>22</v>
      </c>
      <c r="L466" s="56"/>
      <c r="M466" s="200" t="s">
        <v>22</v>
      </c>
      <c r="N466" s="201" t="s">
        <v>46</v>
      </c>
      <c r="O466" s="37"/>
      <c r="P466" s="202">
        <f>O466*H466</f>
        <v>0</v>
      </c>
      <c r="Q466" s="202">
        <v>0.10203</v>
      </c>
      <c r="R466" s="202">
        <f>Q466*H466</f>
        <v>0.40811999999999998</v>
      </c>
      <c r="S466" s="202">
        <v>0</v>
      </c>
      <c r="T466" s="203">
        <f>S466*H466</f>
        <v>0</v>
      </c>
      <c r="AR466" s="19" t="s">
        <v>202</v>
      </c>
      <c r="AT466" s="19" t="s">
        <v>198</v>
      </c>
      <c r="AU466" s="19" t="s">
        <v>83</v>
      </c>
      <c r="AY466" s="19" t="s">
        <v>195</v>
      </c>
      <c r="BE466" s="204">
        <f>IF(N466="základní",J466,0)</f>
        <v>0</v>
      </c>
      <c r="BF466" s="204">
        <f>IF(N466="snížená",J466,0)</f>
        <v>0</v>
      </c>
      <c r="BG466" s="204">
        <f>IF(N466="zákl. přenesená",J466,0)</f>
        <v>0</v>
      </c>
      <c r="BH466" s="204">
        <f>IF(N466="sníž. přenesená",J466,0)</f>
        <v>0</v>
      </c>
      <c r="BI466" s="204">
        <f>IF(N466="nulová",J466,0)</f>
        <v>0</v>
      </c>
      <c r="BJ466" s="19" t="s">
        <v>23</v>
      </c>
      <c r="BK466" s="204">
        <f>ROUND(I466*H466,2)</f>
        <v>0</v>
      </c>
      <c r="BL466" s="19" t="s">
        <v>202</v>
      </c>
      <c r="BM466" s="19" t="s">
        <v>1601</v>
      </c>
    </row>
    <row r="467" spans="2:65" s="12" customFormat="1">
      <c r="B467" s="207"/>
      <c r="C467" s="208"/>
      <c r="D467" s="205" t="s">
        <v>210</v>
      </c>
      <c r="E467" s="209" t="s">
        <v>22</v>
      </c>
      <c r="F467" s="210" t="s">
        <v>1589</v>
      </c>
      <c r="G467" s="208"/>
      <c r="H467" s="211" t="s">
        <v>22</v>
      </c>
      <c r="I467" s="212"/>
      <c r="J467" s="208"/>
      <c r="K467" s="208"/>
      <c r="L467" s="213"/>
      <c r="M467" s="214"/>
      <c r="N467" s="215"/>
      <c r="O467" s="215"/>
      <c r="P467" s="215"/>
      <c r="Q467" s="215"/>
      <c r="R467" s="215"/>
      <c r="S467" s="215"/>
      <c r="T467" s="216"/>
      <c r="AT467" s="217" t="s">
        <v>210</v>
      </c>
      <c r="AU467" s="217" t="s">
        <v>83</v>
      </c>
      <c r="AV467" s="12" t="s">
        <v>23</v>
      </c>
      <c r="AW467" s="12" t="s">
        <v>38</v>
      </c>
      <c r="AX467" s="12" t="s">
        <v>75</v>
      </c>
      <c r="AY467" s="217" t="s">
        <v>195</v>
      </c>
    </row>
    <row r="468" spans="2:65" s="13" customFormat="1">
      <c r="B468" s="218"/>
      <c r="C468" s="219"/>
      <c r="D468" s="205" t="s">
        <v>210</v>
      </c>
      <c r="E468" s="220" t="s">
        <v>22</v>
      </c>
      <c r="F468" s="221" t="s">
        <v>1602</v>
      </c>
      <c r="G468" s="219"/>
      <c r="H468" s="222">
        <v>4</v>
      </c>
      <c r="I468" s="223"/>
      <c r="J468" s="219"/>
      <c r="K468" s="219"/>
      <c r="L468" s="224"/>
      <c r="M468" s="225"/>
      <c r="N468" s="226"/>
      <c r="O468" s="226"/>
      <c r="P468" s="226"/>
      <c r="Q468" s="226"/>
      <c r="R468" s="226"/>
      <c r="S468" s="226"/>
      <c r="T468" s="227"/>
      <c r="AT468" s="228" t="s">
        <v>210</v>
      </c>
      <c r="AU468" s="228" t="s">
        <v>83</v>
      </c>
      <c r="AV468" s="13" t="s">
        <v>83</v>
      </c>
      <c r="AW468" s="13" t="s">
        <v>38</v>
      </c>
      <c r="AX468" s="13" t="s">
        <v>75</v>
      </c>
      <c r="AY468" s="228" t="s">
        <v>195</v>
      </c>
    </row>
    <row r="469" spans="2:65" s="14" customFormat="1">
      <c r="B469" s="229"/>
      <c r="C469" s="230"/>
      <c r="D469" s="205" t="s">
        <v>210</v>
      </c>
      <c r="E469" s="231" t="s">
        <v>22</v>
      </c>
      <c r="F469" s="232" t="s">
        <v>215</v>
      </c>
      <c r="G469" s="230"/>
      <c r="H469" s="233">
        <v>4</v>
      </c>
      <c r="I469" s="234"/>
      <c r="J469" s="230"/>
      <c r="K469" s="230"/>
      <c r="L469" s="235"/>
      <c r="M469" s="236"/>
      <c r="N469" s="237"/>
      <c r="O469" s="237"/>
      <c r="P469" s="237"/>
      <c r="Q469" s="237"/>
      <c r="R469" s="237"/>
      <c r="S469" s="237"/>
      <c r="T469" s="238"/>
      <c r="AT469" s="239" t="s">
        <v>210</v>
      </c>
      <c r="AU469" s="239" t="s">
        <v>83</v>
      </c>
      <c r="AV469" s="14" t="s">
        <v>216</v>
      </c>
      <c r="AW469" s="14" t="s">
        <v>38</v>
      </c>
      <c r="AX469" s="14" t="s">
        <v>75</v>
      </c>
      <c r="AY469" s="239" t="s">
        <v>195</v>
      </c>
    </row>
    <row r="470" spans="2:65" s="15" customFormat="1">
      <c r="B470" s="240"/>
      <c r="C470" s="241"/>
      <c r="D470" s="251" t="s">
        <v>210</v>
      </c>
      <c r="E470" s="252" t="s">
        <v>22</v>
      </c>
      <c r="F470" s="253" t="s">
        <v>217</v>
      </c>
      <c r="G470" s="241"/>
      <c r="H470" s="254">
        <v>4</v>
      </c>
      <c r="I470" s="245"/>
      <c r="J470" s="241"/>
      <c r="K470" s="241"/>
      <c r="L470" s="246"/>
      <c r="M470" s="247"/>
      <c r="N470" s="248"/>
      <c r="O470" s="248"/>
      <c r="P470" s="248"/>
      <c r="Q470" s="248"/>
      <c r="R470" s="248"/>
      <c r="S470" s="248"/>
      <c r="T470" s="249"/>
      <c r="AT470" s="250" t="s">
        <v>210</v>
      </c>
      <c r="AU470" s="250" t="s">
        <v>83</v>
      </c>
      <c r="AV470" s="15" t="s">
        <v>202</v>
      </c>
      <c r="AW470" s="15" t="s">
        <v>38</v>
      </c>
      <c r="AX470" s="15" t="s">
        <v>23</v>
      </c>
      <c r="AY470" s="250" t="s">
        <v>195</v>
      </c>
    </row>
    <row r="471" spans="2:65" s="1" customFormat="1" ht="28.8" customHeight="1">
      <c r="B471" s="36"/>
      <c r="C471" s="193" t="s">
        <v>561</v>
      </c>
      <c r="D471" s="193" t="s">
        <v>198</v>
      </c>
      <c r="E471" s="194" t="s">
        <v>1603</v>
      </c>
      <c r="F471" s="195" t="s">
        <v>1604</v>
      </c>
      <c r="G471" s="196" t="s">
        <v>206</v>
      </c>
      <c r="H471" s="197">
        <v>2</v>
      </c>
      <c r="I471" s="198"/>
      <c r="J471" s="199">
        <f>ROUND(I471*H471,2)</f>
        <v>0</v>
      </c>
      <c r="K471" s="195" t="s">
        <v>223</v>
      </c>
      <c r="L471" s="56"/>
      <c r="M471" s="200" t="s">
        <v>22</v>
      </c>
      <c r="N471" s="201" t="s">
        <v>46</v>
      </c>
      <c r="O471" s="37"/>
      <c r="P471" s="202">
        <f>O471*H471</f>
        <v>0</v>
      </c>
      <c r="Q471" s="202">
        <v>1.9000000000000001E-4</v>
      </c>
      <c r="R471" s="202">
        <f>Q471*H471</f>
        <v>3.8000000000000002E-4</v>
      </c>
      <c r="S471" s="202">
        <v>0</v>
      </c>
      <c r="T471" s="203">
        <f>S471*H471</f>
        <v>0</v>
      </c>
      <c r="AR471" s="19" t="s">
        <v>202</v>
      </c>
      <c r="AT471" s="19" t="s">
        <v>198</v>
      </c>
      <c r="AU471" s="19" t="s">
        <v>83</v>
      </c>
      <c r="AY471" s="19" t="s">
        <v>195</v>
      </c>
      <c r="BE471" s="204">
        <f>IF(N471="základní",J471,0)</f>
        <v>0</v>
      </c>
      <c r="BF471" s="204">
        <f>IF(N471="snížená",J471,0)</f>
        <v>0</v>
      </c>
      <c r="BG471" s="204">
        <f>IF(N471="zákl. přenesená",J471,0)</f>
        <v>0</v>
      </c>
      <c r="BH471" s="204">
        <f>IF(N471="sníž. přenesená",J471,0)</f>
        <v>0</v>
      </c>
      <c r="BI471" s="204">
        <f>IF(N471="nulová",J471,0)</f>
        <v>0</v>
      </c>
      <c r="BJ471" s="19" t="s">
        <v>23</v>
      </c>
      <c r="BK471" s="204">
        <f>ROUND(I471*H471,2)</f>
        <v>0</v>
      </c>
      <c r="BL471" s="19" t="s">
        <v>202</v>
      </c>
      <c r="BM471" s="19" t="s">
        <v>1605</v>
      </c>
    </row>
    <row r="472" spans="2:65" s="12" customFormat="1">
      <c r="B472" s="207"/>
      <c r="C472" s="208"/>
      <c r="D472" s="205" t="s">
        <v>210</v>
      </c>
      <c r="E472" s="209" t="s">
        <v>22</v>
      </c>
      <c r="F472" s="210" t="s">
        <v>1589</v>
      </c>
      <c r="G472" s="208"/>
      <c r="H472" s="211" t="s">
        <v>22</v>
      </c>
      <c r="I472" s="212"/>
      <c r="J472" s="208"/>
      <c r="K472" s="208"/>
      <c r="L472" s="213"/>
      <c r="M472" s="214"/>
      <c r="N472" s="215"/>
      <c r="O472" s="215"/>
      <c r="P472" s="215"/>
      <c r="Q472" s="215"/>
      <c r="R472" s="215"/>
      <c r="S472" s="215"/>
      <c r="T472" s="216"/>
      <c r="AT472" s="217" t="s">
        <v>210</v>
      </c>
      <c r="AU472" s="217" t="s">
        <v>83</v>
      </c>
      <c r="AV472" s="12" t="s">
        <v>23</v>
      </c>
      <c r="AW472" s="12" t="s">
        <v>38</v>
      </c>
      <c r="AX472" s="12" t="s">
        <v>75</v>
      </c>
      <c r="AY472" s="217" t="s">
        <v>195</v>
      </c>
    </row>
    <row r="473" spans="2:65" s="13" customFormat="1">
      <c r="B473" s="218"/>
      <c r="C473" s="219"/>
      <c r="D473" s="205" t="s">
        <v>210</v>
      </c>
      <c r="E473" s="220" t="s">
        <v>22</v>
      </c>
      <c r="F473" s="221" t="s">
        <v>1606</v>
      </c>
      <c r="G473" s="219"/>
      <c r="H473" s="222">
        <v>2</v>
      </c>
      <c r="I473" s="223"/>
      <c r="J473" s="219"/>
      <c r="K473" s="219"/>
      <c r="L473" s="224"/>
      <c r="M473" s="225"/>
      <c r="N473" s="226"/>
      <c r="O473" s="226"/>
      <c r="P473" s="226"/>
      <c r="Q473" s="226"/>
      <c r="R473" s="226"/>
      <c r="S473" s="226"/>
      <c r="T473" s="227"/>
      <c r="AT473" s="228" t="s">
        <v>210</v>
      </c>
      <c r="AU473" s="228" t="s">
        <v>83</v>
      </c>
      <c r="AV473" s="13" t="s">
        <v>83</v>
      </c>
      <c r="AW473" s="13" t="s">
        <v>38</v>
      </c>
      <c r="AX473" s="13" t="s">
        <v>75</v>
      </c>
      <c r="AY473" s="228" t="s">
        <v>195</v>
      </c>
    </row>
    <row r="474" spans="2:65" s="14" customFormat="1">
      <c r="B474" s="229"/>
      <c r="C474" s="230"/>
      <c r="D474" s="205" t="s">
        <v>210</v>
      </c>
      <c r="E474" s="231" t="s">
        <v>22</v>
      </c>
      <c r="F474" s="232" t="s">
        <v>215</v>
      </c>
      <c r="G474" s="230"/>
      <c r="H474" s="233">
        <v>2</v>
      </c>
      <c r="I474" s="234"/>
      <c r="J474" s="230"/>
      <c r="K474" s="230"/>
      <c r="L474" s="235"/>
      <c r="M474" s="236"/>
      <c r="N474" s="237"/>
      <c r="O474" s="237"/>
      <c r="P474" s="237"/>
      <c r="Q474" s="237"/>
      <c r="R474" s="237"/>
      <c r="S474" s="237"/>
      <c r="T474" s="238"/>
      <c r="AT474" s="239" t="s">
        <v>210</v>
      </c>
      <c r="AU474" s="239" t="s">
        <v>83</v>
      </c>
      <c r="AV474" s="14" t="s">
        <v>216</v>
      </c>
      <c r="AW474" s="14" t="s">
        <v>38</v>
      </c>
      <c r="AX474" s="14" t="s">
        <v>75</v>
      </c>
      <c r="AY474" s="239" t="s">
        <v>195</v>
      </c>
    </row>
    <row r="475" spans="2:65" s="15" customFormat="1">
      <c r="B475" s="240"/>
      <c r="C475" s="241"/>
      <c r="D475" s="251" t="s">
        <v>210</v>
      </c>
      <c r="E475" s="252" t="s">
        <v>22</v>
      </c>
      <c r="F475" s="253" t="s">
        <v>217</v>
      </c>
      <c r="G475" s="241"/>
      <c r="H475" s="254">
        <v>2</v>
      </c>
      <c r="I475" s="245"/>
      <c r="J475" s="241"/>
      <c r="K475" s="241"/>
      <c r="L475" s="246"/>
      <c r="M475" s="247"/>
      <c r="N475" s="248"/>
      <c r="O475" s="248"/>
      <c r="P475" s="248"/>
      <c r="Q475" s="248"/>
      <c r="R475" s="248"/>
      <c r="S475" s="248"/>
      <c r="T475" s="249"/>
      <c r="AT475" s="250" t="s">
        <v>210</v>
      </c>
      <c r="AU475" s="250" t="s">
        <v>83</v>
      </c>
      <c r="AV475" s="15" t="s">
        <v>202</v>
      </c>
      <c r="AW475" s="15" t="s">
        <v>38</v>
      </c>
      <c r="AX475" s="15" t="s">
        <v>23</v>
      </c>
      <c r="AY475" s="250" t="s">
        <v>195</v>
      </c>
    </row>
    <row r="476" spans="2:65" s="1" customFormat="1" ht="28.8" customHeight="1">
      <c r="B476" s="36"/>
      <c r="C476" s="193" t="s">
        <v>565</v>
      </c>
      <c r="D476" s="193" t="s">
        <v>198</v>
      </c>
      <c r="E476" s="194" t="s">
        <v>1607</v>
      </c>
      <c r="F476" s="195" t="s">
        <v>1608</v>
      </c>
      <c r="G476" s="196" t="s">
        <v>231</v>
      </c>
      <c r="H476" s="197">
        <v>0.40799999999999997</v>
      </c>
      <c r="I476" s="198"/>
      <c r="J476" s="199">
        <f>ROUND(I476*H476,2)</f>
        <v>0</v>
      </c>
      <c r="K476" s="195" t="s">
        <v>223</v>
      </c>
      <c r="L476" s="56"/>
      <c r="M476" s="200" t="s">
        <v>22</v>
      </c>
      <c r="N476" s="201" t="s">
        <v>46</v>
      </c>
      <c r="O476" s="37"/>
      <c r="P476" s="202">
        <f>O476*H476</f>
        <v>0</v>
      </c>
      <c r="Q476" s="202">
        <v>2.45329</v>
      </c>
      <c r="R476" s="202">
        <f>Q476*H476</f>
        <v>1.0009423199999998</v>
      </c>
      <c r="S476" s="202">
        <v>0</v>
      </c>
      <c r="T476" s="203">
        <f>S476*H476</f>
        <v>0</v>
      </c>
      <c r="AR476" s="19" t="s">
        <v>202</v>
      </c>
      <c r="AT476" s="19" t="s">
        <v>198</v>
      </c>
      <c r="AU476" s="19" t="s">
        <v>83</v>
      </c>
      <c r="AY476" s="19" t="s">
        <v>195</v>
      </c>
      <c r="BE476" s="204">
        <f>IF(N476="základní",J476,0)</f>
        <v>0</v>
      </c>
      <c r="BF476" s="204">
        <f>IF(N476="snížená",J476,0)</f>
        <v>0</v>
      </c>
      <c r="BG476" s="204">
        <f>IF(N476="zákl. přenesená",J476,0)</f>
        <v>0</v>
      </c>
      <c r="BH476" s="204">
        <f>IF(N476="sníž. přenesená",J476,0)</f>
        <v>0</v>
      </c>
      <c r="BI476" s="204">
        <f>IF(N476="nulová",J476,0)</f>
        <v>0</v>
      </c>
      <c r="BJ476" s="19" t="s">
        <v>23</v>
      </c>
      <c r="BK476" s="204">
        <f>ROUND(I476*H476,2)</f>
        <v>0</v>
      </c>
      <c r="BL476" s="19" t="s">
        <v>202</v>
      </c>
      <c r="BM476" s="19" t="s">
        <v>1609</v>
      </c>
    </row>
    <row r="477" spans="2:65" s="12" customFormat="1">
      <c r="B477" s="207"/>
      <c r="C477" s="208"/>
      <c r="D477" s="205" t="s">
        <v>210</v>
      </c>
      <c r="E477" s="209" t="s">
        <v>22</v>
      </c>
      <c r="F477" s="210" t="s">
        <v>1565</v>
      </c>
      <c r="G477" s="208"/>
      <c r="H477" s="211" t="s">
        <v>22</v>
      </c>
      <c r="I477" s="212"/>
      <c r="J477" s="208"/>
      <c r="K477" s="208"/>
      <c r="L477" s="213"/>
      <c r="M477" s="214"/>
      <c r="N477" s="215"/>
      <c r="O477" s="215"/>
      <c r="P477" s="215"/>
      <c r="Q477" s="215"/>
      <c r="R477" s="215"/>
      <c r="S477" s="215"/>
      <c r="T477" s="216"/>
      <c r="AT477" s="217" t="s">
        <v>210</v>
      </c>
      <c r="AU477" s="217" t="s">
        <v>83</v>
      </c>
      <c r="AV477" s="12" t="s">
        <v>23</v>
      </c>
      <c r="AW477" s="12" t="s">
        <v>38</v>
      </c>
      <c r="AX477" s="12" t="s">
        <v>75</v>
      </c>
      <c r="AY477" s="217" t="s">
        <v>195</v>
      </c>
    </row>
    <row r="478" spans="2:65" s="13" customFormat="1" ht="24">
      <c r="B478" s="218"/>
      <c r="C478" s="219"/>
      <c r="D478" s="205" t="s">
        <v>210</v>
      </c>
      <c r="E478" s="220" t="s">
        <v>22</v>
      </c>
      <c r="F478" s="221" t="s">
        <v>1610</v>
      </c>
      <c r="G478" s="219"/>
      <c r="H478" s="222">
        <v>0.40799999999999997</v>
      </c>
      <c r="I478" s="223"/>
      <c r="J478" s="219"/>
      <c r="K478" s="219"/>
      <c r="L478" s="224"/>
      <c r="M478" s="225"/>
      <c r="N478" s="226"/>
      <c r="O478" s="226"/>
      <c r="P478" s="226"/>
      <c r="Q478" s="226"/>
      <c r="R478" s="226"/>
      <c r="S478" s="226"/>
      <c r="T478" s="227"/>
      <c r="AT478" s="228" t="s">
        <v>210</v>
      </c>
      <c r="AU478" s="228" t="s">
        <v>83</v>
      </c>
      <c r="AV478" s="13" t="s">
        <v>83</v>
      </c>
      <c r="AW478" s="13" t="s">
        <v>38</v>
      </c>
      <c r="AX478" s="13" t="s">
        <v>75</v>
      </c>
      <c r="AY478" s="228" t="s">
        <v>195</v>
      </c>
    </row>
    <row r="479" spans="2:65" s="14" customFormat="1">
      <c r="B479" s="229"/>
      <c r="C479" s="230"/>
      <c r="D479" s="205" t="s">
        <v>210</v>
      </c>
      <c r="E479" s="231" t="s">
        <v>22</v>
      </c>
      <c r="F479" s="232" t="s">
        <v>215</v>
      </c>
      <c r="G479" s="230"/>
      <c r="H479" s="233">
        <v>0.40799999999999997</v>
      </c>
      <c r="I479" s="234"/>
      <c r="J479" s="230"/>
      <c r="K479" s="230"/>
      <c r="L479" s="235"/>
      <c r="M479" s="236"/>
      <c r="N479" s="237"/>
      <c r="O479" s="237"/>
      <c r="P479" s="237"/>
      <c r="Q479" s="237"/>
      <c r="R479" s="237"/>
      <c r="S479" s="237"/>
      <c r="T479" s="238"/>
      <c r="AT479" s="239" t="s">
        <v>210</v>
      </c>
      <c r="AU479" s="239" t="s">
        <v>83</v>
      </c>
      <c r="AV479" s="14" t="s">
        <v>216</v>
      </c>
      <c r="AW479" s="14" t="s">
        <v>38</v>
      </c>
      <c r="AX479" s="14" t="s">
        <v>75</v>
      </c>
      <c r="AY479" s="239" t="s">
        <v>195</v>
      </c>
    </row>
    <row r="480" spans="2:65" s="15" customFormat="1">
      <c r="B480" s="240"/>
      <c r="C480" s="241"/>
      <c r="D480" s="251" t="s">
        <v>210</v>
      </c>
      <c r="E480" s="252" t="s">
        <v>22</v>
      </c>
      <c r="F480" s="253" t="s">
        <v>217</v>
      </c>
      <c r="G480" s="241"/>
      <c r="H480" s="254">
        <v>0.40799999999999997</v>
      </c>
      <c r="I480" s="245"/>
      <c r="J480" s="241"/>
      <c r="K480" s="241"/>
      <c r="L480" s="246"/>
      <c r="M480" s="247"/>
      <c r="N480" s="248"/>
      <c r="O480" s="248"/>
      <c r="P480" s="248"/>
      <c r="Q480" s="248"/>
      <c r="R480" s="248"/>
      <c r="S480" s="248"/>
      <c r="T480" s="249"/>
      <c r="AT480" s="250" t="s">
        <v>210</v>
      </c>
      <c r="AU480" s="250" t="s">
        <v>83</v>
      </c>
      <c r="AV480" s="15" t="s">
        <v>202</v>
      </c>
      <c r="AW480" s="15" t="s">
        <v>38</v>
      </c>
      <c r="AX480" s="15" t="s">
        <v>23</v>
      </c>
      <c r="AY480" s="250" t="s">
        <v>195</v>
      </c>
    </row>
    <row r="481" spans="2:65" s="1" customFormat="1" ht="40.200000000000003" customHeight="1">
      <c r="B481" s="36"/>
      <c r="C481" s="193" t="s">
        <v>569</v>
      </c>
      <c r="D481" s="193" t="s">
        <v>198</v>
      </c>
      <c r="E481" s="194" t="s">
        <v>1611</v>
      </c>
      <c r="F481" s="195" t="s">
        <v>1612</v>
      </c>
      <c r="G481" s="196" t="s">
        <v>222</v>
      </c>
      <c r="H481" s="197">
        <v>5.27</v>
      </c>
      <c r="I481" s="198"/>
      <c r="J481" s="199">
        <f>ROUND(I481*H481,2)</f>
        <v>0</v>
      </c>
      <c r="K481" s="195" t="s">
        <v>223</v>
      </c>
      <c r="L481" s="56"/>
      <c r="M481" s="200" t="s">
        <v>22</v>
      </c>
      <c r="N481" s="201" t="s">
        <v>46</v>
      </c>
      <c r="O481" s="37"/>
      <c r="P481" s="202">
        <f>O481*H481</f>
        <v>0</v>
      </c>
      <c r="Q481" s="202">
        <v>1.2600000000000001E-3</v>
      </c>
      <c r="R481" s="202">
        <f>Q481*H481</f>
        <v>6.6401999999999997E-3</v>
      </c>
      <c r="S481" s="202">
        <v>0</v>
      </c>
      <c r="T481" s="203">
        <f>S481*H481</f>
        <v>0</v>
      </c>
      <c r="AR481" s="19" t="s">
        <v>202</v>
      </c>
      <c r="AT481" s="19" t="s">
        <v>198</v>
      </c>
      <c r="AU481" s="19" t="s">
        <v>83</v>
      </c>
      <c r="AY481" s="19" t="s">
        <v>195</v>
      </c>
      <c r="BE481" s="204">
        <f>IF(N481="základní",J481,0)</f>
        <v>0</v>
      </c>
      <c r="BF481" s="204">
        <f>IF(N481="snížená",J481,0)</f>
        <v>0</v>
      </c>
      <c r="BG481" s="204">
        <f>IF(N481="zákl. přenesená",J481,0)</f>
        <v>0</v>
      </c>
      <c r="BH481" s="204">
        <f>IF(N481="sníž. přenesená",J481,0)</f>
        <v>0</v>
      </c>
      <c r="BI481" s="204">
        <f>IF(N481="nulová",J481,0)</f>
        <v>0</v>
      </c>
      <c r="BJ481" s="19" t="s">
        <v>23</v>
      </c>
      <c r="BK481" s="204">
        <f>ROUND(I481*H481,2)</f>
        <v>0</v>
      </c>
      <c r="BL481" s="19" t="s">
        <v>202</v>
      </c>
      <c r="BM481" s="19" t="s">
        <v>1613</v>
      </c>
    </row>
    <row r="482" spans="2:65" s="12" customFormat="1">
      <c r="B482" s="207"/>
      <c r="C482" s="208"/>
      <c r="D482" s="205" t="s">
        <v>210</v>
      </c>
      <c r="E482" s="209" t="s">
        <v>22</v>
      </c>
      <c r="F482" s="210" t="s">
        <v>1565</v>
      </c>
      <c r="G482" s="208"/>
      <c r="H482" s="211" t="s">
        <v>22</v>
      </c>
      <c r="I482" s="212"/>
      <c r="J482" s="208"/>
      <c r="K482" s="208"/>
      <c r="L482" s="213"/>
      <c r="M482" s="214"/>
      <c r="N482" s="215"/>
      <c r="O482" s="215"/>
      <c r="P482" s="215"/>
      <c r="Q482" s="215"/>
      <c r="R482" s="215"/>
      <c r="S482" s="215"/>
      <c r="T482" s="216"/>
      <c r="AT482" s="217" t="s">
        <v>210</v>
      </c>
      <c r="AU482" s="217" t="s">
        <v>83</v>
      </c>
      <c r="AV482" s="12" t="s">
        <v>23</v>
      </c>
      <c r="AW482" s="12" t="s">
        <v>38</v>
      </c>
      <c r="AX482" s="12" t="s">
        <v>75</v>
      </c>
      <c r="AY482" s="217" t="s">
        <v>195</v>
      </c>
    </row>
    <row r="483" spans="2:65" s="13" customFormat="1">
      <c r="B483" s="218"/>
      <c r="C483" s="219"/>
      <c r="D483" s="205" t="s">
        <v>210</v>
      </c>
      <c r="E483" s="220" t="s">
        <v>22</v>
      </c>
      <c r="F483" s="221" t="s">
        <v>1614</v>
      </c>
      <c r="G483" s="219"/>
      <c r="H483" s="222">
        <v>5.27</v>
      </c>
      <c r="I483" s="223"/>
      <c r="J483" s="219"/>
      <c r="K483" s="219"/>
      <c r="L483" s="224"/>
      <c r="M483" s="225"/>
      <c r="N483" s="226"/>
      <c r="O483" s="226"/>
      <c r="P483" s="226"/>
      <c r="Q483" s="226"/>
      <c r="R483" s="226"/>
      <c r="S483" s="226"/>
      <c r="T483" s="227"/>
      <c r="AT483" s="228" t="s">
        <v>210</v>
      </c>
      <c r="AU483" s="228" t="s">
        <v>83</v>
      </c>
      <c r="AV483" s="13" t="s">
        <v>83</v>
      </c>
      <c r="AW483" s="13" t="s">
        <v>38</v>
      </c>
      <c r="AX483" s="13" t="s">
        <v>75</v>
      </c>
      <c r="AY483" s="228" t="s">
        <v>195</v>
      </c>
    </row>
    <row r="484" spans="2:65" s="14" customFormat="1">
      <c r="B484" s="229"/>
      <c r="C484" s="230"/>
      <c r="D484" s="205" t="s">
        <v>210</v>
      </c>
      <c r="E484" s="231" t="s">
        <v>22</v>
      </c>
      <c r="F484" s="232" t="s">
        <v>215</v>
      </c>
      <c r="G484" s="230"/>
      <c r="H484" s="233">
        <v>5.27</v>
      </c>
      <c r="I484" s="234"/>
      <c r="J484" s="230"/>
      <c r="K484" s="230"/>
      <c r="L484" s="235"/>
      <c r="M484" s="236"/>
      <c r="N484" s="237"/>
      <c r="O484" s="237"/>
      <c r="P484" s="237"/>
      <c r="Q484" s="237"/>
      <c r="R484" s="237"/>
      <c r="S484" s="237"/>
      <c r="T484" s="238"/>
      <c r="AT484" s="239" t="s">
        <v>210</v>
      </c>
      <c r="AU484" s="239" t="s">
        <v>83</v>
      </c>
      <c r="AV484" s="14" t="s">
        <v>216</v>
      </c>
      <c r="AW484" s="14" t="s">
        <v>38</v>
      </c>
      <c r="AX484" s="14" t="s">
        <v>75</v>
      </c>
      <c r="AY484" s="239" t="s">
        <v>195</v>
      </c>
    </row>
    <row r="485" spans="2:65" s="15" customFormat="1">
      <c r="B485" s="240"/>
      <c r="C485" s="241"/>
      <c r="D485" s="251" t="s">
        <v>210</v>
      </c>
      <c r="E485" s="252" t="s">
        <v>22</v>
      </c>
      <c r="F485" s="253" t="s">
        <v>217</v>
      </c>
      <c r="G485" s="241"/>
      <c r="H485" s="254">
        <v>5.27</v>
      </c>
      <c r="I485" s="245"/>
      <c r="J485" s="241"/>
      <c r="K485" s="241"/>
      <c r="L485" s="246"/>
      <c r="M485" s="247"/>
      <c r="N485" s="248"/>
      <c r="O485" s="248"/>
      <c r="P485" s="248"/>
      <c r="Q485" s="248"/>
      <c r="R485" s="248"/>
      <c r="S485" s="248"/>
      <c r="T485" s="249"/>
      <c r="AT485" s="250" t="s">
        <v>210</v>
      </c>
      <c r="AU485" s="250" t="s">
        <v>83</v>
      </c>
      <c r="AV485" s="15" t="s">
        <v>202</v>
      </c>
      <c r="AW485" s="15" t="s">
        <v>38</v>
      </c>
      <c r="AX485" s="15" t="s">
        <v>23</v>
      </c>
      <c r="AY485" s="250" t="s">
        <v>195</v>
      </c>
    </row>
    <row r="486" spans="2:65" s="1" customFormat="1" ht="40.200000000000003" customHeight="1">
      <c r="B486" s="36"/>
      <c r="C486" s="193" t="s">
        <v>573</v>
      </c>
      <c r="D486" s="193" t="s">
        <v>198</v>
      </c>
      <c r="E486" s="194" t="s">
        <v>1615</v>
      </c>
      <c r="F486" s="195" t="s">
        <v>1616</v>
      </c>
      <c r="G486" s="196" t="s">
        <v>222</v>
      </c>
      <c r="H486" s="197">
        <v>5.27</v>
      </c>
      <c r="I486" s="198"/>
      <c r="J486" s="199">
        <f>ROUND(I486*H486,2)</f>
        <v>0</v>
      </c>
      <c r="K486" s="195" t="s">
        <v>223</v>
      </c>
      <c r="L486" s="56"/>
      <c r="M486" s="200" t="s">
        <v>22</v>
      </c>
      <c r="N486" s="201" t="s">
        <v>46</v>
      </c>
      <c r="O486" s="37"/>
      <c r="P486" s="202">
        <f>O486*H486</f>
        <v>0</v>
      </c>
      <c r="Q486" s="202">
        <v>0</v>
      </c>
      <c r="R486" s="202">
        <f>Q486*H486</f>
        <v>0</v>
      </c>
      <c r="S486" s="202">
        <v>0</v>
      </c>
      <c r="T486" s="203">
        <f>S486*H486</f>
        <v>0</v>
      </c>
      <c r="AR486" s="19" t="s">
        <v>202</v>
      </c>
      <c r="AT486" s="19" t="s">
        <v>198</v>
      </c>
      <c r="AU486" s="19" t="s">
        <v>83</v>
      </c>
      <c r="AY486" s="19" t="s">
        <v>195</v>
      </c>
      <c r="BE486" s="204">
        <f>IF(N486="základní",J486,0)</f>
        <v>0</v>
      </c>
      <c r="BF486" s="204">
        <f>IF(N486="snížená",J486,0)</f>
        <v>0</v>
      </c>
      <c r="BG486" s="204">
        <f>IF(N486="zákl. přenesená",J486,0)</f>
        <v>0</v>
      </c>
      <c r="BH486" s="204">
        <f>IF(N486="sníž. přenesená",J486,0)</f>
        <v>0</v>
      </c>
      <c r="BI486" s="204">
        <f>IF(N486="nulová",J486,0)</f>
        <v>0</v>
      </c>
      <c r="BJ486" s="19" t="s">
        <v>23</v>
      </c>
      <c r="BK486" s="204">
        <f>ROUND(I486*H486,2)</f>
        <v>0</v>
      </c>
      <c r="BL486" s="19" t="s">
        <v>202</v>
      </c>
      <c r="BM486" s="19" t="s">
        <v>1617</v>
      </c>
    </row>
    <row r="487" spans="2:65" s="1" customFormat="1" ht="28.8" customHeight="1">
      <c r="B487" s="36"/>
      <c r="C487" s="193" t="s">
        <v>577</v>
      </c>
      <c r="D487" s="193" t="s">
        <v>198</v>
      </c>
      <c r="E487" s="194" t="s">
        <v>1618</v>
      </c>
      <c r="F487" s="195" t="s">
        <v>1619</v>
      </c>
      <c r="G487" s="196" t="s">
        <v>242</v>
      </c>
      <c r="H487" s="197">
        <v>43.963000000000001</v>
      </c>
      <c r="I487" s="198"/>
      <c r="J487" s="199">
        <f>ROUND(I487*H487,2)</f>
        <v>0</v>
      </c>
      <c r="K487" s="195" t="s">
        <v>223</v>
      </c>
      <c r="L487" s="56"/>
      <c r="M487" s="200" t="s">
        <v>22</v>
      </c>
      <c r="N487" s="201" t="s">
        <v>46</v>
      </c>
      <c r="O487" s="37"/>
      <c r="P487" s="202">
        <f>O487*H487</f>
        <v>0</v>
      </c>
      <c r="Q487" s="202">
        <v>0</v>
      </c>
      <c r="R487" s="202">
        <f>Q487*H487</f>
        <v>0</v>
      </c>
      <c r="S487" s="202">
        <v>0</v>
      </c>
      <c r="T487" s="203">
        <f>S487*H487</f>
        <v>0</v>
      </c>
      <c r="AR487" s="19" t="s">
        <v>202</v>
      </c>
      <c r="AT487" s="19" t="s">
        <v>198</v>
      </c>
      <c r="AU487" s="19" t="s">
        <v>83</v>
      </c>
      <c r="AY487" s="19" t="s">
        <v>195</v>
      </c>
      <c r="BE487" s="204">
        <f>IF(N487="základní",J487,0)</f>
        <v>0</v>
      </c>
      <c r="BF487" s="204">
        <f>IF(N487="snížená",J487,0)</f>
        <v>0</v>
      </c>
      <c r="BG487" s="204">
        <f>IF(N487="zákl. přenesená",J487,0)</f>
        <v>0</v>
      </c>
      <c r="BH487" s="204">
        <f>IF(N487="sníž. přenesená",J487,0)</f>
        <v>0</v>
      </c>
      <c r="BI487" s="204">
        <f>IF(N487="nulová",J487,0)</f>
        <v>0</v>
      </c>
      <c r="BJ487" s="19" t="s">
        <v>23</v>
      </c>
      <c r="BK487" s="204">
        <f>ROUND(I487*H487,2)</f>
        <v>0</v>
      </c>
      <c r="BL487" s="19" t="s">
        <v>202</v>
      </c>
      <c r="BM487" s="19" t="s">
        <v>1620</v>
      </c>
    </row>
    <row r="488" spans="2:65" s="1" customFormat="1" ht="36">
      <c r="B488" s="36"/>
      <c r="C488" s="58"/>
      <c r="D488" s="205" t="s">
        <v>225</v>
      </c>
      <c r="E488" s="58"/>
      <c r="F488" s="206" t="s">
        <v>1621</v>
      </c>
      <c r="G488" s="58"/>
      <c r="H488" s="58"/>
      <c r="I488" s="163"/>
      <c r="J488" s="58"/>
      <c r="K488" s="58"/>
      <c r="L488" s="56"/>
      <c r="M488" s="73"/>
      <c r="N488" s="37"/>
      <c r="O488" s="37"/>
      <c r="P488" s="37"/>
      <c r="Q488" s="37"/>
      <c r="R488" s="37"/>
      <c r="S488" s="37"/>
      <c r="T488" s="74"/>
      <c r="AT488" s="19" t="s">
        <v>225</v>
      </c>
      <c r="AU488" s="19" t="s">
        <v>83</v>
      </c>
    </row>
    <row r="489" spans="2:65" s="12" customFormat="1">
      <c r="B489" s="207"/>
      <c r="C489" s="208"/>
      <c r="D489" s="205" t="s">
        <v>210</v>
      </c>
      <c r="E489" s="209" t="s">
        <v>22</v>
      </c>
      <c r="F489" s="210" t="s">
        <v>1622</v>
      </c>
      <c r="G489" s="208"/>
      <c r="H489" s="211" t="s">
        <v>22</v>
      </c>
      <c r="I489" s="212"/>
      <c r="J489" s="208"/>
      <c r="K489" s="208"/>
      <c r="L489" s="213"/>
      <c r="M489" s="214"/>
      <c r="N489" s="215"/>
      <c r="O489" s="215"/>
      <c r="P489" s="215"/>
      <c r="Q489" s="215"/>
      <c r="R489" s="215"/>
      <c r="S489" s="215"/>
      <c r="T489" s="216"/>
      <c r="AT489" s="217" t="s">
        <v>210</v>
      </c>
      <c r="AU489" s="217" t="s">
        <v>83</v>
      </c>
      <c r="AV489" s="12" t="s">
        <v>23</v>
      </c>
      <c r="AW489" s="12" t="s">
        <v>38</v>
      </c>
      <c r="AX489" s="12" t="s">
        <v>75</v>
      </c>
      <c r="AY489" s="217" t="s">
        <v>195</v>
      </c>
    </row>
    <row r="490" spans="2:65" s="13" customFormat="1">
      <c r="B490" s="218"/>
      <c r="C490" s="219"/>
      <c r="D490" s="205" t="s">
        <v>210</v>
      </c>
      <c r="E490" s="220" t="s">
        <v>22</v>
      </c>
      <c r="F490" s="221" t="s">
        <v>1623</v>
      </c>
      <c r="G490" s="219"/>
      <c r="H490" s="222">
        <v>42</v>
      </c>
      <c r="I490" s="223"/>
      <c r="J490" s="219"/>
      <c r="K490" s="219"/>
      <c r="L490" s="224"/>
      <c r="M490" s="225"/>
      <c r="N490" s="226"/>
      <c r="O490" s="226"/>
      <c r="P490" s="226"/>
      <c r="Q490" s="226"/>
      <c r="R490" s="226"/>
      <c r="S490" s="226"/>
      <c r="T490" s="227"/>
      <c r="AT490" s="228" t="s">
        <v>210</v>
      </c>
      <c r="AU490" s="228" t="s">
        <v>83</v>
      </c>
      <c r="AV490" s="13" t="s">
        <v>83</v>
      </c>
      <c r="AW490" s="13" t="s">
        <v>38</v>
      </c>
      <c r="AX490" s="13" t="s">
        <v>75</v>
      </c>
      <c r="AY490" s="228" t="s">
        <v>195</v>
      </c>
    </row>
    <row r="491" spans="2:65" s="13" customFormat="1">
      <c r="B491" s="218"/>
      <c r="C491" s="219"/>
      <c r="D491" s="205" t="s">
        <v>210</v>
      </c>
      <c r="E491" s="220" t="s">
        <v>22</v>
      </c>
      <c r="F491" s="221" t="s">
        <v>1624</v>
      </c>
      <c r="G491" s="219"/>
      <c r="H491" s="222">
        <v>1.75</v>
      </c>
      <c r="I491" s="223"/>
      <c r="J491" s="219"/>
      <c r="K491" s="219"/>
      <c r="L491" s="224"/>
      <c r="M491" s="225"/>
      <c r="N491" s="226"/>
      <c r="O491" s="226"/>
      <c r="P491" s="226"/>
      <c r="Q491" s="226"/>
      <c r="R491" s="226"/>
      <c r="S491" s="226"/>
      <c r="T491" s="227"/>
      <c r="AT491" s="228" t="s">
        <v>210</v>
      </c>
      <c r="AU491" s="228" t="s">
        <v>83</v>
      </c>
      <c r="AV491" s="13" t="s">
        <v>83</v>
      </c>
      <c r="AW491" s="13" t="s">
        <v>38</v>
      </c>
      <c r="AX491" s="13" t="s">
        <v>75</v>
      </c>
      <c r="AY491" s="228" t="s">
        <v>195</v>
      </c>
    </row>
    <row r="492" spans="2:65" s="13" customFormat="1">
      <c r="B492" s="218"/>
      <c r="C492" s="219"/>
      <c r="D492" s="205" t="s">
        <v>210</v>
      </c>
      <c r="E492" s="220" t="s">
        <v>22</v>
      </c>
      <c r="F492" s="221" t="s">
        <v>1625</v>
      </c>
      <c r="G492" s="219"/>
      <c r="H492" s="222">
        <v>0.21299999999999999</v>
      </c>
      <c r="I492" s="223"/>
      <c r="J492" s="219"/>
      <c r="K492" s="219"/>
      <c r="L492" s="224"/>
      <c r="M492" s="225"/>
      <c r="N492" s="226"/>
      <c r="O492" s="226"/>
      <c r="P492" s="226"/>
      <c r="Q492" s="226"/>
      <c r="R492" s="226"/>
      <c r="S492" s="226"/>
      <c r="T492" s="227"/>
      <c r="AT492" s="228" t="s">
        <v>210</v>
      </c>
      <c r="AU492" s="228" t="s">
        <v>83</v>
      </c>
      <c r="AV492" s="13" t="s">
        <v>83</v>
      </c>
      <c r="AW492" s="13" t="s">
        <v>38</v>
      </c>
      <c r="AX492" s="13" t="s">
        <v>75</v>
      </c>
      <c r="AY492" s="228" t="s">
        <v>195</v>
      </c>
    </row>
    <row r="493" spans="2:65" s="14" customFormat="1">
      <c r="B493" s="229"/>
      <c r="C493" s="230"/>
      <c r="D493" s="205" t="s">
        <v>210</v>
      </c>
      <c r="E493" s="231" t="s">
        <v>22</v>
      </c>
      <c r="F493" s="232" t="s">
        <v>215</v>
      </c>
      <c r="G493" s="230"/>
      <c r="H493" s="233">
        <v>43.963000000000001</v>
      </c>
      <c r="I493" s="234"/>
      <c r="J493" s="230"/>
      <c r="K493" s="230"/>
      <c r="L493" s="235"/>
      <c r="M493" s="236"/>
      <c r="N493" s="237"/>
      <c r="O493" s="237"/>
      <c r="P493" s="237"/>
      <c r="Q493" s="237"/>
      <c r="R493" s="237"/>
      <c r="S493" s="237"/>
      <c r="T493" s="238"/>
      <c r="AT493" s="239" t="s">
        <v>210</v>
      </c>
      <c r="AU493" s="239" t="s">
        <v>83</v>
      </c>
      <c r="AV493" s="14" t="s">
        <v>216</v>
      </c>
      <c r="AW493" s="14" t="s">
        <v>38</v>
      </c>
      <c r="AX493" s="14" t="s">
        <v>75</v>
      </c>
      <c r="AY493" s="239" t="s">
        <v>195</v>
      </c>
    </row>
    <row r="494" spans="2:65" s="15" customFormat="1">
      <c r="B494" s="240"/>
      <c r="C494" s="241"/>
      <c r="D494" s="251" t="s">
        <v>210</v>
      </c>
      <c r="E494" s="252" t="s">
        <v>22</v>
      </c>
      <c r="F494" s="253" t="s">
        <v>217</v>
      </c>
      <c r="G494" s="241"/>
      <c r="H494" s="254">
        <v>43.963000000000001</v>
      </c>
      <c r="I494" s="245"/>
      <c r="J494" s="241"/>
      <c r="K494" s="241"/>
      <c r="L494" s="246"/>
      <c r="M494" s="247"/>
      <c r="N494" s="248"/>
      <c r="O494" s="248"/>
      <c r="P494" s="248"/>
      <c r="Q494" s="248"/>
      <c r="R494" s="248"/>
      <c r="S494" s="248"/>
      <c r="T494" s="249"/>
      <c r="AT494" s="250" t="s">
        <v>210</v>
      </c>
      <c r="AU494" s="250" t="s">
        <v>83</v>
      </c>
      <c r="AV494" s="15" t="s">
        <v>202</v>
      </c>
      <c r="AW494" s="15" t="s">
        <v>38</v>
      </c>
      <c r="AX494" s="15" t="s">
        <v>23</v>
      </c>
      <c r="AY494" s="250" t="s">
        <v>195</v>
      </c>
    </row>
    <row r="495" spans="2:65" s="1" customFormat="1" ht="20.399999999999999" customHeight="1">
      <c r="B495" s="36"/>
      <c r="C495" s="260" t="s">
        <v>581</v>
      </c>
      <c r="D495" s="260" t="s">
        <v>267</v>
      </c>
      <c r="E495" s="261" t="s">
        <v>1626</v>
      </c>
      <c r="F495" s="262" t="s">
        <v>1627</v>
      </c>
      <c r="G495" s="263" t="s">
        <v>242</v>
      </c>
      <c r="H495" s="264">
        <v>2.1000000000000001E-2</v>
      </c>
      <c r="I495" s="265"/>
      <c r="J495" s="266">
        <f>ROUND(I495*H495,2)</f>
        <v>0</v>
      </c>
      <c r="K495" s="262" t="s">
        <v>22</v>
      </c>
      <c r="L495" s="267"/>
      <c r="M495" s="268" t="s">
        <v>22</v>
      </c>
      <c r="N495" s="269" t="s">
        <v>46</v>
      </c>
      <c r="O495" s="37"/>
      <c r="P495" s="202">
        <f>O495*H495</f>
        <v>0</v>
      </c>
      <c r="Q495" s="202">
        <v>1</v>
      </c>
      <c r="R495" s="202">
        <f>Q495*H495</f>
        <v>2.1000000000000001E-2</v>
      </c>
      <c r="S495" s="202">
        <v>0</v>
      </c>
      <c r="T495" s="203">
        <f>S495*H495</f>
        <v>0</v>
      </c>
      <c r="AR495" s="19" t="s">
        <v>262</v>
      </c>
      <c r="AT495" s="19" t="s">
        <v>267</v>
      </c>
      <c r="AU495" s="19" t="s">
        <v>83</v>
      </c>
      <c r="AY495" s="19" t="s">
        <v>195</v>
      </c>
      <c r="BE495" s="204">
        <f>IF(N495="základní",J495,0)</f>
        <v>0</v>
      </c>
      <c r="BF495" s="204">
        <f>IF(N495="snížená",J495,0)</f>
        <v>0</v>
      </c>
      <c r="BG495" s="204">
        <f>IF(N495="zákl. přenesená",J495,0)</f>
        <v>0</v>
      </c>
      <c r="BH495" s="204">
        <f>IF(N495="sníž. přenesená",J495,0)</f>
        <v>0</v>
      </c>
      <c r="BI495" s="204">
        <f>IF(N495="nulová",J495,0)</f>
        <v>0</v>
      </c>
      <c r="BJ495" s="19" t="s">
        <v>23</v>
      </c>
      <c r="BK495" s="204">
        <f>ROUND(I495*H495,2)</f>
        <v>0</v>
      </c>
      <c r="BL495" s="19" t="s">
        <v>202</v>
      </c>
      <c r="BM495" s="19" t="s">
        <v>1628</v>
      </c>
    </row>
    <row r="496" spans="2:65" s="12" customFormat="1">
      <c r="B496" s="207"/>
      <c r="C496" s="208"/>
      <c r="D496" s="205" t="s">
        <v>210</v>
      </c>
      <c r="E496" s="209" t="s">
        <v>22</v>
      </c>
      <c r="F496" s="210" t="s">
        <v>1629</v>
      </c>
      <c r="G496" s="208"/>
      <c r="H496" s="211" t="s">
        <v>22</v>
      </c>
      <c r="I496" s="212"/>
      <c r="J496" s="208"/>
      <c r="K496" s="208"/>
      <c r="L496" s="213"/>
      <c r="M496" s="214"/>
      <c r="N496" s="215"/>
      <c r="O496" s="215"/>
      <c r="P496" s="215"/>
      <c r="Q496" s="215"/>
      <c r="R496" s="215"/>
      <c r="S496" s="215"/>
      <c r="T496" s="216"/>
      <c r="AT496" s="217" t="s">
        <v>210</v>
      </c>
      <c r="AU496" s="217" t="s">
        <v>83</v>
      </c>
      <c r="AV496" s="12" t="s">
        <v>23</v>
      </c>
      <c r="AW496" s="12" t="s">
        <v>38</v>
      </c>
      <c r="AX496" s="12" t="s">
        <v>75</v>
      </c>
      <c r="AY496" s="217" t="s">
        <v>195</v>
      </c>
    </row>
    <row r="497" spans="2:65" s="13" customFormat="1">
      <c r="B497" s="218"/>
      <c r="C497" s="219"/>
      <c r="D497" s="205" t="s">
        <v>210</v>
      </c>
      <c r="E497" s="220" t="s">
        <v>22</v>
      </c>
      <c r="F497" s="221" t="s">
        <v>1630</v>
      </c>
      <c r="G497" s="219"/>
      <c r="H497" s="222">
        <v>2.1000000000000001E-2</v>
      </c>
      <c r="I497" s="223"/>
      <c r="J497" s="219"/>
      <c r="K497" s="219"/>
      <c r="L497" s="224"/>
      <c r="M497" s="225"/>
      <c r="N497" s="226"/>
      <c r="O497" s="226"/>
      <c r="P497" s="226"/>
      <c r="Q497" s="226"/>
      <c r="R497" s="226"/>
      <c r="S497" s="226"/>
      <c r="T497" s="227"/>
      <c r="AT497" s="228" t="s">
        <v>210</v>
      </c>
      <c r="AU497" s="228" t="s">
        <v>83</v>
      </c>
      <c r="AV497" s="13" t="s">
        <v>83</v>
      </c>
      <c r="AW497" s="13" t="s">
        <v>38</v>
      </c>
      <c r="AX497" s="13" t="s">
        <v>75</v>
      </c>
      <c r="AY497" s="228" t="s">
        <v>195</v>
      </c>
    </row>
    <row r="498" spans="2:65" s="14" customFormat="1">
      <c r="B498" s="229"/>
      <c r="C498" s="230"/>
      <c r="D498" s="205" t="s">
        <v>210</v>
      </c>
      <c r="E498" s="231" t="s">
        <v>22</v>
      </c>
      <c r="F498" s="232" t="s">
        <v>215</v>
      </c>
      <c r="G498" s="230"/>
      <c r="H498" s="233">
        <v>2.1000000000000001E-2</v>
      </c>
      <c r="I498" s="234"/>
      <c r="J498" s="230"/>
      <c r="K498" s="230"/>
      <c r="L498" s="235"/>
      <c r="M498" s="236"/>
      <c r="N498" s="237"/>
      <c r="O498" s="237"/>
      <c r="P498" s="237"/>
      <c r="Q498" s="237"/>
      <c r="R498" s="237"/>
      <c r="S498" s="237"/>
      <c r="T498" s="238"/>
      <c r="AT498" s="239" t="s">
        <v>210</v>
      </c>
      <c r="AU498" s="239" t="s">
        <v>83</v>
      </c>
      <c r="AV498" s="14" t="s">
        <v>216</v>
      </c>
      <c r="AW498" s="14" t="s">
        <v>38</v>
      </c>
      <c r="AX498" s="14" t="s">
        <v>75</v>
      </c>
      <c r="AY498" s="239" t="s">
        <v>195</v>
      </c>
    </row>
    <row r="499" spans="2:65" s="15" customFormat="1">
      <c r="B499" s="240"/>
      <c r="C499" s="241"/>
      <c r="D499" s="251" t="s">
        <v>210</v>
      </c>
      <c r="E499" s="252" t="s">
        <v>22</v>
      </c>
      <c r="F499" s="253" t="s">
        <v>217</v>
      </c>
      <c r="G499" s="241"/>
      <c r="H499" s="254">
        <v>2.1000000000000001E-2</v>
      </c>
      <c r="I499" s="245"/>
      <c r="J499" s="241"/>
      <c r="K499" s="241"/>
      <c r="L499" s="246"/>
      <c r="M499" s="247"/>
      <c r="N499" s="248"/>
      <c r="O499" s="248"/>
      <c r="P499" s="248"/>
      <c r="Q499" s="248"/>
      <c r="R499" s="248"/>
      <c r="S499" s="248"/>
      <c r="T499" s="249"/>
      <c r="AT499" s="250" t="s">
        <v>210</v>
      </c>
      <c r="AU499" s="250" t="s">
        <v>83</v>
      </c>
      <c r="AV499" s="15" t="s">
        <v>202</v>
      </c>
      <c r="AW499" s="15" t="s">
        <v>38</v>
      </c>
      <c r="AX499" s="15" t="s">
        <v>23</v>
      </c>
      <c r="AY499" s="250" t="s">
        <v>195</v>
      </c>
    </row>
    <row r="500" spans="2:65" s="1" customFormat="1" ht="20.399999999999999" customHeight="1">
      <c r="B500" s="36"/>
      <c r="C500" s="260" t="s">
        <v>585</v>
      </c>
      <c r="D500" s="260" t="s">
        <v>267</v>
      </c>
      <c r="E500" s="261" t="s">
        <v>1631</v>
      </c>
      <c r="F500" s="262" t="s">
        <v>1632</v>
      </c>
      <c r="G500" s="263" t="s">
        <v>242</v>
      </c>
      <c r="H500" s="264">
        <v>2.1000000000000001E-2</v>
      </c>
      <c r="I500" s="265"/>
      <c r="J500" s="266">
        <f>ROUND(I500*H500,2)</f>
        <v>0</v>
      </c>
      <c r="K500" s="262" t="s">
        <v>22</v>
      </c>
      <c r="L500" s="267"/>
      <c r="M500" s="268" t="s">
        <v>22</v>
      </c>
      <c r="N500" s="269" t="s">
        <v>46</v>
      </c>
      <c r="O500" s="37"/>
      <c r="P500" s="202">
        <f>O500*H500</f>
        <v>0</v>
      </c>
      <c r="Q500" s="202">
        <v>1</v>
      </c>
      <c r="R500" s="202">
        <f>Q500*H500</f>
        <v>2.1000000000000001E-2</v>
      </c>
      <c r="S500" s="202">
        <v>0</v>
      </c>
      <c r="T500" s="203">
        <f>S500*H500</f>
        <v>0</v>
      </c>
      <c r="AR500" s="19" t="s">
        <v>262</v>
      </c>
      <c r="AT500" s="19" t="s">
        <v>267</v>
      </c>
      <c r="AU500" s="19" t="s">
        <v>83</v>
      </c>
      <c r="AY500" s="19" t="s">
        <v>195</v>
      </c>
      <c r="BE500" s="204">
        <f>IF(N500="základní",J500,0)</f>
        <v>0</v>
      </c>
      <c r="BF500" s="204">
        <f>IF(N500="snížená",J500,0)</f>
        <v>0</v>
      </c>
      <c r="BG500" s="204">
        <f>IF(N500="zákl. přenesená",J500,0)</f>
        <v>0</v>
      </c>
      <c r="BH500" s="204">
        <f>IF(N500="sníž. přenesená",J500,0)</f>
        <v>0</v>
      </c>
      <c r="BI500" s="204">
        <f>IF(N500="nulová",J500,0)</f>
        <v>0</v>
      </c>
      <c r="BJ500" s="19" t="s">
        <v>23</v>
      </c>
      <c r="BK500" s="204">
        <f>ROUND(I500*H500,2)</f>
        <v>0</v>
      </c>
      <c r="BL500" s="19" t="s">
        <v>202</v>
      </c>
      <c r="BM500" s="19" t="s">
        <v>1633</v>
      </c>
    </row>
    <row r="501" spans="2:65" s="12" customFormat="1">
      <c r="B501" s="207"/>
      <c r="C501" s="208"/>
      <c r="D501" s="205" t="s">
        <v>210</v>
      </c>
      <c r="E501" s="209" t="s">
        <v>22</v>
      </c>
      <c r="F501" s="210" t="s">
        <v>1629</v>
      </c>
      <c r="G501" s="208"/>
      <c r="H501" s="211" t="s">
        <v>22</v>
      </c>
      <c r="I501" s="212"/>
      <c r="J501" s="208"/>
      <c r="K501" s="208"/>
      <c r="L501" s="213"/>
      <c r="M501" s="214"/>
      <c r="N501" s="215"/>
      <c r="O501" s="215"/>
      <c r="P501" s="215"/>
      <c r="Q501" s="215"/>
      <c r="R501" s="215"/>
      <c r="S501" s="215"/>
      <c r="T501" s="216"/>
      <c r="AT501" s="217" t="s">
        <v>210</v>
      </c>
      <c r="AU501" s="217" t="s">
        <v>83</v>
      </c>
      <c r="AV501" s="12" t="s">
        <v>23</v>
      </c>
      <c r="AW501" s="12" t="s">
        <v>38</v>
      </c>
      <c r="AX501" s="12" t="s">
        <v>75</v>
      </c>
      <c r="AY501" s="217" t="s">
        <v>195</v>
      </c>
    </row>
    <row r="502" spans="2:65" s="13" customFormat="1">
      <c r="B502" s="218"/>
      <c r="C502" s="219"/>
      <c r="D502" s="205" t="s">
        <v>210</v>
      </c>
      <c r="E502" s="220" t="s">
        <v>22</v>
      </c>
      <c r="F502" s="221" t="s">
        <v>1630</v>
      </c>
      <c r="G502" s="219"/>
      <c r="H502" s="222">
        <v>2.1000000000000001E-2</v>
      </c>
      <c r="I502" s="223"/>
      <c r="J502" s="219"/>
      <c r="K502" s="219"/>
      <c r="L502" s="224"/>
      <c r="M502" s="225"/>
      <c r="N502" s="226"/>
      <c r="O502" s="226"/>
      <c r="P502" s="226"/>
      <c r="Q502" s="226"/>
      <c r="R502" s="226"/>
      <c r="S502" s="226"/>
      <c r="T502" s="227"/>
      <c r="AT502" s="228" t="s">
        <v>210</v>
      </c>
      <c r="AU502" s="228" t="s">
        <v>83</v>
      </c>
      <c r="AV502" s="13" t="s">
        <v>83</v>
      </c>
      <c r="AW502" s="13" t="s">
        <v>38</v>
      </c>
      <c r="AX502" s="13" t="s">
        <v>75</v>
      </c>
      <c r="AY502" s="228" t="s">
        <v>195</v>
      </c>
    </row>
    <row r="503" spans="2:65" s="14" customFormat="1">
      <c r="B503" s="229"/>
      <c r="C503" s="230"/>
      <c r="D503" s="205" t="s">
        <v>210</v>
      </c>
      <c r="E503" s="231" t="s">
        <v>22</v>
      </c>
      <c r="F503" s="232" t="s">
        <v>215</v>
      </c>
      <c r="G503" s="230"/>
      <c r="H503" s="233">
        <v>2.1000000000000001E-2</v>
      </c>
      <c r="I503" s="234"/>
      <c r="J503" s="230"/>
      <c r="K503" s="230"/>
      <c r="L503" s="235"/>
      <c r="M503" s="236"/>
      <c r="N503" s="237"/>
      <c r="O503" s="237"/>
      <c r="P503" s="237"/>
      <c r="Q503" s="237"/>
      <c r="R503" s="237"/>
      <c r="S503" s="237"/>
      <c r="T503" s="238"/>
      <c r="AT503" s="239" t="s">
        <v>210</v>
      </c>
      <c r="AU503" s="239" t="s">
        <v>83</v>
      </c>
      <c r="AV503" s="14" t="s">
        <v>216</v>
      </c>
      <c r="AW503" s="14" t="s">
        <v>38</v>
      </c>
      <c r="AX503" s="14" t="s">
        <v>75</v>
      </c>
      <c r="AY503" s="239" t="s">
        <v>195</v>
      </c>
    </row>
    <row r="504" spans="2:65" s="15" customFormat="1">
      <c r="B504" s="240"/>
      <c r="C504" s="241"/>
      <c r="D504" s="251" t="s">
        <v>210</v>
      </c>
      <c r="E504" s="252" t="s">
        <v>22</v>
      </c>
      <c r="F504" s="253" t="s">
        <v>217</v>
      </c>
      <c r="G504" s="241"/>
      <c r="H504" s="254">
        <v>2.1000000000000001E-2</v>
      </c>
      <c r="I504" s="245"/>
      <c r="J504" s="241"/>
      <c r="K504" s="241"/>
      <c r="L504" s="246"/>
      <c r="M504" s="247"/>
      <c r="N504" s="248"/>
      <c r="O504" s="248"/>
      <c r="P504" s="248"/>
      <c r="Q504" s="248"/>
      <c r="R504" s="248"/>
      <c r="S504" s="248"/>
      <c r="T504" s="249"/>
      <c r="AT504" s="250" t="s">
        <v>210</v>
      </c>
      <c r="AU504" s="250" t="s">
        <v>83</v>
      </c>
      <c r="AV504" s="15" t="s">
        <v>202</v>
      </c>
      <c r="AW504" s="15" t="s">
        <v>38</v>
      </c>
      <c r="AX504" s="15" t="s">
        <v>23</v>
      </c>
      <c r="AY504" s="250" t="s">
        <v>195</v>
      </c>
    </row>
    <row r="505" spans="2:65" s="1" customFormat="1" ht="20.399999999999999" customHeight="1">
      <c r="B505" s="36"/>
      <c r="C505" s="260" t="s">
        <v>592</v>
      </c>
      <c r="D505" s="260" t="s">
        <v>267</v>
      </c>
      <c r="E505" s="261" t="s">
        <v>1634</v>
      </c>
      <c r="F505" s="262" t="s">
        <v>1635</v>
      </c>
      <c r="G505" s="263" t="s">
        <v>242</v>
      </c>
      <c r="H505" s="264">
        <v>0.08</v>
      </c>
      <c r="I505" s="265"/>
      <c r="J505" s="266">
        <f>ROUND(I505*H505,2)</f>
        <v>0</v>
      </c>
      <c r="K505" s="262" t="s">
        <v>22</v>
      </c>
      <c r="L505" s="267"/>
      <c r="M505" s="268" t="s">
        <v>22</v>
      </c>
      <c r="N505" s="269" t="s">
        <v>46</v>
      </c>
      <c r="O505" s="37"/>
      <c r="P505" s="202">
        <f>O505*H505</f>
        <v>0</v>
      </c>
      <c r="Q505" s="202">
        <v>1</v>
      </c>
      <c r="R505" s="202">
        <f>Q505*H505</f>
        <v>0.08</v>
      </c>
      <c r="S505" s="202">
        <v>0</v>
      </c>
      <c r="T505" s="203">
        <f>S505*H505</f>
        <v>0</v>
      </c>
      <c r="AR505" s="19" t="s">
        <v>262</v>
      </c>
      <c r="AT505" s="19" t="s">
        <v>267</v>
      </c>
      <c r="AU505" s="19" t="s">
        <v>83</v>
      </c>
      <c r="AY505" s="19" t="s">
        <v>195</v>
      </c>
      <c r="BE505" s="204">
        <f>IF(N505="základní",J505,0)</f>
        <v>0</v>
      </c>
      <c r="BF505" s="204">
        <f>IF(N505="snížená",J505,0)</f>
        <v>0</v>
      </c>
      <c r="BG505" s="204">
        <f>IF(N505="zákl. přenesená",J505,0)</f>
        <v>0</v>
      </c>
      <c r="BH505" s="204">
        <f>IF(N505="sníž. přenesená",J505,0)</f>
        <v>0</v>
      </c>
      <c r="BI505" s="204">
        <f>IF(N505="nulová",J505,0)</f>
        <v>0</v>
      </c>
      <c r="BJ505" s="19" t="s">
        <v>23</v>
      </c>
      <c r="BK505" s="204">
        <f>ROUND(I505*H505,2)</f>
        <v>0</v>
      </c>
      <c r="BL505" s="19" t="s">
        <v>202</v>
      </c>
      <c r="BM505" s="19" t="s">
        <v>1636</v>
      </c>
    </row>
    <row r="506" spans="2:65" s="12" customFormat="1">
      <c r="B506" s="207"/>
      <c r="C506" s="208"/>
      <c r="D506" s="205" t="s">
        <v>210</v>
      </c>
      <c r="E506" s="209" t="s">
        <v>22</v>
      </c>
      <c r="F506" s="210" t="s">
        <v>1629</v>
      </c>
      <c r="G506" s="208"/>
      <c r="H506" s="211" t="s">
        <v>22</v>
      </c>
      <c r="I506" s="212"/>
      <c r="J506" s="208"/>
      <c r="K506" s="208"/>
      <c r="L506" s="213"/>
      <c r="M506" s="214"/>
      <c r="N506" s="215"/>
      <c r="O506" s="215"/>
      <c r="P506" s="215"/>
      <c r="Q506" s="215"/>
      <c r="R506" s="215"/>
      <c r="S506" s="215"/>
      <c r="T506" s="216"/>
      <c r="AT506" s="217" t="s">
        <v>210</v>
      </c>
      <c r="AU506" s="217" t="s">
        <v>83</v>
      </c>
      <c r="AV506" s="12" t="s">
        <v>23</v>
      </c>
      <c r="AW506" s="12" t="s">
        <v>38</v>
      </c>
      <c r="AX506" s="12" t="s">
        <v>75</v>
      </c>
      <c r="AY506" s="217" t="s">
        <v>195</v>
      </c>
    </row>
    <row r="507" spans="2:65" s="13" customFormat="1">
      <c r="B507" s="218"/>
      <c r="C507" s="219"/>
      <c r="D507" s="205" t="s">
        <v>210</v>
      </c>
      <c r="E507" s="220" t="s">
        <v>22</v>
      </c>
      <c r="F507" s="221" t="s">
        <v>1637</v>
      </c>
      <c r="G507" s="219"/>
      <c r="H507" s="222">
        <v>0.08</v>
      </c>
      <c r="I507" s="223"/>
      <c r="J507" s="219"/>
      <c r="K507" s="219"/>
      <c r="L507" s="224"/>
      <c r="M507" s="225"/>
      <c r="N507" s="226"/>
      <c r="O507" s="226"/>
      <c r="P507" s="226"/>
      <c r="Q507" s="226"/>
      <c r="R507" s="226"/>
      <c r="S507" s="226"/>
      <c r="T507" s="227"/>
      <c r="AT507" s="228" t="s">
        <v>210</v>
      </c>
      <c r="AU507" s="228" t="s">
        <v>83</v>
      </c>
      <c r="AV507" s="13" t="s">
        <v>83</v>
      </c>
      <c r="AW507" s="13" t="s">
        <v>38</v>
      </c>
      <c r="AX507" s="13" t="s">
        <v>75</v>
      </c>
      <c r="AY507" s="228" t="s">
        <v>195</v>
      </c>
    </row>
    <row r="508" spans="2:65" s="14" customFormat="1">
      <c r="B508" s="229"/>
      <c r="C508" s="230"/>
      <c r="D508" s="205" t="s">
        <v>210</v>
      </c>
      <c r="E508" s="231" t="s">
        <v>22</v>
      </c>
      <c r="F508" s="232" t="s">
        <v>215</v>
      </c>
      <c r="G508" s="230"/>
      <c r="H508" s="233">
        <v>0.08</v>
      </c>
      <c r="I508" s="234"/>
      <c r="J508" s="230"/>
      <c r="K508" s="230"/>
      <c r="L508" s="235"/>
      <c r="M508" s="236"/>
      <c r="N508" s="237"/>
      <c r="O508" s="237"/>
      <c r="P508" s="237"/>
      <c r="Q508" s="237"/>
      <c r="R508" s="237"/>
      <c r="S508" s="237"/>
      <c r="T508" s="238"/>
      <c r="AT508" s="239" t="s">
        <v>210</v>
      </c>
      <c r="AU508" s="239" t="s">
        <v>83</v>
      </c>
      <c r="AV508" s="14" t="s">
        <v>216</v>
      </c>
      <c r="AW508" s="14" t="s">
        <v>38</v>
      </c>
      <c r="AX508" s="14" t="s">
        <v>75</v>
      </c>
      <c r="AY508" s="239" t="s">
        <v>195</v>
      </c>
    </row>
    <row r="509" spans="2:65" s="15" customFormat="1">
      <c r="B509" s="240"/>
      <c r="C509" s="241"/>
      <c r="D509" s="251" t="s">
        <v>210</v>
      </c>
      <c r="E509" s="252" t="s">
        <v>22</v>
      </c>
      <c r="F509" s="253" t="s">
        <v>217</v>
      </c>
      <c r="G509" s="241"/>
      <c r="H509" s="254">
        <v>0.08</v>
      </c>
      <c r="I509" s="245"/>
      <c r="J509" s="241"/>
      <c r="K509" s="241"/>
      <c r="L509" s="246"/>
      <c r="M509" s="247"/>
      <c r="N509" s="248"/>
      <c r="O509" s="248"/>
      <c r="P509" s="248"/>
      <c r="Q509" s="248"/>
      <c r="R509" s="248"/>
      <c r="S509" s="248"/>
      <c r="T509" s="249"/>
      <c r="AT509" s="250" t="s">
        <v>210</v>
      </c>
      <c r="AU509" s="250" t="s">
        <v>83</v>
      </c>
      <c r="AV509" s="15" t="s">
        <v>202</v>
      </c>
      <c r="AW509" s="15" t="s">
        <v>38</v>
      </c>
      <c r="AX509" s="15" t="s">
        <v>23</v>
      </c>
      <c r="AY509" s="250" t="s">
        <v>195</v>
      </c>
    </row>
    <row r="510" spans="2:65" s="1" customFormat="1" ht="20.399999999999999" customHeight="1">
      <c r="B510" s="36"/>
      <c r="C510" s="260" t="s">
        <v>597</v>
      </c>
      <c r="D510" s="260" t="s">
        <v>267</v>
      </c>
      <c r="E510" s="261" t="s">
        <v>1638</v>
      </c>
      <c r="F510" s="262" t="s">
        <v>1639</v>
      </c>
      <c r="G510" s="263" t="s">
        <v>206</v>
      </c>
      <c r="H510" s="264">
        <v>56</v>
      </c>
      <c r="I510" s="265"/>
      <c r="J510" s="266">
        <f>ROUND(I510*H510,2)</f>
        <v>0</v>
      </c>
      <c r="K510" s="262" t="s">
        <v>22</v>
      </c>
      <c r="L510" s="267"/>
      <c r="M510" s="268" t="s">
        <v>22</v>
      </c>
      <c r="N510" s="269" t="s">
        <v>46</v>
      </c>
      <c r="O510" s="37"/>
      <c r="P510" s="202">
        <f>O510*H510</f>
        <v>0</v>
      </c>
      <c r="Q510" s="202">
        <v>1E-3</v>
      </c>
      <c r="R510" s="202">
        <f>Q510*H510</f>
        <v>5.6000000000000001E-2</v>
      </c>
      <c r="S510" s="202">
        <v>0</v>
      </c>
      <c r="T510" s="203">
        <f>S510*H510</f>
        <v>0</v>
      </c>
      <c r="AR510" s="19" t="s">
        <v>262</v>
      </c>
      <c r="AT510" s="19" t="s">
        <v>267</v>
      </c>
      <c r="AU510" s="19" t="s">
        <v>83</v>
      </c>
      <c r="AY510" s="19" t="s">
        <v>195</v>
      </c>
      <c r="BE510" s="204">
        <f>IF(N510="základní",J510,0)</f>
        <v>0</v>
      </c>
      <c r="BF510" s="204">
        <f>IF(N510="snížená",J510,0)</f>
        <v>0</v>
      </c>
      <c r="BG510" s="204">
        <f>IF(N510="zákl. přenesená",J510,0)</f>
        <v>0</v>
      </c>
      <c r="BH510" s="204">
        <f>IF(N510="sníž. přenesená",J510,0)</f>
        <v>0</v>
      </c>
      <c r="BI510" s="204">
        <f>IF(N510="nulová",J510,0)</f>
        <v>0</v>
      </c>
      <c r="BJ510" s="19" t="s">
        <v>23</v>
      </c>
      <c r="BK510" s="204">
        <f>ROUND(I510*H510,2)</f>
        <v>0</v>
      </c>
      <c r="BL510" s="19" t="s">
        <v>202</v>
      </c>
      <c r="BM510" s="19" t="s">
        <v>1640</v>
      </c>
    </row>
    <row r="511" spans="2:65" s="12" customFormat="1">
      <c r="B511" s="207"/>
      <c r="C511" s="208"/>
      <c r="D511" s="205" t="s">
        <v>210</v>
      </c>
      <c r="E511" s="209" t="s">
        <v>22</v>
      </c>
      <c r="F511" s="210" t="s">
        <v>1641</v>
      </c>
      <c r="G511" s="208"/>
      <c r="H511" s="211" t="s">
        <v>22</v>
      </c>
      <c r="I511" s="212"/>
      <c r="J511" s="208"/>
      <c r="K511" s="208"/>
      <c r="L511" s="213"/>
      <c r="M511" s="214"/>
      <c r="N511" s="215"/>
      <c r="O511" s="215"/>
      <c r="P511" s="215"/>
      <c r="Q511" s="215"/>
      <c r="R511" s="215"/>
      <c r="S511" s="215"/>
      <c r="T511" s="216"/>
      <c r="AT511" s="217" t="s">
        <v>210</v>
      </c>
      <c r="AU511" s="217" t="s">
        <v>83</v>
      </c>
      <c r="AV511" s="12" t="s">
        <v>23</v>
      </c>
      <c r="AW511" s="12" t="s">
        <v>38</v>
      </c>
      <c r="AX511" s="12" t="s">
        <v>75</v>
      </c>
      <c r="AY511" s="217" t="s">
        <v>195</v>
      </c>
    </row>
    <row r="512" spans="2:65" s="13" customFormat="1">
      <c r="B512" s="218"/>
      <c r="C512" s="219"/>
      <c r="D512" s="205" t="s">
        <v>210</v>
      </c>
      <c r="E512" s="220" t="s">
        <v>22</v>
      </c>
      <c r="F512" s="221" t="s">
        <v>1642</v>
      </c>
      <c r="G512" s="219"/>
      <c r="H512" s="222">
        <v>56</v>
      </c>
      <c r="I512" s="223"/>
      <c r="J512" s="219"/>
      <c r="K512" s="219"/>
      <c r="L512" s="224"/>
      <c r="M512" s="225"/>
      <c r="N512" s="226"/>
      <c r="O512" s="226"/>
      <c r="P512" s="226"/>
      <c r="Q512" s="226"/>
      <c r="R512" s="226"/>
      <c r="S512" s="226"/>
      <c r="T512" s="227"/>
      <c r="AT512" s="228" t="s">
        <v>210</v>
      </c>
      <c r="AU512" s="228" t="s">
        <v>83</v>
      </c>
      <c r="AV512" s="13" t="s">
        <v>83</v>
      </c>
      <c r="AW512" s="13" t="s">
        <v>38</v>
      </c>
      <c r="AX512" s="13" t="s">
        <v>75</v>
      </c>
      <c r="AY512" s="228" t="s">
        <v>195</v>
      </c>
    </row>
    <row r="513" spans="2:65" s="14" customFormat="1">
      <c r="B513" s="229"/>
      <c r="C513" s="230"/>
      <c r="D513" s="205" t="s">
        <v>210</v>
      </c>
      <c r="E513" s="231" t="s">
        <v>22</v>
      </c>
      <c r="F513" s="232" t="s">
        <v>215</v>
      </c>
      <c r="G513" s="230"/>
      <c r="H513" s="233">
        <v>56</v>
      </c>
      <c r="I513" s="234"/>
      <c r="J513" s="230"/>
      <c r="K513" s="230"/>
      <c r="L513" s="235"/>
      <c r="M513" s="236"/>
      <c r="N513" s="237"/>
      <c r="O513" s="237"/>
      <c r="P513" s="237"/>
      <c r="Q513" s="237"/>
      <c r="R513" s="237"/>
      <c r="S513" s="237"/>
      <c r="T513" s="238"/>
      <c r="AT513" s="239" t="s">
        <v>210</v>
      </c>
      <c r="AU513" s="239" t="s">
        <v>83</v>
      </c>
      <c r="AV513" s="14" t="s">
        <v>216</v>
      </c>
      <c r="AW513" s="14" t="s">
        <v>38</v>
      </c>
      <c r="AX513" s="14" t="s">
        <v>75</v>
      </c>
      <c r="AY513" s="239" t="s">
        <v>195</v>
      </c>
    </row>
    <row r="514" spans="2:65" s="15" customFormat="1">
      <c r="B514" s="240"/>
      <c r="C514" s="241"/>
      <c r="D514" s="251" t="s">
        <v>210</v>
      </c>
      <c r="E514" s="252" t="s">
        <v>22</v>
      </c>
      <c r="F514" s="253" t="s">
        <v>217</v>
      </c>
      <c r="G514" s="241"/>
      <c r="H514" s="254">
        <v>56</v>
      </c>
      <c r="I514" s="245"/>
      <c r="J514" s="241"/>
      <c r="K514" s="241"/>
      <c r="L514" s="246"/>
      <c r="M514" s="247"/>
      <c r="N514" s="248"/>
      <c r="O514" s="248"/>
      <c r="P514" s="248"/>
      <c r="Q514" s="248"/>
      <c r="R514" s="248"/>
      <c r="S514" s="248"/>
      <c r="T514" s="249"/>
      <c r="AT514" s="250" t="s">
        <v>210</v>
      </c>
      <c r="AU514" s="250" t="s">
        <v>83</v>
      </c>
      <c r="AV514" s="15" t="s">
        <v>202</v>
      </c>
      <c r="AW514" s="15" t="s">
        <v>38</v>
      </c>
      <c r="AX514" s="15" t="s">
        <v>23</v>
      </c>
      <c r="AY514" s="250" t="s">
        <v>195</v>
      </c>
    </row>
    <row r="515" spans="2:65" s="1" customFormat="1" ht="20.399999999999999" customHeight="1">
      <c r="B515" s="36"/>
      <c r="C515" s="260" t="s">
        <v>602</v>
      </c>
      <c r="D515" s="260" t="s">
        <v>267</v>
      </c>
      <c r="E515" s="261" t="s">
        <v>1643</v>
      </c>
      <c r="F515" s="262" t="s">
        <v>1644</v>
      </c>
      <c r="G515" s="263" t="s">
        <v>206</v>
      </c>
      <c r="H515" s="264">
        <v>64</v>
      </c>
      <c r="I515" s="265"/>
      <c r="J515" s="266">
        <f>ROUND(I515*H515,2)</f>
        <v>0</v>
      </c>
      <c r="K515" s="262" t="s">
        <v>22</v>
      </c>
      <c r="L515" s="267"/>
      <c r="M515" s="268" t="s">
        <v>22</v>
      </c>
      <c r="N515" s="269" t="s">
        <v>46</v>
      </c>
      <c r="O515" s="37"/>
      <c r="P515" s="202">
        <f>O515*H515</f>
        <v>0</v>
      </c>
      <c r="Q515" s="202">
        <v>1E-3</v>
      </c>
      <c r="R515" s="202">
        <f>Q515*H515</f>
        <v>6.4000000000000001E-2</v>
      </c>
      <c r="S515" s="202">
        <v>0</v>
      </c>
      <c r="T515" s="203">
        <f>S515*H515</f>
        <v>0</v>
      </c>
      <c r="AR515" s="19" t="s">
        <v>262</v>
      </c>
      <c r="AT515" s="19" t="s">
        <v>267</v>
      </c>
      <c r="AU515" s="19" t="s">
        <v>83</v>
      </c>
      <c r="AY515" s="19" t="s">
        <v>195</v>
      </c>
      <c r="BE515" s="204">
        <f>IF(N515="základní",J515,0)</f>
        <v>0</v>
      </c>
      <c r="BF515" s="204">
        <f>IF(N515="snížená",J515,0)</f>
        <v>0</v>
      </c>
      <c r="BG515" s="204">
        <f>IF(N515="zákl. přenesená",J515,0)</f>
        <v>0</v>
      </c>
      <c r="BH515" s="204">
        <f>IF(N515="sníž. přenesená",J515,0)</f>
        <v>0</v>
      </c>
      <c r="BI515" s="204">
        <f>IF(N515="nulová",J515,0)</f>
        <v>0</v>
      </c>
      <c r="BJ515" s="19" t="s">
        <v>23</v>
      </c>
      <c r="BK515" s="204">
        <f>ROUND(I515*H515,2)</f>
        <v>0</v>
      </c>
      <c r="BL515" s="19" t="s">
        <v>202</v>
      </c>
      <c r="BM515" s="19" t="s">
        <v>1645</v>
      </c>
    </row>
    <row r="516" spans="2:65" s="12" customFormat="1">
      <c r="B516" s="207"/>
      <c r="C516" s="208"/>
      <c r="D516" s="205" t="s">
        <v>210</v>
      </c>
      <c r="E516" s="209" t="s">
        <v>22</v>
      </c>
      <c r="F516" s="210" t="s">
        <v>1641</v>
      </c>
      <c r="G516" s="208"/>
      <c r="H516" s="211" t="s">
        <v>22</v>
      </c>
      <c r="I516" s="212"/>
      <c r="J516" s="208"/>
      <c r="K516" s="208"/>
      <c r="L516" s="213"/>
      <c r="M516" s="214"/>
      <c r="N516" s="215"/>
      <c r="O516" s="215"/>
      <c r="P516" s="215"/>
      <c r="Q516" s="215"/>
      <c r="R516" s="215"/>
      <c r="S516" s="215"/>
      <c r="T516" s="216"/>
      <c r="AT516" s="217" t="s">
        <v>210</v>
      </c>
      <c r="AU516" s="217" t="s">
        <v>83</v>
      </c>
      <c r="AV516" s="12" t="s">
        <v>23</v>
      </c>
      <c r="AW516" s="12" t="s">
        <v>38</v>
      </c>
      <c r="AX516" s="12" t="s">
        <v>75</v>
      </c>
      <c r="AY516" s="217" t="s">
        <v>195</v>
      </c>
    </row>
    <row r="517" spans="2:65" s="13" customFormat="1">
      <c r="B517" s="218"/>
      <c r="C517" s="219"/>
      <c r="D517" s="205" t="s">
        <v>210</v>
      </c>
      <c r="E517" s="220" t="s">
        <v>22</v>
      </c>
      <c r="F517" s="221" t="s">
        <v>1646</v>
      </c>
      <c r="G517" s="219"/>
      <c r="H517" s="222">
        <v>64</v>
      </c>
      <c r="I517" s="223"/>
      <c r="J517" s="219"/>
      <c r="K517" s="219"/>
      <c r="L517" s="224"/>
      <c r="M517" s="225"/>
      <c r="N517" s="226"/>
      <c r="O517" s="226"/>
      <c r="P517" s="226"/>
      <c r="Q517" s="226"/>
      <c r="R517" s="226"/>
      <c r="S517" s="226"/>
      <c r="T517" s="227"/>
      <c r="AT517" s="228" t="s">
        <v>210</v>
      </c>
      <c r="AU517" s="228" t="s">
        <v>83</v>
      </c>
      <c r="AV517" s="13" t="s">
        <v>83</v>
      </c>
      <c r="AW517" s="13" t="s">
        <v>38</v>
      </c>
      <c r="AX517" s="13" t="s">
        <v>75</v>
      </c>
      <c r="AY517" s="228" t="s">
        <v>195</v>
      </c>
    </row>
    <row r="518" spans="2:65" s="14" customFormat="1">
      <c r="B518" s="229"/>
      <c r="C518" s="230"/>
      <c r="D518" s="205" t="s">
        <v>210</v>
      </c>
      <c r="E518" s="231" t="s">
        <v>22</v>
      </c>
      <c r="F518" s="232" t="s">
        <v>215</v>
      </c>
      <c r="G518" s="230"/>
      <c r="H518" s="233">
        <v>64</v>
      </c>
      <c r="I518" s="234"/>
      <c r="J518" s="230"/>
      <c r="K518" s="230"/>
      <c r="L518" s="235"/>
      <c r="M518" s="236"/>
      <c r="N518" s="237"/>
      <c r="O518" s="237"/>
      <c r="P518" s="237"/>
      <c r="Q518" s="237"/>
      <c r="R518" s="237"/>
      <c r="S518" s="237"/>
      <c r="T518" s="238"/>
      <c r="AT518" s="239" t="s">
        <v>210</v>
      </c>
      <c r="AU518" s="239" t="s">
        <v>83</v>
      </c>
      <c r="AV518" s="14" t="s">
        <v>216</v>
      </c>
      <c r="AW518" s="14" t="s">
        <v>38</v>
      </c>
      <c r="AX518" s="14" t="s">
        <v>75</v>
      </c>
      <c r="AY518" s="239" t="s">
        <v>195</v>
      </c>
    </row>
    <row r="519" spans="2:65" s="15" customFormat="1">
      <c r="B519" s="240"/>
      <c r="C519" s="241"/>
      <c r="D519" s="251" t="s">
        <v>210</v>
      </c>
      <c r="E519" s="252" t="s">
        <v>22</v>
      </c>
      <c r="F519" s="253" t="s">
        <v>217</v>
      </c>
      <c r="G519" s="241"/>
      <c r="H519" s="254">
        <v>64</v>
      </c>
      <c r="I519" s="245"/>
      <c r="J519" s="241"/>
      <c r="K519" s="241"/>
      <c r="L519" s="246"/>
      <c r="M519" s="247"/>
      <c r="N519" s="248"/>
      <c r="O519" s="248"/>
      <c r="P519" s="248"/>
      <c r="Q519" s="248"/>
      <c r="R519" s="248"/>
      <c r="S519" s="248"/>
      <c r="T519" s="249"/>
      <c r="AT519" s="250" t="s">
        <v>210</v>
      </c>
      <c r="AU519" s="250" t="s">
        <v>83</v>
      </c>
      <c r="AV519" s="15" t="s">
        <v>202</v>
      </c>
      <c r="AW519" s="15" t="s">
        <v>38</v>
      </c>
      <c r="AX519" s="15" t="s">
        <v>23</v>
      </c>
      <c r="AY519" s="250" t="s">
        <v>195</v>
      </c>
    </row>
    <row r="520" spans="2:65" s="1" customFormat="1" ht="28.8" customHeight="1">
      <c r="B520" s="36"/>
      <c r="C520" s="260" t="s">
        <v>615</v>
      </c>
      <c r="D520" s="260" t="s">
        <v>267</v>
      </c>
      <c r="E520" s="261" t="s">
        <v>1647</v>
      </c>
      <c r="F520" s="262" t="s">
        <v>1648</v>
      </c>
      <c r="G520" s="263" t="s">
        <v>242</v>
      </c>
      <c r="H520" s="264">
        <v>0.111</v>
      </c>
      <c r="I520" s="265"/>
      <c r="J520" s="266">
        <f>ROUND(I520*H520,2)</f>
        <v>0</v>
      </c>
      <c r="K520" s="262" t="s">
        <v>223</v>
      </c>
      <c r="L520" s="267"/>
      <c r="M520" s="268" t="s">
        <v>22</v>
      </c>
      <c r="N520" s="269" t="s">
        <v>46</v>
      </c>
      <c r="O520" s="37"/>
      <c r="P520" s="202">
        <f>O520*H520</f>
        <v>0</v>
      </c>
      <c r="Q520" s="202">
        <v>1</v>
      </c>
      <c r="R520" s="202">
        <f>Q520*H520</f>
        <v>0.111</v>
      </c>
      <c r="S520" s="202">
        <v>0</v>
      </c>
      <c r="T520" s="203">
        <f>S520*H520</f>
        <v>0</v>
      </c>
      <c r="AR520" s="19" t="s">
        <v>262</v>
      </c>
      <c r="AT520" s="19" t="s">
        <v>267</v>
      </c>
      <c r="AU520" s="19" t="s">
        <v>83</v>
      </c>
      <c r="AY520" s="19" t="s">
        <v>195</v>
      </c>
      <c r="BE520" s="204">
        <f>IF(N520="základní",J520,0)</f>
        <v>0</v>
      </c>
      <c r="BF520" s="204">
        <f>IF(N520="snížená",J520,0)</f>
        <v>0</v>
      </c>
      <c r="BG520" s="204">
        <f>IF(N520="zákl. přenesená",J520,0)</f>
        <v>0</v>
      </c>
      <c r="BH520" s="204">
        <f>IF(N520="sníž. přenesená",J520,0)</f>
        <v>0</v>
      </c>
      <c r="BI520" s="204">
        <f>IF(N520="nulová",J520,0)</f>
        <v>0</v>
      </c>
      <c r="BJ520" s="19" t="s">
        <v>23</v>
      </c>
      <c r="BK520" s="204">
        <f>ROUND(I520*H520,2)</f>
        <v>0</v>
      </c>
      <c r="BL520" s="19" t="s">
        <v>202</v>
      </c>
      <c r="BM520" s="19" t="s">
        <v>1649</v>
      </c>
    </row>
    <row r="521" spans="2:65" s="1" customFormat="1" ht="24">
      <c r="B521" s="36"/>
      <c r="C521" s="58"/>
      <c r="D521" s="205" t="s">
        <v>208</v>
      </c>
      <c r="E521" s="58"/>
      <c r="F521" s="206" t="s">
        <v>1650</v>
      </c>
      <c r="G521" s="58"/>
      <c r="H521" s="58"/>
      <c r="I521" s="163"/>
      <c r="J521" s="58"/>
      <c r="K521" s="58"/>
      <c r="L521" s="56"/>
      <c r="M521" s="73"/>
      <c r="N521" s="37"/>
      <c r="O521" s="37"/>
      <c r="P521" s="37"/>
      <c r="Q521" s="37"/>
      <c r="R521" s="37"/>
      <c r="S521" s="37"/>
      <c r="T521" s="74"/>
      <c r="AT521" s="19" t="s">
        <v>208</v>
      </c>
      <c r="AU521" s="19" t="s">
        <v>83</v>
      </c>
    </row>
    <row r="522" spans="2:65" s="12" customFormat="1">
      <c r="B522" s="207"/>
      <c r="C522" s="208"/>
      <c r="D522" s="205" t="s">
        <v>210</v>
      </c>
      <c r="E522" s="209" t="s">
        <v>22</v>
      </c>
      <c r="F522" s="210" t="s">
        <v>1629</v>
      </c>
      <c r="G522" s="208"/>
      <c r="H522" s="211" t="s">
        <v>22</v>
      </c>
      <c r="I522" s="212"/>
      <c r="J522" s="208"/>
      <c r="K522" s="208"/>
      <c r="L522" s="213"/>
      <c r="M522" s="214"/>
      <c r="N522" s="215"/>
      <c r="O522" s="215"/>
      <c r="P522" s="215"/>
      <c r="Q522" s="215"/>
      <c r="R522" s="215"/>
      <c r="S522" s="215"/>
      <c r="T522" s="216"/>
      <c r="AT522" s="217" t="s">
        <v>210</v>
      </c>
      <c r="AU522" s="217" t="s">
        <v>83</v>
      </c>
      <c r="AV522" s="12" t="s">
        <v>23</v>
      </c>
      <c r="AW522" s="12" t="s">
        <v>38</v>
      </c>
      <c r="AX522" s="12" t="s">
        <v>75</v>
      </c>
      <c r="AY522" s="217" t="s">
        <v>195</v>
      </c>
    </row>
    <row r="523" spans="2:65" s="13" customFormat="1">
      <c r="B523" s="218"/>
      <c r="C523" s="219"/>
      <c r="D523" s="205" t="s">
        <v>210</v>
      </c>
      <c r="E523" s="220" t="s">
        <v>22</v>
      </c>
      <c r="F523" s="221" t="s">
        <v>1651</v>
      </c>
      <c r="G523" s="219"/>
      <c r="H523" s="222">
        <v>0.111</v>
      </c>
      <c r="I523" s="223"/>
      <c r="J523" s="219"/>
      <c r="K523" s="219"/>
      <c r="L523" s="224"/>
      <c r="M523" s="225"/>
      <c r="N523" s="226"/>
      <c r="O523" s="226"/>
      <c r="P523" s="226"/>
      <c r="Q523" s="226"/>
      <c r="R523" s="226"/>
      <c r="S523" s="226"/>
      <c r="T523" s="227"/>
      <c r="AT523" s="228" t="s">
        <v>210</v>
      </c>
      <c r="AU523" s="228" t="s">
        <v>83</v>
      </c>
      <c r="AV523" s="13" t="s">
        <v>83</v>
      </c>
      <c r="AW523" s="13" t="s">
        <v>38</v>
      </c>
      <c r="AX523" s="13" t="s">
        <v>75</v>
      </c>
      <c r="AY523" s="228" t="s">
        <v>195</v>
      </c>
    </row>
    <row r="524" spans="2:65" s="14" customFormat="1">
      <c r="B524" s="229"/>
      <c r="C524" s="230"/>
      <c r="D524" s="205" t="s">
        <v>210</v>
      </c>
      <c r="E524" s="231" t="s">
        <v>22</v>
      </c>
      <c r="F524" s="232" t="s">
        <v>215</v>
      </c>
      <c r="G524" s="230"/>
      <c r="H524" s="233">
        <v>0.111</v>
      </c>
      <c r="I524" s="234"/>
      <c r="J524" s="230"/>
      <c r="K524" s="230"/>
      <c r="L524" s="235"/>
      <c r="M524" s="236"/>
      <c r="N524" s="237"/>
      <c r="O524" s="237"/>
      <c r="P524" s="237"/>
      <c r="Q524" s="237"/>
      <c r="R524" s="237"/>
      <c r="S524" s="237"/>
      <c r="T524" s="238"/>
      <c r="AT524" s="239" t="s">
        <v>210</v>
      </c>
      <c r="AU524" s="239" t="s">
        <v>83</v>
      </c>
      <c r="AV524" s="14" t="s">
        <v>216</v>
      </c>
      <c r="AW524" s="14" t="s">
        <v>38</v>
      </c>
      <c r="AX524" s="14" t="s">
        <v>75</v>
      </c>
      <c r="AY524" s="239" t="s">
        <v>195</v>
      </c>
    </row>
    <row r="525" spans="2:65" s="15" customFormat="1">
      <c r="B525" s="240"/>
      <c r="C525" s="241"/>
      <c r="D525" s="251" t="s">
        <v>210</v>
      </c>
      <c r="E525" s="252" t="s">
        <v>22</v>
      </c>
      <c r="F525" s="253" t="s">
        <v>217</v>
      </c>
      <c r="G525" s="241"/>
      <c r="H525" s="254">
        <v>0.111</v>
      </c>
      <c r="I525" s="245"/>
      <c r="J525" s="241"/>
      <c r="K525" s="241"/>
      <c r="L525" s="246"/>
      <c r="M525" s="247"/>
      <c r="N525" s="248"/>
      <c r="O525" s="248"/>
      <c r="P525" s="248"/>
      <c r="Q525" s="248"/>
      <c r="R525" s="248"/>
      <c r="S525" s="248"/>
      <c r="T525" s="249"/>
      <c r="AT525" s="250" t="s">
        <v>210</v>
      </c>
      <c r="AU525" s="250" t="s">
        <v>83</v>
      </c>
      <c r="AV525" s="15" t="s">
        <v>202</v>
      </c>
      <c r="AW525" s="15" t="s">
        <v>38</v>
      </c>
      <c r="AX525" s="15" t="s">
        <v>23</v>
      </c>
      <c r="AY525" s="250" t="s">
        <v>195</v>
      </c>
    </row>
    <row r="526" spans="2:65" s="1" customFormat="1" ht="20.399999999999999" customHeight="1">
      <c r="B526" s="36"/>
      <c r="C526" s="260" t="s">
        <v>617</v>
      </c>
      <c r="D526" s="260" t="s">
        <v>267</v>
      </c>
      <c r="E526" s="261" t="s">
        <v>1652</v>
      </c>
      <c r="F526" s="262" t="s">
        <v>1653</v>
      </c>
      <c r="G526" s="263" t="s">
        <v>242</v>
      </c>
      <c r="H526" s="264">
        <v>1.073</v>
      </c>
      <c r="I526" s="265"/>
      <c r="J526" s="266">
        <f>ROUND(I526*H526,2)</f>
        <v>0</v>
      </c>
      <c r="K526" s="262" t="s">
        <v>223</v>
      </c>
      <c r="L526" s="267"/>
      <c r="M526" s="268" t="s">
        <v>22</v>
      </c>
      <c r="N526" s="269" t="s">
        <v>46</v>
      </c>
      <c r="O526" s="37"/>
      <c r="P526" s="202">
        <f>O526*H526</f>
        <v>0</v>
      </c>
      <c r="Q526" s="202">
        <v>1</v>
      </c>
      <c r="R526" s="202">
        <f>Q526*H526</f>
        <v>1.073</v>
      </c>
      <c r="S526" s="202">
        <v>0</v>
      </c>
      <c r="T526" s="203">
        <f>S526*H526</f>
        <v>0</v>
      </c>
      <c r="AR526" s="19" t="s">
        <v>262</v>
      </c>
      <c r="AT526" s="19" t="s">
        <v>267</v>
      </c>
      <c r="AU526" s="19" t="s">
        <v>83</v>
      </c>
      <c r="AY526" s="19" t="s">
        <v>195</v>
      </c>
      <c r="BE526" s="204">
        <f>IF(N526="základní",J526,0)</f>
        <v>0</v>
      </c>
      <c r="BF526" s="204">
        <f>IF(N526="snížená",J526,0)</f>
        <v>0</v>
      </c>
      <c r="BG526" s="204">
        <f>IF(N526="zákl. přenesená",J526,0)</f>
        <v>0</v>
      </c>
      <c r="BH526" s="204">
        <f>IF(N526="sníž. přenesená",J526,0)</f>
        <v>0</v>
      </c>
      <c r="BI526" s="204">
        <f>IF(N526="nulová",J526,0)</f>
        <v>0</v>
      </c>
      <c r="BJ526" s="19" t="s">
        <v>23</v>
      </c>
      <c r="BK526" s="204">
        <f>ROUND(I526*H526,2)</f>
        <v>0</v>
      </c>
      <c r="BL526" s="19" t="s">
        <v>202</v>
      </c>
      <c r="BM526" s="19" t="s">
        <v>1654</v>
      </c>
    </row>
    <row r="527" spans="2:65" s="1" customFormat="1" ht="24">
      <c r="B527" s="36"/>
      <c r="C527" s="58"/>
      <c r="D527" s="205" t="s">
        <v>208</v>
      </c>
      <c r="E527" s="58"/>
      <c r="F527" s="206" t="s">
        <v>1650</v>
      </c>
      <c r="G527" s="58"/>
      <c r="H527" s="58"/>
      <c r="I527" s="163"/>
      <c r="J527" s="58"/>
      <c r="K527" s="58"/>
      <c r="L527" s="56"/>
      <c r="M527" s="73"/>
      <c r="N527" s="37"/>
      <c r="O527" s="37"/>
      <c r="P527" s="37"/>
      <c r="Q527" s="37"/>
      <c r="R527" s="37"/>
      <c r="S527" s="37"/>
      <c r="T527" s="74"/>
      <c r="AT527" s="19" t="s">
        <v>208</v>
      </c>
      <c r="AU527" s="19" t="s">
        <v>83</v>
      </c>
    </row>
    <row r="528" spans="2:65" s="12" customFormat="1">
      <c r="B528" s="207"/>
      <c r="C528" s="208"/>
      <c r="D528" s="205" t="s">
        <v>210</v>
      </c>
      <c r="E528" s="209" t="s">
        <v>22</v>
      </c>
      <c r="F528" s="210" t="s">
        <v>1629</v>
      </c>
      <c r="G528" s="208"/>
      <c r="H528" s="211" t="s">
        <v>22</v>
      </c>
      <c r="I528" s="212"/>
      <c r="J528" s="208"/>
      <c r="K528" s="208"/>
      <c r="L528" s="213"/>
      <c r="M528" s="214"/>
      <c r="N528" s="215"/>
      <c r="O528" s="215"/>
      <c r="P528" s="215"/>
      <c r="Q528" s="215"/>
      <c r="R528" s="215"/>
      <c r="S528" s="215"/>
      <c r="T528" s="216"/>
      <c r="AT528" s="217" t="s">
        <v>210</v>
      </c>
      <c r="AU528" s="217" t="s">
        <v>83</v>
      </c>
      <c r="AV528" s="12" t="s">
        <v>23</v>
      </c>
      <c r="AW528" s="12" t="s">
        <v>38</v>
      </c>
      <c r="AX528" s="12" t="s">
        <v>75</v>
      </c>
      <c r="AY528" s="217" t="s">
        <v>195</v>
      </c>
    </row>
    <row r="529" spans="2:65" s="13" customFormat="1">
      <c r="B529" s="218"/>
      <c r="C529" s="219"/>
      <c r="D529" s="205" t="s">
        <v>210</v>
      </c>
      <c r="E529" s="220" t="s">
        <v>22</v>
      </c>
      <c r="F529" s="221" t="s">
        <v>1655</v>
      </c>
      <c r="G529" s="219"/>
      <c r="H529" s="222">
        <v>0.67400000000000004</v>
      </c>
      <c r="I529" s="223"/>
      <c r="J529" s="219"/>
      <c r="K529" s="219"/>
      <c r="L529" s="224"/>
      <c r="M529" s="225"/>
      <c r="N529" s="226"/>
      <c r="O529" s="226"/>
      <c r="P529" s="226"/>
      <c r="Q529" s="226"/>
      <c r="R529" s="226"/>
      <c r="S529" s="226"/>
      <c r="T529" s="227"/>
      <c r="AT529" s="228" t="s">
        <v>210</v>
      </c>
      <c r="AU529" s="228" t="s">
        <v>83</v>
      </c>
      <c r="AV529" s="13" t="s">
        <v>83</v>
      </c>
      <c r="AW529" s="13" t="s">
        <v>38</v>
      </c>
      <c r="AX529" s="13" t="s">
        <v>75</v>
      </c>
      <c r="AY529" s="228" t="s">
        <v>195</v>
      </c>
    </row>
    <row r="530" spans="2:65" s="13" customFormat="1">
      <c r="B530" s="218"/>
      <c r="C530" s="219"/>
      <c r="D530" s="205" t="s">
        <v>210</v>
      </c>
      <c r="E530" s="220" t="s">
        <v>22</v>
      </c>
      <c r="F530" s="221" t="s">
        <v>1656</v>
      </c>
      <c r="G530" s="219"/>
      <c r="H530" s="222">
        <v>0.27900000000000003</v>
      </c>
      <c r="I530" s="223"/>
      <c r="J530" s="219"/>
      <c r="K530" s="219"/>
      <c r="L530" s="224"/>
      <c r="M530" s="225"/>
      <c r="N530" s="226"/>
      <c r="O530" s="226"/>
      <c r="P530" s="226"/>
      <c r="Q530" s="226"/>
      <c r="R530" s="226"/>
      <c r="S530" s="226"/>
      <c r="T530" s="227"/>
      <c r="AT530" s="228" t="s">
        <v>210</v>
      </c>
      <c r="AU530" s="228" t="s">
        <v>83</v>
      </c>
      <c r="AV530" s="13" t="s">
        <v>83</v>
      </c>
      <c r="AW530" s="13" t="s">
        <v>38</v>
      </c>
      <c r="AX530" s="13" t="s">
        <v>75</v>
      </c>
      <c r="AY530" s="228" t="s">
        <v>195</v>
      </c>
    </row>
    <row r="531" spans="2:65" s="13" customFormat="1">
      <c r="B531" s="218"/>
      <c r="C531" s="219"/>
      <c r="D531" s="205" t="s">
        <v>210</v>
      </c>
      <c r="E531" s="220" t="s">
        <v>22</v>
      </c>
      <c r="F531" s="221" t="s">
        <v>1657</v>
      </c>
      <c r="G531" s="219"/>
      <c r="H531" s="222">
        <v>0.107</v>
      </c>
      <c r="I531" s="223"/>
      <c r="J531" s="219"/>
      <c r="K531" s="219"/>
      <c r="L531" s="224"/>
      <c r="M531" s="225"/>
      <c r="N531" s="226"/>
      <c r="O531" s="226"/>
      <c r="P531" s="226"/>
      <c r="Q531" s="226"/>
      <c r="R531" s="226"/>
      <c r="S531" s="226"/>
      <c r="T531" s="227"/>
      <c r="AT531" s="228" t="s">
        <v>210</v>
      </c>
      <c r="AU531" s="228" t="s">
        <v>83</v>
      </c>
      <c r="AV531" s="13" t="s">
        <v>83</v>
      </c>
      <c r="AW531" s="13" t="s">
        <v>38</v>
      </c>
      <c r="AX531" s="13" t="s">
        <v>75</v>
      </c>
      <c r="AY531" s="228" t="s">
        <v>195</v>
      </c>
    </row>
    <row r="532" spans="2:65" s="13" customFormat="1">
      <c r="B532" s="218"/>
      <c r="C532" s="219"/>
      <c r="D532" s="205" t="s">
        <v>210</v>
      </c>
      <c r="E532" s="220" t="s">
        <v>22</v>
      </c>
      <c r="F532" s="221" t="s">
        <v>1658</v>
      </c>
      <c r="G532" s="219"/>
      <c r="H532" s="222">
        <v>1.2999999999999999E-2</v>
      </c>
      <c r="I532" s="223"/>
      <c r="J532" s="219"/>
      <c r="K532" s="219"/>
      <c r="L532" s="224"/>
      <c r="M532" s="225"/>
      <c r="N532" s="226"/>
      <c r="O532" s="226"/>
      <c r="P532" s="226"/>
      <c r="Q532" s="226"/>
      <c r="R532" s="226"/>
      <c r="S532" s="226"/>
      <c r="T532" s="227"/>
      <c r="AT532" s="228" t="s">
        <v>210</v>
      </c>
      <c r="AU532" s="228" t="s">
        <v>83</v>
      </c>
      <c r="AV532" s="13" t="s">
        <v>83</v>
      </c>
      <c r="AW532" s="13" t="s">
        <v>38</v>
      </c>
      <c r="AX532" s="13" t="s">
        <v>75</v>
      </c>
      <c r="AY532" s="228" t="s">
        <v>195</v>
      </c>
    </row>
    <row r="533" spans="2:65" s="14" customFormat="1">
      <c r="B533" s="229"/>
      <c r="C533" s="230"/>
      <c r="D533" s="205" t="s">
        <v>210</v>
      </c>
      <c r="E533" s="231" t="s">
        <v>22</v>
      </c>
      <c r="F533" s="232" t="s">
        <v>215</v>
      </c>
      <c r="G533" s="230"/>
      <c r="H533" s="233">
        <v>1.073</v>
      </c>
      <c r="I533" s="234"/>
      <c r="J533" s="230"/>
      <c r="K533" s="230"/>
      <c r="L533" s="235"/>
      <c r="M533" s="236"/>
      <c r="N533" s="237"/>
      <c r="O533" s="237"/>
      <c r="P533" s="237"/>
      <c r="Q533" s="237"/>
      <c r="R533" s="237"/>
      <c r="S533" s="237"/>
      <c r="T533" s="238"/>
      <c r="AT533" s="239" t="s">
        <v>210</v>
      </c>
      <c r="AU533" s="239" t="s">
        <v>83</v>
      </c>
      <c r="AV533" s="14" t="s">
        <v>216</v>
      </c>
      <c r="AW533" s="14" t="s">
        <v>38</v>
      </c>
      <c r="AX533" s="14" t="s">
        <v>75</v>
      </c>
      <c r="AY533" s="239" t="s">
        <v>195</v>
      </c>
    </row>
    <row r="534" spans="2:65" s="15" customFormat="1">
      <c r="B534" s="240"/>
      <c r="C534" s="241"/>
      <c r="D534" s="251" t="s">
        <v>210</v>
      </c>
      <c r="E534" s="252" t="s">
        <v>22</v>
      </c>
      <c r="F534" s="253" t="s">
        <v>217</v>
      </c>
      <c r="G534" s="241"/>
      <c r="H534" s="254">
        <v>1.073</v>
      </c>
      <c r="I534" s="245"/>
      <c r="J534" s="241"/>
      <c r="K534" s="241"/>
      <c r="L534" s="246"/>
      <c r="M534" s="247"/>
      <c r="N534" s="248"/>
      <c r="O534" s="248"/>
      <c r="P534" s="248"/>
      <c r="Q534" s="248"/>
      <c r="R534" s="248"/>
      <c r="S534" s="248"/>
      <c r="T534" s="249"/>
      <c r="AT534" s="250" t="s">
        <v>210</v>
      </c>
      <c r="AU534" s="250" t="s">
        <v>83</v>
      </c>
      <c r="AV534" s="15" t="s">
        <v>202</v>
      </c>
      <c r="AW534" s="15" t="s">
        <v>38</v>
      </c>
      <c r="AX534" s="15" t="s">
        <v>23</v>
      </c>
      <c r="AY534" s="250" t="s">
        <v>195</v>
      </c>
    </row>
    <row r="535" spans="2:65" s="1" customFormat="1" ht="20.399999999999999" customHeight="1">
      <c r="B535" s="36"/>
      <c r="C535" s="260" t="s">
        <v>624</v>
      </c>
      <c r="D535" s="260" t="s">
        <v>267</v>
      </c>
      <c r="E535" s="261" t="s">
        <v>1659</v>
      </c>
      <c r="F535" s="262" t="s">
        <v>1660</v>
      </c>
      <c r="G535" s="263" t="s">
        <v>242</v>
      </c>
      <c r="H535" s="264">
        <v>4.6790000000000003</v>
      </c>
      <c r="I535" s="265"/>
      <c r="J535" s="266">
        <f>ROUND(I535*H535,2)</f>
        <v>0</v>
      </c>
      <c r="K535" s="262" t="s">
        <v>223</v>
      </c>
      <c r="L535" s="267"/>
      <c r="M535" s="268" t="s">
        <v>22</v>
      </c>
      <c r="N535" s="269" t="s">
        <v>46</v>
      </c>
      <c r="O535" s="37"/>
      <c r="P535" s="202">
        <f>O535*H535</f>
        <v>0</v>
      </c>
      <c r="Q535" s="202">
        <v>1</v>
      </c>
      <c r="R535" s="202">
        <f>Q535*H535</f>
        <v>4.6790000000000003</v>
      </c>
      <c r="S535" s="202">
        <v>0</v>
      </c>
      <c r="T535" s="203">
        <f>S535*H535</f>
        <v>0</v>
      </c>
      <c r="AR535" s="19" t="s">
        <v>262</v>
      </c>
      <c r="AT535" s="19" t="s">
        <v>267</v>
      </c>
      <c r="AU535" s="19" t="s">
        <v>83</v>
      </c>
      <c r="AY535" s="19" t="s">
        <v>195</v>
      </c>
      <c r="BE535" s="204">
        <f>IF(N535="základní",J535,0)</f>
        <v>0</v>
      </c>
      <c r="BF535" s="204">
        <f>IF(N535="snížená",J535,0)</f>
        <v>0</v>
      </c>
      <c r="BG535" s="204">
        <f>IF(N535="zákl. přenesená",J535,0)</f>
        <v>0</v>
      </c>
      <c r="BH535" s="204">
        <f>IF(N535="sníž. přenesená",J535,0)</f>
        <v>0</v>
      </c>
      <c r="BI535" s="204">
        <f>IF(N535="nulová",J535,0)</f>
        <v>0</v>
      </c>
      <c r="BJ535" s="19" t="s">
        <v>23</v>
      </c>
      <c r="BK535" s="204">
        <f>ROUND(I535*H535,2)</f>
        <v>0</v>
      </c>
      <c r="BL535" s="19" t="s">
        <v>202</v>
      </c>
      <c r="BM535" s="19" t="s">
        <v>1661</v>
      </c>
    </row>
    <row r="536" spans="2:65" s="1" customFormat="1" ht="24">
      <c r="B536" s="36"/>
      <c r="C536" s="58"/>
      <c r="D536" s="205" t="s">
        <v>208</v>
      </c>
      <c r="E536" s="58"/>
      <c r="F536" s="206" t="s">
        <v>1650</v>
      </c>
      <c r="G536" s="58"/>
      <c r="H536" s="58"/>
      <c r="I536" s="163"/>
      <c r="J536" s="58"/>
      <c r="K536" s="58"/>
      <c r="L536" s="56"/>
      <c r="M536" s="73"/>
      <c r="N536" s="37"/>
      <c r="O536" s="37"/>
      <c r="P536" s="37"/>
      <c r="Q536" s="37"/>
      <c r="R536" s="37"/>
      <c r="S536" s="37"/>
      <c r="T536" s="74"/>
      <c r="AT536" s="19" t="s">
        <v>208</v>
      </c>
      <c r="AU536" s="19" t="s">
        <v>83</v>
      </c>
    </row>
    <row r="537" spans="2:65" s="12" customFormat="1">
      <c r="B537" s="207"/>
      <c r="C537" s="208"/>
      <c r="D537" s="205" t="s">
        <v>210</v>
      </c>
      <c r="E537" s="209" t="s">
        <v>22</v>
      </c>
      <c r="F537" s="210" t="s">
        <v>1629</v>
      </c>
      <c r="G537" s="208"/>
      <c r="H537" s="211" t="s">
        <v>22</v>
      </c>
      <c r="I537" s="212"/>
      <c r="J537" s="208"/>
      <c r="K537" s="208"/>
      <c r="L537" s="213"/>
      <c r="M537" s="214"/>
      <c r="N537" s="215"/>
      <c r="O537" s="215"/>
      <c r="P537" s="215"/>
      <c r="Q537" s="215"/>
      <c r="R537" s="215"/>
      <c r="S537" s="215"/>
      <c r="T537" s="216"/>
      <c r="AT537" s="217" t="s">
        <v>210</v>
      </c>
      <c r="AU537" s="217" t="s">
        <v>83</v>
      </c>
      <c r="AV537" s="12" t="s">
        <v>23</v>
      </c>
      <c r="AW537" s="12" t="s">
        <v>38</v>
      </c>
      <c r="AX537" s="12" t="s">
        <v>75</v>
      </c>
      <c r="AY537" s="217" t="s">
        <v>195</v>
      </c>
    </row>
    <row r="538" spans="2:65" s="13" customFormat="1">
      <c r="B538" s="218"/>
      <c r="C538" s="219"/>
      <c r="D538" s="205" t="s">
        <v>210</v>
      </c>
      <c r="E538" s="220" t="s">
        <v>22</v>
      </c>
      <c r="F538" s="221" t="s">
        <v>1662</v>
      </c>
      <c r="G538" s="219"/>
      <c r="H538" s="222">
        <v>4.6790000000000003</v>
      </c>
      <c r="I538" s="223"/>
      <c r="J538" s="219"/>
      <c r="K538" s="219"/>
      <c r="L538" s="224"/>
      <c r="M538" s="225"/>
      <c r="N538" s="226"/>
      <c r="O538" s="226"/>
      <c r="P538" s="226"/>
      <c r="Q538" s="226"/>
      <c r="R538" s="226"/>
      <c r="S538" s="226"/>
      <c r="T538" s="227"/>
      <c r="AT538" s="228" t="s">
        <v>210</v>
      </c>
      <c r="AU538" s="228" t="s">
        <v>83</v>
      </c>
      <c r="AV538" s="13" t="s">
        <v>83</v>
      </c>
      <c r="AW538" s="13" t="s">
        <v>38</v>
      </c>
      <c r="AX538" s="13" t="s">
        <v>75</v>
      </c>
      <c r="AY538" s="228" t="s">
        <v>195</v>
      </c>
    </row>
    <row r="539" spans="2:65" s="14" customFormat="1">
      <c r="B539" s="229"/>
      <c r="C539" s="230"/>
      <c r="D539" s="205" t="s">
        <v>210</v>
      </c>
      <c r="E539" s="231" t="s">
        <v>22</v>
      </c>
      <c r="F539" s="232" t="s">
        <v>215</v>
      </c>
      <c r="G539" s="230"/>
      <c r="H539" s="233">
        <v>4.6790000000000003</v>
      </c>
      <c r="I539" s="234"/>
      <c r="J539" s="230"/>
      <c r="K539" s="230"/>
      <c r="L539" s="235"/>
      <c r="M539" s="236"/>
      <c r="N539" s="237"/>
      <c r="O539" s="237"/>
      <c r="P539" s="237"/>
      <c r="Q539" s="237"/>
      <c r="R539" s="237"/>
      <c r="S539" s="237"/>
      <c r="T539" s="238"/>
      <c r="AT539" s="239" t="s">
        <v>210</v>
      </c>
      <c r="AU539" s="239" t="s">
        <v>83</v>
      </c>
      <c r="AV539" s="14" t="s">
        <v>216</v>
      </c>
      <c r="AW539" s="14" t="s">
        <v>38</v>
      </c>
      <c r="AX539" s="14" t="s">
        <v>75</v>
      </c>
      <c r="AY539" s="239" t="s">
        <v>195</v>
      </c>
    </row>
    <row r="540" spans="2:65" s="15" customFormat="1">
      <c r="B540" s="240"/>
      <c r="C540" s="241"/>
      <c r="D540" s="251" t="s">
        <v>210</v>
      </c>
      <c r="E540" s="252" t="s">
        <v>22</v>
      </c>
      <c r="F540" s="253" t="s">
        <v>217</v>
      </c>
      <c r="G540" s="241"/>
      <c r="H540" s="254">
        <v>4.6790000000000003</v>
      </c>
      <c r="I540" s="245"/>
      <c r="J540" s="241"/>
      <c r="K540" s="241"/>
      <c r="L540" s="246"/>
      <c r="M540" s="247"/>
      <c r="N540" s="248"/>
      <c r="O540" s="248"/>
      <c r="P540" s="248"/>
      <c r="Q540" s="248"/>
      <c r="R540" s="248"/>
      <c r="S540" s="248"/>
      <c r="T540" s="249"/>
      <c r="AT540" s="250" t="s">
        <v>210</v>
      </c>
      <c r="AU540" s="250" t="s">
        <v>83</v>
      </c>
      <c r="AV540" s="15" t="s">
        <v>202</v>
      </c>
      <c r="AW540" s="15" t="s">
        <v>38</v>
      </c>
      <c r="AX540" s="15" t="s">
        <v>23</v>
      </c>
      <c r="AY540" s="250" t="s">
        <v>195</v>
      </c>
    </row>
    <row r="541" spans="2:65" s="1" customFormat="1" ht="20.399999999999999" customHeight="1">
      <c r="B541" s="36"/>
      <c r="C541" s="260" t="s">
        <v>632</v>
      </c>
      <c r="D541" s="260" t="s">
        <v>267</v>
      </c>
      <c r="E541" s="261" t="s">
        <v>1663</v>
      </c>
      <c r="F541" s="262" t="s">
        <v>1664</v>
      </c>
      <c r="G541" s="263" t="s">
        <v>242</v>
      </c>
      <c r="H541" s="264">
        <v>0.63200000000000001</v>
      </c>
      <c r="I541" s="265"/>
      <c r="J541" s="266">
        <f>ROUND(I541*H541,2)</f>
        <v>0</v>
      </c>
      <c r="K541" s="262" t="s">
        <v>223</v>
      </c>
      <c r="L541" s="267"/>
      <c r="M541" s="268" t="s">
        <v>22</v>
      </c>
      <c r="N541" s="269" t="s">
        <v>46</v>
      </c>
      <c r="O541" s="37"/>
      <c r="P541" s="202">
        <f>O541*H541</f>
        <v>0</v>
      </c>
      <c r="Q541" s="202">
        <v>1</v>
      </c>
      <c r="R541" s="202">
        <f>Q541*H541</f>
        <v>0.63200000000000001</v>
      </c>
      <c r="S541" s="202">
        <v>0</v>
      </c>
      <c r="T541" s="203">
        <f>S541*H541</f>
        <v>0</v>
      </c>
      <c r="AR541" s="19" t="s">
        <v>262</v>
      </c>
      <c r="AT541" s="19" t="s">
        <v>267</v>
      </c>
      <c r="AU541" s="19" t="s">
        <v>83</v>
      </c>
      <c r="AY541" s="19" t="s">
        <v>195</v>
      </c>
      <c r="BE541" s="204">
        <f>IF(N541="základní",J541,0)</f>
        <v>0</v>
      </c>
      <c r="BF541" s="204">
        <f>IF(N541="snížená",J541,0)</f>
        <v>0</v>
      </c>
      <c r="BG541" s="204">
        <f>IF(N541="zákl. přenesená",J541,0)</f>
        <v>0</v>
      </c>
      <c r="BH541" s="204">
        <f>IF(N541="sníž. přenesená",J541,0)</f>
        <v>0</v>
      </c>
      <c r="BI541" s="204">
        <f>IF(N541="nulová",J541,0)</f>
        <v>0</v>
      </c>
      <c r="BJ541" s="19" t="s">
        <v>23</v>
      </c>
      <c r="BK541" s="204">
        <f>ROUND(I541*H541,2)</f>
        <v>0</v>
      </c>
      <c r="BL541" s="19" t="s">
        <v>202</v>
      </c>
      <c r="BM541" s="19" t="s">
        <v>1665</v>
      </c>
    </row>
    <row r="542" spans="2:65" s="1" customFormat="1" ht="24">
      <c r="B542" s="36"/>
      <c r="C542" s="58"/>
      <c r="D542" s="205" t="s">
        <v>208</v>
      </c>
      <c r="E542" s="58"/>
      <c r="F542" s="206" t="s">
        <v>1650</v>
      </c>
      <c r="G542" s="58"/>
      <c r="H542" s="58"/>
      <c r="I542" s="163"/>
      <c r="J542" s="58"/>
      <c r="K542" s="58"/>
      <c r="L542" s="56"/>
      <c r="M542" s="73"/>
      <c r="N542" s="37"/>
      <c r="O542" s="37"/>
      <c r="P542" s="37"/>
      <c r="Q542" s="37"/>
      <c r="R542" s="37"/>
      <c r="S542" s="37"/>
      <c r="T542" s="74"/>
      <c r="AT542" s="19" t="s">
        <v>208</v>
      </c>
      <c r="AU542" s="19" t="s">
        <v>83</v>
      </c>
    </row>
    <row r="543" spans="2:65" s="12" customFormat="1">
      <c r="B543" s="207"/>
      <c r="C543" s="208"/>
      <c r="D543" s="205" t="s">
        <v>210</v>
      </c>
      <c r="E543" s="209" t="s">
        <v>22</v>
      </c>
      <c r="F543" s="210" t="s">
        <v>1629</v>
      </c>
      <c r="G543" s="208"/>
      <c r="H543" s="211" t="s">
        <v>22</v>
      </c>
      <c r="I543" s="212"/>
      <c r="J543" s="208"/>
      <c r="K543" s="208"/>
      <c r="L543" s="213"/>
      <c r="M543" s="214"/>
      <c r="N543" s="215"/>
      <c r="O543" s="215"/>
      <c r="P543" s="215"/>
      <c r="Q543" s="215"/>
      <c r="R543" s="215"/>
      <c r="S543" s="215"/>
      <c r="T543" s="216"/>
      <c r="AT543" s="217" t="s">
        <v>210</v>
      </c>
      <c r="AU543" s="217" t="s">
        <v>83</v>
      </c>
      <c r="AV543" s="12" t="s">
        <v>23</v>
      </c>
      <c r="AW543" s="12" t="s">
        <v>38</v>
      </c>
      <c r="AX543" s="12" t="s">
        <v>75</v>
      </c>
      <c r="AY543" s="217" t="s">
        <v>195</v>
      </c>
    </row>
    <row r="544" spans="2:65" s="13" customFormat="1">
      <c r="B544" s="218"/>
      <c r="C544" s="219"/>
      <c r="D544" s="205" t="s">
        <v>210</v>
      </c>
      <c r="E544" s="220" t="s">
        <v>22</v>
      </c>
      <c r="F544" s="221" t="s">
        <v>1666</v>
      </c>
      <c r="G544" s="219"/>
      <c r="H544" s="222">
        <v>0.36799999999999999</v>
      </c>
      <c r="I544" s="223"/>
      <c r="J544" s="219"/>
      <c r="K544" s="219"/>
      <c r="L544" s="224"/>
      <c r="M544" s="225"/>
      <c r="N544" s="226"/>
      <c r="O544" s="226"/>
      <c r="P544" s="226"/>
      <c r="Q544" s="226"/>
      <c r="R544" s="226"/>
      <c r="S544" s="226"/>
      <c r="T544" s="227"/>
      <c r="AT544" s="228" t="s">
        <v>210</v>
      </c>
      <c r="AU544" s="228" t="s">
        <v>83</v>
      </c>
      <c r="AV544" s="13" t="s">
        <v>83</v>
      </c>
      <c r="AW544" s="13" t="s">
        <v>38</v>
      </c>
      <c r="AX544" s="13" t="s">
        <v>75</v>
      </c>
      <c r="AY544" s="228" t="s">
        <v>195</v>
      </c>
    </row>
    <row r="545" spans="2:65" s="13" customFormat="1">
      <c r="B545" s="218"/>
      <c r="C545" s="219"/>
      <c r="D545" s="205" t="s">
        <v>210</v>
      </c>
      <c r="E545" s="220" t="s">
        <v>22</v>
      </c>
      <c r="F545" s="221" t="s">
        <v>1667</v>
      </c>
      <c r="G545" s="219"/>
      <c r="H545" s="222">
        <v>0.26400000000000001</v>
      </c>
      <c r="I545" s="223"/>
      <c r="J545" s="219"/>
      <c r="K545" s="219"/>
      <c r="L545" s="224"/>
      <c r="M545" s="225"/>
      <c r="N545" s="226"/>
      <c r="O545" s="226"/>
      <c r="P545" s="226"/>
      <c r="Q545" s="226"/>
      <c r="R545" s="226"/>
      <c r="S545" s="226"/>
      <c r="T545" s="227"/>
      <c r="AT545" s="228" t="s">
        <v>210</v>
      </c>
      <c r="AU545" s="228" t="s">
        <v>83</v>
      </c>
      <c r="AV545" s="13" t="s">
        <v>83</v>
      </c>
      <c r="AW545" s="13" t="s">
        <v>38</v>
      </c>
      <c r="AX545" s="13" t="s">
        <v>75</v>
      </c>
      <c r="AY545" s="228" t="s">
        <v>195</v>
      </c>
    </row>
    <row r="546" spans="2:65" s="14" customFormat="1">
      <c r="B546" s="229"/>
      <c r="C546" s="230"/>
      <c r="D546" s="205" t="s">
        <v>210</v>
      </c>
      <c r="E546" s="231" t="s">
        <v>22</v>
      </c>
      <c r="F546" s="232" t="s">
        <v>215</v>
      </c>
      <c r="G546" s="230"/>
      <c r="H546" s="233">
        <v>0.63200000000000001</v>
      </c>
      <c r="I546" s="234"/>
      <c r="J546" s="230"/>
      <c r="K546" s="230"/>
      <c r="L546" s="235"/>
      <c r="M546" s="236"/>
      <c r="N546" s="237"/>
      <c r="O546" s="237"/>
      <c r="P546" s="237"/>
      <c r="Q546" s="237"/>
      <c r="R546" s="237"/>
      <c r="S546" s="237"/>
      <c r="T546" s="238"/>
      <c r="AT546" s="239" t="s">
        <v>210</v>
      </c>
      <c r="AU546" s="239" t="s">
        <v>83</v>
      </c>
      <c r="AV546" s="14" t="s">
        <v>216</v>
      </c>
      <c r="AW546" s="14" t="s">
        <v>38</v>
      </c>
      <c r="AX546" s="14" t="s">
        <v>75</v>
      </c>
      <c r="AY546" s="239" t="s">
        <v>195</v>
      </c>
    </row>
    <row r="547" spans="2:65" s="15" customFormat="1">
      <c r="B547" s="240"/>
      <c r="C547" s="241"/>
      <c r="D547" s="251" t="s">
        <v>210</v>
      </c>
      <c r="E547" s="252" t="s">
        <v>22</v>
      </c>
      <c r="F547" s="253" t="s">
        <v>217</v>
      </c>
      <c r="G547" s="241"/>
      <c r="H547" s="254">
        <v>0.63200000000000001</v>
      </c>
      <c r="I547" s="245"/>
      <c r="J547" s="241"/>
      <c r="K547" s="241"/>
      <c r="L547" s="246"/>
      <c r="M547" s="247"/>
      <c r="N547" s="248"/>
      <c r="O547" s="248"/>
      <c r="P547" s="248"/>
      <c r="Q547" s="248"/>
      <c r="R547" s="248"/>
      <c r="S547" s="248"/>
      <c r="T547" s="249"/>
      <c r="AT547" s="250" t="s">
        <v>210</v>
      </c>
      <c r="AU547" s="250" t="s">
        <v>83</v>
      </c>
      <c r="AV547" s="15" t="s">
        <v>202</v>
      </c>
      <c r="AW547" s="15" t="s">
        <v>38</v>
      </c>
      <c r="AX547" s="15" t="s">
        <v>23</v>
      </c>
      <c r="AY547" s="250" t="s">
        <v>195</v>
      </c>
    </row>
    <row r="548" spans="2:65" s="1" customFormat="1" ht="20.399999999999999" customHeight="1">
      <c r="B548" s="36"/>
      <c r="C548" s="260" t="s">
        <v>640</v>
      </c>
      <c r="D548" s="260" t="s">
        <v>267</v>
      </c>
      <c r="E548" s="261" t="s">
        <v>1668</v>
      </c>
      <c r="F548" s="262" t="s">
        <v>1669</v>
      </c>
      <c r="G548" s="263" t="s">
        <v>242</v>
      </c>
      <c r="H548" s="264">
        <v>2.7440000000000002</v>
      </c>
      <c r="I548" s="265"/>
      <c r="J548" s="266">
        <f>ROUND(I548*H548,2)</f>
        <v>0</v>
      </c>
      <c r="K548" s="262" t="s">
        <v>223</v>
      </c>
      <c r="L548" s="267"/>
      <c r="M548" s="268" t="s">
        <v>22</v>
      </c>
      <c r="N548" s="269" t="s">
        <v>46</v>
      </c>
      <c r="O548" s="37"/>
      <c r="P548" s="202">
        <f>O548*H548</f>
        <v>0</v>
      </c>
      <c r="Q548" s="202">
        <v>1</v>
      </c>
      <c r="R548" s="202">
        <f>Q548*H548</f>
        <v>2.7440000000000002</v>
      </c>
      <c r="S548" s="202">
        <v>0</v>
      </c>
      <c r="T548" s="203">
        <f>S548*H548</f>
        <v>0</v>
      </c>
      <c r="AR548" s="19" t="s">
        <v>262</v>
      </c>
      <c r="AT548" s="19" t="s">
        <v>267</v>
      </c>
      <c r="AU548" s="19" t="s">
        <v>83</v>
      </c>
      <c r="AY548" s="19" t="s">
        <v>195</v>
      </c>
      <c r="BE548" s="204">
        <f>IF(N548="základní",J548,0)</f>
        <v>0</v>
      </c>
      <c r="BF548" s="204">
        <f>IF(N548="snížená",J548,0)</f>
        <v>0</v>
      </c>
      <c r="BG548" s="204">
        <f>IF(N548="zákl. přenesená",J548,0)</f>
        <v>0</v>
      </c>
      <c r="BH548" s="204">
        <f>IF(N548="sníž. přenesená",J548,0)</f>
        <v>0</v>
      </c>
      <c r="BI548" s="204">
        <f>IF(N548="nulová",J548,0)</f>
        <v>0</v>
      </c>
      <c r="BJ548" s="19" t="s">
        <v>23</v>
      </c>
      <c r="BK548" s="204">
        <f>ROUND(I548*H548,2)</f>
        <v>0</v>
      </c>
      <c r="BL548" s="19" t="s">
        <v>202</v>
      </c>
      <c r="BM548" s="19" t="s">
        <v>1670</v>
      </c>
    </row>
    <row r="549" spans="2:65" s="1" customFormat="1" ht="24">
      <c r="B549" s="36"/>
      <c r="C549" s="58"/>
      <c r="D549" s="205" t="s">
        <v>208</v>
      </c>
      <c r="E549" s="58"/>
      <c r="F549" s="206" t="s">
        <v>1650</v>
      </c>
      <c r="G549" s="58"/>
      <c r="H549" s="58"/>
      <c r="I549" s="163"/>
      <c r="J549" s="58"/>
      <c r="K549" s="58"/>
      <c r="L549" s="56"/>
      <c r="M549" s="73"/>
      <c r="N549" s="37"/>
      <c r="O549" s="37"/>
      <c r="P549" s="37"/>
      <c r="Q549" s="37"/>
      <c r="R549" s="37"/>
      <c r="S549" s="37"/>
      <c r="T549" s="74"/>
      <c r="AT549" s="19" t="s">
        <v>208</v>
      </c>
      <c r="AU549" s="19" t="s">
        <v>83</v>
      </c>
    </row>
    <row r="550" spans="2:65" s="12" customFormat="1">
      <c r="B550" s="207"/>
      <c r="C550" s="208"/>
      <c r="D550" s="205" t="s">
        <v>210</v>
      </c>
      <c r="E550" s="209" t="s">
        <v>22</v>
      </c>
      <c r="F550" s="210" t="s">
        <v>1629</v>
      </c>
      <c r="G550" s="208"/>
      <c r="H550" s="211" t="s">
        <v>22</v>
      </c>
      <c r="I550" s="212"/>
      <c r="J550" s="208"/>
      <c r="K550" s="208"/>
      <c r="L550" s="213"/>
      <c r="M550" s="214"/>
      <c r="N550" s="215"/>
      <c r="O550" s="215"/>
      <c r="P550" s="215"/>
      <c r="Q550" s="215"/>
      <c r="R550" s="215"/>
      <c r="S550" s="215"/>
      <c r="T550" s="216"/>
      <c r="AT550" s="217" t="s">
        <v>210</v>
      </c>
      <c r="AU550" s="217" t="s">
        <v>83</v>
      </c>
      <c r="AV550" s="12" t="s">
        <v>23</v>
      </c>
      <c r="AW550" s="12" t="s">
        <v>38</v>
      </c>
      <c r="AX550" s="12" t="s">
        <v>75</v>
      </c>
      <c r="AY550" s="217" t="s">
        <v>195</v>
      </c>
    </row>
    <row r="551" spans="2:65" s="13" customFormat="1">
      <c r="B551" s="218"/>
      <c r="C551" s="219"/>
      <c r="D551" s="205" t="s">
        <v>210</v>
      </c>
      <c r="E551" s="220" t="s">
        <v>22</v>
      </c>
      <c r="F551" s="221" t="s">
        <v>1671</v>
      </c>
      <c r="G551" s="219"/>
      <c r="H551" s="222">
        <v>1.3260000000000001</v>
      </c>
      <c r="I551" s="223"/>
      <c r="J551" s="219"/>
      <c r="K551" s="219"/>
      <c r="L551" s="224"/>
      <c r="M551" s="225"/>
      <c r="N551" s="226"/>
      <c r="O551" s="226"/>
      <c r="P551" s="226"/>
      <c r="Q551" s="226"/>
      <c r="R551" s="226"/>
      <c r="S551" s="226"/>
      <c r="T551" s="227"/>
      <c r="AT551" s="228" t="s">
        <v>210</v>
      </c>
      <c r="AU551" s="228" t="s">
        <v>83</v>
      </c>
      <c r="AV551" s="13" t="s">
        <v>83</v>
      </c>
      <c r="AW551" s="13" t="s">
        <v>38</v>
      </c>
      <c r="AX551" s="13" t="s">
        <v>75</v>
      </c>
      <c r="AY551" s="228" t="s">
        <v>195</v>
      </c>
    </row>
    <row r="552" spans="2:65" s="13" customFormat="1">
      <c r="B552" s="218"/>
      <c r="C552" s="219"/>
      <c r="D552" s="205" t="s">
        <v>210</v>
      </c>
      <c r="E552" s="220" t="s">
        <v>22</v>
      </c>
      <c r="F552" s="221" t="s">
        <v>1672</v>
      </c>
      <c r="G552" s="219"/>
      <c r="H552" s="222">
        <v>1.4179999999999999</v>
      </c>
      <c r="I552" s="223"/>
      <c r="J552" s="219"/>
      <c r="K552" s="219"/>
      <c r="L552" s="224"/>
      <c r="M552" s="225"/>
      <c r="N552" s="226"/>
      <c r="O552" s="226"/>
      <c r="P552" s="226"/>
      <c r="Q552" s="226"/>
      <c r="R552" s="226"/>
      <c r="S552" s="226"/>
      <c r="T552" s="227"/>
      <c r="AT552" s="228" t="s">
        <v>210</v>
      </c>
      <c r="AU552" s="228" t="s">
        <v>83</v>
      </c>
      <c r="AV552" s="13" t="s">
        <v>83</v>
      </c>
      <c r="AW552" s="13" t="s">
        <v>38</v>
      </c>
      <c r="AX552" s="13" t="s">
        <v>75</v>
      </c>
      <c r="AY552" s="228" t="s">
        <v>195</v>
      </c>
    </row>
    <row r="553" spans="2:65" s="14" customFormat="1">
      <c r="B553" s="229"/>
      <c r="C553" s="230"/>
      <c r="D553" s="205" t="s">
        <v>210</v>
      </c>
      <c r="E553" s="231" t="s">
        <v>22</v>
      </c>
      <c r="F553" s="232" t="s">
        <v>215</v>
      </c>
      <c r="G553" s="230"/>
      <c r="H553" s="233">
        <v>2.7440000000000002</v>
      </c>
      <c r="I553" s="234"/>
      <c r="J553" s="230"/>
      <c r="K553" s="230"/>
      <c r="L553" s="235"/>
      <c r="M553" s="236"/>
      <c r="N553" s="237"/>
      <c r="O553" s="237"/>
      <c r="P553" s="237"/>
      <c r="Q553" s="237"/>
      <c r="R553" s="237"/>
      <c r="S553" s="237"/>
      <c r="T553" s="238"/>
      <c r="AT553" s="239" t="s">
        <v>210</v>
      </c>
      <c r="AU553" s="239" t="s">
        <v>83</v>
      </c>
      <c r="AV553" s="14" t="s">
        <v>216</v>
      </c>
      <c r="AW553" s="14" t="s">
        <v>38</v>
      </c>
      <c r="AX553" s="14" t="s">
        <v>75</v>
      </c>
      <c r="AY553" s="239" t="s">
        <v>195</v>
      </c>
    </row>
    <row r="554" spans="2:65" s="15" customFormat="1">
      <c r="B554" s="240"/>
      <c r="C554" s="241"/>
      <c r="D554" s="251" t="s">
        <v>210</v>
      </c>
      <c r="E554" s="252" t="s">
        <v>22</v>
      </c>
      <c r="F554" s="253" t="s">
        <v>217</v>
      </c>
      <c r="G554" s="241"/>
      <c r="H554" s="254">
        <v>2.7440000000000002</v>
      </c>
      <c r="I554" s="245"/>
      <c r="J554" s="241"/>
      <c r="K554" s="241"/>
      <c r="L554" s="246"/>
      <c r="M554" s="247"/>
      <c r="N554" s="248"/>
      <c r="O554" s="248"/>
      <c r="P554" s="248"/>
      <c r="Q554" s="248"/>
      <c r="R554" s="248"/>
      <c r="S554" s="248"/>
      <c r="T554" s="249"/>
      <c r="AT554" s="250" t="s">
        <v>210</v>
      </c>
      <c r="AU554" s="250" t="s">
        <v>83</v>
      </c>
      <c r="AV554" s="15" t="s">
        <v>202</v>
      </c>
      <c r="AW554" s="15" t="s">
        <v>38</v>
      </c>
      <c r="AX554" s="15" t="s">
        <v>23</v>
      </c>
      <c r="AY554" s="250" t="s">
        <v>195</v>
      </c>
    </row>
    <row r="555" spans="2:65" s="1" customFormat="1" ht="20.399999999999999" customHeight="1">
      <c r="B555" s="36"/>
      <c r="C555" s="260" t="s">
        <v>648</v>
      </c>
      <c r="D555" s="260" t="s">
        <v>267</v>
      </c>
      <c r="E555" s="261" t="s">
        <v>1673</v>
      </c>
      <c r="F555" s="262" t="s">
        <v>1674</v>
      </c>
      <c r="G555" s="263" t="s">
        <v>242</v>
      </c>
      <c r="H555" s="264">
        <v>1.6E-2</v>
      </c>
      <c r="I555" s="265"/>
      <c r="J555" s="266">
        <f>ROUND(I555*H555,2)</f>
        <v>0</v>
      </c>
      <c r="K555" s="262" t="s">
        <v>223</v>
      </c>
      <c r="L555" s="267"/>
      <c r="M555" s="268" t="s">
        <v>22</v>
      </c>
      <c r="N555" s="269" t="s">
        <v>46</v>
      </c>
      <c r="O555" s="37"/>
      <c r="P555" s="202">
        <f>O555*H555</f>
        <v>0</v>
      </c>
      <c r="Q555" s="202">
        <v>1</v>
      </c>
      <c r="R555" s="202">
        <f>Q555*H555</f>
        <v>1.6E-2</v>
      </c>
      <c r="S555" s="202">
        <v>0</v>
      </c>
      <c r="T555" s="203">
        <f>S555*H555</f>
        <v>0</v>
      </c>
      <c r="AR555" s="19" t="s">
        <v>262</v>
      </c>
      <c r="AT555" s="19" t="s">
        <v>267</v>
      </c>
      <c r="AU555" s="19" t="s">
        <v>83</v>
      </c>
      <c r="AY555" s="19" t="s">
        <v>195</v>
      </c>
      <c r="BE555" s="204">
        <f>IF(N555="základní",J555,0)</f>
        <v>0</v>
      </c>
      <c r="BF555" s="204">
        <f>IF(N555="snížená",J555,0)</f>
        <v>0</v>
      </c>
      <c r="BG555" s="204">
        <f>IF(N555="zákl. přenesená",J555,0)</f>
        <v>0</v>
      </c>
      <c r="BH555" s="204">
        <f>IF(N555="sníž. přenesená",J555,0)</f>
        <v>0</v>
      </c>
      <c r="BI555" s="204">
        <f>IF(N555="nulová",J555,0)</f>
        <v>0</v>
      </c>
      <c r="BJ555" s="19" t="s">
        <v>23</v>
      </c>
      <c r="BK555" s="204">
        <f>ROUND(I555*H555,2)</f>
        <v>0</v>
      </c>
      <c r="BL555" s="19" t="s">
        <v>202</v>
      </c>
      <c r="BM555" s="19" t="s">
        <v>1675</v>
      </c>
    </row>
    <row r="556" spans="2:65" s="1" customFormat="1" ht="24">
      <c r="B556" s="36"/>
      <c r="C556" s="58"/>
      <c r="D556" s="205" t="s">
        <v>208</v>
      </c>
      <c r="E556" s="58"/>
      <c r="F556" s="206" t="s">
        <v>1650</v>
      </c>
      <c r="G556" s="58"/>
      <c r="H556" s="58"/>
      <c r="I556" s="163"/>
      <c r="J556" s="58"/>
      <c r="K556" s="58"/>
      <c r="L556" s="56"/>
      <c r="M556" s="73"/>
      <c r="N556" s="37"/>
      <c r="O556" s="37"/>
      <c r="P556" s="37"/>
      <c r="Q556" s="37"/>
      <c r="R556" s="37"/>
      <c r="S556" s="37"/>
      <c r="T556" s="74"/>
      <c r="AT556" s="19" t="s">
        <v>208</v>
      </c>
      <c r="AU556" s="19" t="s">
        <v>83</v>
      </c>
    </row>
    <row r="557" spans="2:65" s="12" customFormat="1">
      <c r="B557" s="207"/>
      <c r="C557" s="208"/>
      <c r="D557" s="205" t="s">
        <v>210</v>
      </c>
      <c r="E557" s="209" t="s">
        <v>22</v>
      </c>
      <c r="F557" s="210" t="s">
        <v>1629</v>
      </c>
      <c r="G557" s="208"/>
      <c r="H557" s="211" t="s">
        <v>22</v>
      </c>
      <c r="I557" s="212"/>
      <c r="J557" s="208"/>
      <c r="K557" s="208"/>
      <c r="L557" s="213"/>
      <c r="M557" s="214"/>
      <c r="N557" s="215"/>
      <c r="O557" s="215"/>
      <c r="P557" s="215"/>
      <c r="Q557" s="215"/>
      <c r="R557" s="215"/>
      <c r="S557" s="215"/>
      <c r="T557" s="216"/>
      <c r="AT557" s="217" t="s">
        <v>210</v>
      </c>
      <c r="AU557" s="217" t="s">
        <v>83</v>
      </c>
      <c r="AV557" s="12" t="s">
        <v>23</v>
      </c>
      <c r="AW557" s="12" t="s">
        <v>38</v>
      </c>
      <c r="AX557" s="12" t="s">
        <v>75</v>
      </c>
      <c r="AY557" s="217" t="s">
        <v>195</v>
      </c>
    </row>
    <row r="558" spans="2:65" s="13" customFormat="1">
      <c r="B558" s="218"/>
      <c r="C558" s="219"/>
      <c r="D558" s="205" t="s">
        <v>210</v>
      </c>
      <c r="E558" s="220" t="s">
        <v>22</v>
      </c>
      <c r="F558" s="221" t="s">
        <v>1676</v>
      </c>
      <c r="G558" s="219"/>
      <c r="H558" s="222">
        <v>1.6E-2</v>
      </c>
      <c r="I558" s="223"/>
      <c r="J558" s="219"/>
      <c r="K558" s="219"/>
      <c r="L558" s="224"/>
      <c r="M558" s="225"/>
      <c r="N558" s="226"/>
      <c r="O558" s="226"/>
      <c r="P558" s="226"/>
      <c r="Q558" s="226"/>
      <c r="R558" s="226"/>
      <c r="S558" s="226"/>
      <c r="T558" s="227"/>
      <c r="AT558" s="228" t="s">
        <v>210</v>
      </c>
      <c r="AU558" s="228" t="s">
        <v>83</v>
      </c>
      <c r="AV558" s="13" t="s">
        <v>83</v>
      </c>
      <c r="AW558" s="13" t="s">
        <v>38</v>
      </c>
      <c r="AX558" s="13" t="s">
        <v>75</v>
      </c>
      <c r="AY558" s="228" t="s">
        <v>195</v>
      </c>
    </row>
    <row r="559" spans="2:65" s="14" customFormat="1">
      <c r="B559" s="229"/>
      <c r="C559" s="230"/>
      <c r="D559" s="205" t="s">
        <v>210</v>
      </c>
      <c r="E559" s="231" t="s">
        <v>22</v>
      </c>
      <c r="F559" s="232" t="s">
        <v>215</v>
      </c>
      <c r="G559" s="230"/>
      <c r="H559" s="233">
        <v>1.6E-2</v>
      </c>
      <c r="I559" s="234"/>
      <c r="J559" s="230"/>
      <c r="K559" s="230"/>
      <c r="L559" s="235"/>
      <c r="M559" s="236"/>
      <c r="N559" s="237"/>
      <c r="O559" s="237"/>
      <c r="P559" s="237"/>
      <c r="Q559" s="237"/>
      <c r="R559" s="237"/>
      <c r="S559" s="237"/>
      <c r="T559" s="238"/>
      <c r="AT559" s="239" t="s">
        <v>210</v>
      </c>
      <c r="AU559" s="239" t="s">
        <v>83</v>
      </c>
      <c r="AV559" s="14" t="s">
        <v>216</v>
      </c>
      <c r="AW559" s="14" t="s">
        <v>38</v>
      </c>
      <c r="AX559" s="14" t="s">
        <v>75</v>
      </c>
      <c r="AY559" s="239" t="s">
        <v>195</v>
      </c>
    </row>
    <row r="560" spans="2:65" s="15" customFormat="1">
      <c r="B560" s="240"/>
      <c r="C560" s="241"/>
      <c r="D560" s="251" t="s">
        <v>210</v>
      </c>
      <c r="E560" s="252" t="s">
        <v>22</v>
      </c>
      <c r="F560" s="253" t="s">
        <v>217</v>
      </c>
      <c r="G560" s="241"/>
      <c r="H560" s="254">
        <v>1.6E-2</v>
      </c>
      <c r="I560" s="245"/>
      <c r="J560" s="241"/>
      <c r="K560" s="241"/>
      <c r="L560" s="246"/>
      <c r="M560" s="247"/>
      <c r="N560" s="248"/>
      <c r="O560" s="248"/>
      <c r="P560" s="248"/>
      <c r="Q560" s="248"/>
      <c r="R560" s="248"/>
      <c r="S560" s="248"/>
      <c r="T560" s="249"/>
      <c r="AT560" s="250" t="s">
        <v>210</v>
      </c>
      <c r="AU560" s="250" t="s">
        <v>83</v>
      </c>
      <c r="AV560" s="15" t="s">
        <v>202</v>
      </c>
      <c r="AW560" s="15" t="s">
        <v>38</v>
      </c>
      <c r="AX560" s="15" t="s">
        <v>23</v>
      </c>
      <c r="AY560" s="250" t="s">
        <v>195</v>
      </c>
    </row>
    <row r="561" spans="2:65" s="1" customFormat="1" ht="20.399999999999999" customHeight="1">
      <c r="B561" s="36"/>
      <c r="C561" s="260" t="s">
        <v>667</v>
      </c>
      <c r="D561" s="260" t="s">
        <v>267</v>
      </c>
      <c r="E561" s="261" t="s">
        <v>1677</v>
      </c>
      <c r="F561" s="262" t="s">
        <v>1678</v>
      </c>
      <c r="G561" s="263" t="s">
        <v>242</v>
      </c>
      <c r="H561" s="264">
        <v>3.3000000000000002E-2</v>
      </c>
      <c r="I561" s="265"/>
      <c r="J561" s="266">
        <f>ROUND(I561*H561,2)</f>
        <v>0</v>
      </c>
      <c r="K561" s="262" t="s">
        <v>223</v>
      </c>
      <c r="L561" s="267"/>
      <c r="M561" s="268" t="s">
        <v>22</v>
      </c>
      <c r="N561" s="269" t="s">
        <v>46</v>
      </c>
      <c r="O561" s="37"/>
      <c r="P561" s="202">
        <f>O561*H561</f>
        <v>0</v>
      </c>
      <c r="Q561" s="202">
        <v>1</v>
      </c>
      <c r="R561" s="202">
        <f>Q561*H561</f>
        <v>3.3000000000000002E-2</v>
      </c>
      <c r="S561" s="202">
        <v>0</v>
      </c>
      <c r="T561" s="203">
        <f>S561*H561</f>
        <v>0</v>
      </c>
      <c r="AR561" s="19" t="s">
        <v>262</v>
      </c>
      <c r="AT561" s="19" t="s">
        <v>267</v>
      </c>
      <c r="AU561" s="19" t="s">
        <v>83</v>
      </c>
      <c r="AY561" s="19" t="s">
        <v>195</v>
      </c>
      <c r="BE561" s="204">
        <f>IF(N561="základní",J561,0)</f>
        <v>0</v>
      </c>
      <c r="BF561" s="204">
        <f>IF(N561="snížená",J561,0)</f>
        <v>0</v>
      </c>
      <c r="BG561" s="204">
        <f>IF(N561="zákl. přenesená",J561,0)</f>
        <v>0</v>
      </c>
      <c r="BH561" s="204">
        <f>IF(N561="sníž. přenesená",J561,0)</f>
        <v>0</v>
      </c>
      <c r="BI561" s="204">
        <f>IF(N561="nulová",J561,0)</f>
        <v>0</v>
      </c>
      <c r="BJ561" s="19" t="s">
        <v>23</v>
      </c>
      <c r="BK561" s="204">
        <f>ROUND(I561*H561,2)</f>
        <v>0</v>
      </c>
      <c r="BL561" s="19" t="s">
        <v>202</v>
      </c>
      <c r="BM561" s="19" t="s">
        <v>1679</v>
      </c>
    </row>
    <row r="562" spans="2:65" s="1" customFormat="1" ht="24">
      <c r="B562" s="36"/>
      <c r="C562" s="58"/>
      <c r="D562" s="205" t="s">
        <v>208</v>
      </c>
      <c r="E562" s="58"/>
      <c r="F562" s="206" t="s">
        <v>1650</v>
      </c>
      <c r="G562" s="58"/>
      <c r="H562" s="58"/>
      <c r="I562" s="163"/>
      <c r="J562" s="58"/>
      <c r="K562" s="58"/>
      <c r="L562" s="56"/>
      <c r="M562" s="73"/>
      <c r="N562" s="37"/>
      <c r="O562" s="37"/>
      <c r="P562" s="37"/>
      <c r="Q562" s="37"/>
      <c r="R562" s="37"/>
      <c r="S562" s="37"/>
      <c r="T562" s="74"/>
      <c r="AT562" s="19" t="s">
        <v>208</v>
      </c>
      <c r="AU562" s="19" t="s">
        <v>83</v>
      </c>
    </row>
    <row r="563" spans="2:65" s="12" customFormat="1">
      <c r="B563" s="207"/>
      <c r="C563" s="208"/>
      <c r="D563" s="205" t="s">
        <v>210</v>
      </c>
      <c r="E563" s="209" t="s">
        <v>22</v>
      </c>
      <c r="F563" s="210" t="s">
        <v>1629</v>
      </c>
      <c r="G563" s="208"/>
      <c r="H563" s="211" t="s">
        <v>22</v>
      </c>
      <c r="I563" s="212"/>
      <c r="J563" s="208"/>
      <c r="K563" s="208"/>
      <c r="L563" s="213"/>
      <c r="M563" s="214"/>
      <c r="N563" s="215"/>
      <c r="O563" s="215"/>
      <c r="P563" s="215"/>
      <c r="Q563" s="215"/>
      <c r="R563" s="215"/>
      <c r="S563" s="215"/>
      <c r="T563" s="216"/>
      <c r="AT563" s="217" t="s">
        <v>210</v>
      </c>
      <c r="AU563" s="217" t="s">
        <v>83</v>
      </c>
      <c r="AV563" s="12" t="s">
        <v>23</v>
      </c>
      <c r="AW563" s="12" t="s">
        <v>38</v>
      </c>
      <c r="AX563" s="12" t="s">
        <v>75</v>
      </c>
      <c r="AY563" s="217" t="s">
        <v>195</v>
      </c>
    </row>
    <row r="564" spans="2:65" s="13" customFormat="1">
      <c r="B564" s="218"/>
      <c r="C564" s="219"/>
      <c r="D564" s="205" t="s">
        <v>210</v>
      </c>
      <c r="E564" s="220" t="s">
        <v>22</v>
      </c>
      <c r="F564" s="221" t="s">
        <v>1680</v>
      </c>
      <c r="G564" s="219"/>
      <c r="H564" s="222">
        <v>3.3000000000000002E-2</v>
      </c>
      <c r="I564" s="223"/>
      <c r="J564" s="219"/>
      <c r="K564" s="219"/>
      <c r="L564" s="224"/>
      <c r="M564" s="225"/>
      <c r="N564" s="226"/>
      <c r="O564" s="226"/>
      <c r="P564" s="226"/>
      <c r="Q564" s="226"/>
      <c r="R564" s="226"/>
      <c r="S564" s="226"/>
      <c r="T564" s="227"/>
      <c r="AT564" s="228" t="s">
        <v>210</v>
      </c>
      <c r="AU564" s="228" t="s">
        <v>83</v>
      </c>
      <c r="AV564" s="13" t="s">
        <v>83</v>
      </c>
      <c r="AW564" s="13" t="s">
        <v>38</v>
      </c>
      <c r="AX564" s="13" t="s">
        <v>75</v>
      </c>
      <c r="AY564" s="228" t="s">
        <v>195</v>
      </c>
    </row>
    <row r="565" spans="2:65" s="14" customFormat="1">
      <c r="B565" s="229"/>
      <c r="C565" s="230"/>
      <c r="D565" s="205" t="s">
        <v>210</v>
      </c>
      <c r="E565" s="231" t="s">
        <v>22</v>
      </c>
      <c r="F565" s="232" t="s">
        <v>215</v>
      </c>
      <c r="G565" s="230"/>
      <c r="H565" s="233">
        <v>3.3000000000000002E-2</v>
      </c>
      <c r="I565" s="234"/>
      <c r="J565" s="230"/>
      <c r="K565" s="230"/>
      <c r="L565" s="235"/>
      <c r="M565" s="236"/>
      <c r="N565" s="237"/>
      <c r="O565" s="237"/>
      <c r="P565" s="237"/>
      <c r="Q565" s="237"/>
      <c r="R565" s="237"/>
      <c r="S565" s="237"/>
      <c r="T565" s="238"/>
      <c r="AT565" s="239" t="s">
        <v>210</v>
      </c>
      <c r="AU565" s="239" t="s">
        <v>83</v>
      </c>
      <c r="AV565" s="14" t="s">
        <v>216</v>
      </c>
      <c r="AW565" s="14" t="s">
        <v>38</v>
      </c>
      <c r="AX565" s="14" t="s">
        <v>75</v>
      </c>
      <c r="AY565" s="239" t="s">
        <v>195</v>
      </c>
    </row>
    <row r="566" spans="2:65" s="15" customFormat="1">
      <c r="B566" s="240"/>
      <c r="C566" s="241"/>
      <c r="D566" s="251" t="s">
        <v>210</v>
      </c>
      <c r="E566" s="252" t="s">
        <v>22</v>
      </c>
      <c r="F566" s="253" t="s">
        <v>217</v>
      </c>
      <c r="G566" s="241"/>
      <c r="H566" s="254">
        <v>3.3000000000000002E-2</v>
      </c>
      <c r="I566" s="245"/>
      <c r="J566" s="241"/>
      <c r="K566" s="241"/>
      <c r="L566" s="246"/>
      <c r="M566" s="247"/>
      <c r="N566" s="248"/>
      <c r="O566" s="248"/>
      <c r="P566" s="248"/>
      <c r="Q566" s="248"/>
      <c r="R566" s="248"/>
      <c r="S566" s="248"/>
      <c r="T566" s="249"/>
      <c r="AT566" s="250" t="s">
        <v>210</v>
      </c>
      <c r="AU566" s="250" t="s">
        <v>83</v>
      </c>
      <c r="AV566" s="15" t="s">
        <v>202</v>
      </c>
      <c r="AW566" s="15" t="s">
        <v>38</v>
      </c>
      <c r="AX566" s="15" t="s">
        <v>23</v>
      </c>
      <c r="AY566" s="250" t="s">
        <v>195</v>
      </c>
    </row>
    <row r="567" spans="2:65" s="1" customFormat="1" ht="20.399999999999999" customHeight="1">
      <c r="B567" s="36"/>
      <c r="C567" s="260" t="s">
        <v>673</v>
      </c>
      <c r="D567" s="260" t="s">
        <v>267</v>
      </c>
      <c r="E567" s="261" t="s">
        <v>1681</v>
      </c>
      <c r="F567" s="262" t="s">
        <v>1682</v>
      </c>
      <c r="G567" s="263" t="s">
        <v>242</v>
      </c>
      <c r="H567" s="264">
        <v>1.2230000000000001</v>
      </c>
      <c r="I567" s="265"/>
      <c r="J567" s="266">
        <f>ROUND(I567*H567,2)</f>
        <v>0</v>
      </c>
      <c r="K567" s="262" t="s">
        <v>223</v>
      </c>
      <c r="L567" s="267"/>
      <c r="M567" s="268" t="s">
        <v>22</v>
      </c>
      <c r="N567" s="269" t="s">
        <v>46</v>
      </c>
      <c r="O567" s="37"/>
      <c r="P567" s="202">
        <f>O567*H567</f>
        <v>0</v>
      </c>
      <c r="Q567" s="202">
        <v>1</v>
      </c>
      <c r="R567" s="202">
        <f>Q567*H567</f>
        <v>1.2230000000000001</v>
      </c>
      <c r="S567" s="202">
        <v>0</v>
      </c>
      <c r="T567" s="203">
        <f>S567*H567</f>
        <v>0</v>
      </c>
      <c r="AR567" s="19" t="s">
        <v>262</v>
      </c>
      <c r="AT567" s="19" t="s">
        <v>267</v>
      </c>
      <c r="AU567" s="19" t="s">
        <v>83</v>
      </c>
      <c r="AY567" s="19" t="s">
        <v>195</v>
      </c>
      <c r="BE567" s="204">
        <f>IF(N567="základní",J567,0)</f>
        <v>0</v>
      </c>
      <c r="BF567" s="204">
        <f>IF(N567="snížená",J567,0)</f>
        <v>0</v>
      </c>
      <c r="BG567" s="204">
        <f>IF(N567="zákl. přenesená",J567,0)</f>
        <v>0</v>
      </c>
      <c r="BH567" s="204">
        <f>IF(N567="sníž. přenesená",J567,0)</f>
        <v>0</v>
      </c>
      <c r="BI567" s="204">
        <f>IF(N567="nulová",J567,0)</f>
        <v>0</v>
      </c>
      <c r="BJ567" s="19" t="s">
        <v>23</v>
      </c>
      <c r="BK567" s="204">
        <f>ROUND(I567*H567,2)</f>
        <v>0</v>
      </c>
      <c r="BL567" s="19" t="s">
        <v>202</v>
      </c>
      <c r="BM567" s="19" t="s">
        <v>1683</v>
      </c>
    </row>
    <row r="568" spans="2:65" s="1" customFormat="1" ht="24">
      <c r="B568" s="36"/>
      <c r="C568" s="58"/>
      <c r="D568" s="205" t="s">
        <v>208</v>
      </c>
      <c r="E568" s="58"/>
      <c r="F568" s="206" t="s">
        <v>1650</v>
      </c>
      <c r="G568" s="58"/>
      <c r="H568" s="58"/>
      <c r="I568" s="163"/>
      <c r="J568" s="58"/>
      <c r="K568" s="58"/>
      <c r="L568" s="56"/>
      <c r="M568" s="73"/>
      <c r="N568" s="37"/>
      <c r="O568" s="37"/>
      <c r="P568" s="37"/>
      <c r="Q568" s="37"/>
      <c r="R568" s="37"/>
      <c r="S568" s="37"/>
      <c r="T568" s="74"/>
      <c r="AT568" s="19" t="s">
        <v>208</v>
      </c>
      <c r="AU568" s="19" t="s">
        <v>83</v>
      </c>
    </row>
    <row r="569" spans="2:65" s="12" customFormat="1">
      <c r="B569" s="207"/>
      <c r="C569" s="208"/>
      <c r="D569" s="205" t="s">
        <v>210</v>
      </c>
      <c r="E569" s="209" t="s">
        <v>22</v>
      </c>
      <c r="F569" s="210" t="s">
        <v>1629</v>
      </c>
      <c r="G569" s="208"/>
      <c r="H569" s="211" t="s">
        <v>22</v>
      </c>
      <c r="I569" s="212"/>
      <c r="J569" s="208"/>
      <c r="K569" s="208"/>
      <c r="L569" s="213"/>
      <c r="M569" s="214"/>
      <c r="N569" s="215"/>
      <c r="O569" s="215"/>
      <c r="P569" s="215"/>
      <c r="Q569" s="215"/>
      <c r="R569" s="215"/>
      <c r="S569" s="215"/>
      <c r="T569" s="216"/>
      <c r="AT569" s="217" t="s">
        <v>210</v>
      </c>
      <c r="AU569" s="217" t="s">
        <v>83</v>
      </c>
      <c r="AV569" s="12" t="s">
        <v>23</v>
      </c>
      <c r="AW569" s="12" t="s">
        <v>38</v>
      </c>
      <c r="AX569" s="12" t="s">
        <v>75</v>
      </c>
      <c r="AY569" s="217" t="s">
        <v>195</v>
      </c>
    </row>
    <row r="570" spans="2:65" s="13" customFormat="1">
      <c r="B570" s="218"/>
      <c r="C570" s="219"/>
      <c r="D570" s="205" t="s">
        <v>210</v>
      </c>
      <c r="E570" s="220" t="s">
        <v>22</v>
      </c>
      <c r="F570" s="221" t="s">
        <v>1684</v>
      </c>
      <c r="G570" s="219"/>
      <c r="H570" s="222">
        <v>0.96699999999999997</v>
      </c>
      <c r="I570" s="223"/>
      <c r="J570" s="219"/>
      <c r="K570" s="219"/>
      <c r="L570" s="224"/>
      <c r="M570" s="225"/>
      <c r="N570" s="226"/>
      <c r="O570" s="226"/>
      <c r="P570" s="226"/>
      <c r="Q570" s="226"/>
      <c r="R570" s="226"/>
      <c r="S570" s="226"/>
      <c r="T570" s="227"/>
      <c r="AT570" s="228" t="s">
        <v>210</v>
      </c>
      <c r="AU570" s="228" t="s">
        <v>83</v>
      </c>
      <c r="AV570" s="13" t="s">
        <v>83</v>
      </c>
      <c r="AW570" s="13" t="s">
        <v>38</v>
      </c>
      <c r="AX570" s="13" t="s">
        <v>75</v>
      </c>
      <c r="AY570" s="228" t="s">
        <v>195</v>
      </c>
    </row>
    <row r="571" spans="2:65" s="13" customFormat="1">
      <c r="B571" s="218"/>
      <c r="C571" s="219"/>
      <c r="D571" s="205" t="s">
        <v>210</v>
      </c>
      <c r="E571" s="220" t="s">
        <v>22</v>
      </c>
      <c r="F571" s="221" t="s">
        <v>1685</v>
      </c>
      <c r="G571" s="219"/>
      <c r="H571" s="222">
        <v>9.4E-2</v>
      </c>
      <c r="I571" s="223"/>
      <c r="J571" s="219"/>
      <c r="K571" s="219"/>
      <c r="L571" s="224"/>
      <c r="M571" s="225"/>
      <c r="N571" s="226"/>
      <c r="O571" s="226"/>
      <c r="P571" s="226"/>
      <c r="Q571" s="226"/>
      <c r="R571" s="226"/>
      <c r="S571" s="226"/>
      <c r="T571" s="227"/>
      <c r="AT571" s="228" t="s">
        <v>210</v>
      </c>
      <c r="AU571" s="228" t="s">
        <v>83</v>
      </c>
      <c r="AV571" s="13" t="s">
        <v>83</v>
      </c>
      <c r="AW571" s="13" t="s">
        <v>38</v>
      </c>
      <c r="AX571" s="13" t="s">
        <v>75</v>
      </c>
      <c r="AY571" s="228" t="s">
        <v>195</v>
      </c>
    </row>
    <row r="572" spans="2:65" s="13" customFormat="1">
      <c r="B572" s="218"/>
      <c r="C572" s="219"/>
      <c r="D572" s="205" t="s">
        <v>210</v>
      </c>
      <c r="E572" s="220" t="s">
        <v>22</v>
      </c>
      <c r="F572" s="221" t="s">
        <v>1686</v>
      </c>
      <c r="G572" s="219"/>
      <c r="H572" s="222">
        <v>0.06</v>
      </c>
      <c r="I572" s="223"/>
      <c r="J572" s="219"/>
      <c r="K572" s="219"/>
      <c r="L572" s="224"/>
      <c r="M572" s="225"/>
      <c r="N572" s="226"/>
      <c r="O572" s="226"/>
      <c r="P572" s="226"/>
      <c r="Q572" s="226"/>
      <c r="R572" s="226"/>
      <c r="S572" s="226"/>
      <c r="T572" s="227"/>
      <c r="AT572" s="228" t="s">
        <v>210</v>
      </c>
      <c r="AU572" s="228" t="s">
        <v>83</v>
      </c>
      <c r="AV572" s="13" t="s">
        <v>83</v>
      </c>
      <c r="AW572" s="13" t="s">
        <v>38</v>
      </c>
      <c r="AX572" s="13" t="s">
        <v>75</v>
      </c>
      <c r="AY572" s="228" t="s">
        <v>195</v>
      </c>
    </row>
    <row r="573" spans="2:65" s="13" customFormat="1">
      <c r="B573" s="218"/>
      <c r="C573" s="219"/>
      <c r="D573" s="205" t="s">
        <v>210</v>
      </c>
      <c r="E573" s="220" t="s">
        <v>22</v>
      </c>
      <c r="F573" s="221" t="s">
        <v>1687</v>
      </c>
      <c r="G573" s="219"/>
      <c r="H573" s="222">
        <v>0.10199999999999999</v>
      </c>
      <c r="I573" s="223"/>
      <c r="J573" s="219"/>
      <c r="K573" s="219"/>
      <c r="L573" s="224"/>
      <c r="M573" s="225"/>
      <c r="N573" s="226"/>
      <c r="O573" s="226"/>
      <c r="P573" s="226"/>
      <c r="Q573" s="226"/>
      <c r="R573" s="226"/>
      <c r="S573" s="226"/>
      <c r="T573" s="227"/>
      <c r="AT573" s="228" t="s">
        <v>210</v>
      </c>
      <c r="AU573" s="228" t="s">
        <v>83</v>
      </c>
      <c r="AV573" s="13" t="s">
        <v>83</v>
      </c>
      <c r="AW573" s="13" t="s">
        <v>38</v>
      </c>
      <c r="AX573" s="13" t="s">
        <v>75</v>
      </c>
      <c r="AY573" s="228" t="s">
        <v>195</v>
      </c>
    </row>
    <row r="574" spans="2:65" s="14" customFormat="1">
      <c r="B574" s="229"/>
      <c r="C574" s="230"/>
      <c r="D574" s="205" t="s">
        <v>210</v>
      </c>
      <c r="E574" s="231" t="s">
        <v>22</v>
      </c>
      <c r="F574" s="232" t="s">
        <v>215</v>
      </c>
      <c r="G574" s="230"/>
      <c r="H574" s="233">
        <v>1.2230000000000001</v>
      </c>
      <c r="I574" s="234"/>
      <c r="J574" s="230"/>
      <c r="K574" s="230"/>
      <c r="L574" s="235"/>
      <c r="M574" s="236"/>
      <c r="N574" s="237"/>
      <c r="O574" s="237"/>
      <c r="P574" s="237"/>
      <c r="Q574" s="237"/>
      <c r="R574" s="237"/>
      <c r="S574" s="237"/>
      <c r="T574" s="238"/>
      <c r="AT574" s="239" t="s">
        <v>210</v>
      </c>
      <c r="AU574" s="239" t="s">
        <v>83</v>
      </c>
      <c r="AV574" s="14" t="s">
        <v>216</v>
      </c>
      <c r="AW574" s="14" t="s">
        <v>38</v>
      </c>
      <c r="AX574" s="14" t="s">
        <v>75</v>
      </c>
      <c r="AY574" s="239" t="s">
        <v>195</v>
      </c>
    </row>
    <row r="575" spans="2:65" s="15" customFormat="1">
      <c r="B575" s="240"/>
      <c r="C575" s="241"/>
      <c r="D575" s="251" t="s">
        <v>210</v>
      </c>
      <c r="E575" s="252" t="s">
        <v>22</v>
      </c>
      <c r="F575" s="253" t="s">
        <v>217</v>
      </c>
      <c r="G575" s="241"/>
      <c r="H575" s="254">
        <v>1.2230000000000001</v>
      </c>
      <c r="I575" s="245"/>
      <c r="J575" s="241"/>
      <c r="K575" s="241"/>
      <c r="L575" s="246"/>
      <c r="M575" s="247"/>
      <c r="N575" s="248"/>
      <c r="O575" s="248"/>
      <c r="P575" s="248"/>
      <c r="Q575" s="248"/>
      <c r="R575" s="248"/>
      <c r="S575" s="248"/>
      <c r="T575" s="249"/>
      <c r="AT575" s="250" t="s">
        <v>210</v>
      </c>
      <c r="AU575" s="250" t="s">
        <v>83</v>
      </c>
      <c r="AV575" s="15" t="s">
        <v>202</v>
      </c>
      <c r="AW575" s="15" t="s">
        <v>38</v>
      </c>
      <c r="AX575" s="15" t="s">
        <v>23</v>
      </c>
      <c r="AY575" s="250" t="s">
        <v>195</v>
      </c>
    </row>
    <row r="576" spans="2:65" s="1" customFormat="1" ht="20.399999999999999" customHeight="1">
      <c r="B576" s="36"/>
      <c r="C576" s="260" t="s">
        <v>679</v>
      </c>
      <c r="D576" s="260" t="s">
        <v>267</v>
      </c>
      <c r="E576" s="261" t="s">
        <v>1688</v>
      </c>
      <c r="F576" s="262" t="s">
        <v>1689</v>
      </c>
      <c r="G576" s="263" t="s">
        <v>242</v>
      </c>
      <c r="H576" s="264">
        <v>0.14000000000000001</v>
      </c>
      <c r="I576" s="265"/>
      <c r="J576" s="266">
        <f>ROUND(I576*H576,2)</f>
        <v>0</v>
      </c>
      <c r="K576" s="262" t="s">
        <v>223</v>
      </c>
      <c r="L576" s="267"/>
      <c r="M576" s="268" t="s">
        <v>22</v>
      </c>
      <c r="N576" s="269" t="s">
        <v>46</v>
      </c>
      <c r="O576" s="37"/>
      <c r="P576" s="202">
        <f>O576*H576</f>
        <v>0</v>
      </c>
      <c r="Q576" s="202">
        <v>1</v>
      </c>
      <c r="R576" s="202">
        <f>Q576*H576</f>
        <v>0.14000000000000001</v>
      </c>
      <c r="S576" s="202">
        <v>0</v>
      </c>
      <c r="T576" s="203">
        <f>S576*H576</f>
        <v>0</v>
      </c>
      <c r="AR576" s="19" t="s">
        <v>262</v>
      </c>
      <c r="AT576" s="19" t="s">
        <v>267</v>
      </c>
      <c r="AU576" s="19" t="s">
        <v>83</v>
      </c>
      <c r="AY576" s="19" t="s">
        <v>195</v>
      </c>
      <c r="BE576" s="204">
        <f>IF(N576="základní",J576,0)</f>
        <v>0</v>
      </c>
      <c r="BF576" s="204">
        <f>IF(N576="snížená",J576,0)</f>
        <v>0</v>
      </c>
      <c r="BG576" s="204">
        <f>IF(N576="zákl. přenesená",J576,0)</f>
        <v>0</v>
      </c>
      <c r="BH576" s="204">
        <f>IF(N576="sníž. přenesená",J576,0)</f>
        <v>0</v>
      </c>
      <c r="BI576" s="204">
        <f>IF(N576="nulová",J576,0)</f>
        <v>0</v>
      </c>
      <c r="BJ576" s="19" t="s">
        <v>23</v>
      </c>
      <c r="BK576" s="204">
        <f>ROUND(I576*H576,2)</f>
        <v>0</v>
      </c>
      <c r="BL576" s="19" t="s">
        <v>202</v>
      </c>
      <c r="BM576" s="19" t="s">
        <v>1690</v>
      </c>
    </row>
    <row r="577" spans="2:65" s="1" customFormat="1" ht="24">
      <c r="B577" s="36"/>
      <c r="C577" s="58"/>
      <c r="D577" s="205" t="s">
        <v>208</v>
      </c>
      <c r="E577" s="58"/>
      <c r="F577" s="206" t="s">
        <v>1650</v>
      </c>
      <c r="G577" s="58"/>
      <c r="H577" s="58"/>
      <c r="I577" s="163"/>
      <c r="J577" s="58"/>
      <c r="K577" s="58"/>
      <c r="L577" s="56"/>
      <c r="M577" s="73"/>
      <c r="N577" s="37"/>
      <c r="O577" s="37"/>
      <c r="P577" s="37"/>
      <c r="Q577" s="37"/>
      <c r="R577" s="37"/>
      <c r="S577" s="37"/>
      <c r="T577" s="74"/>
      <c r="AT577" s="19" t="s">
        <v>208</v>
      </c>
      <c r="AU577" s="19" t="s">
        <v>83</v>
      </c>
    </row>
    <row r="578" spans="2:65" s="12" customFormat="1">
      <c r="B578" s="207"/>
      <c r="C578" s="208"/>
      <c r="D578" s="205" t="s">
        <v>210</v>
      </c>
      <c r="E578" s="209" t="s">
        <v>22</v>
      </c>
      <c r="F578" s="210" t="s">
        <v>1629</v>
      </c>
      <c r="G578" s="208"/>
      <c r="H578" s="211" t="s">
        <v>22</v>
      </c>
      <c r="I578" s="212"/>
      <c r="J578" s="208"/>
      <c r="K578" s="208"/>
      <c r="L578" s="213"/>
      <c r="M578" s="214"/>
      <c r="N578" s="215"/>
      <c r="O578" s="215"/>
      <c r="P578" s="215"/>
      <c r="Q578" s="215"/>
      <c r="R578" s="215"/>
      <c r="S578" s="215"/>
      <c r="T578" s="216"/>
      <c r="AT578" s="217" t="s">
        <v>210</v>
      </c>
      <c r="AU578" s="217" t="s">
        <v>83</v>
      </c>
      <c r="AV578" s="12" t="s">
        <v>23</v>
      </c>
      <c r="AW578" s="12" t="s">
        <v>38</v>
      </c>
      <c r="AX578" s="12" t="s">
        <v>75</v>
      </c>
      <c r="AY578" s="217" t="s">
        <v>195</v>
      </c>
    </row>
    <row r="579" spans="2:65" s="13" customFormat="1">
      <c r="B579" s="218"/>
      <c r="C579" s="219"/>
      <c r="D579" s="205" t="s">
        <v>210</v>
      </c>
      <c r="E579" s="220" t="s">
        <v>22</v>
      </c>
      <c r="F579" s="221" t="s">
        <v>1691</v>
      </c>
      <c r="G579" s="219"/>
      <c r="H579" s="222">
        <v>0.13100000000000001</v>
      </c>
      <c r="I579" s="223"/>
      <c r="J579" s="219"/>
      <c r="K579" s="219"/>
      <c r="L579" s="224"/>
      <c r="M579" s="225"/>
      <c r="N579" s="226"/>
      <c r="O579" s="226"/>
      <c r="P579" s="226"/>
      <c r="Q579" s="226"/>
      <c r="R579" s="226"/>
      <c r="S579" s="226"/>
      <c r="T579" s="227"/>
      <c r="AT579" s="228" t="s">
        <v>210</v>
      </c>
      <c r="AU579" s="228" t="s">
        <v>83</v>
      </c>
      <c r="AV579" s="13" t="s">
        <v>83</v>
      </c>
      <c r="AW579" s="13" t="s">
        <v>38</v>
      </c>
      <c r="AX579" s="13" t="s">
        <v>75</v>
      </c>
      <c r="AY579" s="228" t="s">
        <v>195</v>
      </c>
    </row>
    <row r="580" spans="2:65" s="13" customFormat="1">
      <c r="B580" s="218"/>
      <c r="C580" s="219"/>
      <c r="D580" s="205" t="s">
        <v>210</v>
      </c>
      <c r="E580" s="220" t="s">
        <v>22</v>
      </c>
      <c r="F580" s="221" t="s">
        <v>1692</v>
      </c>
      <c r="G580" s="219"/>
      <c r="H580" s="222">
        <v>8.9999999999999993E-3</v>
      </c>
      <c r="I580" s="223"/>
      <c r="J580" s="219"/>
      <c r="K580" s="219"/>
      <c r="L580" s="224"/>
      <c r="M580" s="225"/>
      <c r="N580" s="226"/>
      <c r="O580" s="226"/>
      <c r="P580" s="226"/>
      <c r="Q580" s="226"/>
      <c r="R580" s="226"/>
      <c r="S580" s="226"/>
      <c r="T580" s="227"/>
      <c r="AT580" s="228" t="s">
        <v>210</v>
      </c>
      <c r="AU580" s="228" t="s">
        <v>83</v>
      </c>
      <c r="AV580" s="13" t="s">
        <v>83</v>
      </c>
      <c r="AW580" s="13" t="s">
        <v>38</v>
      </c>
      <c r="AX580" s="13" t="s">
        <v>75</v>
      </c>
      <c r="AY580" s="228" t="s">
        <v>195</v>
      </c>
    </row>
    <row r="581" spans="2:65" s="14" customFormat="1">
      <c r="B581" s="229"/>
      <c r="C581" s="230"/>
      <c r="D581" s="205" t="s">
        <v>210</v>
      </c>
      <c r="E581" s="231" t="s">
        <v>22</v>
      </c>
      <c r="F581" s="232" t="s">
        <v>215</v>
      </c>
      <c r="G581" s="230"/>
      <c r="H581" s="233">
        <v>0.14000000000000001</v>
      </c>
      <c r="I581" s="234"/>
      <c r="J581" s="230"/>
      <c r="K581" s="230"/>
      <c r="L581" s="235"/>
      <c r="M581" s="236"/>
      <c r="N581" s="237"/>
      <c r="O581" s="237"/>
      <c r="P581" s="237"/>
      <c r="Q581" s="237"/>
      <c r="R581" s="237"/>
      <c r="S581" s="237"/>
      <c r="T581" s="238"/>
      <c r="AT581" s="239" t="s">
        <v>210</v>
      </c>
      <c r="AU581" s="239" t="s">
        <v>83</v>
      </c>
      <c r="AV581" s="14" t="s">
        <v>216</v>
      </c>
      <c r="AW581" s="14" t="s">
        <v>38</v>
      </c>
      <c r="AX581" s="14" t="s">
        <v>75</v>
      </c>
      <c r="AY581" s="239" t="s">
        <v>195</v>
      </c>
    </row>
    <row r="582" spans="2:65" s="15" customFormat="1">
      <c r="B582" s="240"/>
      <c r="C582" s="241"/>
      <c r="D582" s="251" t="s">
        <v>210</v>
      </c>
      <c r="E582" s="252" t="s">
        <v>22</v>
      </c>
      <c r="F582" s="253" t="s">
        <v>217</v>
      </c>
      <c r="G582" s="241"/>
      <c r="H582" s="254">
        <v>0.14000000000000001</v>
      </c>
      <c r="I582" s="245"/>
      <c r="J582" s="241"/>
      <c r="K582" s="241"/>
      <c r="L582" s="246"/>
      <c r="M582" s="247"/>
      <c r="N582" s="248"/>
      <c r="O582" s="248"/>
      <c r="P582" s="248"/>
      <c r="Q582" s="248"/>
      <c r="R582" s="248"/>
      <c r="S582" s="248"/>
      <c r="T582" s="249"/>
      <c r="AT582" s="250" t="s">
        <v>210</v>
      </c>
      <c r="AU582" s="250" t="s">
        <v>83</v>
      </c>
      <c r="AV582" s="15" t="s">
        <v>202</v>
      </c>
      <c r="AW582" s="15" t="s">
        <v>38</v>
      </c>
      <c r="AX582" s="15" t="s">
        <v>23</v>
      </c>
      <c r="AY582" s="250" t="s">
        <v>195</v>
      </c>
    </row>
    <row r="583" spans="2:65" s="1" customFormat="1" ht="28.8" customHeight="1">
      <c r="B583" s="36"/>
      <c r="C583" s="260" t="s">
        <v>688</v>
      </c>
      <c r="D583" s="260" t="s">
        <v>267</v>
      </c>
      <c r="E583" s="261" t="s">
        <v>1693</v>
      </c>
      <c r="F583" s="262" t="s">
        <v>1694</v>
      </c>
      <c r="G583" s="263" t="s">
        <v>242</v>
      </c>
      <c r="H583" s="264">
        <v>0.29399999999999998</v>
      </c>
      <c r="I583" s="265"/>
      <c r="J583" s="266">
        <f>ROUND(I583*H583,2)</f>
        <v>0</v>
      </c>
      <c r="K583" s="262" t="s">
        <v>223</v>
      </c>
      <c r="L583" s="267"/>
      <c r="M583" s="268" t="s">
        <v>22</v>
      </c>
      <c r="N583" s="269" t="s">
        <v>46</v>
      </c>
      <c r="O583" s="37"/>
      <c r="P583" s="202">
        <f>O583*H583</f>
        <v>0</v>
      </c>
      <c r="Q583" s="202">
        <v>1</v>
      </c>
      <c r="R583" s="202">
        <f>Q583*H583</f>
        <v>0.29399999999999998</v>
      </c>
      <c r="S583" s="202">
        <v>0</v>
      </c>
      <c r="T583" s="203">
        <f>S583*H583</f>
        <v>0</v>
      </c>
      <c r="AR583" s="19" t="s">
        <v>262</v>
      </c>
      <c r="AT583" s="19" t="s">
        <v>267</v>
      </c>
      <c r="AU583" s="19" t="s">
        <v>83</v>
      </c>
      <c r="AY583" s="19" t="s">
        <v>195</v>
      </c>
      <c r="BE583" s="204">
        <f>IF(N583="základní",J583,0)</f>
        <v>0</v>
      </c>
      <c r="BF583" s="204">
        <f>IF(N583="snížená",J583,0)</f>
        <v>0</v>
      </c>
      <c r="BG583" s="204">
        <f>IF(N583="zákl. přenesená",J583,0)</f>
        <v>0</v>
      </c>
      <c r="BH583" s="204">
        <f>IF(N583="sníž. přenesená",J583,0)</f>
        <v>0</v>
      </c>
      <c r="BI583" s="204">
        <f>IF(N583="nulová",J583,0)</f>
        <v>0</v>
      </c>
      <c r="BJ583" s="19" t="s">
        <v>23</v>
      </c>
      <c r="BK583" s="204">
        <f>ROUND(I583*H583,2)</f>
        <v>0</v>
      </c>
      <c r="BL583" s="19" t="s">
        <v>202</v>
      </c>
      <c r="BM583" s="19" t="s">
        <v>1695</v>
      </c>
    </row>
    <row r="584" spans="2:65" s="12" customFormat="1">
      <c r="B584" s="207"/>
      <c r="C584" s="208"/>
      <c r="D584" s="205" t="s">
        <v>210</v>
      </c>
      <c r="E584" s="209" t="s">
        <v>22</v>
      </c>
      <c r="F584" s="210" t="s">
        <v>1629</v>
      </c>
      <c r="G584" s="208"/>
      <c r="H584" s="211" t="s">
        <v>22</v>
      </c>
      <c r="I584" s="212"/>
      <c r="J584" s="208"/>
      <c r="K584" s="208"/>
      <c r="L584" s="213"/>
      <c r="M584" s="214"/>
      <c r="N584" s="215"/>
      <c r="O584" s="215"/>
      <c r="P584" s="215"/>
      <c r="Q584" s="215"/>
      <c r="R584" s="215"/>
      <c r="S584" s="215"/>
      <c r="T584" s="216"/>
      <c r="AT584" s="217" t="s">
        <v>210</v>
      </c>
      <c r="AU584" s="217" t="s">
        <v>83</v>
      </c>
      <c r="AV584" s="12" t="s">
        <v>23</v>
      </c>
      <c r="AW584" s="12" t="s">
        <v>38</v>
      </c>
      <c r="AX584" s="12" t="s">
        <v>75</v>
      </c>
      <c r="AY584" s="217" t="s">
        <v>195</v>
      </c>
    </row>
    <row r="585" spans="2:65" s="13" customFormat="1">
      <c r="B585" s="218"/>
      <c r="C585" s="219"/>
      <c r="D585" s="205" t="s">
        <v>210</v>
      </c>
      <c r="E585" s="220" t="s">
        <v>22</v>
      </c>
      <c r="F585" s="221" t="s">
        <v>1696</v>
      </c>
      <c r="G585" s="219"/>
      <c r="H585" s="222">
        <v>0.29399999999999998</v>
      </c>
      <c r="I585" s="223"/>
      <c r="J585" s="219"/>
      <c r="K585" s="219"/>
      <c r="L585" s="224"/>
      <c r="M585" s="225"/>
      <c r="N585" s="226"/>
      <c r="O585" s="226"/>
      <c r="P585" s="226"/>
      <c r="Q585" s="226"/>
      <c r="R585" s="226"/>
      <c r="S585" s="226"/>
      <c r="T585" s="227"/>
      <c r="AT585" s="228" t="s">
        <v>210</v>
      </c>
      <c r="AU585" s="228" t="s">
        <v>83</v>
      </c>
      <c r="AV585" s="13" t="s">
        <v>83</v>
      </c>
      <c r="AW585" s="13" t="s">
        <v>38</v>
      </c>
      <c r="AX585" s="13" t="s">
        <v>75</v>
      </c>
      <c r="AY585" s="228" t="s">
        <v>195</v>
      </c>
    </row>
    <row r="586" spans="2:65" s="14" customFormat="1">
      <c r="B586" s="229"/>
      <c r="C586" s="230"/>
      <c r="D586" s="205" t="s">
        <v>210</v>
      </c>
      <c r="E586" s="231" t="s">
        <v>22</v>
      </c>
      <c r="F586" s="232" t="s">
        <v>215</v>
      </c>
      <c r="G586" s="230"/>
      <c r="H586" s="233">
        <v>0.29399999999999998</v>
      </c>
      <c r="I586" s="234"/>
      <c r="J586" s="230"/>
      <c r="K586" s="230"/>
      <c r="L586" s="235"/>
      <c r="M586" s="236"/>
      <c r="N586" s="237"/>
      <c r="O586" s="237"/>
      <c r="P586" s="237"/>
      <c r="Q586" s="237"/>
      <c r="R586" s="237"/>
      <c r="S586" s="237"/>
      <c r="T586" s="238"/>
      <c r="AT586" s="239" t="s">
        <v>210</v>
      </c>
      <c r="AU586" s="239" t="s">
        <v>83</v>
      </c>
      <c r="AV586" s="14" t="s">
        <v>216</v>
      </c>
      <c r="AW586" s="14" t="s">
        <v>38</v>
      </c>
      <c r="AX586" s="14" t="s">
        <v>75</v>
      </c>
      <c r="AY586" s="239" t="s">
        <v>195</v>
      </c>
    </row>
    <row r="587" spans="2:65" s="15" customFormat="1">
      <c r="B587" s="240"/>
      <c r="C587" s="241"/>
      <c r="D587" s="251" t="s">
        <v>210</v>
      </c>
      <c r="E587" s="252" t="s">
        <v>22</v>
      </c>
      <c r="F587" s="253" t="s">
        <v>217</v>
      </c>
      <c r="G587" s="241"/>
      <c r="H587" s="254">
        <v>0.29399999999999998</v>
      </c>
      <c r="I587" s="245"/>
      <c r="J587" s="241"/>
      <c r="K587" s="241"/>
      <c r="L587" s="246"/>
      <c r="M587" s="247"/>
      <c r="N587" s="248"/>
      <c r="O587" s="248"/>
      <c r="P587" s="248"/>
      <c r="Q587" s="248"/>
      <c r="R587" s="248"/>
      <c r="S587" s="248"/>
      <c r="T587" s="249"/>
      <c r="AT587" s="250" t="s">
        <v>210</v>
      </c>
      <c r="AU587" s="250" t="s">
        <v>83</v>
      </c>
      <c r="AV587" s="15" t="s">
        <v>202</v>
      </c>
      <c r="AW587" s="15" t="s">
        <v>38</v>
      </c>
      <c r="AX587" s="15" t="s">
        <v>23</v>
      </c>
      <c r="AY587" s="250" t="s">
        <v>195</v>
      </c>
    </row>
    <row r="588" spans="2:65" s="1" customFormat="1" ht="28.8" customHeight="1">
      <c r="B588" s="36"/>
      <c r="C588" s="260" t="s">
        <v>694</v>
      </c>
      <c r="D588" s="260" t="s">
        <v>267</v>
      </c>
      <c r="E588" s="261" t="s">
        <v>1697</v>
      </c>
      <c r="F588" s="262" t="s">
        <v>1698</v>
      </c>
      <c r="G588" s="263" t="s">
        <v>242</v>
      </c>
      <c r="H588" s="264">
        <v>1.1100000000000001</v>
      </c>
      <c r="I588" s="265"/>
      <c r="J588" s="266">
        <f>ROUND(I588*H588,2)</f>
        <v>0</v>
      </c>
      <c r="K588" s="262" t="s">
        <v>223</v>
      </c>
      <c r="L588" s="267"/>
      <c r="M588" s="268" t="s">
        <v>22</v>
      </c>
      <c r="N588" s="269" t="s">
        <v>46</v>
      </c>
      <c r="O588" s="37"/>
      <c r="P588" s="202">
        <f>O588*H588</f>
        <v>0</v>
      </c>
      <c r="Q588" s="202">
        <v>1</v>
      </c>
      <c r="R588" s="202">
        <f>Q588*H588</f>
        <v>1.1100000000000001</v>
      </c>
      <c r="S588" s="202">
        <v>0</v>
      </c>
      <c r="T588" s="203">
        <f>S588*H588</f>
        <v>0</v>
      </c>
      <c r="AR588" s="19" t="s">
        <v>262</v>
      </c>
      <c r="AT588" s="19" t="s">
        <v>267</v>
      </c>
      <c r="AU588" s="19" t="s">
        <v>83</v>
      </c>
      <c r="AY588" s="19" t="s">
        <v>195</v>
      </c>
      <c r="BE588" s="204">
        <f>IF(N588="základní",J588,0)</f>
        <v>0</v>
      </c>
      <c r="BF588" s="204">
        <f>IF(N588="snížená",J588,0)</f>
        <v>0</v>
      </c>
      <c r="BG588" s="204">
        <f>IF(N588="zákl. přenesená",J588,0)</f>
        <v>0</v>
      </c>
      <c r="BH588" s="204">
        <f>IF(N588="sníž. přenesená",J588,0)</f>
        <v>0</v>
      </c>
      <c r="BI588" s="204">
        <f>IF(N588="nulová",J588,0)</f>
        <v>0</v>
      </c>
      <c r="BJ588" s="19" t="s">
        <v>23</v>
      </c>
      <c r="BK588" s="204">
        <f>ROUND(I588*H588,2)</f>
        <v>0</v>
      </c>
      <c r="BL588" s="19" t="s">
        <v>202</v>
      </c>
      <c r="BM588" s="19" t="s">
        <v>1699</v>
      </c>
    </row>
    <row r="589" spans="2:65" s="1" customFormat="1" ht="24">
      <c r="B589" s="36"/>
      <c r="C589" s="58"/>
      <c r="D589" s="205" t="s">
        <v>208</v>
      </c>
      <c r="E589" s="58"/>
      <c r="F589" s="206" t="s">
        <v>1650</v>
      </c>
      <c r="G589" s="58"/>
      <c r="H589" s="58"/>
      <c r="I589" s="163"/>
      <c r="J589" s="58"/>
      <c r="K589" s="58"/>
      <c r="L589" s="56"/>
      <c r="M589" s="73"/>
      <c r="N589" s="37"/>
      <c r="O589" s="37"/>
      <c r="P589" s="37"/>
      <c r="Q589" s="37"/>
      <c r="R589" s="37"/>
      <c r="S589" s="37"/>
      <c r="T589" s="74"/>
      <c r="AT589" s="19" t="s">
        <v>208</v>
      </c>
      <c r="AU589" s="19" t="s">
        <v>83</v>
      </c>
    </row>
    <row r="590" spans="2:65" s="12" customFormat="1">
      <c r="B590" s="207"/>
      <c r="C590" s="208"/>
      <c r="D590" s="205" t="s">
        <v>210</v>
      </c>
      <c r="E590" s="209" t="s">
        <v>22</v>
      </c>
      <c r="F590" s="210" t="s">
        <v>1629</v>
      </c>
      <c r="G590" s="208"/>
      <c r="H590" s="211" t="s">
        <v>22</v>
      </c>
      <c r="I590" s="212"/>
      <c r="J590" s="208"/>
      <c r="K590" s="208"/>
      <c r="L590" s="213"/>
      <c r="M590" s="214"/>
      <c r="N590" s="215"/>
      <c r="O590" s="215"/>
      <c r="P590" s="215"/>
      <c r="Q590" s="215"/>
      <c r="R590" s="215"/>
      <c r="S590" s="215"/>
      <c r="T590" s="216"/>
      <c r="AT590" s="217" t="s">
        <v>210</v>
      </c>
      <c r="AU590" s="217" t="s">
        <v>83</v>
      </c>
      <c r="AV590" s="12" t="s">
        <v>23</v>
      </c>
      <c r="AW590" s="12" t="s">
        <v>38</v>
      </c>
      <c r="AX590" s="12" t="s">
        <v>75</v>
      </c>
      <c r="AY590" s="217" t="s">
        <v>195</v>
      </c>
    </row>
    <row r="591" spans="2:65" s="13" customFormat="1">
      <c r="B591" s="218"/>
      <c r="C591" s="219"/>
      <c r="D591" s="205" t="s">
        <v>210</v>
      </c>
      <c r="E591" s="220" t="s">
        <v>22</v>
      </c>
      <c r="F591" s="221" t="s">
        <v>1700</v>
      </c>
      <c r="G591" s="219"/>
      <c r="H591" s="222">
        <v>1.1100000000000001</v>
      </c>
      <c r="I591" s="223"/>
      <c r="J591" s="219"/>
      <c r="K591" s="219"/>
      <c r="L591" s="224"/>
      <c r="M591" s="225"/>
      <c r="N591" s="226"/>
      <c r="O591" s="226"/>
      <c r="P591" s="226"/>
      <c r="Q591" s="226"/>
      <c r="R591" s="226"/>
      <c r="S591" s="226"/>
      <c r="T591" s="227"/>
      <c r="AT591" s="228" t="s">
        <v>210</v>
      </c>
      <c r="AU591" s="228" t="s">
        <v>83</v>
      </c>
      <c r="AV591" s="13" t="s">
        <v>83</v>
      </c>
      <c r="AW591" s="13" t="s">
        <v>38</v>
      </c>
      <c r="AX591" s="13" t="s">
        <v>75</v>
      </c>
      <c r="AY591" s="228" t="s">
        <v>195</v>
      </c>
    </row>
    <row r="592" spans="2:65" s="14" customFormat="1">
      <c r="B592" s="229"/>
      <c r="C592" s="230"/>
      <c r="D592" s="205" t="s">
        <v>210</v>
      </c>
      <c r="E592" s="231" t="s">
        <v>22</v>
      </c>
      <c r="F592" s="232" t="s">
        <v>215</v>
      </c>
      <c r="G592" s="230"/>
      <c r="H592" s="233">
        <v>1.1100000000000001</v>
      </c>
      <c r="I592" s="234"/>
      <c r="J592" s="230"/>
      <c r="K592" s="230"/>
      <c r="L592" s="235"/>
      <c r="M592" s="236"/>
      <c r="N592" s="237"/>
      <c r="O592" s="237"/>
      <c r="P592" s="237"/>
      <c r="Q592" s="237"/>
      <c r="R592" s="237"/>
      <c r="S592" s="237"/>
      <c r="T592" s="238"/>
      <c r="AT592" s="239" t="s">
        <v>210</v>
      </c>
      <c r="AU592" s="239" t="s">
        <v>83</v>
      </c>
      <c r="AV592" s="14" t="s">
        <v>216</v>
      </c>
      <c r="AW592" s="14" t="s">
        <v>38</v>
      </c>
      <c r="AX592" s="14" t="s">
        <v>75</v>
      </c>
      <c r="AY592" s="239" t="s">
        <v>195</v>
      </c>
    </row>
    <row r="593" spans="2:65" s="15" customFormat="1">
      <c r="B593" s="240"/>
      <c r="C593" s="241"/>
      <c r="D593" s="251" t="s">
        <v>210</v>
      </c>
      <c r="E593" s="252" t="s">
        <v>22</v>
      </c>
      <c r="F593" s="253" t="s">
        <v>217</v>
      </c>
      <c r="G593" s="241"/>
      <c r="H593" s="254">
        <v>1.1100000000000001</v>
      </c>
      <c r="I593" s="245"/>
      <c r="J593" s="241"/>
      <c r="K593" s="241"/>
      <c r="L593" s="246"/>
      <c r="M593" s="247"/>
      <c r="N593" s="248"/>
      <c r="O593" s="248"/>
      <c r="P593" s="248"/>
      <c r="Q593" s="248"/>
      <c r="R593" s="248"/>
      <c r="S593" s="248"/>
      <c r="T593" s="249"/>
      <c r="AT593" s="250" t="s">
        <v>210</v>
      </c>
      <c r="AU593" s="250" t="s">
        <v>83</v>
      </c>
      <c r="AV593" s="15" t="s">
        <v>202</v>
      </c>
      <c r="AW593" s="15" t="s">
        <v>38</v>
      </c>
      <c r="AX593" s="15" t="s">
        <v>23</v>
      </c>
      <c r="AY593" s="250" t="s">
        <v>195</v>
      </c>
    </row>
    <row r="594" spans="2:65" s="1" customFormat="1" ht="28.8" customHeight="1">
      <c r="B594" s="36"/>
      <c r="C594" s="260" t="s">
        <v>704</v>
      </c>
      <c r="D594" s="260" t="s">
        <v>267</v>
      </c>
      <c r="E594" s="261" t="s">
        <v>1701</v>
      </c>
      <c r="F594" s="262" t="s">
        <v>1702</v>
      </c>
      <c r="G594" s="263" t="s">
        <v>242</v>
      </c>
      <c r="H594" s="264">
        <v>6.2610000000000001</v>
      </c>
      <c r="I594" s="265"/>
      <c r="J594" s="266">
        <f>ROUND(I594*H594,2)</f>
        <v>0</v>
      </c>
      <c r="K594" s="262" t="s">
        <v>223</v>
      </c>
      <c r="L594" s="267"/>
      <c r="M594" s="268" t="s">
        <v>22</v>
      </c>
      <c r="N594" s="269" t="s">
        <v>46</v>
      </c>
      <c r="O594" s="37"/>
      <c r="P594" s="202">
        <f>O594*H594</f>
        <v>0</v>
      </c>
      <c r="Q594" s="202">
        <v>1</v>
      </c>
      <c r="R594" s="202">
        <f>Q594*H594</f>
        <v>6.2610000000000001</v>
      </c>
      <c r="S594" s="202">
        <v>0</v>
      </c>
      <c r="T594" s="203">
        <f>S594*H594</f>
        <v>0</v>
      </c>
      <c r="AR594" s="19" t="s">
        <v>262</v>
      </c>
      <c r="AT594" s="19" t="s">
        <v>267</v>
      </c>
      <c r="AU594" s="19" t="s">
        <v>83</v>
      </c>
      <c r="AY594" s="19" t="s">
        <v>195</v>
      </c>
      <c r="BE594" s="204">
        <f>IF(N594="základní",J594,0)</f>
        <v>0</v>
      </c>
      <c r="BF594" s="204">
        <f>IF(N594="snížená",J594,0)</f>
        <v>0</v>
      </c>
      <c r="BG594" s="204">
        <f>IF(N594="zákl. přenesená",J594,0)</f>
        <v>0</v>
      </c>
      <c r="BH594" s="204">
        <f>IF(N594="sníž. přenesená",J594,0)</f>
        <v>0</v>
      </c>
      <c r="BI594" s="204">
        <f>IF(N594="nulová",J594,0)</f>
        <v>0</v>
      </c>
      <c r="BJ594" s="19" t="s">
        <v>23</v>
      </c>
      <c r="BK594" s="204">
        <f>ROUND(I594*H594,2)</f>
        <v>0</v>
      </c>
      <c r="BL594" s="19" t="s">
        <v>202</v>
      </c>
      <c r="BM594" s="19" t="s">
        <v>1703</v>
      </c>
    </row>
    <row r="595" spans="2:65" s="1" customFormat="1" ht="24">
      <c r="B595" s="36"/>
      <c r="C595" s="58"/>
      <c r="D595" s="205" t="s">
        <v>208</v>
      </c>
      <c r="E595" s="58"/>
      <c r="F595" s="206" t="s">
        <v>1650</v>
      </c>
      <c r="G595" s="58"/>
      <c r="H595" s="58"/>
      <c r="I595" s="163"/>
      <c r="J595" s="58"/>
      <c r="K595" s="58"/>
      <c r="L595" s="56"/>
      <c r="M595" s="73"/>
      <c r="N595" s="37"/>
      <c r="O595" s="37"/>
      <c r="P595" s="37"/>
      <c r="Q595" s="37"/>
      <c r="R595" s="37"/>
      <c r="S595" s="37"/>
      <c r="T595" s="74"/>
      <c r="AT595" s="19" t="s">
        <v>208</v>
      </c>
      <c r="AU595" s="19" t="s">
        <v>83</v>
      </c>
    </row>
    <row r="596" spans="2:65" s="12" customFormat="1">
      <c r="B596" s="207"/>
      <c r="C596" s="208"/>
      <c r="D596" s="205" t="s">
        <v>210</v>
      </c>
      <c r="E596" s="209" t="s">
        <v>22</v>
      </c>
      <c r="F596" s="210" t="s">
        <v>1629</v>
      </c>
      <c r="G596" s="208"/>
      <c r="H596" s="211" t="s">
        <v>22</v>
      </c>
      <c r="I596" s="212"/>
      <c r="J596" s="208"/>
      <c r="K596" s="208"/>
      <c r="L596" s="213"/>
      <c r="M596" s="214"/>
      <c r="N596" s="215"/>
      <c r="O596" s="215"/>
      <c r="P596" s="215"/>
      <c r="Q596" s="215"/>
      <c r="R596" s="215"/>
      <c r="S596" s="215"/>
      <c r="T596" s="216"/>
      <c r="AT596" s="217" t="s">
        <v>210</v>
      </c>
      <c r="AU596" s="217" t="s">
        <v>83</v>
      </c>
      <c r="AV596" s="12" t="s">
        <v>23</v>
      </c>
      <c r="AW596" s="12" t="s">
        <v>38</v>
      </c>
      <c r="AX596" s="12" t="s">
        <v>75</v>
      </c>
      <c r="AY596" s="217" t="s">
        <v>195</v>
      </c>
    </row>
    <row r="597" spans="2:65" s="13" customFormat="1">
      <c r="B597" s="218"/>
      <c r="C597" s="219"/>
      <c r="D597" s="205" t="s">
        <v>210</v>
      </c>
      <c r="E597" s="220" t="s">
        <v>22</v>
      </c>
      <c r="F597" s="221" t="s">
        <v>1704</v>
      </c>
      <c r="G597" s="219"/>
      <c r="H597" s="222">
        <v>3.8</v>
      </c>
      <c r="I597" s="223"/>
      <c r="J597" s="219"/>
      <c r="K597" s="219"/>
      <c r="L597" s="224"/>
      <c r="M597" s="225"/>
      <c r="N597" s="226"/>
      <c r="O597" s="226"/>
      <c r="P597" s="226"/>
      <c r="Q597" s="226"/>
      <c r="R597" s="226"/>
      <c r="S597" s="226"/>
      <c r="T597" s="227"/>
      <c r="AT597" s="228" t="s">
        <v>210</v>
      </c>
      <c r="AU597" s="228" t="s">
        <v>83</v>
      </c>
      <c r="AV597" s="13" t="s">
        <v>83</v>
      </c>
      <c r="AW597" s="13" t="s">
        <v>38</v>
      </c>
      <c r="AX597" s="13" t="s">
        <v>75</v>
      </c>
      <c r="AY597" s="228" t="s">
        <v>195</v>
      </c>
    </row>
    <row r="598" spans="2:65" s="13" customFormat="1">
      <c r="B598" s="218"/>
      <c r="C598" s="219"/>
      <c r="D598" s="205" t="s">
        <v>210</v>
      </c>
      <c r="E598" s="220" t="s">
        <v>22</v>
      </c>
      <c r="F598" s="221" t="s">
        <v>1705</v>
      </c>
      <c r="G598" s="219"/>
      <c r="H598" s="222">
        <v>1.2430000000000001</v>
      </c>
      <c r="I598" s="223"/>
      <c r="J598" s="219"/>
      <c r="K598" s="219"/>
      <c r="L598" s="224"/>
      <c r="M598" s="225"/>
      <c r="N598" s="226"/>
      <c r="O598" s="226"/>
      <c r="P598" s="226"/>
      <c r="Q598" s="226"/>
      <c r="R598" s="226"/>
      <c r="S598" s="226"/>
      <c r="T598" s="227"/>
      <c r="AT598" s="228" t="s">
        <v>210</v>
      </c>
      <c r="AU598" s="228" t="s">
        <v>83</v>
      </c>
      <c r="AV598" s="13" t="s">
        <v>83</v>
      </c>
      <c r="AW598" s="13" t="s">
        <v>38</v>
      </c>
      <c r="AX598" s="13" t="s">
        <v>75</v>
      </c>
      <c r="AY598" s="228" t="s">
        <v>195</v>
      </c>
    </row>
    <row r="599" spans="2:65" s="13" customFormat="1">
      <c r="B599" s="218"/>
      <c r="C599" s="219"/>
      <c r="D599" s="205" t="s">
        <v>210</v>
      </c>
      <c r="E599" s="220" t="s">
        <v>22</v>
      </c>
      <c r="F599" s="221" t="s">
        <v>1706</v>
      </c>
      <c r="G599" s="219"/>
      <c r="H599" s="222">
        <v>1.218</v>
      </c>
      <c r="I599" s="223"/>
      <c r="J599" s="219"/>
      <c r="K599" s="219"/>
      <c r="L599" s="224"/>
      <c r="M599" s="225"/>
      <c r="N599" s="226"/>
      <c r="O599" s="226"/>
      <c r="P599" s="226"/>
      <c r="Q599" s="226"/>
      <c r="R599" s="226"/>
      <c r="S599" s="226"/>
      <c r="T599" s="227"/>
      <c r="AT599" s="228" t="s">
        <v>210</v>
      </c>
      <c r="AU599" s="228" t="s">
        <v>83</v>
      </c>
      <c r="AV599" s="13" t="s">
        <v>83</v>
      </c>
      <c r="AW599" s="13" t="s">
        <v>38</v>
      </c>
      <c r="AX599" s="13" t="s">
        <v>75</v>
      </c>
      <c r="AY599" s="228" t="s">
        <v>195</v>
      </c>
    </row>
    <row r="600" spans="2:65" s="14" customFormat="1">
      <c r="B600" s="229"/>
      <c r="C600" s="230"/>
      <c r="D600" s="205" t="s">
        <v>210</v>
      </c>
      <c r="E600" s="231" t="s">
        <v>22</v>
      </c>
      <c r="F600" s="232" t="s">
        <v>215</v>
      </c>
      <c r="G600" s="230"/>
      <c r="H600" s="233">
        <v>6.2610000000000001</v>
      </c>
      <c r="I600" s="234"/>
      <c r="J600" s="230"/>
      <c r="K600" s="230"/>
      <c r="L600" s="235"/>
      <c r="M600" s="236"/>
      <c r="N600" s="237"/>
      <c r="O600" s="237"/>
      <c r="P600" s="237"/>
      <c r="Q600" s="237"/>
      <c r="R600" s="237"/>
      <c r="S600" s="237"/>
      <c r="T600" s="238"/>
      <c r="AT600" s="239" t="s">
        <v>210</v>
      </c>
      <c r="AU600" s="239" t="s">
        <v>83</v>
      </c>
      <c r="AV600" s="14" t="s">
        <v>216</v>
      </c>
      <c r="AW600" s="14" t="s">
        <v>38</v>
      </c>
      <c r="AX600" s="14" t="s">
        <v>75</v>
      </c>
      <c r="AY600" s="239" t="s">
        <v>195</v>
      </c>
    </row>
    <row r="601" spans="2:65" s="15" customFormat="1">
      <c r="B601" s="240"/>
      <c r="C601" s="241"/>
      <c r="D601" s="251" t="s">
        <v>210</v>
      </c>
      <c r="E601" s="252" t="s">
        <v>22</v>
      </c>
      <c r="F601" s="253" t="s">
        <v>217</v>
      </c>
      <c r="G601" s="241"/>
      <c r="H601" s="254">
        <v>6.2610000000000001</v>
      </c>
      <c r="I601" s="245"/>
      <c r="J601" s="241"/>
      <c r="K601" s="241"/>
      <c r="L601" s="246"/>
      <c r="M601" s="247"/>
      <c r="N601" s="248"/>
      <c r="O601" s="248"/>
      <c r="P601" s="248"/>
      <c r="Q601" s="248"/>
      <c r="R601" s="248"/>
      <c r="S601" s="248"/>
      <c r="T601" s="249"/>
      <c r="AT601" s="250" t="s">
        <v>210</v>
      </c>
      <c r="AU601" s="250" t="s">
        <v>83</v>
      </c>
      <c r="AV601" s="15" t="s">
        <v>202</v>
      </c>
      <c r="AW601" s="15" t="s">
        <v>38</v>
      </c>
      <c r="AX601" s="15" t="s">
        <v>23</v>
      </c>
      <c r="AY601" s="250" t="s">
        <v>195</v>
      </c>
    </row>
    <row r="602" spans="2:65" s="1" customFormat="1" ht="28.8" customHeight="1">
      <c r="B602" s="36"/>
      <c r="C602" s="260" t="s">
        <v>712</v>
      </c>
      <c r="D602" s="260" t="s">
        <v>267</v>
      </c>
      <c r="E602" s="261" t="s">
        <v>1707</v>
      </c>
      <c r="F602" s="262" t="s">
        <v>1708</v>
      </c>
      <c r="G602" s="263" t="s">
        <v>242</v>
      </c>
      <c r="H602" s="264">
        <v>4.6929999999999996</v>
      </c>
      <c r="I602" s="265"/>
      <c r="J602" s="266">
        <f>ROUND(I602*H602,2)</f>
        <v>0</v>
      </c>
      <c r="K602" s="262" t="s">
        <v>223</v>
      </c>
      <c r="L602" s="267"/>
      <c r="M602" s="268" t="s">
        <v>22</v>
      </c>
      <c r="N602" s="269" t="s">
        <v>46</v>
      </c>
      <c r="O602" s="37"/>
      <c r="P602" s="202">
        <f>O602*H602</f>
        <v>0</v>
      </c>
      <c r="Q602" s="202">
        <v>1</v>
      </c>
      <c r="R602" s="202">
        <f>Q602*H602</f>
        <v>4.6929999999999996</v>
      </c>
      <c r="S602" s="202">
        <v>0</v>
      </c>
      <c r="T602" s="203">
        <f>S602*H602</f>
        <v>0</v>
      </c>
      <c r="AR602" s="19" t="s">
        <v>262</v>
      </c>
      <c r="AT602" s="19" t="s">
        <v>267</v>
      </c>
      <c r="AU602" s="19" t="s">
        <v>83</v>
      </c>
      <c r="AY602" s="19" t="s">
        <v>195</v>
      </c>
      <c r="BE602" s="204">
        <f>IF(N602="základní",J602,0)</f>
        <v>0</v>
      </c>
      <c r="BF602" s="204">
        <f>IF(N602="snížená",J602,0)</f>
        <v>0</v>
      </c>
      <c r="BG602" s="204">
        <f>IF(N602="zákl. přenesená",J602,0)</f>
        <v>0</v>
      </c>
      <c r="BH602" s="204">
        <f>IF(N602="sníž. přenesená",J602,0)</f>
        <v>0</v>
      </c>
      <c r="BI602" s="204">
        <f>IF(N602="nulová",J602,0)</f>
        <v>0</v>
      </c>
      <c r="BJ602" s="19" t="s">
        <v>23</v>
      </c>
      <c r="BK602" s="204">
        <f>ROUND(I602*H602,2)</f>
        <v>0</v>
      </c>
      <c r="BL602" s="19" t="s">
        <v>202</v>
      </c>
      <c r="BM602" s="19" t="s">
        <v>1709</v>
      </c>
    </row>
    <row r="603" spans="2:65" s="1" customFormat="1" ht="24">
      <c r="B603" s="36"/>
      <c r="C603" s="58"/>
      <c r="D603" s="205" t="s">
        <v>208</v>
      </c>
      <c r="E603" s="58"/>
      <c r="F603" s="206" t="s">
        <v>1650</v>
      </c>
      <c r="G603" s="58"/>
      <c r="H603" s="58"/>
      <c r="I603" s="163"/>
      <c r="J603" s="58"/>
      <c r="K603" s="58"/>
      <c r="L603" s="56"/>
      <c r="M603" s="73"/>
      <c r="N603" s="37"/>
      <c r="O603" s="37"/>
      <c r="P603" s="37"/>
      <c r="Q603" s="37"/>
      <c r="R603" s="37"/>
      <c r="S603" s="37"/>
      <c r="T603" s="74"/>
      <c r="AT603" s="19" t="s">
        <v>208</v>
      </c>
      <c r="AU603" s="19" t="s">
        <v>83</v>
      </c>
    </row>
    <row r="604" spans="2:65" s="12" customFormat="1">
      <c r="B604" s="207"/>
      <c r="C604" s="208"/>
      <c r="D604" s="205" t="s">
        <v>210</v>
      </c>
      <c r="E604" s="209" t="s">
        <v>22</v>
      </c>
      <c r="F604" s="210" t="s">
        <v>1629</v>
      </c>
      <c r="G604" s="208"/>
      <c r="H604" s="211" t="s">
        <v>22</v>
      </c>
      <c r="I604" s="212"/>
      <c r="J604" s="208"/>
      <c r="K604" s="208"/>
      <c r="L604" s="213"/>
      <c r="M604" s="214"/>
      <c r="N604" s="215"/>
      <c r="O604" s="215"/>
      <c r="P604" s="215"/>
      <c r="Q604" s="215"/>
      <c r="R604" s="215"/>
      <c r="S604" s="215"/>
      <c r="T604" s="216"/>
      <c r="AT604" s="217" t="s">
        <v>210</v>
      </c>
      <c r="AU604" s="217" t="s">
        <v>83</v>
      </c>
      <c r="AV604" s="12" t="s">
        <v>23</v>
      </c>
      <c r="AW604" s="12" t="s">
        <v>38</v>
      </c>
      <c r="AX604" s="12" t="s">
        <v>75</v>
      </c>
      <c r="AY604" s="217" t="s">
        <v>195</v>
      </c>
    </row>
    <row r="605" spans="2:65" s="13" customFormat="1">
      <c r="B605" s="218"/>
      <c r="C605" s="219"/>
      <c r="D605" s="205" t="s">
        <v>210</v>
      </c>
      <c r="E605" s="220" t="s">
        <v>22</v>
      </c>
      <c r="F605" s="221" t="s">
        <v>1710</v>
      </c>
      <c r="G605" s="219"/>
      <c r="H605" s="222">
        <v>4.6929999999999996</v>
      </c>
      <c r="I605" s="223"/>
      <c r="J605" s="219"/>
      <c r="K605" s="219"/>
      <c r="L605" s="224"/>
      <c r="M605" s="225"/>
      <c r="N605" s="226"/>
      <c r="O605" s="226"/>
      <c r="P605" s="226"/>
      <c r="Q605" s="226"/>
      <c r="R605" s="226"/>
      <c r="S605" s="226"/>
      <c r="T605" s="227"/>
      <c r="AT605" s="228" t="s">
        <v>210</v>
      </c>
      <c r="AU605" s="228" t="s">
        <v>83</v>
      </c>
      <c r="AV605" s="13" t="s">
        <v>83</v>
      </c>
      <c r="AW605" s="13" t="s">
        <v>38</v>
      </c>
      <c r="AX605" s="13" t="s">
        <v>75</v>
      </c>
      <c r="AY605" s="228" t="s">
        <v>195</v>
      </c>
    </row>
    <row r="606" spans="2:65" s="14" customFormat="1">
      <c r="B606" s="229"/>
      <c r="C606" s="230"/>
      <c r="D606" s="205" t="s">
        <v>210</v>
      </c>
      <c r="E606" s="231" t="s">
        <v>22</v>
      </c>
      <c r="F606" s="232" t="s">
        <v>215</v>
      </c>
      <c r="G606" s="230"/>
      <c r="H606" s="233">
        <v>4.6929999999999996</v>
      </c>
      <c r="I606" s="234"/>
      <c r="J606" s="230"/>
      <c r="K606" s="230"/>
      <c r="L606" s="235"/>
      <c r="M606" s="236"/>
      <c r="N606" s="237"/>
      <c r="O606" s="237"/>
      <c r="P606" s="237"/>
      <c r="Q606" s="237"/>
      <c r="R606" s="237"/>
      <c r="S606" s="237"/>
      <c r="T606" s="238"/>
      <c r="AT606" s="239" t="s">
        <v>210</v>
      </c>
      <c r="AU606" s="239" t="s">
        <v>83</v>
      </c>
      <c r="AV606" s="14" t="s">
        <v>216</v>
      </c>
      <c r="AW606" s="14" t="s">
        <v>38</v>
      </c>
      <c r="AX606" s="14" t="s">
        <v>75</v>
      </c>
      <c r="AY606" s="239" t="s">
        <v>195</v>
      </c>
    </row>
    <row r="607" spans="2:65" s="15" customFormat="1">
      <c r="B607" s="240"/>
      <c r="C607" s="241"/>
      <c r="D607" s="251" t="s">
        <v>210</v>
      </c>
      <c r="E607" s="252" t="s">
        <v>22</v>
      </c>
      <c r="F607" s="253" t="s">
        <v>217</v>
      </c>
      <c r="G607" s="241"/>
      <c r="H607" s="254">
        <v>4.6929999999999996</v>
      </c>
      <c r="I607" s="245"/>
      <c r="J607" s="241"/>
      <c r="K607" s="241"/>
      <c r="L607" s="246"/>
      <c r="M607" s="247"/>
      <c r="N607" s="248"/>
      <c r="O607" s="248"/>
      <c r="P607" s="248"/>
      <c r="Q607" s="248"/>
      <c r="R607" s="248"/>
      <c r="S607" s="248"/>
      <c r="T607" s="249"/>
      <c r="AT607" s="250" t="s">
        <v>210</v>
      </c>
      <c r="AU607" s="250" t="s">
        <v>83</v>
      </c>
      <c r="AV607" s="15" t="s">
        <v>202</v>
      </c>
      <c r="AW607" s="15" t="s">
        <v>38</v>
      </c>
      <c r="AX607" s="15" t="s">
        <v>23</v>
      </c>
      <c r="AY607" s="250" t="s">
        <v>195</v>
      </c>
    </row>
    <row r="608" spans="2:65" s="1" customFormat="1" ht="28.8" customHeight="1">
      <c r="B608" s="36"/>
      <c r="C608" s="260" t="s">
        <v>716</v>
      </c>
      <c r="D608" s="260" t="s">
        <v>267</v>
      </c>
      <c r="E608" s="261" t="s">
        <v>1711</v>
      </c>
      <c r="F608" s="262" t="s">
        <v>1712</v>
      </c>
      <c r="G608" s="263" t="s">
        <v>242</v>
      </c>
      <c r="H608" s="264">
        <v>5.7750000000000004</v>
      </c>
      <c r="I608" s="265"/>
      <c r="J608" s="266">
        <f>ROUND(I608*H608,2)</f>
        <v>0</v>
      </c>
      <c r="K608" s="262" t="s">
        <v>223</v>
      </c>
      <c r="L608" s="267"/>
      <c r="M608" s="268" t="s">
        <v>22</v>
      </c>
      <c r="N608" s="269" t="s">
        <v>46</v>
      </c>
      <c r="O608" s="37"/>
      <c r="P608" s="202">
        <f>O608*H608</f>
        <v>0</v>
      </c>
      <c r="Q608" s="202">
        <v>1</v>
      </c>
      <c r="R608" s="202">
        <f>Q608*H608</f>
        <v>5.7750000000000004</v>
      </c>
      <c r="S608" s="202">
        <v>0</v>
      </c>
      <c r="T608" s="203">
        <f>S608*H608</f>
        <v>0</v>
      </c>
      <c r="AR608" s="19" t="s">
        <v>262</v>
      </c>
      <c r="AT608" s="19" t="s">
        <v>267</v>
      </c>
      <c r="AU608" s="19" t="s">
        <v>83</v>
      </c>
      <c r="AY608" s="19" t="s">
        <v>195</v>
      </c>
      <c r="BE608" s="204">
        <f>IF(N608="základní",J608,0)</f>
        <v>0</v>
      </c>
      <c r="BF608" s="204">
        <f>IF(N608="snížená",J608,0)</f>
        <v>0</v>
      </c>
      <c r="BG608" s="204">
        <f>IF(N608="zákl. přenesená",J608,0)</f>
        <v>0</v>
      </c>
      <c r="BH608" s="204">
        <f>IF(N608="sníž. přenesená",J608,0)</f>
        <v>0</v>
      </c>
      <c r="BI608" s="204">
        <f>IF(N608="nulová",J608,0)</f>
        <v>0</v>
      </c>
      <c r="BJ608" s="19" t="s">
        <v>23</v>
      </c>
      <c r="BK608" s="204">
        <f>ROUND(I608*H608,2)</f>
        <v>0</v>
      </c>
      <c r="BL608" s="19" t="s">
        <v>202</v>
      </c>
      <c r="BM608" s="19" t="s">
        <v>1713</v>
      </c>
    </row>
    <row r="609" spans="2:65" s="1" customFormat="1" ht="24">
      <c r="B609" s="36"/>
      <c r="C609" s="58"/>
      <c r="D609" s="205" t="s">
        <v>208</v>
      </c>
      <c r="E609" s="58"/>
      <c r="F609" s="206" t="s">
        <v>1650</v>
      </c>
      <c r="G609" s="58"/>
      <c r="H609" s="58"/>
      <c r="I609" s="163"/>
      <c r="J609" s="58"/>
      <c r="K609" s="58"/>
      <c r="L609" s="56"/>
      <c r="M609" s="73"/>
      <c r="N609" s="37"/>
      <c r="O609" s="37"/>
      <c r="P609" s="37"/>
      <c r="Q609" s="37"/>
      <c r="R609" s="37"/>
      <c r="S609" s="37"/>
      <c r="T609" s="74"/>
      <c r="AT609" s="19" t="s">
        <v>208</v>
      </c>
      <c r="AU609" s="19" t="s">
        <v>83</v>
      </c>
    </row>
    <row r="610" spans="2:65" s="12" customFormat="1">
      <c r="B610" s="207"/>
      <c r="C610" s="208"/>
      <c r="D610" s="205" t="s">
        <v>210</v>
      </c>
      <c r="E610" s="209" t="s">
        <v>22</v>
      </c>
      <c r="F610" s="210" t="s">
        <v>1629</v>
      </c>
      <c r="G610" s="208"/>
      <c r="H610" s="211" t="s">
        <v>22</v>
      </c>
      <c r="I610" s="212"/>
      <c r="J610" s="208"/>
      <c r="K610" s="208"/>
      <c r="L610" s="213"/>
      <c r="M610" s="214"/>
      <c r="N610" s="215"/>
      <c r="O610" s="215"/>
      <c r="P610" s="215"/>
      <c r="Q610" s="215"/>
      <c r="R610" s="215"/>
      <c r="S610" s="215"/>
      <c r="T610" s="216"/>
      <c r="AT610" s="217" t="s">
        <v>210</v>
      </c>
      <c r="AU610" s="217" t="s">
        <v>83</v>
      </c>
      <c r="AV610" s="12" t="s">
        <v>23</v>
      </c>
      <c r="AW610" s="12" t="s">
        <v>38</v>
      </c>
      <c r="AX610" s="12" t="s">
        <v>75</v>
      </c>
      <c r="AY610" s="217" t="s">
        <v>195</v>
      </c>
    </row>
    <row r="611" spans="2:65" s="13" customFormat="1">
      <c r="B611" s="218"/>
      <c r="C611" s="219"/>
      <c r="D611" s="205" t="s">
        <v>210</v>
      </c>
      <c r="E611" s="220" t="s">
        <v>22</v>
      </c>
      <c r="F611" s="221" t="s">
        <v>1714</v>
      </c>
      <c r="G611" s="219"/>
      <c r="H611" s="222">
        <v>5.7750000000000004</v>
      </c>
      <c r="I611" s="223"/>
      <c r="J611" s="219"/>
      <c r="K611" s="219"/>
      <c r="L611" s="224"/>
      <c r="M611" s="225"/>
      <c r="N611" s="226"/>
      <c r="O611" s="226"/>
      <c r="P611" s="226"/>
      <c r="Q611" s="226"/>
      <c r="R611" s="226"/>
      <c r="S611" s="226"/>
      <c r="T611" s="227"/>
      <c r="AT611" s="228" t="s">
        <v>210</v>
      </c>
      <c r="AU611" s="228" t="s">
        <v>83</v>
      </c>
      <c r="AV611" s="13" t="s">
        <v>83</v>
      </c>
      <c r="AW611" s="13" t="s">
        <v>38</v>
      </c>
      <c r="AX611" s="13" t="s">
        <v>75</v>
      </c>
      <c r="AY611" s="228" t="s">
        <v>195</v>
      </c>
    </row>
    <row r="612" spans="2:65" s="14" customFormat="1">
      <c r="B612" s="229"/>
      <c r="C612" s="230"/>
      <c r="D612" s="205" t="s">
        <v>210</v>
      </c>
      <c r="E612" s="231" t="s">
        <v>22</v>
      </c>
      <c r="F612" s="232" t="s">
        <v>215</v>
      </c>
      <c r="G612" s="230"/>
      <c r="H612" s="233">
        <v>5.7750000000000004</v>
      </c>
      <c r="I612" s="234"/>
      <c r="J612" s="230"/>
      <c r="K612" s="230"/>
      <c r="L612" s="235"/>
      <c r="M612" s="236"/>
      <c r="N612" s="237"/>
      <c r="O612" s="237"/>
      <c r="P612" s="237"/>
      <c r="Q612" s="237"/>
      <c r="R612" s="237"/>
      <c r="S612" s="237"/>
      <c r="T612" s="238"/>
      <c r="AT612" s="239" t="s">
        <v>210</v>
      </c>
      <c r="AU612" s="239" t="s">
        <v>83</v>
      </c>
      <c r="AV612" s="14" t="s">
        <v>216</v>
      </c>
      <c r="AW612" s="14" t="s">
        <v>38</v>
      </c>
      <c r="AX612" s="14" t="s">
        <v>75</v>
      </c>
      <c r="AY612" s="239" t="s">
        <v>195</v>
      </c>
    </row>
    <row r="613" spans="2:65" s="15" customFormat="1">
      <c r="B613" s="240"/>
      <c r="C613" s="241"/>
      <c r="D613" s="251" t="s">
        <v>210</v>
      </c>
      <c r="E613" s="252" t="s">
        <v>22</v>
      </c>
      <c r="F613" s="253" t="s">
        <v>217</v>
      </c>
      <c r="G613" s="241"/>
      <c r="H613" s="254">
        <v>5.7750000000000004</v>
      </c>
      <c r="I613" s="245"/>
      <c r="J613" s="241"/>
      <c r="K613" s="241"/>
      <c r="L613" s="246"/>
      <c r="M613" s="247"/>
      <c r="N613" s="248"/>
      <c r="O613" s="248"/>
      <c r="P613" s="248"/>
      <c r="Q613" s="248"/>
      <c r="R613" s="248"/>
      <c r="S613" s="248"/>
      <c r="T613" s="249"/>
      <c r="AT613" s="250" t="s">
        <v>210</v>
      </c>
      <c r="AU613" s="250" t="s">
        <v>83</v>
      </c>
      <c r="AV613" s="15" t="s">
        <v>202</v>
      </c>
      <c r="AW613" s="15" t="s">
        <v>38</v>
      </c>
      <c r="AX613" s="15" t="s">
        <v>23</v>
      </c>
      <c r="AY613" s="250" t="s">
        <v>195</v>
      </c>
    </row>
    <row r="614" spans="2:65" s="1" customFormat="1" ht="28.8" customHeight="1">
      <c r="B614" s="36"/>
      <c r="C614" s="260" t="s">
        <v>732</v>
      </c>
      <c r="D614" s="260" t="s">
        <v>267</v>
      </c>
      <c r="E614" s="261" t="s">
        <v>1715</v>
      </c>
      <c r="F614" s="262" t="s">
        <v>1716</v>
      </c>
      <c r="G614" s="263" t="s">
        <v>242</v>
      </c>
      <c r="H614" s="264">
        <v>2.1000000000000001E-2</v>
      </c>
      <c r="I614" s="265"/>
      <c r="J614" s="266">
        <f>ROUND(I614*H614,2)</f>
        <v>0</v>
      </c>
      <c r="K614" s="262" t="s">
        <v>223</v>
      </c>
      <c r="L614" s="267"/>
      <c r="M614" s="268" t="s">
        <v>22</v>
      </c>
      <c r="N614" s="269" t="s">
        <v>46</v>
      </c>
      <c r="O614" s="37"/>
      <c r="P614" s="202">
        <f>O614*H614</f>
        <v>0</v>
      </c>
      <c r="Q614" s="202">
        <v>1</v>
      </c>
      <c r="R614" s="202">
        <f>Q614*H614</f>
        <v>2.1000000000000001E-2</v>
      </c>
      <c r="S614" s="202">
        <v>0</v>
      </c>
      <c r="T614" s="203">
        <f>S614*H614</f>
        <v>0</v>
      </c>
      <c r="AR614" s="19" t="s">
        <v>262</v>
      </c>
      <c r="AT614" s="19" t="s">
        <v>267</v>
      </c>
      <c r="AU614" s="19" t="s">
        <v>83</v>
      </c>
      <c r="AY614" s="19" t="s">
        <v>195</v>
      </c>
      <c r="BE614" s="204">
        <f>IF(N614="základní",J614,0)</f>
        <v>0</v>
      </c>
      <c r="BF614" s="204">
        <f>IF(N614="snížená",J614,0)</f>
        <v>0</v>
      </c>
      <c r="BG614" s="204">
        <f>IF(N614="zákl. přenesená",J614,0)</f>
        <v>0</v>
      </c>
      <c r="BH614" s="204">
        <f>IF(N614="sníž. přenesená",J614,0)</f>
        <v>0</v>
      </c>
      <c r="BI614" s="204">
        <f>IF(N614="nulová",J614,0)</f>
        <v>0</v>
      </c>
      <c r="BJ614" s="19" t="s">
        <v>23</v>
      </c>
      <c r="BK614" s="204">
        <f>ROUND(I614*H614,2)</f>
        <v>0</v>
      </c>
      <c r="BL614" s="19" t="s">
        <v>202</v>
      </c>
      <c r="BM614" s="19" t="s">
        <v>1717</v>
      </c>
    </row>
    <row r="615" spans="2:65" s="1" customFormat="1" ht="24">
      <c r="B615" s="36"/>
      <c r="C615" s="58"/>
      <c r="D615" s="205" t="s">
        <v>208</v>
      </c>
      <c r="E615" s="58"/>
      <c r="F615" s="206" t="s">
        <v>1650</v>
      </c>
      <c r="G615" s="58"/>
      <c r="H615" s="58"/>
      <c r="I615" s="163"/>
      <c r="J615" s="58"/>
      <c r="K615" s="58"/>
      <c r="L615" s="56"/>
      <c r="M615" s="73"/>
      <c r="N615" s="37"/>
      <c r="O615" s="37"/>
      <c r="P615" s="37"/>
      <c r="Q615" s="37"/>
      <c r="R615" s="37"/>
      <c r="S615" s="37"/>
      <c r="T615" s="74"/>
      <c r="AT615" s="19" t="s">
        <v>208</v>
      </c>
      <c r="AU615" s="19" t="s">
        <v>83</v>
      </c>
    </row>
    <row r="616" spans="2:65" s="12" customFormat="1">
      <c r="B616" s="207"/>
      <c r="C616" s="208"/>
      <c r="D616" s="205" t="s">
        <v>210</v>
      </c>
      <c r="E616" s="209" t="s">
        <v>22</v>
      </c>
      <c r="F616" s="210" t="s">
        <v>1629</v>
      </c>
      <c r="G616" s="208"/>
      <c r="H616" s="211" t="s">
        <v>22</v>
      </c>
      <c r="I616" s="212"/>
      <c r="J616" s="208"/>
      <c r="K616" s="208"/>
      <c r="L616" s="213"/>
      <c r="M616" s="214"/>
      <c r="N616" s="215"/>
      <c r="O616" s="215"/>
      <c r="P616" s="215"/>
      <c r="Q616" s="215"/>
      <c r="R616" s="215"/>
      <c r="S616" s="215"/>
      <c r="T616" s="216"/>
      <c r="AT616" s="217" t="s">
        <v>210</v>
      </c>
      <c r="AU616" s="217" t="s">
        <v>83</v>
      </c>
      <c r="AV616" s="12" t="s">
        <v>23</v>
      </c>
      <c r="AW616" s="12" t="s">
        <v>38</v>
      </c>
      <c r="AX616" s="12" t="s">
        <v>75</v>
      </c>
      <c r="AY616" s="217" t="s">
        <v>195</v>
      </c>
    </row>
    <row r="617" spans="2:65" s="13" customFormat="1">
      <c r="B617" s="218"/>
      <c r="C617" s="219"/>
      <c r="D617" s="205" t="s">
        <v>210</v>
      </c>
      <c r="E617" s="220" t="s">
        <v>22</v>
      </c>
      <c r="F617" s="221" t="s">
        <v>1718</v>
      </c>
      <c r="G617" s="219"/>
      <c r="H617" s="222">
        <v>2.1000000000000001E-2</v>
      </c>
      <c r="I617" s="223"/>
      <c r="J617" s="219"/>
      <c r="K617" s="219"/>
      <c r="L617" s="224"/>
      <c r="M617" s="225"/>
      <c r="N617" s="226"/>
      <c r="O617" s="226"/>
      <c r="P617" s="226"/>
      <c r="Q617" s="226"/>
      <c r="R617" s="226"/>
      <c r="S617" s="226"/>
      <c r="T617" s="227"/>
      <c r="AT617" s="228" t="s">
        <v>210</v>
      </c>
      <c r="AU617" s="228" t="s">
        <v>83</v>
      </c>
      <c r="AV617" s="13" t="s">
        <v>83</v>
      </c>
      <c r="AW617" s="13" t="s">
        <v>38</v>
      </c>
      <c r="AX617" s="13" t="s">
        <v>75</v>
      </c>
      <c r="AY617" s="228" t="s">
        <v>195</v>
      </c>
    </row>
    <row r="618" spans="2:65" s="14" customFormat="1">
      <c r="B618" s="229"/>
      <c r="C618" s="230"/>
      <c r="D618" s="205" t="s">
        <v>210</v>
      </c>
      <c r="E618" s="231" t="s">
        <v>22</v>
      </c>
      <c r="F618" s="232" t="s">
        <v>215</v>
      </c>
      <c r="G618" s="230"/>
      <c r="H618" s="233">
        <v>2.1000000000000001E-2</v>
      </c>
      <c r="I618" s="234"/>
      <c r="J618" s="230"/>
      <c r="K618" s="230"/>
      <c r="L618" s="235"/>
      <c r="M618" s="236"/>
      <c r="N618" s="237"/>
      <c r="O618" s="237"/>
      <c r="P618" s="237"/>
      <c r="Q618" s="237"/>
      <c r="R618" s="237"/>
      <c r="S618" s="237"/>
      <c r="T618" s="238"/>
      <c r="AT618" s="239" t="s">
        <v>210</v>
      </c>
      <c r="AU618" s="239" t="s">
        <v>83</v>
      </c>
      <c r="AV618" s="14" t="s">
        <v>216</v>
      </c>
      <c r="AW618" s="14" t="s">
        <v>38</v>
      </c>
      <c r="AX618" s="14" t="s">
        <v>75</v>
      </c>
      <c r="AY618" s="239" t="s">
        <v>195</v>
      </c>
    </row>
    <row r="619" spans="2:65" s="15" customFormat="1">
      <c r="B619" s="240"/>
      <c r="C619" s="241"/>
      <c r="D619" s="251" t="s">
        <v>210</v>
      </c>
      <c r="E619" s="252" t="s">
        <v>22</v>
      </c>
      <c r="F619" s="253" t="s">
        <v>217</v>
      </c>
      <c r="G619" s="241"/>
      <c r="H619" s="254">
        <v>2.1000000000000001E-2</v>
      </c>
      <c r="I619" s="245"/>
      <c r="J619" s="241"/>
      <c r="K619" s="241"/>
      <c r="L619" s="246"/>
      <c r="M619" s="247"/>
      <c r="N619" s="248"/>
      <c r="O619" s="248"/>
      <c r="P619" s="248"/>
      <c r="Q619" s="248"/>
      <c r="R619" s="248"/>
      <c r="S619" s="248"/>
      <c r="T619" s="249"/>
      <c r="AT619" s="250" t="s">
        <v>210</v>
      </c>
      <c r="AU619" s="250" t="s">
        <v>83</v>
      </c>
      <c r="AV619" s="15" t="s">
        <v>202</v>
      </c>
      <c r="AW619" s="15" t="s">
        <v>38</v>
      </c>
      <c r="AX619" s="15" t="s">
        <v>23</v>
      </c>
      <c r="AY619" s="250" t="s">
        <v>195</v>
      </c>
    </row>
    <row r="620" spans="2:65" s="1" customFormat="1" ht="20.399999999999999" customHeight="1">
      <c r="B620" s="36"/>
      <c r="C620" s="260" t="s">
        <v>273</v>
      </c>
      <c r="D620" s="260" t="s">
        <v>267</v>
      </c>
      <c r="E620" s="261" t="s">
        <v>1719</v>
      </c>
      <c r="F620" s="262" t="s">
        <v>1720</v>
      </c>
      <c r="G620" s="263" t="s">
        <v>242</v>
      </c>
      <c r="H620" s="264">
        <v>0.32200000000000001</v>
      </c>
      <c r="I620" s="265"/>
      <c r="J620" s="266">
        <f>ROUND(I620*H620,2)</f>
        <v>0</v>
      </c>
      <c r="K620" s="262" t="s">
        <v>22</v>
      </c>
      <c r="L620" s="267"/>
      <c r="M620" s="268" t="s">
        <v>22</v>
      </c>
      <c r="N620" s="269" t="s">
        <v>46</v>
      </c>
      <c r="O620" s="37"/>
      <c r="P620" s="202">
        <f>O620*H620</f>
        <v>0</v>
      </c>
      <c r="Q620" s="202">
        <v>1</v>
      </c>
      <c r="R620" s="202">
        <f>Q620*H620</f>
        <v>0.32200000000000001</v>
      </c>
      <c r="S620" s="202">
        <v>0</v>
      </c>
      <c r="T620" s="203">
        <f>S620*H620</f>
        <v>0</v>
      </c>
      <c r="AR620" s="19" t="s">
        <v>262</v>
      </c>
      <c r="AT620" s="19" t="s">
        <v>267</v>
      </c>
      <c r="AU620" s="19" t="s">
        <v>83</v>
      </c>
      <c r="AY620" s="19" t="s">
        <v>195</v>
      </c>
      <c r="BE620" s="204">
        <f>IF(N620="základní",J620,0)</f>
        <v>0</v>
      </c>
      <c r="BF620" s="204">
        <f>IF(N620="snížená",J620,0)</f>
        <v>0</v>
      </c>
      <c r="BG620" s="204">
        <f>IF(N620="zákl. přenesená",J620,0)</f>
        <v>0</v>
      </c>
      <c r="BH620" s="204">
        <f>IF(N620="sníž. přenesená",J620,0)</f>
        <v>0</v>
      </c>
      <c r="BI620" s="204">
        <f>IF(N620="nulová",J620,0)</f>
        <v>0</v>
      </c>
      <c r="BJ620" s="19" t="s">
        <v>23</v>
      </c>
      <c r="BK620" s="204">
        <f>ROUND(I620*H620,2)</f>
        <v>0</v>
      </c>
      <c r="BL620" s="19" t="s">
        <v>202</v>
      </c>
      <c r="BM620" s="19" t="s">
        <v>1721</v>
      </c>
    </row>
    <row r="621" spans="2:65" s="12" customFormat="1">
      <c r="B621" s="207"/>
      <c r="C621" s="208"/>
      <c r="D621" s="205" t="s">
        <v>210</v>
      </c>
      <c r="E621" s="209" t="s">
        <v>22</v>
      </c>
      <c r="F621" s="210" t="s">
        <v>1629</v>
      </c>
      <c r="G621" s="208"/>
      <c r="H621" s="211" t="s">
        <v>22</v>
      </c>
      <c r="I621" s="212"/>
      <c r="J621" s="208"/>
      <c r="K621" s="208"/>
      <c r="L621" s="213"/>
      <c r="M621" s="214"/>
      <c r="N621" s="215"/>
      <c r="O621" s="215"/>
      <c r="P621" s="215"/>
      <c r="Q621" s="215"/>
      <c r="R621" s="215"/>
      <c r="S621" s="215"/>
      <c r="T621" s="216"/>
      <c r="AT621" s="217" t="s">
        <v>210</v>
      </c>
      <c r="AU621" s="217" t="s">
        <v>83</v>
      </c>
      <c r="AV621" s="12" t="s">
        <v>23</v>
      </c>
      <c r="AW621" s="12" t="s">
        <v>38</v>
      </c>
      <c r="AX621" s="12" t="s">
        <v>75</v>
      </c>
      <c r="AY621" s="217" t="s">
        <v>195</v>
      </c>
    </row>
    <row r="622" spans="2:65" s="13" customFormat="1">
      <c r="B622" s="218"/>
      <c r="C622" s="219"/>
      <c r="D622" s="205" t="s">
        <v>210</v>
      </c>
      <c r="E622" s="220" t="s">
        <v>22</v>
      </c>
      <c r="F622" s="221" t="s">
        <v>1722</v>
      </c>
      <c r="G622" s="219"/>
      <c r="H622" s="222">
        <v>8.0000000000000002E-3</v>
      </c>
      <c r="I622" s="223"/>
      <c r="J622" s="219"/>
      <c r="K622" s="219"/>
      <c r="L622" s="224"/>
      <c r="M622" s="225"/>
      <c r="N622" s="226"/>
      <c r="O622" s="226"/>
      <c r="P622" s="226"/>
      <c r="Q622" s="226"/>
      <c r="R622" s="226"/>
      <c r="S622" s="226"/>
      <c r="T622" s="227"/>
      <c r="AT622" s="228" t="s">
        <v>210</v>
      </c>
      <c r="AU622" s="228" t="s">
        <v>83</v>
      </c>
      <c r="AV622" s="13" t="s">
        <v>83</v>
      </c>
      <c r="AW622" s="13" t="s">
        <v>38</v>
      </c>
      <c r="AX622" s="13" t="s">
        <v>75</v>
      </c>
      <c r="AY622" s="228" t="s">
        <v>195</v>
      </c>
    </row>
    <row r="623" spans="2:65" s="13" customFormat="1">
      <c r="B623" s="218"/>
      <c r="C623" s="219"/>
      <c r="D623" s="205" t="s">
        <v>210</v>
      </c>
      <c r="E623" s="220" t="s">
        <v>22</v>
      </c>
      <c r="F623" s="221" t="s">
        <v>1723</v>
      </c>
      <c r="G623" s="219"/>
      <c r="H623" s="222">
        <v>0.03</v>
      </c>
      <c r="I623" s="223"/>
      <c r="J623" s="219"/>
      <c r="K623" s="219"/>
      <c r="L623" s="224"/>
      <c r="M623" s="225"/>
      <c r="N623" s="226"/>
      <c r="O623" s="226"/>
      <c r="P623" s="226"/>
      <c r="Q623" s="226"/>
      <c r="R623" s="226"/>
      <c r="S623" s="226"/>
      <c r="T623" s="227"/>
      <c r="AT623" s="228" t="s">
        <v>210</v>
      </c>
      <c r="AU623" s="228" t="s">
        <v>83</v>
      </c>
      <c r="AV623" s="13" t="s">
        <v>83</v>
      </c>
      <c r="AW623" s="13" t="s">
        <v>38</v>
      </c>
      <c r="AX623" s="13" t="s">
        <v>75</v>
      </c>
      <c r="AY623" s="228" t="s">
        <v>195</v>
      </c>
    </row>
    <row r="624" spans="2:65" s="13" customFormat="1">
      <c r="B624" s="218"/>
      <c r="C624" s="219"/>
      <c r="D624" s="205" t="s">
        <v>210</v>
      </c>
      <c r="E624" s="220" t="s">
        <v>22</v>
      </c>
      <c r="F624" s="221" t="s">
        <v>1724</v>
      </c>
      <c r="G624" s="219"/>
      <c r="H624" s="222">
        <v>3.5000000000000003E-2</v>
      </c>
      <c r="I624" s="223"/>
      <c r="J624" s="219"/>
      <c r="K624" s="219"/>
      <c r="L624" s="224"/>
      <c r="M624" s="225"/>
      <c r="N624" s="226"/>
      <c r="O624" s="226"/>
      <c r="P624" s="226"/>
      <c r="Q624" s="226"/>
      <c r="R624" s="226"/>
      <c r="S624" s="226"/>
      <c r="T624" s="227"/>
      <c r="AT624" s="228" t="s">
        <v>210</v>
      </c>
      <c r="AU624" s="228" t="s">
        <v>83</v>
      </c>
      <c r="AV624" s="13" t="s">
        <v>83</v>
      </c>
      <c r="AW624" s="13" t="s">
        <v>38</v>
      </c>
      <c r="AX624" s="13" t="s">
        <v>75</v>
      </c>
      <c r="AY624" s="228" t="s">
        <v>195</v>
      </c>
    </row>
    <row r="625" spans="2:65" s="13" customFormat="1">
      <c r="B625" s="218"/>
      <c r="C625" s="219"/>
      <c r="D625" s="205" t="s">
        <v>210</v>
      </c>
      <c r="E625" s="220" t="s">
        <v>22</v>
      </c>
      <c r="F625" s="221" t="s">
        <v>1725</v>
      </c>
      <c r="G625" s="219"/>
      <c r="H625" s="222">
        <v>0.111</v>
      </c>
      <c r="I625" s="223"/>
      <c r="J625" s="219"/>
      <c r="K625" s="219"/>
      <c r="L625" s="224"/>
      <c r="M625" s="225"/>
      <c r="N625" s="226"/>
      <c r="O625" s="226"/>
      <c r="P625" s="226"/>
      <c r="Q625" s="226"/>
      <c r="R625" s="226"/>
      <c r="S625" s="226"/>
      <c r="T625" s="227"/>
      <c r="AT625" s="228" t="s">
        <v>210</v>
      </c>
      <c r="AU625" s="228" t="s">
        <v>83</v>
      </c>
      <c r="AV625" s="13" t="s">
        <v>83</v>
      </c>
      <c r="AW625" s="13" t="s">
        <v>38</v>
      </c>
      <c r="AX625" s="13" t="s">
        <v>75</v>
      </c>
      <c r="AY625" s="228" t="s">
        <v>195</v>
      </c>
    </row>
    <row r="626" spans="2:65" s="13" customFormat="1">
      <c r="B626" s="218"/>
      <c r="C626" s="219"/>
      <c r="D626" s="205" t="s">
        <v>210</v>
      </c>
      <c r="E626" s="220" t="s">
        <v>22</v>
      </c>
      <c r="F626" s="221" t="s">
        <v>1726</v>
      </c>
      <c r="G626" s="219"/>
      <c r="H626" s="222">
        <v>0.13800000000000001</v>
      </c>
      <c r="I626" s="223"/>
      <c r="J626" s="219"/>
      <c r="K626" s="219"/>
      <c r="L626" s="224"/>
      <c r="M626" s="225"/>
      <c r="N626" s="226"/>
      <c r="O626" s="226"/>
      <c r="P626" s="226"/>
      <c r="Q626" s="226"/>
      <c r="R626" s="226"/>
      <c r="S626" s="226"/>
      <c r="T626" s="227"/>
      <c r="AT626" s="228" t="s">
        <v>210</v>
      </c>
      <c r="AU626" s="228" t="s">
        <v>83</v>
      </c>
      <c r="AV626" s="13" t="s">
        <v>83</v>
      </c>
      <c r="AW626" s="13" t="s">
        <v>38</v>
      </c>
      <c r="AX626" s="13" t="s">
        <v>75</v>
      </c>
      <c r="AY626" s="228" t="s">
        <v>195</v>
      </c>
    </row>
    <row r="627" spans="2:65" s="14" customFormat="1">
      <c r="B627" s="229"/>
      <c r="C627" s="230"/>
      <c r="D627" s="205" t="s">
        <v>210</v>
      </c>
      <c r="E627" s="231" t="s">
        <v>22</v>
      </c>
      <c r="F627" s="232" t="s">
        <v>215</v>
      </c>
      <c r="G627" s="230"/>
      <c r="H627" s="233">
        <v>0.32200000000000001</v>
      </c>
      <c r="I627" s="234"/>
      <c r="J627" s="230"/>
      <c r="K627" s="230"/>
      <c r="L627" s="235"/>
      <c r="M627" s="236"/>
      <c r="N627" s="237"/>
      <c r="O627" s="237"/>
      <c r="P627" s="237"/>
      <c r="Q627" s="237"/>
      <c r="R627" s="237"/>
      <c r="S627" s="237"/>
      <c r="T627" s="238"/>
      <c r="AT627" s="239" t="s">
        <v>210</v>
      </c>
      <c r="AU627" s="239" t="s">
        <v>83</v>
      </c>
      <c r="AV627" s="14" t="s">
        <v>216</v>
      </c>
      <c r="AW627" s="14" t="s">
        <v>38</v>
      </c>
      <c r="AX627" s="14" t="s">
        <v>75</v>
      </c>
      <c r="AY627" s="239" t="s">
        <v>195</v>
      </c>
    </row>
    <row r="628" spans="2:65" s="15" customFormat="1">
      <c r="B628" s="240"/>
      <c r="C628" s="241"/>
      <c r="D628" s="251" t="s">
        <v>210</v>
      </c>
      <c r="E628" s="252" t="s">
        <v>22</v>
      </c>
      <c r="F628" s="253" t="s">
        <v>217</v>
      </c>
      <c r="G628" s="241"/>
      <c r="H628" s="254">
        <v>0.32200000000000001</v>
      </c>
      <c r="I628" s="245"/>
      <c r="J628" s="241"/>
      <c r="K628" s="241"/>
      <c r="L628" s="246"/>
      <c r="M628" s="247"/>
      <c r="N628" s="248"/>
      <c r="O628" s="248"/>
      <c r="P628" s="248"/>
      <c r="Q628" s="248"/>
      <c r="R628" s="248"/>
      <c r="S628" s="248"/>
      <c r="T628" s="249"/>
      <c r="AT628" s="250" t="s">
        <v>210</v>
      </c>
      <c r="AU628" s="250" t="s">
        <v>83</v>
      </c>
      <c r="AV628" s="15" t="s">
        <v>202</v>
      </c>
      <c r="AW628" s="15" t="s">
        <v>38</v>
      </c>
      <c r="AX628" s="15" t="s">
        <v>23</v>
      </c>
      <c r="AY628" s="250" t="s">
        <v>195</v>
      </c>
    </row>
    <row r="629" spans="2:65" s="1" customFormat="1" ht="28.8" customHeight="1">
      <c r="B629" s="36"/>
      <c r="C629" s="260" t="s">
        <v>737</v>
      </c>
      <c r="D629" s="260" t="s">
        <v>267</v>
      </c>
      <c r="E629" s="261" t="s">
        <v>1727</v>
      </c>
      <c r="F629" s="262" t="s">
        <v>1728</v>
      </c>
      <c r="G629" s="263" t="s">
        <v>242</v>
      </c>
      <c r="H629" s="264">
        <v>0.26200000000000001</v>
      </c>
      <c r="I629" s="265"/>
      <c r="J629" s="266">
        <f>ROUND(I629*H629,2)</f>
        <v>0</v>
      </c>
      <c r="K629" s="262" t="s">
        <v>223</v>
      </c>
      <c r="L629" s="267"/>
      <c r="M629" s="268" t="s">
        <v>22</v>
      </c>
      <c r="N629" s="269" t="s">
        <v>46</v>
      </c>
      <c r="O629" s="37"/>
      <c r="P629" s="202">
        <f>O629*H629</f>
        <v>0</v>
      </c>
      <c r="Q629" s="202">
        <v>1</v>
      </c>
      <c r="R629" s="202">
        <f>Q629*H629</f>
        <v>0.26200000000000001</v>
      </c>
      <c r="S629" s="202">
        <v>0</v>
      </c>
      <c r="T629" s="203">
        <f>S629*H629</f>
        <v>0</v>
      </c>
      <c r="AR629" s="19" t="s">
        <v>262</v>
      </c>
      <c r="AT629" s="19" t="s">
        <v>267</v>
      </c>
      <c r="AU629" s="19" t="s">
        <v>83</v>
      </c>
      <c r="AY629" s="19" t="s">
        <v>195</v>
      </c>
      <c r="BE629" s="204">
        <f>IF(N629="základní",J629,0)</f>
        <v>0</v>
      </c>
      <c r="BF629" s="204">
        <f>IF(N629="snížená",J629,0)</f>
        <v>0</v>
      </c>
      <c r="BG629" s="204">
        <f>IF(N629="zákl. přenesená",J629,0)</f>
        <v>0</v>
      </c>
      <c r="BH629" s="204">
        <f>IF(N629="sníž. přenesená",J629,0)</f>
        <v>0</v>
      </c>
      <c r="BI629" s="204">
        <f>IF(N629="nulová",J629,0)</f>
        <v>0</v>
      </c>
      <c r="BJ629" s="19" t="s">
        <v>23</v>
      </c>
      <c r="BK629" s="204">
        <f>ROUND(I629*H629,2)</f>
        <v>0</v>
      </c>
      <c r="BL629" s="19" t="s">
        <v>202</v>
      </c>
      <c r="BM629" s="19" t="s">
        <v>1729</v>
      </c>
    </row>
    <row r="630" spans="2:65" s="1" customFormat="1" ht="24">
      <c r="B630" s="36"/>
      <c r="C630" s="58"/>
      <c r="D630" s="205" t="s">
        <v>208</v>
      </c>
      <c r="E630" s="58"/>
      <c r="F630" s="206" t="s">
        <v>1650</v>
      </c>
      <c r="G630" s="58"/>
      <c r="H630" s="58"/>
      <c r="I630" s="163"/>
      <c r="J630" s="58"/>
      <c r="K630" s="58"/>
      <c r="L630" s="56"/>
      <c r="M630" s="73"/>
      <c r="N630" s="37"/>
      <c r="O630" s="37"/>
      <c r="P630" s="37"/>
      <c r="Q630" s="37"/>
      <c r="R630" s="37"/>
      <c r="S630" s="37"/>
      <c r="T630" s="74"/>
      <c r="AT630" s="19" t="s">
        <v>208</v>
      </c>
      <c r="AU630" s="19" t="s">
        <v>83</v>
      </c>
    </row>
    <row r="631" spans="2:65" s="12" customFormat="1">
      <c r="B631" s="207"/>
      <c r="C631" s="208"/>
      <c r="D631" s="205" t="s">
        <v>210</v>
      </c>
      <c r="E631" s="209" t="s">
        <v>22</v>
      </c>
      <c r="F631" s="210" t="s">
        <v>1629</v>
      </c>
      <c r="G631" s="208"/>
      <c r="H631" s="211" t="s">
        <v>22</v>
      </c>
      <c r="I631" s="212"/>
      <c r="J631" s="208"/>
      <c r="K631" s="208"/>
      <c r="L631" s="213"/>
      <c r="M631" s="214"/>
      <c r="N631" s="215"/>
      <c r="O631" s="215"/>
      <c r="P631" s="215"/>
      <c r="Q631" s="215"/>
      <c r="R631" s="215"/>
      <c r="S631" s="215"/>
      <c r="T631" s="216"/>
      <c r="AT631" s="217" t="s">
        <v>210</v>
      </c>
      <c r="AU631" s="217" t="s">
        <v>83</v>
      </c>
      <c r="AV631" s="12" t="s">
        <v>23</v>
      </c>
      <c r="AW631" s="12" t="s">
        <v>38</v>
      </c>
      <c r="AX631" s="12" t="s">
        <v>75</v>
      </c>
      <c r="AY631" s="217" t="s">
        <v>195</v>
      </c>
    </row>
    <row r="632" spans="2:65" s="13" customFormat="1">
      <c r="B632" s="218"/>
      <c r="C632" s="219"/>
      <c r="D632" s="205" t="s">
        <v>210</v>
      </c>
      <c r="E632" s="220" t="s">
        <v>22</v>
      </c>
      <c r="F632" s="221" t="s">
        <v>1730</v>
      </c>
      <c r="G632" s="219"/>
      <c r="H632" s="222">
        <v>8.0000000000000002E-3</v>
      </c>
      <c r="I632" s="223"/>
      <c r="J632" s="219"/>
      <c r="K632" s="219"/>
      <c r="L632" s="224"/>
      <c r="M632" s="225"/>
      <c r="N632" s="226"/>
      <c r="O632" s="226"/>
      <c r="P632" s="226"/>
      <c r="Q632" s="226"/>
      <c r="R632" s="226"/>
      <c r="S632" s="226"/>
      <c r="T632" s="227"/>
      <c r="AT632" s="228" t="s">
        <v>210</v>
      </c>
      <c r="AU632" s="228" t="s">
        <v>83</v>
      </c>
      <c r="AV632" s="13" t="s">
        <v>83</v>
      </c>
      <c r="AW632" s="13" t="s">
        <v>38</v>
      </c>
      <c r="AX632" s="13" t="s">
        <v>75</v>
      </c>
      <c r="AY632" s="228" t="s">
        <v>195</v>
      </c>
    </row>
    <row r="633" spans="2:65" s="13" customFormat="1">
      <c r="B633" s="218"/>
      <c r="C633" s="219"/>
      <c r="D633" s="205" t="s">
        <v>210</v>
      </c>
      <c r="E633" s="220" t="s">
        <v>22</v>
      </c>
      <c r="F633" s="221" t="s">
        <v>1731</v>
      </c>
      <c r="G633" s="219"/>
      <c r="H633" s="222">
        <v>0.17199999999999999</v>
      </c>
      <c r="I633" s="223"/>
      <c r="J633" s="219"/>
      <c r="K633" s="219"/>
      <c r="L633" s="224"/>
      <c r="M633" s="225"/>
      <c r="N633" s="226"/>
      <c r="O633" s="226"/>
      <c r="P633" s="226"/>
      <c r="Q633" s="226"/>
      <c r="R633" s="226"/>
      <c r="S633" s="226"/>
      <c r="T633" s="227"/>
      <c r="AT633" s="228" t="s">
        <v>210</v>
      </c>
      <c r="AU633" s="228" t="s">
        <v>83</v>
      </c>
      <c r="AV633" s="13" t="s">
        <v>83</v>
      </c>
      <c r="AW633" s="13" t="s">
        <v>38</v>
      </c>
      <c r="AX633" s="13" t="s">
        <v>75</v>
      </c>
      <c r="AY633" s="228" t="s">
        <v>195</v>
      </c>
    </row>
    <row r="634" spans="2:65" s="13" customFormat="1">
      <c r="B634" s="218"/>
      <c r="C634" s="219"/>
      <c r="D634" s="205" t="s">
        <v>210</v>
      </c>
      <c r="E634" s="220" t="s">
        <v>22</v>
      </c>
      <c r="F634" s="221" t="s">
        <v>1732</v>
      </c>
      <c r="G634" s="219"/>
      <c r="H634" s="222">
        <v>3.4000000000000002E-2</v>
      </c>
      <c r="I634" s="223"/>
      <c r="J634" s="219"/>
      <c r="K634" s="219"/>
      <c r="L634" s="224"/>
      <c r="M634" s="225"/>
      <c r="N634" s="226"/>
      <c r="O634" s="226"/>
      <c r="P634" s="226"/>
      <c r="Q634" s="226"/>
      <c r="R634" s="226"/>
      <c r="S634" s="226"/>
      <c r="T634" s="227"/>
      <c r="AT634" s="228" t="s">
        <v>210</v>
      </c>
      <c r="AU634" s="228" t="s">
        <v>83</v>
      </c>
      <c r="AV634" s="13" t="s">
        <v>83</v>
      </c>
      <c r="AW634" s="13" t="s">
        <v>38</v>
      </c>
      <c r="AX634" s="13" t="s">
        <v>75</v>
      </c>
      <c r="AY634" s="228" t="s">
        <v>195</v>
      </c>
    </row>
    <row r="635" spans="2:65" s="13" customFormat="1">
      <c r="B635" s="218"/>
      <c r="C635" s="219"/>
      <c r="D635" s="205" t="s">
        <v>210</v>
      </c>
      <c r="E635" s="220" t="s">
        <v>22</v>
      </c>
      <c r="F635" s="221" t="s">
        <v>1733</v>
      </c>
      <c r="G635" s="219"/>
      <c r="H635" s="222">
        <v>3.5999999999999997E-2</v>
      </c>
      <c r="I635" s="223"/>
      <c r="J635" s="219"/>
      <c r="K635" s="219"/>
      <c r="L635" s="224"/>
      <c r="M635" s="225"/>
      <c r="N635" s="226"/>
      <c r="O635" s="226"/>
      <c r="P635" s="226"/>
      <c r="Q635" s="226"/>
      <c r="R635" s="226"/>
      <c r="S635" s="226"/>
      <c r="T635" s="227"/>
      <c r="AT635" s="228" t="s">
        <v>210</v>
      </c>
      <c r="AU635" s="228" t="s">
        <v>83</v>
      </c>
      <c r="AV635" s="13" t="s">
        <v>83</v>
      </c>
      <c r="AW635" s="13" t="s">
        <v>38</v>
      </c>
      <c r="AX635" s="13" t="s">
        <v>75</v>
      </c>
      <c r="AY635" s="228" t="s">
        <v>195</v>
      </c>
    </row>
    <row r="636" spans="2:65" s="13" customFormat="1">
      <c r="B636" s="218"/>
      <c r="C636" s="219"/>
      <c r="D636" s="205" t="s">
        <v>210</v>
      </c>
      <c r="E636" s="220" t="s">
        <v>22</v>
      </c>
      <c r="F636" s="221" t="s">
        <v>1734</v>
      </c>
      <c r="G636" s="219"/>
      <c r="H636" s="222">
        <v>7.0000000000000001E-3</v>
      </c>
      <c r="I636" s="223"/>
      <c r="J636" s="219"/>
      <c r="K636" s="219"/>
      <c r="L636" s="224"/>
      <c r="M636" s="225"/>
      <c r="N636" s="226"/>
      <c r="O636" s="226"/>
      <c r="P636" s="226"/>
      <c r="Q636" s="226"/>
      <c r="R636" s="226"/>
      <c r="S636" s="226"/>
      <c r="T636" s="227"/>
      <c r="AT636" s="228" t="s">
        <v>210</v>
      </c>
      <c r="AU636" s="228" t="s">
        <v>83</v>
      </c>
      <c r="AV636" s="13" t="s">
        <v>83</v>
      </c>
      <c r="AW636" s="13" t="s">
        <v>38</v>
      </c>
      <c r="AX636" s="13" t="s">
        <v>75</v>
      </c>
      <c r="AY636" s="228" t="s">
        <v>195</v>
      </c>
    </row>
    <row r="637" spans="2:65" s="13" customFormat="1">
      <c r="B637" s="218"/>
      <c r="C637" s="219"/>
      <c r="D637" s="205" t="s">
        <v>210</v>
      </c>
      <c r="E637" s="220" t="s">
        <v>22</v>
      </c>
      <c r="F637" s="221" t="s">
        <v>1735</v>
      </c>
      <c r="G637" s="219"/>
      <c r="H637" s="222">
        <v>5.0000000000000001E-3</v>
      </c>
      <c r="I637" s="223"/>
      <c r="J637" s="219"/>
      <c r="K637" s="219"/>
      <c r="L637" s="224"/>
      <c r="M637" s="225"/>
      <c r="N637" s="226"/>
      <c r="O637" s="226"/>
      <c r="P637" s="226"/>
      <c r="Q637" s="226"/>
      <c r="R637" s="226"/>
      <c r="S637" s="226"/>
      <c r="T637" s="227"/>
      <c r="AT637" s="228" t="s">
        <v>210</v>
      </c>
      <c r="AU637" s="228" t="s">
        <v>83</v>
      </c>
      <c r="AV637" s="13" t="s">
        <v>83</v>
      </c>
      <c r="AW637" s="13" t="s">
        <v>38</v>
      </c>
      <c r="AX637" s="13" t="s">
        <v>75</v>
      </c>
      <c r="AY637" s="228" t="s">
        <v>195</v>
      </c>
    </row>
    <row r="638" spans="2:65" s="14" customFormat="1">
      <c r="B638" s="229"/>
      <c r="C638" s="230"/>
      <c r="D638" s="205" t="s">
        <v>210</v>
      </c>
      <c r="E638" s="231" t="s">
        <v>22</v>
      </c>
      <c r="F638" s="232" t="s">
        <v>215</v>
      </c>
      <c r="G638" s="230"/>
      <c r="H638" s="233">
        <v>0.26200000000000001</v>
      </c>
      <c r="I638" s="234"/>
      <c r="J638" s="230"/>
      <c r="K638" s="230"/>
      <c r="L638" s="235"/>
      <c r="M638" s="236"/>
      <c r="N638" s="237"/>
      <c r="O638" s="237"/>
      <c r="P638" s="237"/>
      <c r="Q638" s="237"/>
      <c r="R638" s="237"/>
      <c r="S638" s="237"/>
      <c r="T638" s="238"/>
      <c r="AT638" s="239" t="s">
        <v>210</v>
      </c>
      <c r="AU638" s="239" t="s">
        <v>83</v>
      </c>
      <c r="AV638" s="14" t="s">
        <v>216</v>
      </c>
      <c r="AW638" s="14" t="s">
        <v>38</v>
      </c>
      <c r="AX638" s="14" t="s">
        <v>75</v>
      </c>
      <c r="AY638" s="239" t="s">
        <v>195</v>
      </c>
    </row>
    <row r="639" spans="2:65" s="15" customFormat="1">
      <c r="B639" s="240"/>
      <c r="C639" s="241"/>
      <c r="D639" s="251" t="s">
        <v>210</v>
      </c>
      <c r="E639" s="252" t="s">
        <v>22</v>
      </c>
      <c r="F639" s="253" t="s">
        <v>217</v>
      </c>
      <c r="G639" s="241"/>
      <c r="H639" s="254">
        <v>0.26200000000000001</v>
      </c>
      <c r="I639" s="245"/>
      <c r="J639" s="241"/>
      <c r="K639" s="241"/>
      <c r="L639" s="246"/>
      <c r="M639" s="247"/>
      <c r="N639" s="248"/>
      <c r="O639" s="248"/>
      <c r="P639" s="248"/>
      <c r="Q639" s="248"/>
      <c r="R639" s="248"/>
      <c r="S639" s="248"/>
      <c r="T639" s="249"/>
      <c r="AT639" s="250" t="s">
        <v>210</v>
      </c>
      <c r="AU639" s="250" t="s">
        <v>83</v>
      </c>
      <c r="AV639" s="15" t="s">
        <v>202</v>
      </c>
      <c r="AW639" s="15" t="s">
        <v>38</v>
      </c>
      <c r="AX639" s="15" t="s">
        <v>23</v>
      </c>
      <c r="AY639" s="250" t="s">
        <v>195</v>
      </c>
    </row>
    <row r="640" spans="2:65" s="1" customFormat="1" ht="28.8" customHeight="1">
      <c r="B640" s="36"/>
      <c r="C640" s="260" t="s">
        <v>742</v>
      </c>
      <c r="D640" s="260" t="s">
        <v>267</v>
      </c>
      <c r="E640" s="261" t="s">
        <v>1736</v>
      </c>
      <c r="F640" s="262" t="s">
        <v>1737</v>
      </c>
      <c r="G640" s="263" t="s">
        <v>242</v>
      </c>
      <c r="H640" s="264">
        <v>0.153</v>
      </c>
      <c r="I640" s="265"/>
      <c r="J640" s="266">
        <f>ROUND(I640*H640,2)</f>
        <v>0</v>
      </c>
      <c r="K640" s="262" t="s">
        <v>223</v>
      </c>
      <c r="L640" s="267"/>
      <c r="M640" s="268" t="s">
        <v>22</v>
      </c>
      <c r="N640" s="269" t="s">
        <v>46</v>
      </c>
      <c r="O640" s="37"/>
      <c r="P640" s="202">
        <f>O640*H640</f>
        <v>0</v>
      </c>
      <c r="Q640" s="202">
        <v>1</v>
      </c>
      <c r="R640" s="202">
        <f>Q640*H640</f>
        <v>0.153</v>
      </c>
      <c r="S640" s="202">
        <v>0</v>
      </c>
      <c r="T640" s="203">
        <f>S640*H640</f>
        <v>0</v>
      </c>
      <c r="AR640" s="19" t="s">
        <v>262</v>
      </c>
      <c r="AT640" s="19" t="s">
        <v>267</v>
      </c>
      <c r="AU640" s="19" t="s">
        <v>83</v>
      </c>
      <c r="AY640" s="19" t="s">
        <v>195</v>
      </c>
      <c r="BE640" s="204">
        <f>IF(N640="základní",J640,0)</f>
        <v>0</v>
      </c>
      <c r="BF640" s="204">
        <f>IF(N640="snížená",J640,0)</f>
        <v>0</v>
      </c>
      <c r="BG640" s="204">
        <f>IF(N640="zákl. přenesená",J640,0)</f>
        <v>0</v>
      </c>
      <c r="BH640" s="204">
        <f>IF(N640="sníž. přenesená",J640,0)</f>
        <v>0</v>
      </c>
      <c r="BI640" s="204">
        <f>IF(N640="nulová",J640,0)</f>
        <v>0</v>
      </c>
      <c r="BJ640" s="19" t="s">
        <v>23</v>
      </c>
      <c r="BK640" s="204">
        <f>ROUND(I640*H640,2)</f>
        <v>0</v>
      </c>
      <c r="BL640" s="19" t="s">
        <v>202</v>
      </c>
      <c r="BM640" s="19" t="s">
        <v>1738</v>
      </c>
    </row>
    <row r="641" spans="2:65" s="1" customFormat="1" ht="24">
      <c r="B641" s="36"/>
      <c r="C641" s="58"/>
      <c r="D641" s="205" t="s">
        <v>208</v>
      </c>
      <c r="E641" s="58"/>
      <c r="F641" s="206" t="s">
        <v>1650</v>
      </c>
      <c r="G641" s="58"/>
      <c r="H641" s="58"/>
      <c r="I641" s="163"/>
      <c r="J641" s="58"/>
      <c r="K641" s="58"/>
      <c r="L641" s="56"/>
      <c r="M641" s="73"/>
      <c r="N641" s="37"/>
      <c r="O641" s="37"/>
      <c r="P641" s="37"/>
      <c r="Q641" s="37"/>
      <c r="R641" s="37"/>
      <c r="S641" s="37"/>
      <c r="T641" s="74"/>
      <c r="AT641" s="19" t="s">
        <v>208</v>
      </c>
      <c r="AU641" s="19" t="s">
        <v>83</v>
      </c>
    </row>
    <row r="642" spans="2:65" s="12" customFormat="1">
      <c r="B642" s="207"/>
      <c r="C642" s="208"/>
      <c r="D642" s="205" t="s">
        <v>210</v>
      </c>
      <c r="E642" s="209" t="s">
        <v>22</v>
      </c>
      <c r="F642" s="210" t="s">
        <v>1629</v>
      </c>
      <c r="G642" s="208"/>
      <c r="H642" s="211" t="s">
        <v>22</v>
      </c>
      <c r="I642" s="212"/>
      <c r="J642" s="208"/>
      <c r="K642" s="208"/>
      <c r="L642" s="213"/>
      <c r="M642" s="214"/>
      <c r="N642" s="215"/>
      <c r="O642" s="215"/>
      <c r="P642" s="215"/>
      <c r="Q642" s="215"/>
      <c r="R642" s="215"/>
      <c r="S642" s="215"/>
      <c r="T642" s="216"/>
      <c r="AT642" s="217" t="s">
        <v>210</v>
      </c>
      <c r="AU642" s="217" t="s">
        <v>83</v>
      </c>
      <c r="AV642" s="12" t="s">
        <v>23</v>
      </c>
      <c r="AW642" s="12" t="s">
        <v>38</v>
      </c>
      <c r="AX642" s="12" t="s">
        <v>75</v>
      </c>
      <c r="AY642" s="217" t="s">
        <v>195</v>
      </c>
    </row>
    <row r="643" spans="2:65" s="13" customFormat="1">
      <c r="B643" s="218"/>
      <c r="C643" s="219"/>
      <c r="D643" s="205" t="s">
        <v>210</v>
      </c>
      <c r="E643" s="220" t="s">
        <v>22</v>
      </c>
      <c r="F643" s="221" t="s">
        <v>1739</v>
      </c>
      <c r="G643" s="219"/>
      <c r="H643" s="222">
        <v>9.4E-2</v>
      </c>
      <c r="I643" s="223"/>
      <c r="J643" s="219"/>
      <c r="K643" s="219"/>
      <c r="L643" s="224"/>
      <c r="M643" s="225"/>
      <c r="N643" s="226"/>
      <c r="O643" s="226"/>
      <c r="P643" s="226"/>
      <c r="Q643" s="226"/>
      <c r="R643" s="226"/>
      <c r="S643" s="226"/>
      <c r="T643" s="227"/>
      <c r="AT643" s="228" t="s">
        <v>210</v>
      </c>
      <c r="AU643" s="228" t="s">
        <v>83</v>
      </c>
      <c r="AV643" s="13" t="s">
        <v>83</v>
      </c>
      <c r="AW643" s="13" t="s">
        <v>38</v>
      </c>
      <c r="AX643" s="13" t="s">
        <v>75</v>
      </c>
      <c r="AY643" s="228" t="s">
        <v>195</v>
      </c>
    </row>
    <row r="644" spans="2:65" s="13" customFormat="1">
      <c r="B644" s="218"/>
      <c r="C644" s="219"/>
      <c r="D644" s="205" t="s">
        <v>210</v>
      </c>
      <c r="E644" s="220" t="s">
        <v>22</v>
      </c>
      <c r="F644" s="221" t="s">
        <v>1740</v>
      </c>
      <c r="G644" s="219"/>
      <c r="H644" s="222">
        <v>2.3E-2</v>
      </c>
      <c r="I644" s="223"/>
      <c r="J644" s="219"/>
      <c r="K644" s="219"/>
      <c r="L644" s="224"/>
      <c r="M644" s="225"/>
      <c r="N644" s="226"/>
      <c r="O644" s="226"/>
      <c r="P644" s="226"/>
      <c r="Q644" s="226"/>
      <c r="R644" s="226"/>
      <c r="S644" s="226"/>
      <c r="T644" s="227"/>
      <c r="AT644" s="228" t="s">
        <v>210</v>
      </c>
      <c r="AU644" s="228" t="s">
        <v>83</v>
      </c>
      <c r="AV644" s="13" t="s">
        <v>83</v>
      </c>
      <c r="AW644" s="13" t="s">
        <v>38</v>
      </c>
      <c r="AX644" s="13" t="s">
        <v>75</v>
      </c>
      <c r="AY644" s="228" t="s">
        <v>195</v>
      </c>
    </row>
    <row r="645" spans="2:65" s="14" customFormat="1">
      <c r="B645" s="229"/>
      <c r="C645" s="230"/>
      <c r="D645" s="205" t="s">
        <v>210</v>
      </c>
      <c r="E645" s="231" t="s">
        <v>22</v>
      </c>
      <c r="F645" s="232" t="s">
        <v>215</v>
      </c>
      <c r="G645" s="230"/>
      <c r="H645" s="233">
        <v>0.11700000000000001</v>
      </c>
      <c r="I645" s="234"/>
      <c r="J645" s="230"/>
      <c r="K645" s="230"/>
      <c r="L645" s="235"/>
      <c r="M645" s="236"/>
      <c r="N645" s="237"/>
      <c r="O645" s="237"/>
      <c r="P645" s="237"/>
      <c r="Q645" s="237"/>
      <c r="R645" s="237"/>
      <c r="S645" s="237"/>
      <c r="T645" s="238"/>
      <c r="AT645" s="239" t="s">
        <v>210</v>
      </c>
      <c r="AU645" s="239" t="s">
        <v>83</v>
      </c>
      <c r="AV645" s="14" t="s">
        <v>216</v>
      </c>
      <c r="AW645" s="14" t="s">
        <v>38</v>
      </c>
      <c r="AX645" s="14" t="s">
        <v>75</v>
      </c>
      <c r="AY645" s="239" t="s">
        <v>195</v>
      </c>
    </row>
    <row r="646" spans="2:65" s="12" customFormat="1">
      <c r="B646" s="207"/>
      <c r="C646" s="208"/>
      <c r="D646" s="205" t="s">
        <v>210</v>
      </c>
      <c r="E646" s="209" t="s">
        <v>22</v>
      </c>
      <c r="F646" s="210" t="s">
        <v>1741</v>
      </c>
      <c r="G646" s="208"/>
      <c r="H646" s="211" t="s">
        <v>22</v>
      </c>
      <c r="I646" s="212"/>
      <c r="J646" s="208"/>
      <c r="K646" s="208"/>
      <c r="L646" s="213"/>
      <c r="M646" s="214"/>
      <c r="N646" s="215"/>
      <c r="O646" s="215"/>
      <c r="P646" s="215"/>
      <c r="Q646" s="215"/>
      <c r="R646" s="215"/>
      <c r="S646" s="215"/>
      <c r="T646" s="216"/>
      <c r="AT646" s="217" t="s">
        <v>210</v>
      </c>
      <c r="AU646" s="217" t="s">
        <v>83</v>
      </c>
      <c r="AV646" s="12" t="s">
        <v>23</v>
      </c>
      <c r="AW646" s="12" t="s">
        <v>38</v>
      </c>
      <c r="AX646" s="12" t="s">
        <v>75</v>
      </c>
      <c r="AY646" s="217" t="s">
        <v>195</v>
      </c>
    </row>
    <row r="647" spans="2:65" s="13" customFormat="1">
      <c r="B647" s="218"/>
      <c r="C647" s="219"/>
      <c r="D647" s="205" t="s">
        <v>210</v>
      </c>
      <c r="E647" s="220" t="s">
        <v>22</v>
      </c>
      <c r="F647" s="221" t="s">
        <v>1742</v>
      </c>
      <c r="G647" s="219"/>
      <c r="H647" s="222">
        <v>1.4999999999999999E-2</v>
      </c>
      <c r="I647" s="223"/>
      <c r="J647" s="219"/>
      <c r="K647" s="219"/>
      <c r="L647" s="224"/>
      <c r="M647" s="225"/>
      <c r="N647" s="226"/>
      <c r="O647" s="226"/>
      <c r="P647" s="226"/>
      <c r="Q647" s="226"/>
      <c r="R647" s="226"/>
      <c r="S647" s="226"/>
      <c r="T647" s="227"/>
      <c r="AT647" s="228" t="s">
        <v>210</v>
      </c>
      <c r="AU647" s="228" t="s">
        <v>83</v>
      </c>
      <c r="AV647" s="13" t="s">
        <v>83</v>
      </c>
      <c r="AW647" s="13" t="s">
        <v>38</v>
      </c>
      <c r="AX647" s="13" t="s">
        <v>75</v>
      </c>
      <c r="AY647" s="228" t="s">
        <v>195</v>
      </c>
    </row>
    <row r="648" spans="2:65" s="13" customFormat="1">
      <c r="B648" s="218"/>
      <c r="C648" s="219"/>
      <c r="D648" s="205" t="s">
        <v>210</v>
      </c>
      <c r="E648" s="220" t="s">
        <v>22</v>
      </c>
      <c r="F648" s="221" t="s">
        <v>1743</v>
      </c>
      <c r="G648" s="219"/>
      <c r="H648" s="222">
        <v>2.1000000000000001E-2</v>
      </c>
      <c r="I648" s="223"/>
      <c r="J648" s="219"/>
      <c r="K648" s="219"/>
      <c r="L648" s="224"/>
      <c r="M648" s="225"/>
      <c r="N648" s="226"/>
      <c r="O648" s="226"/>
      <c r="P648" s="226"/>
      <c r="Q648" s="226"/>
      <c r="R648" s="226"/>
      <c r="S648" s="226"/>
      <c r="T648" s="227"/>
      <c r="AT648" s="228" t="s">
        <v>210</v>
      </c>
      <c r="AU648" s="228" t="s">
        <v>83</v>
      </c>
      <c r="AV648" s="13" t="s">
        <v>83</v>
      </c>
      <c r="AW648" s="13" t="s">
        <v>38</v>
      </c>
      <c r="AX648" s="13" t="s">
        <v>75</v>
      </c>
      <c r="AY648" s="228" t="s">
        <v>195</v>
      </c>
    </row>
    <row r="649" spans="2:65" s="14" customFormat="1">
      <c r="B649" s="229"/>
      <c r="C649" s="230"/>
      <c r="D649" s="205" t="s">
        <v>210</v>
      </c>
      <c r="E649" s="231" t="s">
        <v>22</v>
      </c>
      <c r="F649" s="232" t="s">
        <v>215</v>
      </c>
      <c r="G649" s="230"/>
      <c r="H649" s="233">
        <v>3.5999999999999997E-2</v>
      </c>
      <c r="I649" s="234"/>
      <c r="J649" s="230"/>
      <c r="K649" s="230"/>
      <c r="L649" s="235"/>
      <c r="M649" s="236"/>
      <c r="N649" s="237"/>
      <c r="O649" s="237"/>
      <c r="P649" s="237"/>
      <c r="Q649" s="237"/>
      <c r="R649" s="237"/>
      <c r="S649" s="237"/>
      <c r="T649" s="238"/>
      <c r="AT649" s="239" t="s">
        <v>210</v>
      </c>
      <c r="AU649" s="239" t="s">
        <v>83</v>
      </c>
      <c r="AV649" s="14" t="s">
        <v>216</v>
      </c>
      <c r="AW649" s="14" t="s">
        <v>38</v>
      </c>
      <c r="AX649" s="14" t="s">
        <v>75</v>
      </c>
      <c r="AY649" s="239" t="s">
        <v>195</v>
      </c>
    </row>
    <row r="650" spans="2:65" s="15" customFormat="1">
      <c r="B650" s="240"/>
      <c r="C650" s="241"/>
      <c r="D650" s="251" t="s">
        <v>210</v>
      </c>
      <c r="E650" s="252" t="s">
        <v>22</v>
      </c>
      <c r="F650" s="253" t="s">
        <v>217</v>
      </c>
      <c r="G650" s="241"/>
      <c r="H650" s="254">
        <v>0.153</v>
      </c>
      <c r="I650" s="245"/>
      <c r="J650" s="241"/>
      <c r="K650" s="241"/>
      <c r="L650" s="246"/>
      <c r="M650" s="247"/>
      <c r="N650" s="248"/>
      <c r="O650" s="248"/>
      <c r="P650" s="248"/>
      <c r="Q650" s="248"/>
      <c r="R650" s="248"/>
      <c r="S650" s="248"/>
      <c r="T650" s="249"/>
      <c r="AT650" s="250" t="s">
        <v>210</v>
      </c>
      <c r="AU650" s="250" t="s">
        <v>83</v>
      </c>
      <c r="AV650" s="15" t="s">
        <v>202</v>
      </c>
      <c r="AW650" s="15" t="s">
        <v>38</v>
      </c>
      <c r="AX650" s="15" t="s">
        <v>23</v>
      </c>
      <c r="AY650" s="250" t="s">
        <v>195</v>
      </c>
    </row>
    <row r="651" spans="2:65" s="1" customFormat="1" ht="28.8" customHeight="1">
      <c r="B651" s="36"/>
      <c r="C651" s="260" t="s">
        <v>748</v>
      </c>
      <c r="D651" s="260" t="s">
        <v>267</v>
      </c>
      <c r="E651" s="261" t="s">
        <v>1744</v>
      </c>
      <c r="F651" s="262" t="s">
        <v>1745</v>
      </c>
      <c r="G651" s="263" t="s">
        <v>242</v>
      </c>
      <c r="H651" s="264">
        <v>0.33300000000000002</v>
      </c>
      <c r="I651" s="265"/>
      <c r="J651" s="266">
        <f>ROUND(I651*H651,2)</f>
        <v>0</v>
      </c>
      <c r="K651" s="262" t="s">
        <v>223</v>
      </c>
      <c r="L651" s="267"/>
      <c r="M651" s="268" t="s">
        <v>22</v>
      </c>
      <c r="N651" s="269" t="s">
        <v>46</v>
      </c>
      <c r="O651" s="37"/>
      <c r="P651" s="202">
        <f>O651*H651</f>
        <v>0</v>
      </c>
      <c r="Q651" s="202">
        <v>1</v>
      </c>
      <c r="R651" s="202">
        <f>Q651*H651</f>
        <v>0.33300000000000002</v>
      </c>
      <c r="S651" s="202">
        <v>0</v>
      </c>
      <c r="T651" s="203">
        <f>S651*H651</f>
        <v>0</v>
      </c>
      <c r="AR651" s="19" t="s">
        <v>262</v>
      </c>
      <c r="AT651" s="19" t="s">
        <v>267</v>
      </c>
      <c r="AU651" s="19" t="s">
        <v>83</v>
      </c>
      <c r="AY651" s="19" t="s">
        <v>195</v>
      </c>
      <c r="BE651" s="204">
        <f>IF(N651="základní",J651,0)</f>
        <v>0</v>
      </c>
      <c r="BF651" s="204">
        <f>IF(N651="snížená",J651,0)</f>
        <v>0</v>
      </c>
      <c r="BG651" s="204">
        <f>IF(N651="zákl. přenesená",J651,0)</f>
        <v>0</v>
      </c>
      <c r="BH651" s="204">
        <f>IF(N651="sníž. přenesená",J651,0)</f>
        <v>0</v>
      </c>
      <c r="BI651" s="204">
        <f>IF(N651="nulová",J651,0)</f>
        <v>0</v>
      </c>
      <c r="BJ651" s="19" t="s">
        <v>23</v>
      </c>
      <c r="BK651" s="204">
        <f>ROUND(I651*H651,2)</f>
        <v>0</v>
      </c>
      <c r="BL651" s="19" t="s">
        <v>202</v>
      </c>
      <c r="BM651" s="19" t="s">
        <v>1746</v>
      </c>
    </row>
    <row r="652" spans="2:65" s="1" customFormat="1" ht="24">
      <c r="B652" s="36"/>
      <c r="C652" s="58"/>
      <c r="D652" s="205" t="s">
        <v>208</v>
      </c>
      <c r="E652" s="58"/>
      <c r="F652" s="206" t="s">
        <v>1650</v>
      </c>
      <c r="G652" s="58"/>
      <c r="H652" s="58"/>
      <c r="I652" s="163"/>
      <c r="J652" s="58"/>
      <c r="K652" s="58"/>
      <c r="L652" s="56"/>
      <c r="M652" s="73"/>
      <c r="N652" s="37"/>
      <c r="O652" s="37"/>
      <c r="P652" s="37"/>
      <c r="Q652" s="37"/>
      <c r="R652" s="37"/>
      <c r="S652" s="37"/>
      <c r="T652" s="74"/>
      <c r="AT652" s="19" t="s">
        <v>208</v>
      </c>
      <c r="AU652" s="19" t="s">
        <v>83</v>
      </c>
    </row>
    <row r="653" spans="2:65" s="12" customFormat="1">
      <c r="B653" s="207"/>
      <c r="C653" s="208"/>
      <c r="D653" s="205" t="s">
        <v>210</v>
      </c>
      <c r="E653" s="209" t="s">
        <v>22</v>
      </c>
      <c r="F653" s="210" t="s">
        <v>1629</v>
      </c>
      <c r="G653" s="208"/>
      <c r="H653" s="211" t="s">
        <v>22</v>
      </c>
      <c r="I653" s="212"/>
      <c r="J653" s="208"/>
      <c r="K653" s="208"/>
      <c r="L653" s="213"/>
      <c r="M653" s="214"/>
      <c r="N653" s="215"/>
      <c r="O653" s="215"/>
      <c r="P653" s="215"/>
      <c r="Q653" s="215"/>
      <c r="R653" s="215"/>
      <c r="S653" s="215"/>
      <c r="T653" s="216"/>
      <c r="AT653" s="217" t="s">
        <v>210</v>
      </c>
      <c r="AU653" s="217" t="s">
        <v>83</v>
      </c>
      <c r="AV653" s="12" t="s">
        <v>23</v>
      </c>
      <c r="AW653" s="12" t="s">
        <v>38</v>
      </c>
      <c r="AX653" s="12" t="s">
        <v>75</v>
      </c>
      <c r="AY653" s="217" t="s">
        <v>195</v>
      </c>
    </row>
    <row r="654" spans="2:65" s="13" customFormat="1">
      <c r="B654" s="218"/>
      <c r="C654" s="219"/>
      <c r="D654" s="205" t="s">
        <v>210</v>
      </c>
      <c r="E654" s="220" t="s">
        <v>22</v>
      </c>
      <c r="F654" s="221" t="s">
        <v>1747</v>
      </c>
      <c r="G654" s="219"/>
      <c r="H654" s="222">
        <v>0.104</v>
      </c>
      <c r="I654" s="223"/>
      <c r="J654" s="219"/>
      <c r="K654" s="219"/>
      <c r="L654" s="224"/>
      <c r="M654" s="225"/>
      <c r="N654" s="226"/>
      <c r="O654" s="226"/>
      <c r="P654" s="226"/>
      <c r="Q654" s="226"/>
      <c r="R654" s="226"/>
      <c r="S654" s="226"/>
      <c r="T654" s="227"/>
      <c r="AT654" s="228" t="s">
        <v>210</v>
      </c>
      <c r="AU654" s="228" t="s">
        <v>83</v>
      </c>
      <c r="AV654" s="13" t="s">
        <v>83</v>
      </c>
      <c r="AW654" s="13" t="s">
        <v>38</v>
      </c>
      <c r="AX654" s="13" t="s">
        <v>75</v>
      </c>
      <c r="AY654" s="228" t="s">
        <v>195</v>
      </c>
    </row>
    <row r="655" spans="2:65" s="13" customFormat="1">
      <c r="B655" s="218"/>
      <c r="C655" s="219"/>
      <c r="D655" s="205" t="s">
        <v>210</v>
      </c>
      <c r="E655" s="220" t="s">
        <v>22</v>
      </c>
      <c r="F655" s="221" t="s">
        <v>1748</v>
      </c>
      <c r="G655" s="219"/>
      <c r="H655" s="222">
        <v>7.1999999999999995E-2</v>
      </c>
      <c r="I655" s="223"/>
      <c r="J655" s="219"/>
      <c r="K655" s="219"/>
      <c r="L655" s="224"/>
      <c r="M655" s="225"/>
      <c r="N655" s="226"/>
      <c r="O655" s="226"/>
      <c r="P655" s="226"/>
      <c r="Q655" s="226"/>
      <c r="R655" s="226"/>
      <c r="S655" s="226"/>
      <c r="T655" s="227"/>
      <c r="AT655" s="228" t="s">
        <v>210</v>
      </c>
      <c r="AU655" s="228" t="s">
        <v>83</v>
      </c>
      <c r="AV655" s="13" t="s">
        <v>83</v>
      </c>
      <c r="AW655" s="13" t="s">
        <v>38</v>
      </c>
      <c r="AX655" s="13" t="s">
        <v>75</v>
      </c>
      <c r="AY655" s="228" t="s">
        <v>195</v>
      </c>
    </row>
    <row r="656" spans="2:65" s="14" customFormat="1">
      <c r="B656" s="229"/>
      <c r="C656" s="230"/>
      <c r="D656" s="205" t="s">
        <v>210</v>
      </c>
      <c r="E656" s="231" t="s">
        <v>22</v>
      </c>
      <c r="F656" s="232" t="s">
        <v>215</v>
      </c>
      <c r="G656" s="230"/>
      <c r="H656" s="233">
        <v>0.17599999999999999</v>
      </c>
      <c r="I656" s="234"/>
      <c r="J656" s="230"/>
      <c r="K656" s="230"/>
      <c r="L656" s="235"/>
      <c r="M656" s="236"/>
      <c r="N656" s="237"/>
      <c r="O656" s="237"/>
      <c r="P656" s="237"/>
      <c r="Q656" s="237"/>
      <c r="R656" s="237"/>
      <c r="S656" s="237"/>
      <c r="T656" s="238"/>
      <c r="AT656" s="239" t="s">
        <v>210</v>
      </c>
      <c r="AU656" s="239" t="s">
        <v>83</v>
      </c>
      <c r="AV656" s="14" t="s">
        <v>216</v>
      </c>
      <c r="AW656" s="14" t="s">
        <v>38</v>
      </c>
      <c r="AX656" s="14" t="s">
        <v>75</v>
      </c>
      <c r="AY656" s="239" t="s">
        <v>195</v>
      </c>
    </row>
    <row r="657" spans="2:65" s="12" customFormat="1">
      <c r="B657" s="207"/>
      <c r="C657" s="208"/>
      <c r="D657" s="205" t="s">
        <v>210</v>
      </c>
      <c r="E657" s="209" t="s">
        <v>22</v>
      </c>
      <c r="F657" s="210" t="s">
        <v>1741</v>
      </c>
      <c r="G657" s="208"/>
      <c r="H657" s="211" t="s">
        <v>22</v>
      </c>
      <c r="I657" s="212"/>
      <c r="J657" s="208"/>
      <c r="K657" s="208"/>
      <c r="L657" s="213"/>
      <c r="M657" s="214"/>
      <c r="N657" s="215"/>
      <c r="O657" s="215"/>
      <c r="P657" s="215"/>
      <c r="Q657" s="215"/>
      <c r="R657" s="215"/>
      <c r="S657" s="215"/>
      <c r="T657" s="216"/>
      <c r="AT657" s="217" t="s">
        <v>210</v>
      </c>
      <c r="AU657" s="217" t="s">
        <v>83</v>
      </c>
      <c r="AV657" s="12" t="s">
        <v>23</v>
      </c>
      <c r="AW657" s="12" t="s">
        <v>38</v>
      </c>
      <c r="AX657" s="12" t="s">
        <v>75</v>
      </c>
      <c r="AY657" s="217" t="s">
        <v>195</v>
      </c>
    </row>
    <row r="658" spans="2:65" s="13" customFormat="1">
      <c r="B658" s="218"/>
      <c r="C658" s="219"/>
      <c r="D658" s="205" t="s">
        <v>210</v>
      </c>
      <c r="E658" s="220" t="s">
        <v>22</v>
      </c>
      <c r="F658" s="221" t="s">
        <v>1749</v>
      </c>
      <c r="G658" s="219"/>
      <c r="H658" s="222">
        <v>0.157</v>
      </c>
      <c r="I658" s="223"/>
      <c r="J658" s="219"/>
      <c r="K658" s="219"/>
      <c r="L658" s="224"/>
      <c r="M658" s="225"/>
      <c r="N658" s="226"/>
      <c r="O658" s="226"/>
      <c r="P658" s="226"/>
      <c r="Q658" s="226"/>
      <c r="R658" s="226"/>
      <c r="S658" s="226"/>
      <c r="T658" s="227"/>
      <c r="AT658" s="228" t="s">
        <v>210</v>
      </c>
      <c r="AU658" s="228" t="s">
        <v>83</v>
      </c>
      <c r="AV658" s="13" t="s">
        <v>83</v>
      </c>
      <c r="AW658" s="13" t="s">
        <v>38</v>
      </c>
      <c r="AX658" s="13" t="s">
        <v>75</v>
      </c>
      <c r="AY658" s="228" t="s">
        <v>195</v>
      </c>
    </row>
    <row r="659" spans="2:65" s="14" customFormat="1">
      <c r="B659" s="229"/>
      <c r="C659" s="230"/>
      <c r="D659" s="205" t="s">
        <v>210</v>
      </c>
      <c r="E659" s="231" t="s">
        <v>22</v>
      </c>
      <c r="F659" s="232" t="s">
        <v>215</v>
      </c>
      <c r="G659" s="230"/>
      <c r="H659" s="233">
        <v>0.157</v>
      </c>
      <c r="I659" s="234"/>
      <c r="J659" s="230"/>
      <c r="K659" s="230"/>
      <c r="L659" s="235"/>
      <c r="M659" s="236"/>
      <c r="N659" s="237"/>
      <c r="O659" s="237"/>
      <c r="P659" s="237"/>
      <c r="Q659" s="237"/>
      <c r="R659" s="237"/>
      <c r="S659" s="237"/>
      <c r="T659" s="238"/>
      <c r="AT659" s="239" t="s">
        <v>210</v>
      </c>
      <c r="AU659" s="239" t="s">
        <v>83</v>
      </c>
      <c r="AV659" s="14" t="s">
        <v>216</v>
      </c>
      <c r="AW659" s="14" t="s">
        <v>38</v>
      </c>
      <c r="AX659" s="14" t="s">
        <v>75</v>
      </c>
      <c r="AY659" s="239" t="s">
        <v>195</v>
      </c>
    </row>
    <row r="660" spans="2:65" s="15" customFormat="1">
      <c r="B660" s="240"/>
      <c r="C660" s="241"/>
      <c r="D660" s="251" t="s">
        <v>210</v>
      </c>
      <c r="E660" s="252" t="s">
        <v>22</v>
      </c>
      <c r="F660" s="253" t="s">
        <v>217</v>
      </c>
      <c r="G660" s="241"/>
      <c r="H660" s="254">
        <v>0.33300000000000002</v>
      </c>
      <c r="I660" s="245"/>
      <c r="J660" s="241"/>
      <c r="K660" s="241"/>
      <c r="L660" s="246"/>
      <c r="M660" s="247"/>
      <c r="N660" s="248"/>
      <c r="O660" s="248"/>
      <c r="P660" s="248"/>
      <c r="Q660" s="248"/>
      <c r="R660" s="248"/>
      <c r="S660" s="248"/>
      <c r="T660" s="249"/>
      <c r="AT660" s="250" t="s">
        <v>210</v>
      </c>
      <c r="AU660" s="250" t="s">
        <v>83</v>
      </c>
      <c r="AV660" s="15" t="s">
        <v>202</v>
      </c>
      <c r="AW660" s="15" t="s">
        <v>38</v>
      </c>
      <c r="AX660" s="15" t="s">
        <v>23</v>
      </c>
      <c r="AY660" s="250" t="s">
        <v>195</v>
      </c>
    </row>
    <row r="661" spans="2:65" s="1" customFormat="1" ht="28.8" customHeight="1">
      <c r="B661" s="36"/>
      <c r="C661" s="260" t="s">
        <v>755</v>
      </c>
      <c r="D661" s="260" t="s">
        <v>267</v>
      </c>
      <c r="E661" s="261" t="s">
        <v>1750</v>
      </c>
      <c r="F661" s="262" t="s">
        <v>1751</v>
      </c>
      <c r="G661" s="263" t="s">
        <v>242</v>
      </c>
      <c r="H661" s="264">
        <v>0.51700000000000002</v>
      </c>
      <c r="I661" s="265"/>
      <c r="J661" s="266">
        <f>ROUND(I661*H661,2)</f>
        <v>0</v>
      </c>
      <c r="K661" s="262" t="s">
        <v>223</v>
      </c>
      <c r="L661" s="267"/>
      <c r="M661" s="268" t="s">
        <v>22</v>
      </c>
      <c r="N661" s="269" t="s">
        <v>46</v>
      </c>
      <c r="O661" s="37"/>
      <c r="P661" s="202">
        <f>O661*H661</f>
        <v>0</v>
      </c>
      <c r="Q661" s="202">
        <v>1</v>
      </c>
      <c r="R661" s="202">
        <f>Q661*H661</f>
        <v>0.51700000000000002</v>
      </c>
      <c r="S661" s="202">
        <v>0</v>
      </c>
      <c r="T661" s="203">
        <f>S661*H661</f>
        <v>0</v>
      </c>
      <c r="AR661" s="19" t="s">
        <v>262</v>
      </c>
      <c r="AT661" s="19" t="s">
        <v>267</v>
      </c>
      <c r="AU661" s="19" t="s">
        <v>83</v>
      </c>
      <c r="AY661" s="19" t="s">
        <v>195</v>
      </c>
      <c r="BE661" s="204">
        <f>IF(N661="základní",J661,0)</f>
        <v>0</v>
      </c>
      <c r="BF661" s="204">
        <f>IF(N661="snížená",J661,0)</f>
        <v>0</v>
      </c>
      <c r="BG661" s="204">
        <f>IF(N661="zákl. přenesená",J661,0)</f>
        <v>0</v>
      </c>
      <c r="BH661" s="204">
        <f>IF(N661="sníž. přenesená",J661,0)</f>
        <v>0</v>
      </c>
      <c r="BI661" s="204">
        <f>IF(N661="nulová",J661,0)</f>
        <v>0</v>
      </c>
      <c r="BJ661" s="19" t="s">
        <v>23</v>
      </c>
      <c r="BK661" s="204">
        <f>ROUND(I661*H661,2)</f>
        <v>0</v>
      </c>
      <c r="BL661" s="19" t="s">
        <v>202</v>
      </c>
      <c r="BM661" s="19" t="s">
        <v>1752</v>
      </c>
    </row>
    <row r="662" spans="2:65" s="1" customFormat="1" ht="24">
      <c r="B662" s="36"/>
      <c r="C662" s="58"/>
      <c r="D662" s="205" t="s">
        <v>208</v>
      </c>
      <c r="E662" s="58"/>
      <c r="F662" s="206" t="s">
        <v>1650</v>
      </c>
      <c r="G662" s="58"/>
      <c r="H662" s="58"/>
      <c r="I662" s="163"/>
      <c r="J662" s="58"/>
      <c r="K662" s="58"/>
      <c r="L662" s="56"/>
      <c r="M662" s="73"/>
      <c r="N662" s="37"/>
      <c r="O662" s="37"/>
      <c r="P662" s="37"/>
      <c r="Q662" s="37"/>
      <c r="R662" s="37"/>
      <c r="S662" s="37"/>
      <c r="T662" s="74"/>
      <c r="AT662" s="19" t="s">
        <v>208</v>
      </c>
      <c r="AU662" s="19" t="s">
        <v>83</v>
      </c>
    </row>
    <row r="663" spans="2:65" s="12" customFormat="1">
      <c r="B663" s="207"/>
      <c r="C663" s="208"/>
      <c r="D663" s="205" t="s">
        <v>210</v>
      </c>
      <c r="E663" s="209" t="s">
        <v>22</v>
      </c>
      <c r="F663" s="210" t="s">
        <v>1629</v>
      </c>
      <c r="G663" s="208"/>
      <c r="H663" s="211" t="s">
        <v>22</v>
      </c>
      <c r="I663" s="212"/>
      <c r="J663" s="208"/>
      <c r="K663" s="208"/>
      <c r="L663" s="213"/>
      <c r="M663" s="214"/>
      <c r="N663" s="215"/>
      <c r="O663" s="215"/>
      <c r="P663" s="215"/>
      <c r="Q663" s="215"/>
      <c r="R663" s="215"/>
      <c r="S663" s="215"/>
      <c r="T663" s="216"/>
      <c r="AT663" s="217" t="s">
        <v>210</v>
      </c>
      <c r="AU663" s="217" t="s">
        <v>83</v>
      </c>
      <c r="AV663" s="12" t="s">
        <v>23</v>
      </c>
      <c r="AW663" s="12" t="s">
        <v>38</v>
      </c>
      <c r="AX663" s="12" t="s">
        <v>75</v>
      </c>
      <c r="AY663" s="217" t="s">
        <v>195</v>
      </c>
    </row>
    <row r="664" spans="2:65" s="13" customFormat="1">
      <c r="B664" s="218"/>
      <c r="C664" s="219"/>
      <c r="D664" s="205" t="s">
        <v>210</v>
      </c>
      <c r="E664" s="220" t="s">
        <v>22</v>
      </c>
      <c r="F664" s="221" t="s">
        <v>1753</v>
      </c>
      <c r="G664" s="219"/>
      <c r="H664" s="222">
        <v>0.51700000000000002</v>
      </c>
      <c r="I664" s="223"/>
      <c r="J664" s="219"/>
      <c r="K664" s="219"/>
      <c r="L664" s="224"/>
      <c r="M664" s="225"/>
      <c r="N664" s="226"/>
      <c r="O664" s="226"/>
      <c r="P664" s="226"/>
      <c r="Q664" s="226"/>
      <c r="R664" s="226"/>
      <c r="S664" s="226"/>
      <c r="T664" s="227"/>
      <c r="AT664" s="228" t="s">
        <v>210</v>
      </c>
      <c r="AU664" s="228" t="s">
        <v>83</v>
      </c>
      <c r="AV664" s="13" t="s">
        <v>83</v>
      </c>
      <c r="AW664" s="13" t="s">
        <v>38</v>
      </c>
      <c r="AX664" s="13" t="s">
        <v>75</v>
      </c>
      <c r="AY664" s="228" t="s">
        <v>195</v>
      </c>
    </row>
    <row r="665" spans="2:65" s="14" customFormat="1">
      <c r="B665" s="229"/>
      <c r="C665" s="230"/>
      <c r="D665" s="205" t="s">
        <v>210</v>
      </c>
      <c r="E665" s="231" t="s">
        <v>22</v>
      </c>
      <c r="F665" s="232" t="s">
        <v>215</v>
      </c>
      <c r="G665" s="230"/>
      <c r="H665" s="233">
        <v>0.51700000000000002</v>
      </c>
      <c r="I665" s="234"/>
      <c r="J665" s="230"/>
      <c r="K665" s="230"/>
      <c r="L665" s="235"/>
      <c r="M665" s="236"/>
      <c r="N665" s="237"/>
      <c r="O665" s="237"/>
      <c r="P665" s="237"/>
      <c r="Q665" s="237"/>
      <c r="R665" s="237"/>
      <c r="S665" s="237"/>
      <c r="T665" s="238"/>
      <c r="AT665" s="239" t="s">
        <v>210</v>
      </c>
      <c r="AU665" s="239" t="s">
        <v>83</v>
      </c>
      <c r="AV665" s="14" t="s">
        <v>216</v>
      </c>
      <c r="AW665" s="14" t="s">
        <v>38</v>
      </c>
      <c r="AX665" s="14" t="s">
        <v>75</v>
      </c>
      <c r="AY665" s="239" t="s">
        <v>195</v>
      </c>
    </row>
    <row r="666" spans="2:65" s="15" customFormat="1">
      <c r="B666" s="240"/>
      <c r="C666" s="241"/>
      <c r="D666" s="251" t="s">
        <v>210</v>
      </c>
      <c r="E666" s="252" t="s">
        <v>22</v>
      </c>
      <c r="F666" s="253" t="s">
        <v>217</v>
      </c>
      <c r="G666" s="241"/>
      <c r="H666" s="254">
        <v>0.51700000000000002</v>
      </c>
      <c r="I666" s="245"/>
      <c r="J666" s="241"/>
      <c r="K666" s="241"/>
      <c r="L666" s="246"/>
      <c r="M666" s="247"/>
      <c r="N666" s="248"/>
      <c r="O666" s="248"/>
      <c r="P666" s="248"/>
      <c r="Q666" s="248"/>
      <c r="R666" s="248"/>
      <c r="S666" s="248"/>
      <c r="T666" s="249"/>
      <c r="AT666" s="250" t="s">
        <v>210</v>
      </c>
      <c r="AU666" s="250" t="s">
        <v>83</v>
      </c>
      <c r="AV666" s="15" t="s">
        <v>202</v>
      </c>
      <c r="AW666" s="15" t="s">
        <v>38</v>
      </c>
      <c r="AX666" s="15" t="s">
        <v>23</v>
      </c>
      <c r="AY666" s="250" t="s">
        <v>195</v>
      </c>
    </row>
    <row r="667" spans="2:65" s="1" customFormat="1" ht="20.399999999999999" customHeight="1">
      <c r="B667" s="36"/>
      <c r="C667" s="260" t="s">
        <v>760</v>
      </c>
      <c r="D667" s="260" t="s">
        <v>267</v>
      </c>
      <c r="E667" s="261" t="s">
        <v>1754</v>
      </c>
      <c r="F667" s="262" t="s">
        <v>1755</v>
      </c>
      <c r="G667" s="263" t="s">
        <v>206</v>
      </c>
      <c r="H667" s="264">
        <v>63.06</v>
      </c>
      <c r="I667" s="265"/>
      <c r="J667" s="266">
        <f>ROUND(I667*H667,2)</f>
        <v>0</v>
      </c>
      <c r="K667" s="262" t="s">
        <v>22</v>
      </c>
      <c r="L667" s="267"/>
      <c r="M667" s="268" t="s">
        <v>22</v>
      </c>
      <c r="N667" s="269" t="s">
        <v>46</v>
      </c>
      <c r="O667" s="37"/>
      <c r="P667" s="202">
        <f>O667*H667</f>
        <v>0</v>
      </c>
      <c r="Q667" s="202">
        <v>4.64E-3</v>
      </c>
      <c r="R667" s="202">
        <f>Q667*H667</f>
        <v>0.29259840000000004</v>
      </c>
      <c r="S667" s="202">
        <v>0</v>
      </c>
      <c r="T667" s="203">
        <f>S667*H667</f>
        <v>0</v>
      </c>
      <c r="AR667" s="19" t="s">
        <v>262</v>
      </c>
      <c r="AT667" s="19" t="s">
        <v>267</v>
      </c>
      <c r="AU667" s="19" t="s">
        <v>83</v>
      </c>
      <c r="AY667" s="19" t="s">
        <v>195</v>
      </c>
      <c r="BE667" s="204">
        <f>IF(N667="základní",J667,0)</f>
        <v>0</v>
      </c>
      <c r="BF667" s="204">
        <f>IF(N667="snížená",J667,0)</f>
        <v>0</v>
      </c>
      <c r="BG667" s="204">
        <f>IF(N667="zákl. přenesená",J667,0)</f>
        <v>0</v>
      </c>
      <c r="BH667" s="204">
        <f>IF(N667="sníž. přenesená",J667,0)</f>
        <v>0</v>
      </c>
      <c r="BI667" s="204">
        <f>IF(N667="nulová",J667,0)</f>
        <v>0</v>
      </c>
      <c r="BJ667" s="19" t="s">
        <v>23</v>
      </c>
      <c r="BK667" s="204">
        <f>ROUND(I667*H667,2)</f>
        <v>0</v>
      </c>
      <c r="BL667" s="19" t="s">
        <v>202</v>
      </c>
      <c r="BM667" s="19" t="s">
        <v>1756</v>
      </c>
    </row>
    <row r="668" spans="2:65" s="12" customFormat="1">
      <c r="B668" s="207"/>
      <c r="C668" s="208"/>
      <c r="D668" s="205" t="s">
        <v>210</v>
      </c>
      <c r="E668" s="209" t="s">
        <v>22</v>
      </c>
      <c r="F668" s="210" t="s">
        <v>1629</v>
      </c>
      <c r="G668" s="208"/>
      <c r="H668" s="211" t="s">
        <v>22</v>
      </c>
      <c r="I668" s="212"/>
      <c r="J668" s="208"/>
      <c r="K668" s="208"/>
      <c r="L668" s="213"/>
      <c r="M668" s="214"/>
      <c r="N668" s="215"/>
      <c r="O668" s="215"/>
      <c r="P668" s="215"/>
      <c r="Q668" s="215"/>
      <c r="R668" s="215"/>
      <c r="S668" s="215"/>
      <c r="T668" s="216"/>
      <c r="AT668" s="217" t="s">
        <v>210</v>
      </c>
      <c r="AU668" s="217" t="s">
        <v>83</v>
      </c>
      <c r="AV668" s="12" t="s">
        <v>23</v>
      </c>
      <c r="AW668" s="12" t="s">
        <v>38</v>
      </c>
      <c r="AX668" s="12" t="s">
        <v>75</v>
      </c>
      <c r="AY668" s="217" t="s">
        <v>195</v>
      </c>
    </row>
    <row r="669" spans="2:65" s="13" customFormat="1">
      <c r="B669" s="218"/>
      <c r="C669" s="219"/>
      <c r="D669" s="205" t="s">
        <v>210</v>
      </c>
      <c r="E669" s="220" t="s">
        <v>22</v>
      </c>
      <c r="F669" s="221" t="s">
        <v>1757</v>
      </c>
      <c r="G669" s="219"/>
      <c r="H669" s="222">
        <v>21.2</v>
      </c>
      <c r="I669" s="223"/>
      <c r="J669" s="219"/>
      <c r="K669" s="219"/>
      <c r="L669" s="224"/>
      <c r="M669" s="225"/>
      <c r="N669" s="226"/>
      <c r="O669" s="226"/>
      <c r="P669" s="226"/>
      <c r="Q669" s="226"/>
      <c r="R669" s="226"/>
      <c r="S669" s="226"/>
      <c r="T669" s="227"/>
      <c r="AT669" s="228" t="s">
        <v>210</v>
      </c>
      <c r="AU669" s="228" t="s">
        <v>83</v>
      </c>
      <c r="AV669" s="13" t="s">
        <v>83</v>
      </c>
      <c r="AW669" s="13" t="s">
        <v>38</v>
      </c>
      <c r="AX669" s="13" t="s">
        <v>75</v>
      </c>
      <c r="AY669" s="228" t="s">
        <v>195</v>
      </c>
    </row>
    <row r="670" spans="2:65" s="13" customFormat="1">
      <c r="B670" s="218"/>
      <c r="C670" s="219"/>
      <c r="D670" s="205" t="s">
        <v>210</v>
      </c>
      <c r="E670" s="220" t="s">
        <v>22</v>
      </c>
      <c r="F670" s="221" t="s">
        <v>1758</v>
      </c>
      <c r="G670" s="219"/>
      <c r="H670" s="222">
        <v>4.2</v>
      </c>
      <c r="I670" s="223"/>
      <c r="J670" s="219"/>
      <c r="K670" s="219"/>
      <c r="L670" s="224"/>
      <c r="M670" s="225"/>
      <c r="N670" s="226"/>
      <c r="O670" s="226"/>
      <c r="P670" s="226"/>
      <c r="Q670" s="226"/>
      <c r="R670" s="226"/>
      <c r="S670" s="226"/>
      <c r="T670" s="227"/>
      <c r="AT670" s="228" t="s">
        <v>210</v>
      </c>
      <c r="AU670" s="228" t="s">
        <v>83</v>
      </c>
      <c r="AV670" s="13" t="s">
        <v>83</v>
      </c>
      <c r="AW670" s="13" t="s">
        <v>38</v>
      </c>
      <c r="AX670" s="13" t="s">
        <v>75</v>
      </c>
      <c r="AY670" s="228" t="s">
        <v>195</v>
      </c>
    </row>
    <row r="671" spans="2:65" s="13" customFormat="1">
      <c r="B671" s="218"/>
      <c r="C671" s="219"/>
      <c r="D671" s="205" t="s">
        <v>210</v>
      </c>
      <c r="E671" s="220" t="s">
        <v>22</v>
      </c>
      <c r="F671" s="221" t="s">
        <v>1759</v>
      </c>
      <c r="G671" s="219"/>
      <c r="H671" s="222">
        <v>6.9</v>
      </c>
      <c r="I671" s="223"/>
      <c r="J671" s="219"/>
      <c r="K671" s="219"/>
      <c r="L671" s="224"/>
      <c r="M671" s="225"/>
      <c r="N671" s="226"/>
      <c r="O671" s="226"/>
      <c r="P671" s="226"/>
      <c r="Q671" s="226"/>
      <c r="R671" s="226"/>
      <c r="S671" s="226"/>
      <c r="T671" s="227"/>
      <c r="AT671" s="228" t="s">
        <v>210</v>
      </c>
      <c r="AU671" s="228" t="s">
        <v>83</v>
      </c>
      <c r="AV671" s="13" t="s">
        <v>83</v>
      </c>
      <c r="AW671" s="13" t="s">
        <v>38</v>
      </c>
      <c r="AX671" s="13" t="s">
        <v>75</v>
      </c>
      <c r="AY671" s="228" t="s">
        <v>195</v>
      </c>
    </row>
    <row r="672" spans="2:65" s="13" customFormat="1">
      <c r="B672" s="218"/>
      <c r="C672" s="219"/>
      <c r="D672" s="205" t="s">
        <v>210</v>
      </c>
      <c r="E672" s="220" t="s">
        <v>22</v>
      </c>
      <c r="F672" s="221" t="s">
        <v>1760</v>
      </c>
      <c r="G672" s="219"/>
      <c r="H672" s="222">
        <v>5.2</v>
      </c>
      <c r="I672" s="223"/>
      <c r="J672" s="219"/>
      <c r="K672" s="219"/>
      <c r="L672" s="224"/>
      <c r="M672" s="225"/>
      <c r="N672" s="226"/>
      <c r="O672" s="226"/>
      <c r="P672" s="226"/>
      <c r="Q672" s="226"/>
      <c r="R672" s="226"/>
      <c r="S672" s="226"/>
      <c r="T672" s="227"/>
      <c r="AT672" s="228" t="s">
        <v>210</v>
      </c>
      <c r="AU672" s="228" t="s">
        <v>83</v>
      </c>
      <c r="AV672" s="13" t="s">
        <v>83</v>
      </c>
      <c r="AW672" s="13" t="s">
        <v>38</v>
      </c>
      <c r="AX672" s="13" t="s">
        <v>75</v>
      </c>
      <c r="AY672" s="228" t="s">
        <v>195</v>
      </c>
    </row>
    <row r="673" spans="2:65" s="13" customFormat="1">
      <c r="B673" s="218"/>
      <c r="C673" s="219"/>
      <c r="D673" s="205" t="s">
        <v>210</v>
      </c>
      <c r="E673" s="220" t="s">
        <v>22</v>
      </c>
      <c r="F673" s="221" t="s">
        <v>1761</v>
      </c>
      <c r="G673" s="219"/>
      <c r="H673" s="222">
        <v>18</v>
      </c>
      <c r="I673" s="223"/>
      <c r="J673" s="219"/>
      <c r="K673" s="219"/>
      <c r="L673" s="224"/>
      <c r="M673" s="225"/>
      <c r="N673" s="226"/>
      <c r="O673" s="226"/>
      <c r="P673" s="226"/>
      <c r="Q673" s="226"/>
      <c r="R673" s="226"/>
      <c r="S673" s="226"/>
      <c r="T673" s="227"/>
      <c r="AT673" s="228" t="s">
        <v>210</v>
      </c>
      <c r="AU673" s="228" t="s">
        <v>83</v>
      </c>
      <c r="AV673" s="13" t="s">
        <v>83</v>
      </c>
      <c r="AW673" s="13" t="s">
        <v>38</v>
      </c>
      <c r="AX673" s="13" t="s">
        <v>75</v>
      </c>
      <c r="AY673" s="228" t="s">
        <v>195</v>
      </c>
    </row>
    <row r="674" spans="2:65" s="13" customFormat="1">
      <c r="B674" s="218"/>
      <c r="C674" s="219"/>
      <c r="D674" s="205" t="s">
        <v>210</v>
      </c>
      <c r="E674" s="220" t="s">
        <v>22</v>
      </c>
      <c r="F674" s="221" t="s">
        <v>1762</v>
      </c>
      <c r="G674" s="219"/>
      <c r="H674" s="222">
        <v>7.56</v>
      </c>
      <c r="I674" s="223"/>
      <c r="J674" s="219"/>
      <c r="K674" s="219"/>
      <c r="L674" s="224"/>
      <c r="M674" s="225"/>
      <c r="N674" s="226"/>
      <c r="O674" s="226"/>
      <c r="P674" s="226"/>
      <c r="Q674" s="226"/>
      <c r="R674" s="226"/>
      <c r="S674" s="226"/>
      <c r="T674" s="227"/>
      <c r="AT674" s="228" t="s">
        <v>210</v>
      </c>
      <c r="AU674" s="228" t="s">
        <v>83</v>
      </c>
      <c r="AV674" s="13" t="s">
        <v>83</v>
      </c>
      <c r="AW674" s="13" t="s">
        <v>38</v>
      </c>
      <c r="AX674" s="13" t="s">
        <v>75</v>
      </c>
      <c r="AY674" s="228" t="s">
        <v>195</v>
      </c>
    </row>
    <row r="675" spans="2:65" s="14" customFormat="1">
      <c r="B675" s="229"/>
      <c r="C675" s="230"/>
      <c r="D675" s="205" t="s">
        <v>210</v>
      </c>
      <c r="E675" s="231" t="s">
        <v>22</v>
      </c>
      <c r="F675" s="232" t="s">
        <v>215</v>
      </c>
      <c r="G675" s="230"/>
      <c r="H675" s="233">
        <v>63.06</v>
      </c>
      <c r="I675" s="234"/>
      <c r="J675" s="230"/>
      <c r="K675" s="230"/>
      <c r="L675" s="235"/>
      <c r="M675" s="236"/>
      <c r="N675" s="237"/>
      <c r="O675" s="237"/>
      <c r="P675" s="237"/>
      <c r="Q675" s="237"/>
      <c r="R675" s="237"/>
      <c r="S675" s="237"/>
      <c r="T675" s="238"/>
      <c r="AT675" s="239" t="s">
        <v>210</v>
      </c>
      <c r="AU675" s="239" t="s">
        <v>83</v>
      </c>
      <c r="AV675" s="14" t="s">
        <v>216</v>
      </c>
      <c r="AW675" s="14" t="s">
        <v>38</v>
      </c>
      <c r="AX675" s="14" t="s">
        <v>75</v>
      </c>
      <c r="AY675" s="239" t="s">
        <v>195</v>
      </c>
    </row>
    <row r="676" spans="2:65" s="15" customFormat="1">
      <c r="B676" s="240"/>
      <c r="C676" s="241"/>
      <c r="D676" s="251" t="s">
        <v>210</v>
      </c>
      <c r="E676" s="252" t="s">
        <v>22</v>
      </c>
      <c r="F676" s="253" t="s">
        <v>217</v>
      </c>
      <c r="G676" s="241"/>
      <c r="H676" s="254">
        <v>63.06</v>
      </c>
      <c r="I676" s="245"/>
      <c r="J676" s="241"/>
      <c r="K676" s="241"/>
      <c r="L676" s="246"/>
      <c r="M676" s="247"/>
      <c r="N676" s="248"/>
      <c r="O676" s="248"/>
      <c r="P676" s="248"/>
      <c r="Q676" s="248"/>
      <c r="R676" s="248"/>
      <c r="S676" s="248"/>
      <c r="T676" s="249"/>
      <c r="AT676" s="250" t="s">
        <v>210</v>
      </c>
      <c r="AU676" s="250" t="s">
        <v>83</v>
      </c>
      <c r="AV676" s="15" t="s">
        <v>202</v>
      </c>
      <c r="AW676" s="15" t="s">
        <v>38</v>
      </c>
      <c r="AX676" s="15" t="s">
        <v>23</v>
      </c>
      <c r="AY676" s="250" t="s">
        <v>195</v>
      </c>
    </row>
    <row r="677" spans="2:65" s="1" customFormat="1" ht="20.399999999999999" customHeight="1">
      <c r="B677" s="36"/>
      <c r="C677" s="260" t="s">
        <v>764</v>
      </c>
      <c r="D677" s="260" t="s">
        <v>267</v>
      </c>
      <c r="E677" s="261" t="s">
        <v>1763</v>
      </c>
      <c r="F677" s="262" t="s">
        <v>1764</v>
      </c>
      <c r="G677" s="263" t="s">
        <v>206</v>
      </c>
      <c r="H677" s="264">
        <v>255.13</v>
      </c>
      <c r="I677" s="265"/>
      <c r="J677" s="266">
        <f>ROUND(I677*H677,2)</f>
        <v>0</v>
      </c>
      <c r="K677" s="262" t="s">
        <v>22</v>
      </c>
      <c r="L677" s="267"/>
      <c r="M677" s="268" t="s">
        <v>22</v>
      </c>
      <c r="N677" s="269" t="s">
        <v>46</v>
      </c>
      <c r="O677" s="37"/>
      <c r="P677" s="202">
        <f>O677*H677</f>
        <v>0</v>
      </c>
      <c r="Q677" s="202">
        <v>6.8199999999999997E-3</v>
      </c>
      <c r="R677" s="202">
        <f>Q677*H677</f>
        <v>1.7399865999999999</v>
      </c>
      <c r="S677" s="202">
        <v>0</v>
      </c>
      <c r="T677" s="203">
        <f>S677*H677</f>
        <v>0</v>
      </c>
      <c r="AR677" s="19" t="s">
        <v>262</v>
      </c>
      <c r="AT677" s="19" t="s">
        <v>267</v>
      </c>
      <c r="AU677" s="19" t="s">
        <v>83</v>
      </c>
      <c r="AY677" s="19" t="s">
        <v>195</v>
      </c>
      <c r="BE677" s="204">
        <f>IF(N677="základní",J677,0)</f>
        <v>0</v>
      </c>
      <c r="BF677" s="204">
        <f>IF(N677="snížená",J677,0)</f>
        <v>0</v>
      </c>
      <c r="BG677" s="204">
        <f>IF(N677="zákl. přenesená",J677,0)</f>
        <v>0</v>
      </c>
      <c r="BH677" s="204">
        <f>IF(N677="sníž. přenesená",J677,0)</f>
        <v>0</v>
      </c>
      <c r="BI677" s="204">
        <f>IF(N677="nulová",J677,0)</f>
        <v>0</v>
      </c>
      <c r="BJ677" s="19" t="s">
        <v>23</v>
      </c>
      <c r="BK677" s="204">
        <f>ROUND(I677*H677,2)</f>
        <v>0</v>
      </c>
      <c r="BL677" s="19" t="s">
        <v>202</v>
      </c>
      <c r="BM677" s="19" t="s">
        <v>1765</v>
      </c>
    </row>
    <row r="678" spans="2:65" s="12" customFormat="1">
      <c r="B678" s="207"/>
      <c r="C678" s="208"/>
      <c r="D678" s="205" t="s">
        <v>210</v>
      </c>
      <c r="E678" s="209" t="s">
        <v>22</v>
      </c>
      <c r="F678" s="210" t="s">
        <v>1629</v>
      </c>
      <c r="G678" s="208"/>
      <c r="H678" s="211" t="s">
        <v>22</v>
      </c>
      <c r="I678" s="212"/>
      <c r="J678" s="208"/>
      <c r="K678" s="208"/>
      <c r="L678" s="213"/>
      <c r="M678" s="214"/>
      <c r="N678" s="215"/>
      <c r="O678" s="215"/>
      <c r="P678" s="215"/>
      <c r="Q678" s="215"/>
      <c r="R678" s="215"/>
      <c r="S678" s="215"/>
      <c r="T678" s="216"/>
      <c r="AT678" s="217" t="s">
        <v>210</v>
      </c>
      <c r="AU678" s="217" t="s">
        <v>83</v>
      </c>
      <c r="AV678" s="12" t="s">
        <v>23</v>
      </c>
      <c r="AW678" s="12" t="s">
        <v>38</v>
      </c>
      <c r="AX678" s="12" t="s">
        <v>75</v>
      </c>
      <c r="AY678" s="217" t="s">
        <v>195</v>
      </c>
    </row>
    <row r="679" spans="2:65" s="13" customFormat="1">
      <c r="B679" s="218"/>
      <c r="C679" s="219"/>
      <c r="D679" s="205" t="s">
        <v>210</v>
      </c>
      <c r="E679" s="220" t="s">
        <v>22</v>
      </c>
      <c r="F679" s="221" t="s">
        <v>1766</v>
      </c>
      <c r="G679" s="219"/>
      <c r="H679" s="222">
        <v>196</v>
      </c>
      <c r="I679" s="223"/>
      <c r="J679" s="219"/>
      <c r="K679" s="219"/>
      <c r="L679" s="224"/>
      <c r="M679" s="225"/>
      <c r="N679" s="226"/>
      <c r="O679" s="226"/>
      <c r="P679" s="226"/>
      <c r="Q679" s="226"/>
      <c r="R679" s="226"/>
      <c r="S679" s="226"/>
      <c r="T679" s="227"/>
      <c r="AT679" s="228" t="s">
        <v>210</v>
      </c>
      <c r="AU679" s="228" t="s">
        <v>83</v>
      </c>
      <c r="AV679" s="13" t="s">
        <v>83</v>
      </c>
      <c r="AW679" s="13" t="s">
        <v>38</v>
      </c>
      <c r="AX679" s="13" t="s">
        <v>75</v>
      </c>
      <c r="AY679" s="228" t="s">
        <v>195</v>
      </c>
    </row>
    <row r="680" spans="2:65" s="13" customFormat="1">
      <c r="B680" s="218"/>
      <c r="C680" s="219"/>
      <c r="D680" s="205" t="s">
        <v>210</v>
      </c>
      <c r="E680" s="220" t="s">
        <v>22</v>
      </c>
      <c r="F680" s="221" t="s">
        <v>1767</v>
      </c>
      <c r="G680" s="219"/>
      <c r="H680" s="222">
        <v>19.649999999999999</v>
      </c>
      <c r="I680" s="223"/>
      <c r="J680" s="219"/>
      <c r="K680" s="219"/>
      <c r="L680" s="224"/>
      <c r="M680" s="225"/>
      <c r="N680" s="226"/>
      <c r="O680" s="226"/>
      <c r="P680" s="226"/>
      <c r="Q680" s="226"/>
      <c r="R680" s="226"/>
      <c r="S680" s="226"/>
      <c r="T680" s="227"/>
      <c r="AT680" s="228" t="s">
        <v>210</v>
      </c>
      <c r="AU680" s="228" t="s">
        <v>83</v>
      </c>
      <c r="AV680" s="13" t="s">
        <v>83</v>
      </c>
      <c r="AW680" s="13" t="s">
        <v>38</v>
      </c>
      <c r="AX680" s="13" t="s">
        <v>75</v>
      </c>
      <c r="AY680" s="228" t="s">
        <v>195</v>
      </c>
    </row>
    <row r="681" spans="2:65" s="13" customFormat="1">
      <c r="B681" s="218"/>
      <c r="C681" s="219"/>
      <c r="D681" s="205" t="s">
        <v>210</v>
      </c>
      <c r="E681" s="220" t="s">
        <v>22</v>
      </c>
      <c r="F681" s="221" t="s">
        <v>1768</v>
      </c>
      <c r="G681" s="219"/>
      <c r="H681" s="222">
        <v>39.479999999999997</v>
      </c>
      <c r="I681" s="223"/>
      <c r="J681" s="219"/>
      <c r="K681" s="219"/>
      <c r="L681" s="224"/>
      <c r="M681" s="225"/>
      <c r="N681" s="226"/>
      <c r="O681" s="226"/>
      <c r="P681" s="226"/>
      <c r="Q681" s="226"/>
      <c r="R681" s="226"/>
      <c r="S681" s="226"/>
      <c r="T681" s="227"/>
      <c r="AT681" s="228" t="s">
        <v>210</v>
      </c>
      <c r="AU681" s="228" t="s">
        <v>83</v>
      </c>
      <c r="AV681" s="13" t="s">
        <v>83</v>
      </c>
      <c r="AW681" s="13" t="s">
        <v>38</v>
      </c>
      <c r="AX681" s="13" t="s">
        <v>75</v>
      </c>
      <c r="AY681" s="228" t="s">
        <v>195</v>
      </c>
    </row>
    <row r="682" spans="2:65" s="14" customFormat="1">
      <c r="B682" s="229"/>
      <c r="C682" s="230"/>
      <c r="D682" s="205" t="s">
        <v>210</v>
      </c>
      <c r="E682" s="231" t="s">
        <v>22</v>
      </c>
      <c r="F682" s="232" t="s">
        <v>215</v>
      </c>
      <c r="G682" s="230"/>
      <c r="H682" s="233">
        <v>255.13</v>
      </c>
      <c r="I682" s="234"/>
      <c r="J682" s="230"/>
      <c r="K682" s="230"/>
      <c r="L682" s="235"/>
      <c r="M682" s="236"/>
      <c r="N682" s="237"/>
      <c r="O682" s="237"/>
      <c r="P682" s="237"/>
      <c r="Q682" s="237"/>
      <c r="R682" s="237"/>
      <c r="S682" s="237"/>
      <c r="T682" s="238"/>
      <c r="AT682" s="239" t="s">
        <v>210</v>
      </c>
      <c r="AU682" s="239" t="s">
        <v>83</v>
      </c>
      <c r="AV682" s="14" t="s">
        <v>216</v>
      </c>
      <c r="AW682" s="14" t="s">
        <v>38</v>
      </c>
      <c r="AX682" s="14" t="s">
        <v>75</v>
      </c>
      <c r="AY682" s="239" t="s">
        <v>195</v>
      </c>
    </row>
    <row r="683" spans="2:65" s="15" customFormat="1">
      <c r="B683" s="240"/>
      <c r="C683" s="241"/>
      <c r="D683" s="251" t="s">
        <v>210</v>
      </c>
      <c r="E683" s="252" t="s">
        <v>22</v>
      </c>
      <c r="F683" s="253" t="s">
        <v>217</v>
      </c>
      <c r="G683" s="241"/>
      <c r="H683" s="254">
        <v>255.13</v>
      </c>
      <c r="I683" s="245"/>
      <c r="J683" s="241"/>
      <c r="K683" s="241"/>
      <c r="L683" s="246"/>
      <c r="M683" s="247"/>
      <c r="N683" s="248"/>
      <c r="O683" s="248"/>
      <c r="P683" s="248"/>
      <c r="Q683" s="248"/>
      <c r="R683" s="248"/>
      <c r="S683" s="248"/>
      <c r="T683" s="249"/>
      <c r="AT683" s="250" t="s">
        <v>210</v>
      </c>
      <c r="AU683" s="250" t="s">
        <v>83</v>
      </c>
      <c r="AV683" s="15" t="s">
        <v>202</v>
      </c>
      <c r="AW683" s="15" t="s">
        <v>38</v>
      </c>
      <c r="AX683" s="15" t="s">
        <v>23</v>
      </c>
      <c r="AY683" s="250" t="s">
        <v>195</v>
      </c>
    </row>
    <row r="684" spans="2:65" s="1" customFormat="1" ht="20.399999999999999" customHeight="1">
      <c r="B684" s="36"/>
      <c r="C684" s="260" t="s">
        <v>771</v>
      </c>
      <c r="D684" s="260" t="s">
        <v>267</v>
      </c>
      <c r="E684" s="261" t="s">
        <v>1769</v>
      </c>
      <c r="F684" s="262" t="s">
        <v>1770</v>
      </c>
      <c r="G684" s="263" t="s">
        <v>206</v>
      </c>
      <c r="H684" s="264">
        <v>210.2</v>
      </c>
      <c r="I684" s="265"/>
      <c r="J684" s="266">
        <f>ROUND(I684*H684,2)</f>
        <v>0</v>
      </c>
      <c r="K684" s="262" t="s">
        <v>22</v>
      </c>
      <c r="L684" s="267"/>
      <c r="M684" s="268" t="s">
        <v>22</v>
      </c>
      <c r="N684" s="269" t="s">
        <v>46</v>
      </c>
      <c r="O684" s="37"/>
      <c r="P684" s="202">
        <f>O684*H684</f>
        <v>0</v>
      </c>
      <c r="Q684" s="202">
        <v>6.5100000000000002E-3</v>
      </c>
      <c r="R684" s="202">
        <f>Q684*H684</f>
        <v>1.3684019999999999</v>
      </c>
      <c r="S684" s="202">
        <v>0</v>
      </c>
      <c r="T684" s="203">
        <f>S684*H684</f>
        <v>0</v>
      </c>
      <c r="AR684" s="19" t="s">
        <v>262</v>
      </c>
      <c r="AT684" s="19" t="s">
        <v>267</v>
      </c>
      <c r="AU684" s="19" t="s">
        <v>83</v>
      </c>
      <c r="AY684" s="19" t="s">
        <v>195</v>
      </c>
      <c r="BE684" s="204">
        <f>IF(N684="základní",J684,0)</f>
        <v>0</v>
      </c>
      <c r="BF684" s="204">
        <f>IF(N684="snížená",J684,0)</f>
        <v>0</v>
      </c>
      <c r="BG684" s="204">
        <f>IF(N684="zákl. přenesená",J684,0)</f>
        <v>0</v>
      </c>
      <c r="BH684" s="204">
        <f>IF(N684="sníž. přenesená",J684,0)</f>
        <v>0</v>
      </c>
      <c r="BI684" s="204">
        <f>IF(N684="nulová",J684,0)</f>
        <v>0</v>
      </c>
      <c r="BJ684" s="19" t="s">
        <v>23</v>
      </c>
      <c r="BK684" s="204">
        <f>ROUND(I684*H684,2)</f>
        <v>0</v>
      </c>
      <c r="BL684" s="19" t="s">
        <v>202</v>
      </c>
      <c r="BM684" s="19" t="s">
        <v>1771</v>
      </c>
    </row>
    <row r="685" spans="2:65" s="12" customFormat="1">
      <c r="B685" s="207"/>
      <c r="C685" s="208"/>
      <c r="D685" s="205" t="s">
        <v>210</v>
      </c>
      <c r="E685" s="209" t="s">
        <v>22</v>
      </c>
      <c r="F685" s="210" t="s">
        <v>1641</v>
      </c>
      <c r="G685" s="208"/>
      <c r="H685" s="211" t="s">
        <v>22</v>
      </c>
      <c r="I685" s="212"/>
      <c r="J685" s="208"/>
      <c r="K685" s="208"/>
      <c r="L685" s="213"/>
      <c r="M685" s="214"/>
      <c r="N685" s="215"/>
      <c r="O685" s="215"/>
      <c r="P685" s="215"/>
      <c r="Q685" s="215"/>
      <c r="R685" s="215"/>
      <c r="S685" s="215"/>
      <c r="T685" s="216"/>
      <c r="AT685" s="217" t="s">
        <v>210</v>
      </c>
      <c r="AU685" s="217" t="s">
        <v>83</v>
      </c>
      <c r="AV685" s="12" t="s">
        <v>23</v>
      </c>
      <c r="AW685" s="12" t="s">
        <v>38</v>
      </c>
      <c r="AX685" s="12" t="s">
        <v>75</v>
      </c>
      <c r="AY685" s="217" t="s">
        <v>195</v>
      </c>
    </row>
    <row r="686" spans="2:65" s="13" customFormat="1">
      <c r="B686" s="218"/>
      <c r="C686" s="219"/>
      <c r="D686" s="205" t="s">
        <v>210</v>
      </c>
      <c r="E686" s="220" t="s">
        <v>22</v>
      </c>
      <c r="F686" s="221" t="s">
        <v>1772</v>
      </c>
      <c r="G686" s="219"/>
      <c r="H686" s="222">
        <v>89.2</v>
      </c>
      <c r="I686" s="223"/>
      <c r="J686" s="219"/>
      <c r="K686" s="219"/>
      <c r="L686" s="224"/>
      <c r="M686" s="225"/>
      <c r="N686" s="226"/>
      <c r="O686" s="226"/>
      <c r="P686" s="226"/>
      <c r="Q686" s="226"/>
      <c r="R686" s="226"/>
      <c r="S686" s="226"/>
      <c r="T686" s="227"/>
      <c r="AT686" s="228" t="s">
        <v>210</v>
      </c>
      <c r="AU686" s="228" t="s">
        <v>83</v>
      </c>
      <c r="AV686" s="13" t="s">
        <v>83</v>
      </c>
      <c r="AW686" s="13" t="s">
        <v>38</v>
      </c>
      <c r="AX686" s="13" t="s">
        <v>75</v>
      </c>
      <c r="AY686" s="228" t="s">
        <v>195</v>
      </c>
    </row>
    <row r="687" spans="2:65" s="13" customFormat="1">
      <c r="B687" s="218"/>
      <c r="C687" s="219"/>
      <c r="D687" s="205" t="s">
        <v>210</v>
      </c>
      <c r="E687" s="220" t="s">
        <v>22</v>
      </c>
      <c r="F687" s="221" t="s">
        <v>1773</v>
      </c>
      <c r="G687" s="219"/>
      <c r="H687" s="222">
        <v>121</v>
      </c>
      <c r="I687" s="223"/>
      <c r="J687" s="219"/>
      <c r="K687" s="219"/>
      <c r="L687" s="224"/>
      <c r="M687" s="225"/>
      <c r="N687" s="226"/>
      <c r="O687" s="226"/>
      <c r="P687" s="226"/>
      <c r="Q687" s="226"/>
      <c r="R687" s="226"/>
      <c r="S687" s="226"/>
      <c r="T687" s="227"/>
      <c r="AT687" s="228" t="s">
        <v>210</v>
      </c>
      <c r="AU687" s="228" t="s">
        <v>83</v>
      </c>
      <c r="AV687" s="13" t="s">
        <v>83</v>
      </c>
      <c r="AW687" s="13" t="s">
        <v>38</v>
      </c>
      <c r="AX687" s="13" t="s">
        <v>75</v>
      </c>
      <c r="AY687" s="228" t="s">
        <v>195</v>
      </c>
    </row>
    <row r="688" spans="2:65" s="14" customFormat="1">
      <c r="B688" s="229"/>
      <c r="C688" s="230"/>
      <c r="D688" s="205" t="s">
        <v>210</v>
      </c>
      <c r="E688" s="231" t="s">
        <v>22</v>
      </c>
      <c r="F688" s="232" t="s">
        <v>215</v>
      </c>
      <c r="G688" s="230"/>
      <c r="H688" s="233">
        <v>210.2</v>
      </c>
      <c r="I688" s="234"/>
      <c r="J688" s="230"/>
      <c r="K688" s="230"/>
      <c r="L688" s="235"/>
      <c r="M688" s="236"/>
      <c r="N688" s="237"/>
      <c r="O688" s="237"/>
      <c r="P688" s="237"/>
      <c r="Q688" s="237"/>
      <c r="R688" s="237"/>
      <c r="S688" s="237"/>
      <c r="T688" s="238"/>
      <c r="AT688" s="239" t="s">
        <v>210</v>
      </c>
      <c r="AU688" s="239" t="s">
        <v>83</v>
      </c>
      <c r="AV688" s="14" t="s">
        <v>216</v>
      </c>
      <c r="AW688" s="14" t="s">
        <v>38</v>
      </c>
      <c r="AX688" s="14" t="s">
        <v>75</v>
      </c>
      <c r="AY688" s="239" t="s">
        <v>195</v>
      </c>
    </row>
    <row r="689" spans="2:65" s="15" customFormat="1">
      <c r="B689" s="240"/>
      <c r="C689" s="241"/>
      <c r="D689" s="251" t="s">
        <v>210</v>
      </c>
      <c r="E689" s="252" t="s">
        <v>22</v>
      </c>
      <c r="F689" s="253" t="s">
        <v>217</v>
      </c>
      <c r="G689" s="241"/>
      <c r="H689" s="254">
        <v>210.2</v>
      </c>
      <c r="I689" s="245"/>
      <c r="J689" s="241"/>
      <c r="K689" s="241"/>
      <c r="L689" s="246"/>
      <c r="M689" s="247"/>
      <c r="N689" s="248"/>
      <c r="O689" s="248"/>
      <c r="P689" s="248"/>
      <c r="Q689" s="248"/>
      <c r="R689" s="248"/>
      <c r="S689" s="248"/>
      <c r="T689" s="249"/>
      <c r="AT689" s="250" t="s">
        <v>210</v>
      </c>
      <c r="AU689" s="250" t="s">
        <v>83</v>
      </c>
      <c r="AV689" s="15" t="s">
        <v>202</v>
      </c>
      <c r="AW689" s="15" t="s">
        <v>38</v>
      </c>
      <c r="AX689" s="15" t="s">
        <v>23</v>
      </c>
      <c r="AY689" s="250" t="s">
        <v>195</v>
      </c>
    </row>
    <row r="690" spans="2:65" s="1" customFormat="1" ht="20.399999999999999" customHeight="1">
      <c r="B690" s="36"/>
      <c r="C690" s="260" t="s">
        <v>776</v>
      </c>
      <c r="D690" s="260" t="s">
        <v>267</v>
      </c>
      <c r="E690" s="261" t="s">
        <v>1774</v>
      </c>
      <c r="F690" s="262" t="s">
        <v>1775</v>
      </c>
      <c r="G690" s="263" t="s">
        <v>206</v>
      </c>
      <c r="H690" s="264">
        <v>33</v>
      </c>
      <c r="I690" s="265"/>
      <c r="J690" s="266">
        <f>ROUND(I690*H690,2)</f>
        <v>0</v>
      </c>
      <c r="K690" s="262" t="s">
        <v>22</v>
      </c>
      <c r="L690" s="267"/>
      <c r="M690" s="268" t="s">
        <v>22</v>
      </c>
      <c r="N690" s="269" t="s">
        <v>46</v>
      </c>
      <c r="O690" s="37"/>
      <c r="P690" s="202">
        <f>O690*H690</f>
        <v>0</v>
      </c>
      <c r="Q690" s="202">
        <v>6.43E-3</v>
      </c>
      <c r="R690" s="202">
        <f>Q690*H690</f>
        <v>0.21218999999999999</v>
      </c>
      <c r="S690" s="202">
        <v>0</v>
      </c>
      <c r="T690" s="203">
        <f>S690*H690</f>
        <v>0</v>
      </c>
      <c r="AR690" s="19" t="s">
        <v>262</v>
      </c>
      <c r="AT690" s="19" t="s">
        <v>267</v>
      </c>
      <c r="AU690" s="19" t="s">
        <v>83</v>
      </c>
      <c r="AY690" s="19" t="s">
        <v>195</v>
      </c>
      <c r="BE690" s="204">
        <f>IF(N690="základní",J690,0)</f>
        <v>0</v>
      </c>
      <c r="BF690" s="204">
        <f>IF(N690="snížená",J690,0)</f>
        <v>0</v>
      </c>
      <c r="BG690" s="204">
        <f>IF(N690="zákl. přenesená",J690,0)</f>
        <v>0</v>
      </c>
      <c r="BH690" s="204">
        <f>IF(N690="sníž. přenesená",J690,0)</f>
        <v>0</v>
      </c>
      <c r="BI690" s="204">
        <f>IF(N690="nulová",J690,0)</f>
        <v>0</v>
      </c>
      <c r="BJ690" s="19" t="s">
        <v>23</v>
      </c>
      <c r="BK690" s="204">
        <f>ROUND(I690*H690,2)</f>
        <v>0</v>
      </c>
      <c r="BL690" s="19" t="s">
        <v>202</v>
      </c>
      <c r="BM690" s="19" t="s">
        <v>1776</v>
      </c>
    </row>
    <row r="691" spans="2:65" s="12" customFormat="1">
      <c r="B691" s="207"/>
      <c r="C691" s="208"/>
      <c r="D691" s="205" t="s">
        <v>210</v>
      </c>
      <c r="E691" s="209" t="s">
        <v>22</v>
      </c>
      <c r="F691" s="210" t="s">
        <v>1629</v>
      </c>
      <c r="G691" s="208"/>
      <c r="H691" s="211" t="s">
        <v>22</v>
      </c>
      <c r="I691" s="212"/>
      <c r="J691" s="208"/>
      <c r="K691" s="208"/>
      <c r="L691" s="213"/>
      <c r="M691" s="214"/>
      <c r="N691" s="215"/>
      <c r="O691" s="215"/>
      <c r="P691" s="215"/>
      <c r="Q691" s="215"/>
      <c r="R691" s="215"/>
      <c r="S691" s="215"/>
      <c r="T691" s="216"/>
      <c r="AT691" s="217" t="s">
        <v>210</v>
      </c>
      <c r="AU691" s="217" t="s">
        <v>83</v>
      </c>
      <c r="AV691" s="12" t="s">
        <v>23</v>
      </c>
      <c r="AW691" s="12" t="s">
        <v>38</v>
      </c>
      <c r="AX691" s="12" t="s">
        <v>75</v>
      </c>
      <c r="AY691" s="217" t="s">
        <v>195</v>
      </c>
    </row>
    <row r="692" spans="2:65" s="13" customFormat="1">
      <c r="B692" s="218"/>
      <c r="C692" s="219"/>
      <c r="D692" s="205" t="s">
        <v>210</v>
      </c>
      <c r="E692" s="220" t="s">
        <v>22</v>
      </c>
      <c r="F692" s="221" t="s">
        <v>1777</v>
      </c>
      <c r="G692" s="219"/>
      <c r="H692" s="222">
        <v>13.1</v>
      </c>
      <c r="I692" s="223"/>
      <c r="J692" s="219"/>
      <c r="K692" s="219"/>
      <c r="L692" s="224"/>
      <c r="M692" s="225"/>
      <c r="N692" s="226"/>
      <c r="O692" s="226"/>
      <c r="P692" s="226"/>
      <c r="Q692" s="226"/>
      <c r="R692" s="226"/>
      <c r="S692" s="226"/>
      <c r="T692" s="227"/>
      <c r="AT692" s="228" t="s">
        <v>210</v>
      </c>
      <c r="AU692" s="228" t="s">
        <v>83</v>
      </c>
      <c r="AV692" s="13" t="s">
        <v>83</v>
      </c>
      <c r="AW692" s="13" t="s">
        <v>38</v>
      </c>
      <c r="AX692" s="13" t="s">
        <v>75</v>
      </c>
      <c r="AY692" s="228" t="s">
        <v>195</v>
      </c>
    </row>
    <row r="693" spans="2:65" s="13" customFormat="1">
      <c r="B693" s="218"/>
      <c r="C693" s="219"/>
      <c r="D693" s="205" t="s">
        <v>210</v>
      </c>
      <c r="E693" s="220" t="s">
        <v>22</v>
      </c>
      <c r="F693" s="221" t="s">
        <v>1778</v>
      </c>
      <c r="G693" s="219"/>
      <c r="H693" s="222">
        <v>19.899999999999999</v>
      </c>
      <c r="I693" s="223"/>
      <c r="J693" s="219"/>
      <c r="K693" s="219"/>
      <c r="L693" s="224"/>
      <c r="M693" s="225"/>
      <c r="N693" s="226"/>
      <c r="O693" s="226"/>
      <c r="P693" s="226"/>
      <c r="Q693" s="226"/>
      <c r="R693" s="226"/>
      <c r="S693" s="226"/>
      <c r="T693" s="227"/>
      <c r="AT693" s="228" t="s">
        <v>210</v>
      </c>
      <c r="AU693" s="228" t="s">
        <v>83</v>
      </c>
      <c r="AV693" s="13" t="s">
        <v>83</v>
      </c>
      <c r="AW693" s="13" t="s">
        <v>38</v>
      </c>
      <c r="AX693" s="13" t="s">
        <v>75</v>
      </c>
      <c r="AY693" s="228" t="s">
        <v>195</v>
      </c>
    </row>
    <row r="694" spans="2:65" s="14" customFormat="1">
      <c r="B694" s="229"/>
      <c r="C694" s="230"/>
      <c r="D694" s="205" t="s">
        <v>210</v>
      </c>
      <c r="E694" s="231" t="s">
        <v>22</v>
      </c>
      <c r="F694" s="232" t="s">
        <v>215</v>
      </c>
      <c r="G694" s="230"/>
      <c r="H694" s="233">
        <v>33</v>
      </c>
      <c r="I694" s="234"/>
      <c r="J694" s="230"/>
      <c r="K694" s="230"/>
      <c r="L694" s="235"/>
      <c r="M694" s="236"/>
      <c r="N694" s="237"/>
      <c r="O694" s="237"/>
      <c r="P694" s="237"/>
      <c r="Q694" s="237"/>
      <c r="R694" s="237"/>
      <c r="S694" s="237"/>
      <c r="T694" s="238"/>
      <c r="AT694" s="239" t="s">
        <v>210</v>
      </c>
      <c r="AU694" s="239" t="s">
        <v>83</v>
      </c>
      <c r="AV694" s="14" t="s">
        <v>216</v>
      </c>
      <c r="AW694" s="14" t="s">
        <v>38</v>
      </c>
      <c r="AX694" s="14" t="s">
        <v>75</v>
      </c>
      <c r="AY694" s="239" t="s">
        <v>195</v>
      </c>
    </row>
    <row r="695" spans="2:65" s="15" customFormat="1">
      <c r="B695" s="240"/>
      <c r="C695" s="241"/>
      <c r="D695" s="251" t="s">
        <v>210</v>
      </c>
      <c r="E695" s="252" t="s">
        <v>22</v>
      </c>
      <c r="F695" s="253" t="s">
        <v>217</v>
      </c>
      <c r="G695" s="241"/>
      <c r="H695" s="254">
        <v>33</v>
      </c>
      <c r="I695" s="245"/>
      <c r="J695" s="241"/>
      <c r="K695" s="241"/>
      <c r="L695" s="246"/>
      <c r="M695" s="247"/>
      <c r="N695" s="248"/>
      <c r="O695" s="248"/>
      <c r="P695" s="248"/>
      <c r="Q695" s="248"/>
      <c r="R695" s="248"/>
      <c r="S695" s="248"/>
      <c r="T695" s="249"/>
      <c r="AT695" s="250" t="s">
        <v>210</v>
      </c>
      <c r="AU695" s="250" t="s">
        <v>83</v>
      </c>
      <c r="AV695" s="15" t="s">
        <v>202</v>
      </c>
      <c r="AW695" s="15" t="s">
        <v>38</v>
      </c>
      <c r="AX695" s="15" t="s">
        <v>23</v>
      </c>
      <c r="AY695" s="250" t="s">
        <v>195</v>
      </c>
    </row>
    <row r="696" spans="2:65" s="1" customFormat="1" ht="20.399999999999999" customHeight="1">
      <c r="B696" s="36"/>
      <c r="C696" s="260" t="s">
        <v>781</v>
      </c>
      <c r="D696" s="260" t="s">
        <v>267</v>
      </c>
      <c r="E696" s="261" t="s">
        <v>1779</v>
      </c>
      <c r="F696" s="262" t="s">
        <v>1780</v>
      </c>
      <c r="G696" s="263" t="s">
        <v>206</v>
      </c>
      <c r="H696" s="264">
        <v>31.3</v>
      </c>
      <c r="I696" s="265"/>
      <c r="J696" s="266">
        <f>ROUND(I696*H696,2)</f>
        <v>0</v>
      </c>
      <c r="K696" s="262" t="s">
        <v>22</v>
      </c>
      <c r="L696" s="267"/>
      <c r="M696" s="268" t="s">
        <v>22</v>
      </c>
      <c r="N696" s="269" t="s">
        <v>46</v>
      </c>
      <c r="O696" s="37"/>
      <c r="P696" s="202">
        <f>O696*H696</f>
        <v>0</v>
      </c>
      <c r="Q696" s="202">
        <v>7.7400000000000004E-3</v>
      </c>
      <c r="R696" s="202">
        <f>Q696*H696</f>
        <v>0.24226200000000001</v>
      </c>
      <c r="S696" s="202">
        <v>0</v>
      </c>
      <c r="T696" s="203">
        <f>S696*H696</f>
        <v>0</v>
      </c>
      <c r="AR696" s="19" t="s">
        <v>262</v>
      </c>
      <c r="AT696" s="19" t="s">
        <v>267</v>
      </c>
      <c r="AU696" s="19" t="s">
        <v>83</v>
      </c>
      <c r="AY696" s="19" t="s">
        <v>195</v>
      </c>
      <c r="BE696" s="204">
        <f>IF(N696="základní",J696,0)</f>
        <v>0</v>
      </c>
      <c r="BF696" s="204">
        <f>IF(N696="snížená",J696,0)</f>
        <v>0</v>
      </c>
      <c r="BG696" s="204">
        <f>IF(N696="zákl. přenesená",J696,0)</f>
        <v>0</v>
      </c>
      <c r="BH696" s="204">
        <f>IF(N696="sníž. přenesená",J696,0)</f>
        <v>0</v>
      </c>
      <c r="BI696" s="204">
        <f>IF(N696="nulová",J696,0)</f>
        <v>0</v>
      </c>
      <c r="BJ696" s="19" t="s">
        <v>23</v>
      </c>
      <c r="BK696" s="204">
        <f>ROUND(I696*H696,2)</f>
        <v>0</v>
      </c>
      <c r="BL696" s="19" t="s">
        <v>202</v>
      </c>
      <c r="BM696" s="19" t="s">
        <v>1781</v>
      </c>
    </row>
    <row r="697" spans="2:65" s="12" customFormat="1">
      <c r="B697" s="207"/>
      <c r="C697" s="208"/>
      <c r="D697" s="205" t="s">
        <v>210</v>
      </c>
      <c r="E697" s="209" t="s">
        <v>22</v>
      </c>
      <c r="F697" s="210" t="s">
        <v>1629</v>
      </c>
      <c r="G697" s="208"/>
      <c r="H697" s="211" t="s">
        <v>22</v>
      </c>
      <c r="I697" s="212"/>
      <c r="J697" s="208"/>
      <c r="K697" s="208"/>
      <c r="L697" s="213"/>
      <c r="M697" s="214"/>
      <c r="N697" s="215"/>
      <c r="O697" s="215"/>
      <c r="P697" s="215"/>
      <c r="Q697" s="215"/>
      <c r="R697" s="215"/>
      <c r="S697" s="215"/>
      <c r="T697" s="216"/>
      <c r="AT697" s="217" t="s">
        <v>210</v>
      </c>
      <c r="AU697" s="217" t="s">
        <v>83</v>
      </c>
      <c r="AV697" s="12" t="s">
        <v>23</v>
      </c>
      <c r="AW697" s="12" t="s">
        <v>38</v>
      </c>
      <c r="AX697" s="12" t="s">
        <v>75</v>
      </c>
      <c r="AY697" s="217" t="s">
        <v>195</v>
      </c>
    </row>
    <row r="698" spans="2:65" s="13" customFormat="1">
      <c r="B698" s="218"/>
      <c r="C698" s="219"/>
      <c r="D698" s="205" t="s">
        <v>210</v>
      </c>
      <c r="E698" s="220" t="s">
        <v>22</v>
      </c>
      <c r="F698" s="221" t="s">
        <v>1782</v>
      </c>
      <c r="G698" s="219"/>
      <c r="H698" s="222">
        <v>21.2</v>
      </c>
      <c r="I698" s="223"/>
      <c r="J698" s="219"/>
      <c r="K698" s="219"/>
      <c r="L698" s="224"/>
      <c r="M698" s="225"/>
      <c r="N698" s="226"/>
      <c r="O698" s="226"/>
      <c r="P698" s="226"/>
      <c r="Q698" s="226"/>
      <c r="R698" s="226"/>
      <c r="S698" s="226"/>
      <c r="T698" s="227"/>
      <c r="AT698" s="228" t="s">
        <v>210</v>
      </c>
      <c r="AU698" s="228" t="s">
        <v>83</v>
      </c>
      <c r="AV698" s="13" t="s">
        <v>83</v>
      </c>
      <c r="AW698" s="13" t="s">
        <v>38</v>
      </c>
      <c r="AX698" s="13" t="s">
        <v>75</v>
      </c>
      <c r="AY698" s="228" t="s">
        <v>195</v>
      </c>
    </row>
    <row r="699" spans="2:65" s="13" customFormat="1">
      <c r="B699" s="218"/>
      <c r="C699" s="219"/>
      <c r="D699" s="205" t="s">
        <v>210</v>
      </c>
      <c r="E699" s="220" t="s">
        <v>22</v>
      </c>
      <c r="F699" s="221" t="s">
        <v>1783</v>
      </c>
      <c r="G699" s="219"/>
      <c r="H699" s="222">
        <v>10.1</v>
      </c>
      <c r="I699" s="223"/>
      <c r="J699" s="219"/>
      <c r="K699" s="219"/>
      <c r="L699" s="224"/>
      <c r="M699" s="225"/>
      <c r="N699" s="226"/>
      <c r="O699" s="226"/>
      <c r="P699" s="226"/>
      <c r="Q699" s="226"/>
      <c r="R699" s="226"/>
      <c r="S699" s="226"/>
      <c r="T699" s="227"/>
      <c r="AT699" s="228" t="s">
        <v>210</v>
      </c>
      <c r="AU699" s="228" t="s">
        <v>83</v>
      </c>
      <c r="AV699" s="13" t="s">
        <v>83</v>
      </c>
      <c r="AW699" s="13" t="s">
        <v>38</v>
      </c>
      <c r="AX699" s="13" t="s">
        <v>75</v>
      </c>
      <c r="AY699" s="228" t="s">
        <v>195</v>
      </c>
    </row>
    <row r="700" spans="2:65" s="14" customFormat="1">
      <c r="B700" s="229"/>
      <c r="C700" s="230"/>
      <c r="D700" s="205" t="s">
        <v>210</v>
      </c>
      <c r="E700" s="231" t="s">
        <v>22</v>
      </c>
      <c r="F700" s="232" t="s">
        <v>215</v>
      </c>
      <c r="G700" s="230"/>
      <c r="H700" s="233">
        <v>31.3</v>
      </c>
      <c r="I700" s="234"/>
      <c r="J700" s="230"/>
      <c r="K700" s="230"/>
      <c r="L700" s="235"/>
      <c r="M700" s="236"/>
      <c r="N700" s="237"/>
      <c r="O700" s="237"/>
      <c r="P700" s="237"/>
      <c r="Q700" s="237"/>
      <c r="R700" s="237"/>
      <c r="S700" s="237"/>
      <c r="T700" s="238"/>
      <c r="AT700" s="239" t="s">
        <v>210</v>
      </c>
      <c r="AU700" s="239" t="s">
        <v>83</v>
      </c>
      <c r="AV700" s="14" t="s">
        <v>216</v>
      </c>
      <c r="AW700" s="14" t="s">
        <v>38</v>
      </c>
      <c r="AX700" s="14" t="s">
        <v>75</v>
      </c>
      <c r="AY700" s="239" t="s">
        <v>195</v>
      </c>
    </row>
    <row r="701" spans="2:65" s="15" customFormat="1">
      <c r="B701" s="240"/>
      <c r="C701" s="241"/>
      <c r="D701" s="251" t="s">
        <v>210</v>
      </c>
      <c r="E701" s="252" t="s">
        <v>22</v>
      </c>
      <c r="F701" s="253" t="s">
        <v>217</v>
      </c>
      <c r="G701" s="241"/>
      <c r="H701" s="254">
        <v>31.3</v>
      </c>
      <c r="I701" s="245"/>
      <c r="J701" s="241"/>
      <c r="K701" s="241"/>
      <c r="L701" s="246"/>
      <c r="M701" s="247"/>
      <c r="N701" s="248"/>
      <c r="O701" s="248"/>
      <c r="P701" s="248"/>
      <c r="Q701" s="248"/>
      <c r="R701" s="248"/>
      <c r="S701" s="248"/>
      <c r="T701" s="249"/>
      <c r="AT701" s="250" t="s">
        <v>210</v>
      </c>
      <c r="AU701" s="250" t="s">
        <v>83</v>
      </c>
      <c r="AV701" s="15" t="s">
        <v>202</v>
      </c>
      <c r="AW701" s="15" t="s">
        <v>38</v>
      </c>
      <c r="AX701" s="15" t="s">
        <v>23</v>
      </c>
      <c r="AY701" s="250" t="s">
        <v>195</v>
      </c>
    </row>
    <row r="702" spans="2:65" s="1" customFormat="1" ht="28.8" customHeight="1">
      <c r="B702" s="36"/>
      <c r="C702" s="260" t="s">
        <v>786</v>
      </c>
      <c r="D702" s="260" t="s">
        <v>267</v>
      </c>
      <c r="E702" s="261" t="s">
        <v>1784</v>
      </c>
      <c r="F702" s="262" t="s">
        <v>1785</v>
      </c>
      <c r="G702" s="263" t="s">
        <v>206</v>
      </c>
      <c r="H702" s="264">
        <v>53.22</v>
      </c>
      <c r="I702" s="265"/>
      <c r="J702" s="266">
        <f>ROUND(I702*H702,2)</f>
        <v>0</v>
      </c>
      <c r="K702" s="262" t="s">
        <v>223</v>
      </c>
      <c r="L702" s="267"/>
      <c r="M702" s="268" t="s">
        <v>22</v>
      </c>
      <c r="N702" s="269" t="s">
        <v>46</v>
      </c>
      <c r="O702" s="37"/>
      <c r="P702" s="202">
        <f>O702*H702</f>
        <v>0</v>
      </c>
      <c r="Q702" s="202">
        <v>1.5980000000000001E-2</v>
      </c>
      <c r="R702" s="202">
        <f>Q702*H702</f>
        <v>0.85045560000000009</v>
      </c>
      <c r="S702" s="202">
        <v>0</v>
      </c>
      <c r="T702" s="203">
        <f>S702*H702</f>
        <v>0</v>
      </c>
      <c r="AR702" s="19" t="s">
        <v>262</v>
      </c>
      <c r="AT702" s="19" t="s">
        <v>267</v>
      </c>
      <c r="AU702" s="19" t="s">
        <v>83</v>
      </c>
      <c r="AY702" s="19" t="s">
        <v>195</v>
      </c>
      <c r="BE702" s="204">
        <f>IF(N702="základní",J702,0)</f>
        <v>0</v>
      </c>
      <c r="BF702" s="204">
        <f>IF(N702="snížená",J702,0)</f>
        <v>0</v>
      </c>
      <c r="BG702" s="204">
        <f>IF(N702="zákl. přenesená",J702,0)</f>
        <v>0</v>
      </c>
      <c r="BH702" s="204">
        <f>IF(N702="sníž. přenesená",J702,0)</f>
        <v>0</v>
      </c>
      <c r="BI702" s="204">
        <f>IF(N702="nulová",J702,0)</f>
        <v>0</v>
      </c>
      <c r="BJ702" s="19" t="s">
        <v>23</v>
      </c>
      <c r="BK702" s="204">
        <f>ROUND(I702*H702,2)</f>
        <v>0</v>
      </c>
      <c r="BL702" s="19" t="s">
        <v>202</v>
      </c>
      <c r="BM702" s="19" t="s">
        <v>1786</v>
      </c>
    </row>
    <row r="703" spans="2:65" s="1" customFormat="1" ht="24">
      <c r="B703" s="36"/>
      <c r="C703" s="58"/>
      <c r="D703" s="205" t="s">
        <v>208</v>
      </c>
      <c r="E703" s="58"/>
      <c r="F703" s="206" t="s">
        <v>1650</v>
      </c>
      <c r="G703" s="58"/>
      <c r="H703" s="58"/>
      <c r="I703" s="163"/>
      <c r="J703" s="58"/>
      <c r="K703" s="58"/>
      <c r="L703" s="56"/>
      <c r="M703" s="73"/>
      <c r="N703" s="37"/>
      <c r="O703" s="37"/>
      <c r="P703" s="37"/>
      <c r="Q703" s="37"/>
      <c r="R703" s="37"/>
      <c r="S703" s="37"/>
      <c r="T703" s="74"/>
      <c r="AT703" s="19" t="s">
        <v>208</v>
      </c>
      <c r="AU703" s="19" t="s">
        <v>83</v>
      </c>
    </row>
    <row r="704" spans="2:65" s="12" customFormat="1">
      <c r="B704" s="207"/>
      <c r="C704" s="208"/>
      <c r="D704" s="205" t="s">
        <v>210</v>
      </c>
      <c r="E704" s="209" t="s">
        <v>22</v>
      </c>
      <c r="F704" s="210" t="s">
        <v>1629</v>
      </c>
      <c r="G704" s="208"/>
      <c r="H704" s="211" t="s">
        <v>22</v>
      </c>
      <c r="I704" s="212"/>
      <c r="J704" s="208"/>
      <c r="K704" s="208"/>
      <c r="L704" s="213"/>
      <c r="M704" s="214"/>
      <c r="N704" s="215"/>
      <c r="O704" s="215"/>
      <c r="P704" s="215"/>
      <c r="Q704" s="215"/>
      <c r="R704" s="215"/>
      <c r="S704" s="215"/>
      <c r="T704" s="216"/>
      <c r="AT704" s="217" t="s">
        <v>210</v>
      </c>
      <c r="AU704" s="217" t="s">
        <v>83</v>
      </c>
      <c r="AV704" s="12" t="s">
        <v>23</v>
      </c>
      <c r="AW704" s="12" t="s">
        <v>38</v>
      </c>
      <c r="AX704" s="12" t="s">
        <v>75</v>
      </c>
      <c r="AY704" s="217" t="s">
        <v>195</v>
      </c>
    </row>
    <row r="705" spans="2:65" s="13" customFormat="1">
      <c r="B705" s="218"/>
      <c r="C705" s="219"/>
      <c r="D705" s="205" t="s">
        <v>210</v>
      </c>
      <c r="E705" s="220" t="s">
        <v>22</v>
      </c>
      <c r="F705" s="221" t="s">
        <v>1787</v>
      </c>
      <c r="G705" s="219"/>
      <c r="H705" s="222">
        <v>13.1</v>
      </c>
      <c r="I705" s="223"/>
      <c r="J705" s="219"/>
      <c r="K705" s="219"/>
      <c r="L705" s="224"/>
      <c r="M705" s="225"/>
      <c r="N705" s="226"/>
      <c r="O705" s="226"/>
      <c r="P705" s="226"/>
      <c r="Q705" s="226"/>
      <c r="R705" s="226"/>
      <c r="S705" s="226"/>
      <c r="T705" s="227"/>
      <c r="AT705" s="228" t="s">
        <v>210</v>
      </c>
      <c r="AU705" s="228" t="s">
        <v>83</v>
      </c>
      <c r="AV705" s="13" t="s">
        <v>83</v>
      </c>
      <c r="AW705" s="13" t="s">
        <v>38</v>
      </c>
      <c r="AX705" s="13" t="s">
        <v>75</v>
      </c>
      <c r="AY705" s="228" t="s">
        <v>195</v>
      </c>
    </row>
    <row r="706" spans="2:65" s="13" customFormat="1">
      <c r="B706" s="218"/>
      <c r="C706" s="219"/>
      <c r="D706" s="205" t="s">
        <v>210</v>
      </c>
      <c r="E706" s="220" t="s">
        <v>22</v>
      </c>
      <c r="F706" s="221" t="s">
        <v>1788</v>
      </c>
      <c r="G706" s="219"/>
      <c r="H706" s="222">
        <v>40.119999999999997</v>
      </c>
      <c r="I706" s="223"/>
      <c r="J706" s="219"/>
      <c r="K706" s="219"/>
      <c r="L706" s="224"/>
      <c r="M706" s="225"/>
      <c r="N706" s="226"/>
      <c r="O706" s="226"/>
      <c r="P706" s="226"/>
      <c r="Q706" s="226"/>
      <c r="R706" s="226"/>
      <c r="S706" s="226"/>
      <c r="T706" s="227"/>
      <c r="AT706" s="228" t="s">
        <v>210</v>
      </c>
      <c r="AU706" s="228" t="s">
        <v>83</v>
      </c>
      <c r="AV706" s="13" t="s">
        <v>83</v>
      </c>
      <c r="AW706" s="13" t="s">
        <v>38</v>
      </c>
      <c r="AX706" s="13" t="s">
        <v>75</v>
      </c>
      <c r="AY706" s="228" t="s">
        <v>195</v>
      </c>
    </row>
    <row r="707" spans="2:65" s="14" customFormat="1">
      <c r="B707" s="229"/>
      <c r="C707" s="230"/>
      <c r="D707" s="205" t="s">
        <v>210</v>
      </c>
      <c r="E707" s="231" t="s">
        <v>22</v>
      </c>
      <c r="F707" s="232" t="s">
        <v>215</v>
      </c>
      <c r="G707" s="230"/>
      <c r="H707" s="233">
        <v>53.22</v>
      </c>
      <c r="I707" s="234"/>
      <c r="J707" s="230"/>
      <c r="K707" s="230"/>
      <c r="L707" s="235"/>
      <c r="M707" s="236"/>
      <c r="N707" s="237"/>
      <c r="O707" s="237"/>
      <c r="P707" s="237"/>
      <c r="Q707" s="237"/>
      <c r="R707" s="237"/>
      <c r="S707" s="237"/>
      <c r="T707" s="238"/>
      <c r="AT707" s="239" t="s">
        <v>210</v>
      </c>
      <c r="AU707" s="239" t="s">
        <v>83</v>
      </c>
      <c r="AV707" s="14" t="s">
        <v>216</v>
      </c>
      <c r="AW707" s="14" t="s">
        <v>38</v>
      </c>
      <c r="AX707" s="14" t="s">
        <v>75</v>
      </c>
      <c r="AY707" s="239" t="s">
        <v>195</v>
      </c>
    </row>
    <row r="708" spans="2:65" s="15" customFormat="1">
      <c r="B708" s="240"/>
      <c r="C708" s="241"/>
      <c r="D708" s="251" t="s">
        <v>210</v>
      </c>
      <c r="E708" s="252" t="s">
        <v>22</v>
      </c>
      <c r="F708" s="253" t="s">
        <v>217</v>
      </c>
      <c r="G708" s="241"/>
      <c r="H708" s="254">
        <v>53.22</v>
      </c>
      <c r="I708" s="245"/>
      <c r="J708" s="241"/>
      <c r="K708" s="241"/>
      <c r="L708" s="246"/>
      <c r="M708" s="247"/>
      <c r="N708" s="248"/>
      <c r="O708" s="248"/>
      <c r="P708" s="248"/>
      <c r="Q708" s="248"/>
      <c r="R708" s="248"/>
      <c r="S708" s="248"/>
      <c r="T708" s="249"/>
      <c r="AT708" s="250" t="s">
        <v>210</v>
      </c>
      <c r="AU708" s="250" t="s">
        <v>83</v>
      </c>
      <c r="AV708" s="15" t="s">
        <v>202</v>
      </c>
      <c r="AW708" s="15" t="s">
        <v>38</v>
      </c>
      <c r="AX708" s="15" t="s">
        <v>23</v>
      </c>
      <c r="AY708" s="250" t="s">
        <v>195</v>
      </c>
    </row>
    <row r="709" spans="2:65" s="1" customFormat="1" ht="20.399999999999999" customHeight="1">
      <c r="B709" s="36"/>
      <c r="C709" s="260" t="s">
        <v>793</v>
      </c>
      <c r="D709" s="260" t="s">
        <v>267</v>
      </c>
      <c r="E709" s="261" t="s">
        <v>1789</v>
      </c>
      <c r="F709" s="262" t="s">
        <v>1790</v>
      </c>
      <c r="G709" s="263" t="s">
        <v>206</v>
      </c>
      <c r="H709" s="264">
        <v>53.5</v>
      </c>
      <c r="I709" s="265"/>
      <c r="J709" s="266">
        <f>ROUND(I709*H709,2)</f>
        <v>0</v>
      </c>
      <c r="K709" s="262" t="s">
        <v>22</v>
      </c>
      <c r="L709" s="267"/>
      <c r="M709" s="268" t="s">
        <v>22</v>
      </c>
      <c r="N709" s="269" t="s">
        <v>46</v>
      </c>
      <c r="O709" s="37"/>
      <c r="P709" s="202">
        <f>O709*H709</f>
        <v>0</v>
      </c>
      <c r="Q709" s="202">
        <v>1.8550000000000001E-2</v>
      </c>
      <c r="R709" s="202">
        <f>Q709*H709</f>
        <v>0.992425</v>
      </c>
      <c r="S709" s="202">
        <v>0</v>
      </c>
      <c r="T709" s="203">
        <f>S709*H709</f>
        <v>0</v>
      </c>
      <c r="AR709" s="19" t="s">
        <v>262</v>
      </c>
      <c r="AT709" s="19" t="s">
        <v>267</v>
      </c>
      <c r="AU709" s="19" t="s">
        <v>83</v>
      </c>
      <c r="AY709" s="19" t="s">
        <v>195</v>
      </c>
      <c r="BE709" s="204">
        <f>IF(N709="základní",J709,0)</f>
        <v>0</v>
      </c>
      <c r="BF709" s="204">
        <f>IF(N709="snížená",J709,0)</f>
        <v>0</v>
      </c>
      <c r="BG709" s="204">
        <f>IF(N709="zákl. přenesená",J709,0)</f>
        <v>0</v>
      </c>
      <c r="BH709" s="204">
        <f>IF(N709="sníž. přenesená",J709,0)</f>
        <v>0</v>
      </c>
      <c r="BI709" s="204">
        <f>IF(N709="nulová",J709,0)</f>
        <v>0</v>
      </c>
      <c r="BJ709" s="19" t="s">
        <v>23</v>
      </c>
      <c r="BK709" s="204">
        <f>ROUND(I709*H709,2)</f>
        <v>0</v>
      </c>
      <c r="BL709" s="19" t="s">
        <v>202</v>
      </c>
      <c r="BM709" s="19" t="s">
        <v>1791</v>
      </c>
    </row>
    <row r="710" spans="2:65" s="12" customFormat="1">
      <c r="B710" s="207"/>
      <c r="C710" s="208"/>
      <c r="D710" s="205" t="s">
        <v>210</v>
      </c>
      <c r="E710" s="209" t="s">
        <v>22</v>
      </c>
      <c r="F710" s="210" t="s">
        <v>1629</v>
      </c>
      <c r="G710" s="208"/>
      <c r="H710" s="211" t="s">
        <v>22</v>
      </c>
      <c r="I710" s="212"/>
      <c r="J710" s="208"/>
      <c r="K710" s="208"/>
      <c r="L710" s="213"/>
      <c r="M710" s="214"/>
      <c r="N710" s="215"/>
      <c r="O710" s="215"/>
      <c r="P710" s="215"/>
      <c r="Q710" s="215"/>
      <c r="R710" s="215"/>
      <c r="S710" s="215"/>
      <c r="T710" s="216"/>
      <c r="AT710" s="217" t="s">
        <v>210</v>
      </c>
      <c r="AU710" s="217" t="s">
        <v>83</v>
      </c>
      <c r="AV710" s="12" t="s">
        <v>23</v>
      </c>
      <c r="AW710" s="12" t="s">
        <v>38</v>
      </c>
      <c r="AX710" s="12" t="s">
        <v>75</v>
      </c>
      <c r="AY710" s="217" t="s">
        <v>195</v>
      </c>
    </row>
    <row r="711" spans="2:65" s="13" customFormat="1">
      <c r="B711" s="218"/>
      <c r="C711" s="219"/>
      <c r="D711" s="205" t="s">
        <v>210</v>
      </c>
      <c r="E711" s="220" t="s">
        <v>22</v>
      </c>
      <c r="F711" s="221" t="s">
        <v>1792</v>
      </c>
      <c r="G711" s="219"/>
      <c r="H711" s="222">
        <v>40.4</v>
      </c>
      <c r="I711" s="223"/>
      <c r="J711" s="219"/>
      <c r="K711" s="219"/>
      <c r="L711" s="224"/>
      <c r="M711" s="225"/>
      <c r="N711" s="226"/>
      <c r="O711" s="226"/>
      <c r="P711" s="226"/>
      <c r="Q711" s="226"/>
      <c r="R711" s="226"/>
      <c r="S711" s="226"/>
      <c r="T711" s="227"/>
      <c r="AT711" s="228" t="s">
        <v>210</v>
      </c>
      <c r="AU711" s="228" t="s">
        <v>83</v>
      </c>
      <c r="AV711" s="13" t="s">
        <v>83</v>
      </c>
      <c r="AW711" s="13" t="s">
        <v>38</v>
      </c>
      <c r="AX711" s="13" t="s">
        <v>75</v>
      </c>
      <c r="AY711" s="228" t="s">
        <v>195</v>
      </c>
    </row>
    <row r="712" spans="2:65" s="13" customFormat="1">
      <c r="B712" s="218"/>
      <c r="C712" s="219"/>
      <c r="D712" s="205" t="s">
        <v>210</v>
      </c>
      <c r="E712" s="220" t="s">
        <v>22</v>
      </c>
      <c r="F712" s="221" t="s">
        <v>1793</v>
      </c>
      <c r="G712" s="219"/>
      <c r="H712" s="222">
        <v>13.1</v>
      </c>
      <c r="I712" s="223"/>
      <c r="J712" s="219"/>
      <c r="K712" s="219"/>
      <c r="L712" s="224"/>
      <c r="M712" s="225"/>
      <c r="N712" s="226"/>
      <c r="O712" s="226"/>
      <c r="P712" s="226"/>
      <c r="Q712" s="226"/>
      <c r="R712" s="226"/>
      <c r="S712" s="226"/>
      <c r="T712" s="227"/>
      <c r="AT712" s="228" t="s">
        <v>210</v>
      </c>
      <c r="AU712" s="228" t="s">
        <v>83</v>
      </c>
      <c r="AV712" s="13" t="s">
        <v>83</v>
      </c>
      <c r="AW712" s="13" t="s">
        <v>38</v>
      </c>
      <c r="AX712" s="13" t="s">
        <v>75</v>
      </c>
      <c r="AY712" s="228" t="s">
        <v>195</v>
      </c>
    </row>
    <row r="713" spans="2:65" s="14" customFormat="1">
      <c r="B713" s="229"/>
      <c r="C713" s="230"/>
      <c r="D713" s="205" t="s">
        <v>210</v>
      </c>
      <c r="E713" s="231" t="s">
        <v>22</v>
      </c>
      <c r="F713" s="232" t="s">
        <v>215</v>
      </c>
      <c r="G713" s="230"/>
      <c r="H713" s="233">
        <v>53.5</v>
      </c>
      <c r="I713" s="234"/>
      <c r="J713" s="230"/>
      <c r="K713" s="230"/>
      <c r="L713" s="235"/>
      <c r="M713" s="236"/>
      <c r="N713" s="237"/>
      <c r="O713" s="237"/>
      <c r="P713" s="237"/>
      <c r="Q713" s="237"/>
      <c r="R713" s="237"/>
      <c r="S713" s="237"/>
      <c r="T713" s="238"/>
      <c r="AT713" s="239" t="s">
        <v>210</v>
      </c>
      <c r="AU713" s="239" t="s">
        <v>83</v>
      </c>
      <c r="AV713" s="14" t="s">
        <v>216</v>
      </c>
      <c r="AW713" s="14" t="s">
        <v>38</v>
      </c>
      <c r="AX713" s="14" t="s">
        <v>75</v>
      </c>
      <c r="AY713" s="239" t="s">
        <v>195</v>
      </c>
    </row>
    <row r="714" spans="2:65" s="15" customFormat="1">
      <c r="B714" s="240"/>
      <c r="C714" s="241"/>
      <c r="D714" s="251" t="s">
        <v>210</v>
      </c>
      <c r="E714" s="252" t="s">
        <v>22</v>
      </c>
      <c r="F714" s="253" t="s">
        <v>217</v>
      </c>
      <c r="G714" s="241"/>
      <c r="H714" s="254">
        <v>53.5</v>
      </c>
      <c r="I714" s="245"/>
      <c r="J714" s="241"/>
      <c r="K714" s="241"/>
      <c r="L714" s="246"/>
      <c r="M714" s="247"/>
      <c r="N714" s="248"/>
      <c r="O714" s="248"/>
      <c r="P714" s="248"/>
      <c r="Q714" s="248"/>
      <c r="R714" s="248"/>
      <c r="S714" s="248"/>
      <c r="T714" s="249"/>
      <c r="AT714" s="250" t="s">
        <v>210</v>
      </c>
      <c r="AU714" s="250" t="s">
        <v>83</v>
      </c>
      <c r="AV714" s="15" t="s">
        <v>202</v>
      </c>
      <c r="AW714" s="15" t="s">
        <v>38</v>
      </c>
      <c r="AX714" s="15" t="s">
        <v>23</v>
      </c>
      <c r="AY714" s="250" t="s">
        <v>195</v>
      </c>
    </row>
    <row r="715" spans="2:65" s="1" customFormat="1" ht="20.399999999999999" customHeight="1">
      <c r="B715" s="36"/>
      <c r="C715" s="260" t="s">
        <v>798</v>
      </c>
      <c r="D715" s="260" t="s">
        <v>267</v>
      </c>
      <c r="E715" s="261" t="s">
        <v>1794</v>
      </c>
      <c r="F715" s="262" t="s">
        <v>1795</v>
      </c>
      <c r="G715" s="263" t="s">
        <v>242</v>
      </c>
      <c r="H715" s="264">
        <v>0.13100000000000001</v>
      </c>
      <c r="I715" s="265"/>
      <c r="J715" s="266">
        <f>ROUND(I715*H715,2)</f>
        <v>0</v>
      </c>
      <c r="K715" s="262" t="s">
        <v>22</v>
      </c>
      <c r="L715" s="267"/>
      <c r="M715" s="268" t="s">
        <v>22</v>
      </c>
      <c r="N715" s="269" t="s">
        <v>46</v>
      </c>
      <c r="O715" s="37"/>
      <c r="P715" s="202">
        <f>O715*H715</f>
        <v>0</v>
      </c>
      <c r="Q715" s="202">
        <v>1</v>
      </c>
      <c r="R715" s="202">
        <f>Q715*H715</f>
        <v>0.13100000000000001</v>
      </c>
      <c r="S715" s="202">
        <v>0</v>
      </c>
      <c r="T715" s="203">
        <f>S715*H715</f>
        <v>0</v>
      </c>
      <c r="AR715" s="19" t="s">
        <v>262</v>
      </c>
      <c r="AT715" s="19" t="s">
        <v>267</v>
      </c>
      <c r="AU715" s="19" t="s">
        <v>83</v>
      </c>
      <c r="AY715" s="19" t="s">
        <v>195</v>
      </c>
      <c r="BE715" s="204">
        <f>IF(N715="základní",J715,0)</f>
        <v>0</v>
      </c>
      <c r="BF715" s="204">
        <f>IF(N715="snížená",J715,0)</f>
        <v>0</v>
      </c>
      <c r="BG715" s="204">
        <f>IF(N715="zákl. přenesená",J715,0)</f>
        <v>0</v>
      </c>
      <c r="BH715" s="204">
        <f>IF(N715="sníž. přenesená",J715,0)</f>
        <v>0</v>
      </c>
      <c r="BI715" s="204">
        <f>IF(N715="nulová",J715,0)</f>
        <v>0</v>
      </c>
      <c r="BJ715" s="19" t="s">
        <v>23</v>
      </c>
      <c r="BK715" s="204">
        <f>ROUND(I715*H715,2)</f>
        <v>0</v>
      </c>
      <c r="BL715" s="19" t="s">
        <v>202</v>
      </c>
      <c r="BM715" s="19" t="s">
        <v>1796</v>
      </c>
    </row>
    <row r="716" spans="2:65" s="12" customFormat="1">
      <c r="B716" s="207"/>
      <c r="C716" s="208"/>
      <c r="D716" s="205" t="s">
        <v>210</v>
      </c>
      <c r="E716" s="209" t="s">
        <v>22</v>
      </c>
      <c r="F716" s="210" t="s">
        <v>1629</v>
      </c>
      <c r="G716" s="208"/>
      <c r="H716" s="211" t="s">
        <v>22</v>
      </c>
      <c r="I716" s="212"/>
      <c r="J716" s="208"/>
      <c r="K716" s="208"/>
      <c r="L716" s="213"/>
      <c r="M716" s="214"/>
      <c r="N716" s="215"/>
      <c r="O716" s="215"/>
      <c r="P716" s="215"/>
      <c r="Q716" s="215"/>
      <c r="R716" s="215"/>
      <c r="S716" s="215"/>
      <c r="T716" s="216"/>
      <c r="AT716" s="217" t="s">
        <v>210</v>
      </c>
      <c r="AU716" s="217" t="s">
        <v>83</v>
      </c>
      <c r="AV716" s="12" t="s">
        <v>23</v>
      </c>
      <c r="AW716" s="12" t="s">
        <v>38</v>
      </c>
      <c r="AX716" s="12" t="s">
        <v>75</v>
      </c>
      <c r="AY716" s="217" t="s">
        <v>195</v>
      </c>
    </row>
    <row r="717" spans="2:65" s="13" customFormat="1">
      <c r="B717" s="218"/>
      <c r="C717" s="219"/>
      <c r="D717" s="205" t="s">
        <v>210</v>
      </c>
      <c r="E717" s="220" t="s">
        <v>22</v>
      </c>
      <c r="F717" s="221" t="s">
        <v>1797</v>
      </c>
      <c r="G717" s="219"/>
      <c r="H717" s="222">
        <v>0.13100000000000001</v>
      </c>
      <c r="I717" s="223"/>
      <c r="J717" s="219"/>
      <c r="K717" s="219"/>
      <c r="L717" s="224"/>
      <c r="M717" s="225"/>
      <c r="N717" s="226"/>
      <c r="O717" s="226"/>
      <c r="P717" s="226"/>
      <c r="Q717" s="226"/>
      <c r="R717" s="226"/>
      <c r="S717" s="226"/>
      <c r="T717" s="227"/>
      <c r="AT717" s="228" t="s">
        <v>210</v>
      </c>
      <c r="AU717" s="228" t="s">
        <v>83</v>
      </c>
      <c r="AV717" s="13" t="s">
        <v>83</v>
      </c>
      <c r="AW717" s="13" t="s">
        <v>38</v>
      </c>
      <c r="AX717" s="13" t="s">
        <v>75</v>
      </c>
      <c r="AY717" s="228" t="s">
        <v>195</v>
      </c>
    </row>
    <row r="718" spans="2:65" s="14" customFormat="1">
      <c r="B718" s="229"/>
      <c r="C718" s="230"/>
      <c r="D718" s="205" t="s">
        <v>210</v>
      </c>
      <c r="E718" s="231" t="s">
        <v>22</v>
      </c>
      <c r="F718" s="232" t="s">
        <v>215</v>
      </c>
      <c r="G718" s="230"/>
      <c r="H718" s="233">
        <v>0.13100000000000001</v>
      </c>
      <c r="I718" s="234"/>
      <c r="J718" s="230"/>
      <c r="K718" s="230"/>
      <c r="L718" s="235"/>
      <c r="M718" s="236"/>
      <c r="N718" s="237"/>
      <c r="O718" s="237"/>
      <c r="P718" s="237"/>
      <c r="Q718" s="237"/>
      <c r="R718" s="237"/>
      <c r="S718" s="237"/>
      <c r="T718" s="238"/>
      <c r="AT718" s="239" t="s">
        <v>210</v>
      </c>
      <c r="AU718" s="239" t="s">
        <v>83</v>
      </c>
      <c r="AV718" s="14" t="s">
        <v>216</v>
      </c>
      <c r="AW718" s="14" t="s">
        <v>38</v>
      </c>
      <c r="AX718" s="14" t="s">
        <v>75</v>
      </c>
      <c r="AY718" s="239" t="s">
        <v>195</v>
      </c>
    </row>
    <row r="719" spans="2:65" s="15" customFormat="1">
      <c r="B719" s="240"/>
      <c r="C719" s="241"/>
      <c r="D719" s="251" t="s">
        <v>210</v>
      </c>
      <c r="E719" s="252" t="s">
        <v>22</v>
      </c>
      <c r="F719" s="253" t="s">
        <v>217</v>
      </c>
      <c r="G719" s="241"/>
      <c r="H719" s="254">
        <v>0.13100000000000001</v>
      </c>
      <c r="I719" s="245"/>
      <c r="J719" s="241"/>
      <c r="K719" s="241"/>
      <c r="L719" s="246"/>
      <c r="M719" s="247"/>
      <c r="N719" s="248"/>
      <c r="O719" s="248"/>
      <c r="P719" s="248"/>
      <c r="Q719" s="248"/>
      <c r="R719" s="248"/>
      <c r="S719" s="248"/>
      <c r="T719" s="249"/>
      <c r="AT719" s="250" t="s">
        <v>210</v>
      </c>
      <c r="AU719" s="250" t="s">
        <v>83</v>
      </c>
      <c r="AV719" s="15" t="s">
        <v>202</v>
      </c>
      <c r="AW719" s="15" t="s">
        <v>38</v>
      </c>
      <c r="AX719" s="15" t="s">
        <v>23</v>
      </c>
      <c r="AY719" s="250" t="s">
        <v>195</v>
      </c>
    </row>
    <row r="720" spans="2:65" s="1" customFormat="1" ht="28.8" customHeight="1">
      <c r="B720" s="36"/>
      <c r="C720" s="260" t="s">
        <v>802</v>
      </c>
      <c r="D720" s="260" t="s">
        <v>267</v>
      </c>
      <c r="E720" s="261" t="s">
        <v>1798</v>
      </c>
      <c r="F720" s="262" t="s">
        <v>1799</v>
      </c>
      <c r="G720" s="263" t="s">
        <v>242</v>
      </c>
      <c r="H720" s="264">
        <v>1.516</v>
      </c>
      <c r="I720" s="265"/>
      <c r="J720" s="266">
        <f>ROUND(I720*H720,2)</f>
        <v>0</v>
      </c>
      <c r="K720" s="262" t="s">
        <v>223</v>
      </c>
      <c r="L720" s="267"/>
      <c r="M720" s="268" t="s">
        <v>22</v>
      </c>
      <c r="N720" s="269" t="s">
        <v>46</v>
      </c>
      <c r="O720" s="37"/>
      <c r="P720" s="202">
        <f>O720*H720</f>
        <v>0</v>
      </c>
      <c r="Q720" s="202">
        <v>1</v>
      </c>
      <c r="R720" s="202">
        <f>Q720*H720</f>
        <v>1.516</v>
      </c>
      <c r="S720" s="202">
        <v>0</v>
      </c>
      <c r="T720" s="203">
        <f>S720*H720</f>
        <v>0</v>
      </c>
      <c r="AR720" s="19" t="s">
        <v>262</v>
      </c>
      <c r="AT720" s="19" t="s">
        <v>267</v>
      </c>
      <c r="AU720" s="19" t="s">
        <v>83</v>
      </c>
      <c r="AY720" s="19" t="s">
        <v>195</v>
      </c>
      <c r="BE720" s="204">
        <f>IF(N720="základní",J720,0)</f>
        <v>0</v>
      </c>
      <c r="BF720" s="204">
        <f>IF(N720="snížená",J720,0)</f>
        <v>0</v>
      </c>
      <c r="BG720" s="204">
        <f>IF(N720="zákl. přenesená",J720,0)</f>
        <v>0</v>
      </c>
      <c r="BH720" s="204">
        <f>IF(N720="sníž. přenesená",J720,0)</f>
        <v>0</v>
      </c>
      <c r="BI720" s="204">
        <f>IF(N720="nulová",J720,0)</f>
        <v>0</v>
      </c>
      <c r="BJ720" s="19" t="s">
        <v>23</v>
      </c>
      <c r="BK720" s="204">
        <f>ROUND(I720*H720,2)</f>
        <v>0</v>
      </c>
      <c r="BL720" s="19" t="s">
        <v>202</v>
      </c>
      <c r="BM720" s="19" t="s">
        <v>1800</v>
      </c>
    </row>
    <row r="721" spans="2:51" s="1" customFormat="1" ht="24">
      <c r="B721" s="36"/>
      <c r="C721" s="58"/>
      <c r="D721" s="205" t="s">
        <v>208</v>
      </c>
      <c r="E721" s="58"/>
      <c r="F721" s="206" t="s">
        <v>1650</v>
      </c>
      <c r="G721" s="58"/>
      <c r="H721" s="58"/>
      <c r="I721" s="163"/>
      <c r="J721" s="58"/>
      <c r="K721" s="58"/>
      <c r="L721" s="56"/>
      <c r="M721" s="73"/>
      <c r="N721" s="37"/>
      <c r="O721" s="37"/>
      <c r="P721" s="37"/>
      <c r="Q721" s="37"/>
      <c r="R721" s="37"/>
      <c r="S721" s="37"/>
      <c r="T721" s="74"/>
      <c r="AT721" s="19" t="s">
        <v>208</v>
      </c>
      <c r="AU721" s="19" t="s">
        <v>83</v>
      </c>
    </row>
    <row r="722" spans="2:51" s="12" customFormat="1">
      <c r="B722" s="207"/>
      <c r="C722" s="208"/>
      <c r="D722" s="205" t="s">
        <v>210</v>
      </c>
      <c r="E722" s="209" t="s">
        <v>22</v>
      </c>
      <c r="F722" s="210" t="s">
        <v>1629</v>
      </c>
      <c r="G722" s="208"/>
      <c r="H722" s="211" t="s">
        <v>22</v>
      </c>
      <c r="I722" s="212"/>
      <c r="J722" s="208"/>
      <c r="K722" s="208"/>
      <c r="L722" s="213"/>
      <c r="M722" s="214"/>
      <c r="N722" s="215"/>
      <c r="O722" s="215"/>
      <c r="P722" s="215"/>
      <c r="Q722" s="215"/>
      <c r="R722" s="215"/>
      <c r="S722" s="215"/>
      <c r="T722" s="216"/>
      <c r="AT722" s="217" t="s">
        <v>210</v>
      </c>
      <c r="AU722" s="217" t="s">
        <v>83</v>
      </c>
      <c r="AV722" s="12" t="s">
        <v>23</v>
      </c>
      <c r="AW722" s="12" t="s">
        <v>38</v>
      </c>
      <c r="AX722" s="12" t="s">
        <v>75</v>
      </c>
      <c r="AY722" s="217" t="s">
        <v>195</v>
      </c>
    </row>
    <row r="723" spans="2:51" s="13" customFormat="1">
      <c r="B723" s="218"/>
      <c r="C723" s="219"/>
      <c r="D723" s="205" t="s">
        <v>210</v>
      </c>
      <c r="E723" s="220" t="s">
        <v>22</v>
      </c>
      <c r="F723" s="221" t="s">
        <v>1801</v>
      </c>
      <c r="G723" s="219"/>
      <c r="H723" s="222">
        <v>0.33200000000000002</v>
      </c>
      <c r="I723" s="223"/>
      <c r="J723" s="219"/>
      <c r="K723" s="219"/>
      <c r="L723" s="224"/>
      <c r="M723" s="225"/>
      <c r="N723" s="226"/>
      <c r="O723" s="226"/>
      <c r="P723" s="226"/>
      <c r="Q723" s="226"/>
      <c r="R723" s="226"/>
      <c r="S723" s="226"/>
      <c r="T723" s="227"/>
      <c r="AT723" s="228" t="s">
        <v>210</v>
      </c>
      <c r="AU723" s="228" t="s">
        <v>83</v>
      </c>
      <c r="AV723" s="13" t="s">
        <v>83</v>
      </c>
      <c r="AW723" s="13" t="s">
        <v>38</v>
      </c>
      <c r="AX723" s="13" t="s">
        <v>75</v>
      </c>
      <c r="AY723" s="228" t="s">
        <v>195</v>
      </c>
    </row>
    <row r="724" spans="2:51" s="13" customFormat="1">
      <c r="B724" s="218"/>
      <c r="C724" s="219"/>
      <c r="D724" s="205" t="s">
        <v>210</v>
      </c>
      <c r="E724" s="220" t="s">
        <v>22</v>
      </c>
      <c r="F724" s="221" t="s">
        <v>1802</v>
      </c>
      <c r="G724" s="219"/>
      <c r="H724" s="222">
        <v>0.17299999999999999</v>
      </c>
      <c r="I724" s="223"/>
      <c r="J724" s="219"/>
      <c r="K724" s="219"/>
      <c r="L724" s="224"/>
      <c r="M724" s="225"/>
      <c r="N724" s="226"/>
      <c r="O724" s="226"/>
      <c r="P724" s="226"/>
      <c r="Q724" s="226"/>
      <c r="R724" s="226"/>
      <c r="S724" s="226"/>
      <c r="T724" s="227"/>
      <c r="AT724" s="228" t="s">
        <v>210</v>
      </c>
      <c r="AU724" s="228" t="s">
        <v>83</v>
      </c>
      <c r="AV724" s="13" t="s">
        <v>83</v>
      </c>
      <c r="AW724" s="13" t="s">
        <v>38</v>
      </c>
      <c r="AX724" s="13" t="s">
        <v>75</v>
      </c>
      <c r="AY724" s="228" t="s">
        <v>195</v>
      </c>
    </row>
    <row r="725" spans="2:51" s="13" customFormat="1">
      <c r="B725" s="218"/>
      <c r="C725" s="219"/>
      <c r="D725" s="205" t="s">
        <v>210</v>
      </c>
      <c r="E725" s="220" t="s">
        <v>22</v>
      </c>
      <c r="F725" s="221" t="s">
        <v>1803</v>
      </c>
      <c r="G725" s="219"/>
      <c r="H725" s="222">
        <v>0.23300000000000001</v>
      </c>
      <c r="I725" s="223"/>
      <c r="J725" s="219"/>
      <c r="K725" s="219"/>
      <c r="L725" s="224"/>
      <c r="M725" s="225"/>
      <c r="N725" s="226"/>
      <c r="O725" s="226"/>
      <c r="P725" s="226"/>
      <c r="Q725" s="226"/>
      <c r="R725" s="226"/>
      <c r="S725" s="226"/>
      <c r="T725" s="227"/>
      <c r="AT725" s="228" t="s">
        <v>210</v>
      </c>
      <c r="AU725" s="228" t="s">
        <v>83</v>
      </c>
      <c r="AV725" s="13" t="s">
        <v>83</v>
      </c>
      <c r="AW725" s="13" t="s">
        <v>38</v>
      </c>
      <c r="AX725" s="13" t="s">
        <v>75</v>
      </c>
      <c r="AY725" s="228" t="s">
        <v>195</v>
      </c>
    </row>
    <row r="726" spans="2:51" s="13" customFormat="1">
      <c r="B726" s="218"/>
      <c r="C726" s="219"/>
      <c r="D726" s="205" t="s">
        <v>210</v>
      </c>
      <c r="E726" s="220" t="s">
        <v>22</v>
      </c>
      <c r="F726" s="221" t="s">
        <v>1804</v>
      </c>
      <c r="G726" s="219"/>
      <c r="H726" s="222">
        <v>6.9000000000000006E-2</v>
      </c>
      <c r="I726" s="223"/>
      <c r="J726" s="219"/>
      <c r="K726" s="219"/>
      <c r="L726" s="224"/>
      <c r="M726" s="225"/>
      <c r="N726" s="226"/>
      <c r="O726" s="226"/>
      <c r="P726" s="226"/>
      <c r="Q726" s="226"/>
      <c r="R726" s="226"/>
      <c r="S726" s="226"/>
      <c r="T726" s="227"/>
      <c r="AT726" s="228" t="s">
        <v>210</v>
      </c>
      <c r="AU726" s="228" t="s">
        <v>83</v>
      </c>
      <c r="AV726" s="13" t="s">
        <v>83</v>
      </c>
      <c r="AW726" s="13" t="s">
        <v>38</v>
      </c>
      <c r="AX726" s="13" t="s">
        <v>75</v>
      </c>
      <c r="AY726" s="228" t="s">
        <v>195</v>
      </c>
    </row>
    <row r="727" spans="2:51" s="13" customFormat="1">
      <c r="B727" s="218"/>
      <c r="C727" s="219"/>
      <c r="D727" s="205" t="s">
        <v>210</v>
      </c>
      <c r="E727" s="220" t="s">
        <v>22</v>
      </c>
      <c r="F727" s="221" t="s">
        <v>1805</v>
      </c>
      <c r="G727" s="219"/>
      <c r="H727" s="222">
        <v>8.8999999999999996E-2</v>
      </c>
      <c r="I727" s="223"/>
      <c r="J727" s="219"/>
      <c r="K727" s="219"/>
      <c r="L727" s="224"/>
      <c r="M727" s="225"/>
      <c r="N727" s="226"/>
      <c r="O727" s="226"/>
      <c r="P727" s="226"/>
      <c r="Q727" s="226"/>
      <c r="R727" s="226"/>
      <c r="S727" s="226"/>
      <c r="T727" s="227"/>
      <c r="AT727" s="228" t="s">
        <v>210</v>
      </c>
      <c r="AU727" s="228" t="s">
        <v>83</v>
      </c>
      <c r="AV727" s="13" t="s">
        <v>83</v>
      </c>
      <c r="AW727" s="13" t="s">
        <v>38</v>
      </c>
      <c r="AX727" s="13" t="s">
        <v>75</v>
      </c>
      <c r="AY727" s="228" t="s">
        <v>195</v>
      </c>
    </row>
    <row r="728" spans="2:51" s="13" customFormat="1">
      <c r="B728" s="218"/>
      <c r="C728" s="219"/>
      <c r="D728" s="205" t="s">
        <v>210</v>
      </c>
      <c r="E728" s="220" t="s">
        <v>22</v>
      </c>
      <c r="F728" s="221" t="s">
        <v>1806</v>
      </c>
      <c r="G728" s="219"/>
      <c r="H728" s="222">
        <v>0.13500000000000001</v>
      </c>
      <c r="I728" s="223"/>
      <c r="J728" s="219"/>
      <c r="K728" s="219"/>
      <c r="L728" s="224"/>
      <c r="M728" s="225"/>
      <c r="N728" s="226"/>
      <c r="O728" s="226"/>
      <c r="P728" s="226"/>
      <c r="Q728" s="226"/>
      <c r="R728" s="226"/>
      <c r="S728" s="226"/>
      <c r="T728" s="227"/>
      <c r="AT728" s="228" t="s">
        <v>210</v>
      </c>
      <c r="AU728" s="228" t="s">
        <v>83</v>
      </c>
      <c r="AV728" s="13" t="s">
        <v>83</v>
      </c>
      <c r="AW728" s="13" t="s">
        <v>38</v>
      </c>
      <c r="AX728" s="13" t="s">
        <v>75</v>
      </c>
      <c r="AY728" s="228" t="s">
        <v>195</v>
      </c>
    </row>
    <row r="729" spans="2:51" s="13" customFormat="1">
      <c r="B729" s="218"/>
      <c r="C729" s="219"/>
      <c r="D729" s="205" t="s">
        <v>210</v>
      </c>
      <c r="E729" s="220" t="s">
        <v>22</v>
      </c>
      <c r="F729" s="221" t="s">
        <v>1807</v>
      </c>
      <c r="G729" s="219"/>
      <c r="H729" s="222">
        <v>0.11899999999999999</v>
      </c>
      <c r="I729" s="223"/>
      <c r="J729" s="219"/>
      <c r="K729" s="219"/>
      <c r="L729" s="224"/>
      <c r="M729" s="225"/>
      <c r="N729" s="226"/>
      <c r="O729" s="226"/>
      <c r="P729" s="226"/>
      <c r="Q729" s="226"/>
      <c r="R729" s="226"/>
      <c r="S729" s="226"/>
      <c r="T729" s="227"/>
      <c r="AT729" s="228" t="s">
        <v>210</v>
      </c>
      <c r="AU729" s="228" t="s">
        <v>83</v>
      </c>
      <c r="AV729" s="13" t="s">
        <v>83</v>
      </c>
      <c r="AW729" s="13" t="s">
        <v>38</v>
      </c>
      <c r="AX729" s="13" t="s">
        <v>75</v>
      </c>
      <c r="AY729" s="228" t="s">
        <v>195</v>
      </c>
    </row>
    <row r="730" spans="2:51" s="13" customFormat="1">
      <c r="B730" s="218"/>
      <c r="C730" s="219"/>
      <c r="D730" s="205" t="s">
        <v>210</v>
      </c>
      <c r="E730" s="220" t="s">
        <v>22</v>
      </c>
      <c r="F730" s="221" t="s">
        <v>1808</v>
      </c>
      <c r="G730" s="219"/>
      <c r="H730" s="222">
        <v>0.13200000000000001</v>
      </c>
      <c r="I730" s="223"/>
      <c r="J730" s="219"/>
      <c r="K730" s="219"/>
      <c r="L730" s="224"/>
      <c r="M730" s="225"/>
      <c r="N730" s="226"/>
      <c r="O730" s="226"/>
      <c r="P730" s="226"/>
      <c r="Q730" s="226"/>
      <c r="R730" s="226"/>
      <c r="S730" s="226"/>
      <c r="T730" s="227"/>
      <c r="AT730" s="228" t="s">
        <v>210</v>
      </c>
      <c r="AU730" s="228" t="s">
        <v>83</v>
      </c>
      <c r="AV730" s="13" t="s">
        <v>83</v>
      </c>
      <c r="AW730" s="13" t="s">
        <v>38</v>
      </c>
      <c r="AX730" s="13" t="s">
        <v>75</v>
      </c>
      <c r="AY730" s="228" t="s">
        <v>195</v>
      </c>
    </row>
    <row r="731" spans="2:51" s="13" customFormat="1">
      <c r="B731" s="218"/>
      <c r="C731" s="219"/>
      <c r="D731" s="205" t="s">
        <v>210</v>
      </c>
      <c r="E731" s="220" t="s">
        <v>22</v>
      </c>
      <c r="F731" s="221" t="s">
        <v>1809</v>
      </c>
      <c r="G731" s="219"/>
      <c r="H731" s="222">
        <v>0.13</v>
      </c>
      <c r="I731" s="223"/>
      <c r="J731" s="219"/>
      <c r="K731" s="219"/>
      <c r="L731" s="224"/>
      <c r="M731" s="225"/>
      <c r="N731" s="226"/>
      <c r="O731" s="226"/>
      <c r="P731" s="226"/>
      <c r="Q731" s="226"/>
      <c r="R731" s="226"/>
      <c r="S731" s="226"/>
      <c r="T731" s="227"/>
      <c r="AT731" s="228" t="s">
        <v>210</v>
      </c>
      <c r="AU731" s="228" t="s">
        <v>83</v>
      </c>
      <c r="AV731" s="13" t="s">
        <v>83</v>
      </c>
      <c r="AW731" s="13" t="s">
        <v>38</v>
      </c>
      <c r="AX731" s="13" t="s">
        <v>75</v>
      </c>
      <c r="AY731" s="228" t="s">
        <v>195</v>
      </c>
    </row>
    <row r="732" spans="2:51" s="13" customFormat="1">
      <c r="B732" s="218"/>
      <c r="C732" s="219"/>
      <c r="D732" s="205" t="s">
        <v>210</v>
      </c>
      <c r="E732" s="220" t="s">
        <v>22</v>
      </c>
      <c r="F732" s="221" t="s">
        <v>1810</v>
      </c>
      <c r="G732" s="219"/>
      <c r="H732" s="222">
        <v>0.01</v>
      </c>
      <c r="I732" s="223"/>
      <c r="J732" s="219"/>
      <c r="K732" s="219"/>
      <c r="L732" s="224"/>
      <c r="M732" s="225"/>
      <c r="N732" s="226"/>
      <c r="O732" s="226"/>
      <c r="P732" s="226"/>
      <c r="Q732" s="226"/>
      <c r="R732" s="226"/>
      <c r="S732" s="226"/>
      <c r="T732" s="227"/>
      <c r="AT732" s="228" t="s">
        <v>210</v>
      </c>
      <c r="AU732" s="228" t="s">
        <v>83</v>
      </c>
      <c r="AV732" s="13" t="s">
        <v>83</v>
      </c>
      <c r="AW732" s="13" t="s">
        <v>38</v>
      </c>
      <c r="AX732" s="13" t="s">
        <v>75</v>
      </c>
      <c r="AY732" s="228" t="s">
        <v>195</v>
      </c>
    </row>
    <row r="733" spans="2:51" s="13" customFormat="1">
      <c r="B733" s="218"/>
      <c r="C733" s="219"/>
      <c r="D733" s="205" t="s">
        <v>210</v>
      </c>
      <c r="E733" s="220" t="s">
        <v>22</v>
      </c>
      <c r="F733" s="221" t="s">
        <v>1811</v>
      </c>
      <c r="G733" s="219"/>
      <c r="H733" s="222">
        <v>8.0000000000000002E-3</v>
      </c>
      <c r="I733" s="223"/>
      <c r="J733" s="219"/>
      <c r="K733" s="219"/>
      <c r="L733" s="224"/>
      <c r="M733" s="225"/>
      <c r="N733" s="226"/>
      <c r="O733" s="226"/>
      <c r="P733" s="226"/>
      <c r="Q733" s="226"/>
      <c r="R733" s="226"/>
      <c r="S733" s="226"/>
      <c r="T733" s="227"/>
      <c r="AT733" s="228" t="s">
        <v>210</v>
      </c>
      <c r="AU733" s="228" t="s">
        <v>83</v>
      </c>
      <c r="AV733" s="13" t="s">
        <v>83</v>
      </c>
      <c r="AW733" s="13" t="s">
        <v>38</v>
      </c>
      <c r="AX733" s="13" t="s">
        <v>75</v>
      </c>
      <c r="AY733" s="228" t="s">
        <v>195</v>
      </c>
    </row>
    <row r="734" spans="2:51" s="13" customFormat="1">
      <c r="B734" s="218"/>
      <c r="C734" s="219"/>
      <c r="D734" s="205" t="s">
        <v>210</v>
      </c>
      <c r="E734" s="220" t="s">
        <v>22</v>
      </c>
      <c r="F734" s="221" t="s">
        <v>1812</v>
      </c>
      <c r="G734" s="219"/>
      <c r="H734" s="222">
        <v>1.2999999999999999E-2</v>
      </c>
      <c r="I734" s="223"/>
      <c r="J734" s="219"/>
      <c r="K734" s="219"/>
      <c r="L734" s="224"/>
      <c r="M734" s="225"/>
      <c r="N734" s="226"/>
      <c r="O734" s="226"/>
      <c r="P734" s="226"/>
      <c r="Q734" s="226"/>
      <c r="R734" s="226"/>
      <c r="S734" s="226"/>
      <c r="T734" s="227"/>
      <c r="AT734" s="228" t="s">
        <v>210</v>
      </c>
      <c r="AU734" s="228" t="s">
        <v>83</v>
      </c>
      <c r="AV734" s="13" t="s">
        <v>83</v>
      </c>
      <c r="AW734" s="13" t="s">
        <v>38</v>
      </c>
      <c r="AX734" s="13" t="s">
        <v>75</v>
      </c>
      <c r="AY734" s="228" t="s">
        <v>195</v>
      </c>
    </row>
    <row r="735" spans="2:51" s="13" customFormat="1">
      <c r="B735" s="218"/>
      <c r="C735" s="219"/>
      <c r="D735" s="205" t="s">
        <v>210</v>
      </c>
      <c r="E735" s="220" t="s">
        <v>22</v>
      </c>
      <c r="F735" s="221" t="s">
        <v>1813</v>
      </c>
      <c r="G735" s="219"/>
      <c r="H735" s="222">
        <v>2.3E-2</v>
      </c>
      <c r="I735" s="223"/>
      <c r="J735" s="219"/>
      <c r="K735" s="219"/>
      <c r="L735" s="224"/>
      <c r="M735" s="225"/>
      <c r="N735" s="226"/>
      <c r="O735" s="226"/>
      <c r="P735" s="226"/>
      <c r="Q735" s="226"/>
      <c r="R735" s="226"/>
      <c r="S735" s="226"/>
      <c r="T735" s="227"/>
      <c r="AT735" s="228" t="s">
        <v>210</v>
      </c>
      <c r="AU735" s="228" t="s">
        <v>83</v>
      </c>
      <c r="AV735" s="13" t="s">
        <v>83</v>
      </c>
      <c r="AW735" s="13" t="s">
        <v>38</v>
      </c>
      <c r="AX735" s="13" t="s">
        <v>75</v>
      </c>
      <c r="AY735" s="228" t="s">
        <v>195</v>
      </c>
    </row>
    <row r="736" spans="2:51" s="13" customFormat="1">
      <c r="B736" s="218"/>
      <c r="C736" s="219"/>
      <c r="D736" s="205" t="s">
        <v>210</v>
      </c>
      <c r="E736" s="220" t="s">
        <v>22</v>
      </c>
      <c r="F736" s="221" t="s">
        <v>1814</v>
      </c>
      <c r="G736" s="219"/>
      <c r="H736" s="222">
        <v>5.0000000000000001E-3</v>
      </c>
      <c r="I736" s="223"/>
      <c r="J736" s="219"/>
      <c r="K736" s="219"/>
      <c r="L736" s="224"/>
      <c r="M736" s="225"/>
      <c r="N736" s="226"/>
      <c r="O736" s="226"/>
      <c r="P736" s="226"/>
      <c r="Q736" s="226"/>
      <c r="R736" s="226"/>
      <c r="S736" s="226"/>
      <c r="T736" s="227"/>
      <c r="AT736" s="228" t="s">
        <v>210</v>
      </c>
      <c r="AU736" s="228" t="s">
        <v>83</v>
      </c>
      <c r="AV736" s="13" t="s">
        <v>83</v>
      </c>
      <c r="AW736" s="13" t="s">
        <v>38</v>
      </c>
      <c r="AX736" s="13" t="s">
        <v>75</v>
      </c>
      <c r="AY736" s="228" t="s">
        <v>195</v>
      </c>
    </row>
    <row r="737" spans="2:65" s="13" customFormat="1">
      <c r="B737" s="218"/>
      <c r="C737" s="219"/>
      <c r="D737" s="205" t="s">
        <v>210</v>
      </c>
      <c r="E737" s="220" t="s">
        <v>22</v>
      </c>
      <c r="F737" s="221" t="s">
        <v>1815</v>
      </c>
      <c r="G737" s="219"/>
      <c r="H737" s="222">
        <v>1.2E-2</v>
      </c>
      <c r="I737" s="223"/>
      <c r="J737" s="219"/>
      <c r="K737" s="219"/>
      <c r="L737" s="224"/>
      <c r="M737" s="225"/>
      <c r="N737" s="226"/>
      <c r="O737" s="226"/>
      <c r="P737" s="226"/>
      <c r="Q737" s="226"/>
      <c r="R737" s="226"/>
      <c r="S737" s="226"/>
      <c r="T737" s="227"/>
      <c r="AT737" s="228" t="s">
        <v>210</v>
      </c>
      <c r="AU737" s="228" t="s">
        <v>83</v>
      </c>
      <c r="AV737" s="13" t="s">
        <v>83</v>
      </c>
      <c r="AW737" s="13" t="s">
        <v>38</v>
      </c>
      <c r="AX737" s="13" t="s">
        <v>75</v>
      </c>
      <c r="AY737" s="228" t="s">
        <v>195</v>
      </c>
    </row>
    <row r="738" spans="2:65" s="13" customFormat="1">
      <c r="B738" s="218"/>
      <c r="C738" s="219"/>
      <c r="D738" s="205" t="s">
        <v>210</v>
      </c>
      <c r="E738" s="220" t="s">
        <v>22</v>
      </c>
      <c r="F738" s="221" t="s">
        <v>1816</v>
      </c>
      <c r="G738" s="219"/>
      <c r="H738" s="222">
        <v>4.0000000000000001E-3</v>
      </c>
      <c r="I738" s="223"/>
      <c r="J738" s="219"/>
      <c r="K738" s="219"/>
      <c r="L738" s="224"/>
      <c r="M738" s="225"/>
      <c r="N738" s="226"/>
      <c r="O738" s="226"/>
      <c r="P738" s="226"/>
      <c r="Q738" s="226"/>
      <c r="R738" s="226"/>
      <c r="S738" s="226"/>
      <c r="T738" s="227"/>
      <c r="AT738" s="228" t="s">
        <v>210</v>
      </c>
      <c r="AU738" s="228" t="s">
        <v>83</v>
      </c>
      <c r="AV738" s="13" t="s">
        <v>83</v>
      </c>
      <c r="AW738" s="13" t="s">
        <v>38</v>
      </c>
      <c r="AX738" s="13" t="s">
        <v>75</v>
      </c>
      <c r="AY738" s="228" t="s">
        <v>195</v>
      </c>
    </row>
    <row r="739" spans="2:65" s="13" customFormat="1">
      <c r="B739" s="218"/>
      <c r="C739" s="219"/>
      <c r="D739" s="205" t="s">
        <v>210</v>
      </c>
      <c r="E739" s="220" t="s">
        <v>22</v>
      </c>
      <c r="F739" s="221" t="s">
        <v>1817</v>
      </c>
      <c r="G739" s="219"/>
      <c r="H739" s="222">
        <v>5.0000000000000001E-3</v>
      </c>
      <c r="I739" s="223"/>
      <c r="J739" s="219"/>
      <c r="K739" s="219"/>
      <c r="L739" s="224"/>
      <c r="M739" s="225"/>
      <c r="N739" s="226"/>
      <c r="O739" s="226"/>
      <c r="P739" s="226"/>
      <c r="Q739" s="226"/>
      <c r="R739" s="226"/>
      <c r="S739" s="226"/>
      <c r="T739" s="227"/>
      <c r="AT739" s="228" t="s">
        <v>210</v>
      </c>
      <c r="AU739" s="228" t="s">
        <v>83</v>
      </c>
      <c r="AV739" s="13" t="s">
        <v>83</v>
      </c>
      <c r="AW739" s="13" t="s">
        <v>38</v>
      </c>
      <c r="AX739" s="13" t="s">
        <v>75</v>
      </c>
      <c r="AY739" s="228" t="s">
        <v>195</v>
      </c>
    </row>
    <row r="740" spans="2:65" s="13" customFormat="1">
      <c r="B740" s="218"/>
      <c r="C740" s="219"/>
      <c r="D740" s="205" t="s">
        <v>210</v>
      </c>
      <c r="E740" s="220" t="s">
        <v>22</v>
      </c>
      <c r="F740" s="221" t="s">
        <v>1818</v>
      </c>
      <c r="G740" s="219"/>
      <c r="H740" s="222">
        <v>6.0000000000000001E-3</v>
      </c>
      <c r="I740" s="223"/>
      <c r="J740" s="219"/>
      <c r="K740" s="219"/>
      <c r="L740" s="224"/>
      <c r="M740" s="225"/>
      <c r="N740" s="226"/>
      <c r="O740" s="226"/>
      <c r="P740" s="226"/>
      <c r="Q740" s="226"/>
      <c r="R740" s="226"/>
      <c r="S740" s="226"/>
      <c r="T740" s="227"/>
      <c r="AT740" s="228" t="s">
        <v>210</v>
      </c>
      <c r="AU740" s="228" t="s">
        <v>83</v>
      </c>
      <c r="AV740" s="13" t="s">
        <v>83</v>
      </c>
      <c r="AW740" s="13" t="s">
        <v>38</v>
      </c>
      <c r="AX740" s="13" t="s">
        <v>75</v>
      </c>
      <c r="AY740" s="228" t="s">
        <v>195</v>
      </c>
    </row>
    <row r="741" spans="2:65" s="13" customFormat="1">
      <c r="B741" s="218"/>
      <c r="C741" s="219"/>
      <c r="D741" s="205" t="s">
        <v>210</v>
      </c>
      <c r="E741" s="220" t="s">
        <v>22</v>
      </c>
      <c r="F741" s="221" t="s">
        <v>1819</v>
      </c>
      <c r="G741" s="219"/>
      <c r="H741" s="222">
        <v>8.0000000000000002E-3</v>
      </c>
      <c r="I741" s="223"/>
      <c r="J741" s="219"/>
      <c r="K741" s="219"/>
      <c r="L741" s="224"/>
      <c r="M741" s="225"/>
      <c r="N741" s="226"/>
      <c r="O741" s="226"/>
      <c r="P741" s="226"/>
      <c r="Q741" s="226"/>
      <c r="R741" s="226"/>
      <c r="S741" s="226"/>
      <c r="T741" s="227"/>
      <c r="AT741" s="228" t="s">
        <v>210</v>
      </c>
      <c r="AU741" s="228" t="s">
        <v>83</v>
      </c>
      <c r="AV741" s="13" t="s">
        <v>83</v>
      </c>
      <c r="AW741" s="13" t="s">
        <v>38</v>
      </c>
      <c r="AX741" s="13" t="s">
        <v>75</v>
      </c>
      <c r="AY741" s="228" t="s">
        <v>195</v>
      </c>
    </row>
    <row r="742" spans="2:65" s="13" customFormat="1">
      <c r="B742" s="218"/>
      <c r="C742" s="219"/>
      <c r="D742" s="205" t="s">
        <v>210</v>
      </c>
      <c r="E742" s="220" t="s">
        <v>22</v>
      </c>
      <c r="F742" s="221" t="s">
        <v>1820</v>
      </c>
      <c r="G742" s="219"/>
      <c r="H742" s="222">
        <v>0.01</v>
      </c>
      <c r="I742" s="223"/>
      <c r="J742" s="219"/>
      <c r="K742" s="219"/>
      <c r="L742" s="224"/>
      <c r="M742" s="225"/>
      <c r="N742" s="226"/>
      <c r="O742" s="226"/>
      <c r="P742" s="226"/>
      <c r="Q742" s="226"/>
      <c r="R742" s="226"/>
      <c r="S742" s="226"/>
      <c r="T742" s="227"/>
      <c r="AT742" s="228" t="s">
        <v>210</v>
      </c>
      <c r="AU742" s="228" t="s">
        <v>83</v>
      </c>
      <c r="AV742" s="13" t="s">
        <v>83</v>
      </c>
      <c r="AW742" s="13" t="s">
        <v>38</v>
      </c>
      <c r="AX742" s="13" t="s">
        <v>75</v>
      </c>
      <c r="AY742" s="228" t="s">
        <v>195</v>
      </c>
    </row>
    <row r="743" spans="2:65" s="14" customFormat="1">
      <c r="B743" s="229"/>
      <c r="C743" s="230"/>
      <c r="D743" s="205" t="s">
        <v>210</v>
      </c>
      <c r="E743" s="231" t="s">
        <v>22</v>
      </c>
      <c r="F743" s="232" t="s">
        <v>215</v>
      </c>
      <c r="G743" s="230"/>
      <c r="H743" s="233">
        <v>1.516</v>
      </c>
      <c r="I743" s="234"/>
      <c r="J743" s="230"/>
      <c r="K743" s="230"/>
      <c r="L743" s="235"/>
      <c r="M743" s="236"/>
      <c r="N743" s="237"/>
      <c r="O743" s="237"/>
      <c r="P743" s="237"/>
      <c r="Q743" s="237"/>
      <c r="R743" s="237"/>
      <c r="S743" s="237"/>
      <c r="T743" s="238"/>
      <c r="AT743" s="239" t="s">
        <v>210</v>
      </c>
      <c r="AU743" s="239" t="s">
        <v>83</v>
      </c>
      <c r="AV743" s="14" t="s">
        <v>216</v>
      </c>
      <c r="AW743" s="14" t="s">
        <v>38</v>
      </c>
      <c r="AX743" s="14" t="s">
        <v>75</v>
      </c>
      <c r="AY743" s="239" t="s">
        <v>195</v>
      </c>
    </row>
    <row r="744" spans="2:65" s="15" customFormat="1">
      <c r="B744" s="240"/>
      <c r="C744" s="241"/>
      <c r="D744" s="251" t="s">
        <v>210</v>
      </c>
      <c r="E744" s="252" t="s">
        <v>22</v>
      </c>
      <c r="F744" s="253" t="s">
        <v>217</v>
      </c>
      <c r="G744" s="241"/>
      <c r="H744" s="254">
        <v>1.516</v>
      </c>
      <c r="I744" s="245"/>
      <c r="J744" s="241"/>
      <c r="K744" s="241"/>
      <c r="L744" s="246"/>
      <c r="M744" s="247"/>
      <c r="N744" s="248"/>
      <c r="O744" s="248"/>
      <c r="P744" s="248"/>
      <c r="Q744" s="248"/>
      <c r="R744" s="248"/>
      <c r="S744" s="248"/>
      <c r="T744" s="249"/>
      <c r="AT744" s="250" t="s">
        <v>210</v>
      </c>
      <c r="AU744" s="250" t="s">
        <v>83</v>
      </c>
      <c r="AV744" s="15" t="s">
        <v>202</v>
      </c>
      <c r="AW744" s="15" t="s">
        <v>38</v>
      </c>
      <c r="AX744" s="15" t="s">
        <v>23</v>
      </c>
      <c r="AY744" s="250" t="s">
        <v>195</v>
      </c>
    </row>
    <row r="745" spans="2:65" s="1" customFormat="1" ht="20.399999999999999" customHeight="1">
      <c r="B745" s="36"/>
      <c r="C745" s="260" t="s">
        <v>806</v>
      </c>
      <c r="D745" s="260" t="s">
        <v>267</v>
      </c>
      <c r="E745" s="261" t="s">
        <v>1821</v>
      </c>
      <c r="F745" s="262" t="s">
        <v>1822</v>
      </c>
      <c r="G745" s="263" t="s">
        <v>242</v>
      </c>
      <c r="H745" s="264">
        <v>5.3999999999999999E-2</v>
      </c>
      <c r="I745" s="265"/>
      <c r="J745" s="266">
        <f>ROUND(I745*H745,2)</f>
        <v>0</v>
      </c>
      <c r="K745" s="262" t="s">
        <v>22</v>
      </c>
      <c r="L745" s="267"/>
      <c r="M745" s="268" t="s">
        <v>22</v>
      </c>
      <c r="N745" s="269" t="s">
        <v>46</v>
      </c>
      <c r="O745" s="37"/>
      <c r="P745" s="202">
        <f>O745*H745</f>
        <v>0</v>
      </c>
      <c r="Q745" s="202">
        <v>1</v>
      </c>
      <c r="R745" s="202">
        <f>Q745*H745</f>
        <v>5.3999999999999999E-2</v>
      </c>
      <c r="S745" s="202">
        <v>0</v>
      </c>
      <c r="T745" s="203">
        <f>S745*H745</f>
        <v>0</v>
      </c>
      <c r="AR745" s="19" t="s">
        <v>262</v>
      </c>
      <c r="AT745" s="19" t="s">
        <v>267</v>
      </c>
      <c r="AU745" s="19" t="s">
        <v>83</v>
      </c>
      <c r="AY745" s="19" t="s">
        <v>195</v>
      </c>
      <c r="BE745" s="204">
        <f>IF(N745="základní",J745,0)</f>
        <v>0</v>
      </c>
      <c r="BF745" s="204">
        <f>IF(N745="snížená",J745,0)</f>
        <v>0</v>
      </c>
      <c r="BG745" s="204">
        <f>IF(N745="zákl. přenesená",J745,0)</f>
        <v>0</v>
      </c>
      <c r="BH745" s="204">
        <f>IF(N745="sníž. přenesená",J745,0)</f>
        <v>0</v>
      </c>
      <c r="BI745" s="204">
        <f>IF(N745="nulová",J745,0)</f>
        <v>0</v>
      </c>
      <c r="BJ745" s="19" t="s">
        <v>23</v>
      </c>
      <c r="BK745" s="204">
        <f>ROUND(I745*H745,2)</f>
        <v>0</v>
      </c>
      <c r="BL745" s="19" t="s">
        <v>202</v>
      </c>
      <c r="BM745" s="19" t="s">
        <v>1823</v>
      </c>
    </row>
    <row r="746" spans="2:65" s="12" customFormat="1">
      <c r="B746" s="207"/>
      <c r="C746" s="208"/>
      <c r="D746" s="205" t="s">
        <v>210</v>
      </c>
      <c r="E746" s="209" t="s">
        <v>22</v>
      </c>
      <c r="F746" s="210" t="s">
        <v>1629</v>
      </c>
      <c r="G746" s="208"/>
      <c r="H746" s="211" t="s">
        <v>22</v>
      </c>
      <c r="I746" s="212"/>
      <c r="J746" s="208"/>
      <c r="K746" s="208"/>
      <c r="L746" s="213"/>
      <c r="M746" s="214"/>
      <c r="N746" s="215"/>
      <c r="O746" s="215"/>
      <c r="P746" s="215"/>
      <c r="Q746" s="215"/>
      <c r="R746" s="215"/>
      <c r="S746" s="215"/>
      <c r="T746" s="216"/>
      <c r="AT746" s="217" t="s">
        <v>210</v>
      </c>
      <c r="AU746" s="217" t="s">
        <v>83</v>
      </c>
      <c r="AV746" s="12" t="s">
        <v>23</v>
      </c>
      <c r="AW746" s="12" t="s">
        <v>38</v>
      </c>
      <c r="AX746" s="12" t="s">
        <v>75</v>
      </c>
      <c r="AY746" s="217" t="s">
        <v>195</v>
      </c>
    </row>
    <row r="747" spans="2:65" s="13" customFormat="1">
      <c r="B747" s="218"/>
      <c r="C747" s="219"/>
      <c r="D747" s="205" t="s">
        <v>210</v>
      </c>
      <c r="E747" s="220" t="s">
        <v>22</v>
      </c>
      <c r="F747" s="221" t="s">
        <v>1824</v>
      </c>
      <c r="G747" s="219"/>
      <c r="H747" s="222">
        <v>5.3999999999999999E-2</v>
      </c>
      <c r="I747" s="223"/>
      <c r="J747" s="219"/>
      <c r="K747" s="219"/>
      <c r="L747" s="224"/>
      <c r="M747" s="225"/>
      <c r="N747" s="226"/>
      <c r="O747" s="226"/>
      <c r="P747" s="226"/>
      <c r="Q747" s="226"/>
      <c r="R747" s="226"/>
      <c r="S747" s="226"/>
      <c r="T747" s="227"/>
      <c r="AT747" s="228" t="s">
        <v>210</v>
      </c>
      <c r="AU747" s="228" t="s">
        <v>83</v>
      </c>
      <c r="AV747" s="13" t="s">
        <v>83</v>
      </c>
      <c r="AW747" s="13" t="s">
        <v>38</v>
      </c>
      <c r="AX747" s="13" t="s">
        <v>75</v>
      </c>
      <c r="AY747" s="228" t="s">
        <v>195</v>
      </c>
    </row>
    <row r="748" spans="2:65" s="14" customFormat="1">
      <c r="B748" s="229"/>
      <c r="C748" s="230"/>
      <c r="D748" s="205" t="s">
        <v>210</v>
      </c>
      <c r="E748" s="231" t="s">
        <v>22</v>
      </c>
      <c r="F748" s="232" t="s">
        <v>215</v>
      </c>
      <c r="G748" s="230"/>
      <c r="H748" s="233">
        <v>5.3999999999999999E-2</v>
      </c>
      <c r="I748" s="234"/>
      <c r="J748" s="230"/>
      <c r="K748" s="230"/>
      <c r="L748" s="235"/>
      <c r="M748" s="236"/>
      <c r="N748" s="237"/>
      <c r="O748" s="237"/>
      <c r="P748" s="237"/>
      <c r="Q748" s="237"/>
      <c r="R748" s="237"/>
      <c r="S748" s="237"/>
      <c r="T748" s="238"/>
      <c r="AT748" s="239" t="s">
        <v>210</v>
      </c>
      <c r="AU748" s="239" t="s">
        <v>83</v>
      </c>
      <c r="AV748" s="14" t="s">
        <v>216</v>
      </c>
      <c r="AW748" s="14" t="s">
        <v>38</v>
      </c>
      <c r="AX748" s="14" t="s">
        <v>75</v>
      </c>
      <c r="AY748" s="239" t="s">
        <v>195</v>
      </c>
    </row>
    <row r="749" spans="2:65" s="15" customFormat="1">
      <c r="B749" s="240"/>
      <c r="C749" s="241"/>
      <c r="D749" s="251" t="s">
        <v>210</v>
      </c>
      <c r="E749" s="252" t="s">
        <v>22</v>
      </c>
      <c r="F749" s="253" t="s">
        <v>217</v>
      </c>
      <c r="G749" s="241"/>
      <c r="H749" s="254">
        <v>5.3999999999999999E-2</v>
      </c>
      <c r="I749" s="245"/>
      <c r="J749" s="241"/>
      <c r="K749" s="241"/>
      <c r="L749" s="246"/>
      <c r="M749" s="247"/>
      <c r="N749" s="248"/>
      <c r="O749" s="248"/>
      <c r="P749" s="248"/>
      <c r="Q749" s="248"/>
      <c r="R749" s="248"/>
      <c r="S749" s="248"/>
      <c r="T749" s="249"/>
      <c r="AT749" s="250" t="s">
        <v>210</v>
      </c>
      <c r="AU749" s="250" t="s">
        <v>83</v>
      </c>
      <c r="AV749" s="15" t="s">
        <v>202</v>
      </c>
      <c r="AW749" s="15" t="s">
        <v>38</v>
      </c>
      <c r="AX749" s="15" t="s">
        <v>23</v>
      </c>
      <c r="AY749" s="250" t="s">
        <v>195</v>
      </c>
    </row>
    <row r="750" spans="2:65" s="1" customFormat="1" ht="20.399999999999999" customHeight="1">
      <c r="B750" s="36"/>
      <c r="C750" s="260" t="s">
        <v>810</v>
      </c>
      <c r="D750" s="260" t="s">
        <v>267</v>
      </c>
      <c r="E750" s="261" t="s">
        <v>1825</v>
      </c>
      <c r="F750" s="262" t="s">
        <v>1826</v>
      </c>
      <c r="G750" s="263" t="s">
        <v>745</v>
      </c>
      <c r="H750" s="264">
        <v>5978</v>
      </c>
      <c r="I750" s="265"/>
      <c r="J750" s="266">
        <f>ROUND(I750*H750,2)</f>
        <v>0</v>
      </c>
      <c r="K750" s="262" t="s">
        <v>22</v>
      </c>
      <c r="L750" s="267"/>
      <c r="M750" s="268" t="s">
        <v>22</v>
      </c>
      <c r="N750" s="269" t="s">
        <v>46</v>
      </c>
      <c r="O750" s="37"/>
      <c r="P750" s="202">
        <f>O750*H750</f>
        <v>0</v>
      </c>
      <c r="Q750" s="202">
        <v>1E-3</v>
      </c>
      <c r="R750" s="202">
        <f>Q750*H750</f>
        <v>5.9779999999999998</v>
      </c>
      <c r="S750" s="202">
        <v>0</v>
      </c>
      <c r="T750" s="203">
        <f>S750*H750</f>
        <v>0</v>
      </c>
      <c r="AR750" s="19" t="s">
        <v>262</v>
      </c>
      <c r="AT750" s="19" t="s">
        <v>267</v>
      </c>
      <c r="AU750" s="19" t="s">
        <v>83</v>
      </c>
      <c r="AY750" s="19" t="s">
        <v>195</v>
      </c>
      <c r="BE750" s="204">
        <f>IF(N750="základní",J750,0)</f>
        <v>0</v>
      </c>
      <c r="BF750" s="204">
        <f>IF(N750="snížená",J750,0)</f>
        <v>0</v>
      </c>
      <c r="BG750" s="204">
        <f>IF(N750="zákl. přenesená",J750,0)</f>
        <v>0</v>
      </c>
      <c r="BH750" s="204">
        <f>IF(N750="sníž. přenesená",J750,0)</f>
        <v>0</v>
      </c>
      <c r="BI750" s="204">
        <f>IF(N750="nulová",J750,0)</f>
        <v>0</v>
      </c>
      <c r="BJ750" s="19" t="s">
        <v>23</v>
      </c>
      <c r="BK750" s="204">
        <f>ROUND(I750*H750,2)</f>
        <v>0</v>
      </c>
      <c r="BL750" s="19" t="s">
        <v>202</v>
      </c>
      <c r="BM750" s="19" t="s">
        <v>1827</v>
      </c>
    </row>
    <row r="751" spans="2:65" s="12" customFormat="1">
      <c r="B751" s="207"/>
      <c r="C751" s="208"/>
      <c r="D751" s="205" t="s">
        <v>210</v>
      </c>
      <c r="E751" s="209" t="s">
        <v>22</v>
      </c>
      <c r="F751" s="210" t="s">
        <v>1828</v>
      </c>
      <c r="G751" s="208"/>
      <c r="H751" s="211" t="s">
        <v>22</v>
      </c>
      <c r="I751" s="212"/>
      <c r="J751" s="208"/>
      <c r="K751" s="208"/>
      <c r="L751" s="213"/>
      <c r="M751" s="214"/>
      <c r="N751" s="215"/>
      <c r="O751" s="215"/>
      <c r="P751" s="215"/>
      <c r="Q751" s="215"/>
      <c r="R751" s="215"/>
      <c r="S751" s="215"/>
      <c r="T751" s="216"/>
      <c r="AT751" s="217" t="s">
        <v>210</v>
      </c>
      <c r="AU751" s="217" t="s">
        <v>83</v>
      </c>
      <c r="AV751" s="12" t="s">
        <v>23</v>
      </c>
      <c r="AW751" s="12" t="s">
        <v>38</v>
      </c>
      <c r="AX751" s="12" t="s">
        <v>75</v>
      </c>
      <c r="AY751" s="217" t="s">
        <v>195</v>
      </c>
    </row>
    <row r="752" spans="2:65" s="13" customFormat="1">
      <c r="B752" s="218"/>
      <c r="C752" s="219"/>
      <c r="D752" s="205" t="s">
        <v>210</v>
      </c>
      <c r="E752" s="220" t="s">
        <v>22</v>
      </c>
      <c r="F752" s="221" t="s">
        <v>1829</v>
      </c>
      <c r="G752" s="219"/>
      <c r="H752" s="222">
        <v>5698</v>
      </c>
      <c r="I752" s="223"/>
      <c r="J752" s="219"/>
      <c r="K752" s="219"/>
      <c r="L752" s="224"/>
      <c r="M752" s="225"/>
      <c r="N752" s="226"/>
      <c r="O752" s="226"/>
      <c r="P752" s="226"/>
      <c r="Q752" s="226"/>
      <c r="R752" s="226"/>
      <c r="S752" s="226"/>
      <c r="T752" s="227"/>
      <c r="AT752" s="228" t="s">
        <v>210</v>
      </c>
      <c r="AU752" s="228" t="s">
        <v>83</v>
      </c>
      <c r="AV752" s="13" t="s">
        <v>83</v>
      </c>
      <c r="AW752" s="13" t="s">
        <v>38</v>
      </c>
      <c r="AX752" s="13" t="s">
        <v>75</v>
      </c>
      <c r="AY752" s="228" t="s">
        <v>195</v>
      </c>
    </row>
    <row r="753" spans="2:65" s="13" customFormat="1">
      <c r="B753" s="218"/>
      <c r="C753" s="219"/>
      <c r="D753" s="205" t="s">
        <v>210</v>
      </c>
      <c r="E753" s="220" t="s">
        <v>22</v>
      </c>
      <c r="F753" s="221" t="s">
        <v>1830</v>
      </c>
      <c r="G753" s="219"/>
      <c r="H753" s="222">
        <v>261</v>
      </c>
      <c r="I753" s="223"/>
      <c r="J753" s="219"/>
      <c r="K753" s="219"/>
      <c r="L753" s="224"/>
      <c r="M753" s="225"/>
      <c r="N753" s="226"/>
      <c r="O753" s="226"/>
      <c r="P753" s="226"/>
      <c r="Q753" s="226"/>
      <c r="R753" s="226"/>
      <c r="S753" s="226"/>
      <c r="T753" s="227"/>
      <c r="AT753" s="228" t="s">
        <v>210</v>
      </c>
      <c r="AU753" s="228" t="s">
        <v>83</v>
      </c>
      <c r="AV753" s="13" t="s">
        <v>83</v>
      </c>
      <c r="AW753" s="13" t="s">
        <v>38</v>
      </c>
      <c r="AX753" s="13" t="s">
        <v>75</v>
      </c>
      <c r="AY753" s="228" t="s">
        <v>195</v>
      </c>
    </row>
    <row r="754" spans="2:65" s="13" customFormat="1">
      <c r="B754" s="218"/>
      <c r="C754" s="219"/>
      <c r="D754" s="205" t="s">
        <v>210</v>
      </c>
      <c r="E754" s="220" t="s">
        <v>22</v>
      </c>
      <c r="F754" s="221" t="s">
        <v>1831</v>
      </c>
      <c r="G754" s="219"/>
      <c r="H754" s="222">
        <v>19</v>
      </c>
      <c r="I754" s="223"/>
      <c r="J754" s="219"/>
      <c r="K754" s="219"/>
      <c r="L754" s="224"/>
      <c r="M754" s="225"/>
      <c r="N754" s="226"/>
      <c r="O754" s="226"/>
      <c r="P754" s="226"/>
      <c r="Q754" s="226"/>
      <c r="R754" s="226"/>
      <c r="S754" s="226"/>
      <c r="T754" s="227"/>
      <c r="AT754" s="228" t="s">
        <v>210</v>
      </c>
      <c r="AU754" s="228" t="s">
        <v>83</v>
      </c>
      <c r="AV754" s="13" t="s">
        <v>83</v>
      </c>
      <c r="AW754" s="13" t="s">
        <v>38</v>
      </c>
      <c r="AX754" s="13" t="s">
        <v>75</v>
      </c>
      <c r="AY754" s="228" t="s">
        <v>195</v>
      </c>
    </row>
    <row r="755" spans="2:65" s="14" customFormat="1">
      <c r="B755" s="229"/>
      <c r="C755" s="230"/>
      <c r="D755" s="205" t="s">
        <v>210</v>
      </c>
      <c r="E755" s="231" t="s">
        <v>22</v>
      </c>
      <c r="F755" s="232" t="s">
        <v>215</v>
      </c>
      <c r="G755" s="230"/>
      <c r="H755" s="233">
        <v>5978</v>
      </c>
      <c r="I755" s="234"/>
      <c r="J755" s="230"/>
      <c r="K755" s="230"/>
      <c r="L755" s="235"/>
      <c r="M755" s="236"/>
      <c r="N755" s="237"/>
      <c r="O755" s="237"/>
      <c r="P755" s="237"/>
      <c r="Q755" s="237"/>
      <c r="R755" s="237"/>
      <c r="S755" s="237"/>
      <c r="T755" s="238"/>
      <c r="AT755" s="239" t="s">
        <v>210</v>
      </c>
      <c r="AU755" s="239" t="s">
        <v>83</v>
      </c>
      <c r="AV755" s="14" t="s">
        <v>216</v>
      </c>
      <c r="AW755" s="14" t="s">
        <v>38</v>
      </c>
      <c r="AX755" s="14" t="s">
        <v>75</v>
      </c>
      <c r="AY755" s="239" t="s">
        <v>195</v>
      </c>
    </row>
    <row r="756" spans="2:65" s="15" customFormat="1">
      <c r="B756" s="240"/>
      <c r="C756" s="241"/>
      <c r="D756" s="251" t="s">
        <v>210</v>
      </c>
      <c r="E756" s="252" t="s">
        <v>22</v>
      </c>
      <c r="F756" s="253" t="s">
        <v>217</v>
      </c>
      <c r="G756" s="241"/>
      <c r="H756" s="254">
        <v>5978</v>
      </c>
      <c r="I756" s="245"/>
      <c r="J756" s="241"/>
      <c r="K756" s="241"/>
      <c r="L756" s="246"/>
      <c r="M756" s="247"/>
      <c r="N756" s="248"/>
      <c r="O756" s="248"/>
      <c r="P756" s="248"/>
      <c r="Q756" s="248"/>
      <c r="R756" s="248"/>
      <c r="S756" s="248"/>
      <c r="T756" s="249"/>
      <c r="AT756" s="250" t="s">
        <v>210</v>
      </c>
      <c r="AU756" s="250" t="s">
        <v>83</v>
      </c>
      <c r="AV756" s="15" t="s">
        <v>202</v>
      </c>
      <c r="AW756" s="15" t="s">
        <v>38</v>
      </c>
      <c r="AX756" s="15" t="s">
        <v>23</v>
      </c>
      <c r="AY756" s="250" t="s">
        <v>195</v>
      </c>
    </row>
    <row r="757" spans="2:65" s="1" customFormat="1" ht="28.8" customHeight="1">
      <c r="B757" s="36"/>
      <c r="C757" s="193" t="s">
        <v>816</v>
      </c>
      <c r="D757" s="193" t="s">
        <v>198</v>
      </c>
      <c r="E757" s="194" t="s">
        <v>1832</v>
      </c>
      <c r="F757" s="195" t="s">
        <v>1833</v>
      </c>
      <c r="G757" s="196" t="s">
        <v>745</v>
      </c>
      <c r="H757" s="197">
        <v>0.42</v>
      </c>
      <c r="I757" s="198"/>
      <c r="J757" s="199">
        <f>ROUND(I757*H757,2)</f>
        <v>0</v>
      </c>
      <c r="K757" s="195" t="s">
        <v>223</v>
      </c>
      <c r="L757" s="56"/>
      <c r="M757" s="200" t="s">
        <v>22</v>
      </c>
      <c r="N757" s="201" t="s">
        <v>46</v>
      </c>
      <c r="O757" s="37"/>
      <c r="P757" s="202">
        <f>O757*H757</f>
        <v>0</v>
      </c>
      <c r="Q757" s="202">
        <v>0</v>
      </c>
      <c r="R757" s="202">
        <f>Q757*H757</f>
        <v>0</v>
      </c>
      <c r="S757" s="202">
        <v>0</v>
      </c>
      <c r="T757" s="203">
        <f>S757*H757</f>
        <v>0</v>
      </c>
      <c r="AR757" s="19" t="s">
        <v>202</v>
      </c>
      <c r="AT757" s="19" t="s">
        <v>198</v>
      </c>
      <c r="AU757" s="19" t="s">
        <v>83</v>
      </c>
      <c r="AY757" s="19" t="s">
        <v>195</v>
      </c>
      <c r="BE757" s="204">
        <f>IF(N757="základní",J757,0)</f>
        <v>0</v>
      </c>
      <c r="BF757" s="204">
        <f>IF(N757="snížená",J757,0)</f>
        <v>0</v>
      </c>
      <c r="BG757" s="204">
        <f>IF(N757="zákl. přenesená",J757,0)</f>
        <v>0</v>
      </c>
      <c r="BH757" s="204">
        <f>IF(N757="sníž. přenesená",J757,0)</f>
        <v>0</v>
      </c>
      <c r="BI757" s="204">
        <f>IF(N757="nulová",J757,0)</f>
        <v>0</v>
      </c>
      <c r="BJ757" s="19" t="s">
        <v>23</v>
      </c>
      <c r="BK757" s="204">
        <f>ROUND(I757*H757,2)</f>
        <v>0</v>
      </c>
      <c r="BL757" s="19" t="s">
        <v>202</v>
      </c>
      <c r="BM757" s="19" t="s">
        <v>1834</v>
      </c>
    </row>
    <row r="758" spans="2:65" s="1" customFormat="1" ht="72">
      <c r="B758" s="36"/>
      <c r="C758" s="58"/>
      <c r="D758" s="205" t="s">
        <v>225</v>
      </c>
      <c r="E758" s="58"/>
      <c r="F758" s="206" t="s">
        <v>1835</v>
      </c>
      <c r="G758" s="58"/>
      <c r="H758" s="58"/>
      <c r="I758" s="163"/>
      <c r="J758" s="58"/>
      <c r="K758" s="58"/>
      <c r="L758" s="56"/>
      <c r="M758" s="73"/>
      <c r="N758" s="37"/>
      <c r="O758" s="37"/>
      <c r="P758" s="37"/>
      <c r="Q758" s="37"/>
      <c r="R758" s="37"/>
      <c r="S758" s="37"/>
      <c r="T758" s="74"/>
      <c r="AT758" s="19" t="s">
        <v>225</v>
      </c>
      <c r="AU758" s="19" t="s">
        <v>83</v>
      </c>
    </row>
    <row r="759" spans="2:65" s="12" customFormat="1" ht="24">
      <c r="B759" s="207"/>
      <c r="C759" s="208"/>
      <c r="D759" s="205" t="s">
        <v>210</v>
      </c>
      <c r="E759" s="209" t="s">
        <v>22</v>
      </c>
      <c r="F759" s="210" t="s">
        <v>1836</v>
      </c>
      <c r="G759" s="208"/>
      <c r="H759" s="211" t="s">
        <v>22</v>
      </c>
      <c r="I759" s="212"/>
      <c r="J759" s="208"/>
      <c r="K759" s="208"/>
      <c r="L759" s="213"/>
      <c r="M759" s="214"/>
      <c r="N759" s="215"/>
      <c r="O759" s="215"/>
      <c r="P759" s="215"/>
      <c r="Q759" s="215"/>
      <c r="R759" s="215"/>
      <c r="S759" s="215"/>
      <c r="T759" s="216"/>
      <c r="AT759" s="217" t="s">
        <v>210</v>
      </c>
      <c r="AU759" s="217" t="s">
        <v>83</v>
      </c>
      <c r="AV759" s="12" t="s">
        <v>23</v>
      </c>
      <c r="AW759" s="12" t="s">
        <v>38</v>
      </c>
      <c r="AX759" s="12" t="s">
        <v>75</v>
      </c>
      <c r="AY759" s="217" t="s">
        <v>195</v>
      </c>
    </row>
    <row r="760" spans="2:65" s="13" customFormat="1">
      <c r="B760" s="218"/>
      <c r="C760" s="219"/>
      <c r="D760" s="205" t="s">
        <v>210</v>
      </c>
      <c r="E760" s="220" t="s">
        <v>22</v>
      </c>
      <c r="F760" s="221" t="s">
        <v>1837</v>
      </c>
      <c r="G760" s="219"/>
      <c r="H760" s="222">
        <v>0.42</v>
      </c>
      <c r="I760" s="223"/>
      <c r="J760" s="219"/>
      <c r="K760" s="219"/>
      <c r="L760" s="224"/>
      <c r="M760" s="225"/>
      <c r="N760" s="226"/>
      <c r="O760" s="226"/>
      <c r="P760" s="226"/>
      <c r="Q760" s="226"/>
      <c r="R760" s="226"/>
      <c r="S760" s="226"/>
      <c r="T760" s="227"/>
      <c r="AT760" s="228" t="s">
        <v>210</v>
      </c>
      <c r="AU760" s="228" t="s">
        <v>83</v>
      </c>
      <c r="AV760" s="13" t="s">
        <v>83</v>
      </c>
      <c r="AW760" s="13" t="s">
        <v>38</v>
      </c>
      <c r="AX760" s="13" t="s">
        <v>75</v>
      </c>
      <c r="AY760" s="228" t="s">
        <v>195</v>
      </c>
    </row>
    <row r="761" spans="2:65" s="14" customFormat="1">
      <c r="B761" s="229"/>
      <c r="C761" s="230"/>
      <c r="D761" s="205" t="s">
        <v>210</v>
      </c>
      <c r="E761" s="231" t="s">
        <v>22</v>
      </c>
      <c r="F761" s="232" t="s">
        <v>215</v>
      </c>
      <c r="G761" s="230"/>
      <c r="H761" s="233">
        <v>0.42</v>
      </c>
      <c r="I761" s="234"/>
      <c r="J761" s="230"/>
      <c r="K761" s="230"/>
      <c r="L761" s="235"/>
      <c r="M761" s="236"/>
      <c r="N761" s="237"/>
      <c r="O761" s="237"/>
      <c r="P761" s="237"/>
      <c r="Q761" s="237"/>
      <c r="R761" s="237"/>
      <c r="S761" s="237"/>
      <c r="T761" s="238"/>
      <c r="AT761" s="239" t="s">
        <v>210</v>
      </c>
      <c r="AU761" s="239" t="s">
        <v>83</v>
      </c>
      <c r="AV761" s="14" t="s">
        <v>216</v>
      </c>
      <c r="AW761" s="14" t="s">
        <v>38</v>
      </c>
      <c r="AX761" s="14" t="s">
        <v>75</v>
      </c>
      <c r="AY761" s="239" t="s">
        <v>195</v>
      </c>
    </row>
    <row r="762" spans="2:65" s="15" customFormat="1">
      <c r="B762" s="240"/>
      <c r="C762" s="241"/>
      <c r="D762" s="251" t="s">
        <v>210</v>
      </c>
      <c r="E762" s="252" t="s">
        <v>22</v>
      </c>
      <c r="F762" s="253" t="s">
        <v>217</v>
      </c>
      <c r="G762" s="241"/>
      <c r="H762" s="254">
        <v>0.42</v>
      </c>
      <c r="I762" s="245"/>
      <c r="J762" s="241"/>
      <c r="K762" s="241"/>
      <c r="L762" s="246"/>
      <c r="M762" s="247"/>
      <c r="N762" s="248"/>
      <c r="O762" s="248"/>
      <c r="P762" s="248"/>
      <c r="Q762" s="248"/>
      <c r="R762" s="248"/>
      <c r="S762" s="248"/>
      <c r="T762" s="249"/>
      <c r="AT762" s="250" t="s">
        <v>210</v>
      </c>
      <c r="AU762" s="250" t="s">
        <v>83</v>
      </c>
      <c r="AV762" s="15" t="s">
        <v>202</v>
      </c>
      <c r="AW762" s="15" t="s">
        <v>38</v>
      </c>
      <c r="AX762" s="15" t="s">
        <v>23</v>
      </c>
      <c r="AY762" s="250" t="s">
        <v>195</v>
      </c>
    </row>
    <row r="763" spans="2:65" s="1" customFormat="1" ht="20.399999999999999" customHeight="1">
      <c r="B763" s="36"/>
      <c r="C763" s="260" t="s">
        <v>823</v>
      </c>
      <c r="D763" s="260" t="s">
        <v>267</v>
      </c>
      <c r="E763" s="261" t="s">
        <v>1838</v>
      </c>
      <c r="F763" s="262" t="s">
        <v>1839</v>
      </c>
      <c r="G763" s="263" t="s">
        <v>242</v>
      </c>
      <c r="H763" s="264">
        <v>4.0000000000000001E-3</v>
      </c>
      <c r="I763" s="265"/>
      <c r="J763" s="266">
        <f>ROUND(I763*H763,2)</f>
        <v>0</v>
      </c>
      <c r="K763" s="262" t="s">
        <v>223</v>
      </c>
      <c r="L763" s="267"/>
      <c r="M763" s="268" t="s">
        <v>22</v>
      </c>
      <c r="N763" s="269" t="s">
        <v>46</v>
      </c>
      <c r="O763" s="37"/>
      <c r="P763" s="202">
        <f>O763*H763</f>
        <v>0</v>
      </c>
      <c r="Q763" s="202">
        <v>1</v>
      </c>
      <c r="R763" s="202">
        <f>Q763*H763</f>
        <v>4.0000000000000001E-3</v>
      </c>
      <c r="S763" s="202">
        <v>0</v>
      </c>
      <c r="T763" s="203">
        <f>S763*H763</f>
        <v>0</v>
      </c>
      <c r="AR763" s="19" t="s">
        <v>262</v>
      </c>
      <c r="AT763" s="19" t="s">
        <v>267</v>
      </c>
      <c r="AU763" s="19" t="s">
        <v>83</v>
      </c>
      <c r="AY763" s="19" t="s">
        <v>195</v>
      </c>
      <c r="BE763" s="204">
        <f>IF(N763="základní",J763,0)</f>
        <v>0</v>
      </c>
      <c r="BF763" s="204">
        <f>IF(N763="snížená",J763,0)</f>
        <v>0</v>
      </c>
      <c r="BG763" s="204">
        <f>IF(N763="zákl. přenesená",J763,0)</f>
        <v>0</v>
      </c>
      <c r="BH763" s="204">
        <f>IF(N763="sníž. přenesená",J763,0)</f>
        <v>0</v>
      </c>
      <c r="BI763" s="204">
        <f>IF(N763="nulová",J763,0)</f>
        <v>0</v>
      </c>
      <c r="BJ763" s="19" t="s">
        <v>23</v>
      </c>
      <c r="BK763" s="204">
        <f>ROUND(I763*H763,2)</f>
        <v>0</v>
      </c>
      <c r="BL763" s="19" t="s">
        <v>202</v>
      </c>
      <c r="BM763" s="19" t="s">
        <v>1840</v>
      </c>
    </row>
    <row r="764" spans="2:65" s="12" customFormat="1" ht="24">
      <c r="B764" s="207"/>
      <c r="C764" s="208"/>
      <c r="D764" s="205" t="s">
        <v>210</v>
      </c>
      <c r="E764" s="209" t="s">
        <v>22</v>
      </c>
      <c r="F764" s="210" t="s">
        <v>1836</v>
      </c>
      <c r="G764" s="208"/>
      <c r="H764" s="211" t="s">
        <v>22</v>
      </c>
      <c r="I764" s="212"/>
      <c r="J764" s="208"/>
      <c r="K764" s="208"/>
      <c r="L764" s="213"/>
      <c r="M764" s="214"/>
      <c r="N764" s="215"/>
      <c r="O764" s="215"/>
      <c r="P764" s="215"/>
      <c r="Q764" s="215"/>
      <c r="R764" s="215"/>
      <c r="S764" s="215"/>
      <c r="T764" s="216"/>
      <c r="AT764" s="217" t="s">
        <v>210</v>
      </c>
      <c r="AU764" s="217" t="s">
        <v>83</v>
      </c>
      <c r="AV764" s="12" t="s">
        <v>23</v>
      </c>
      <c r="AW764" s="12" t="s">
        <v>38</v>
      </c>
      <c r="AX764" s="12" t="s">
        <v>75</v>
      </c>
      <c r="AY764" s="217" t="s">
        <v>195</v>
      </c>
    </row>
    <row r="765" spans="2:65" s="13" customFormat="1">
      <c r="B765" s="218"/>
      <c r="C765" s="219"/>
      <c r="D765" s="205" t="s">
        <v>210</v>
      </c>
      <c r="E765" s="220" t="s">
        <v>22</v>
      </c>
      <c r="F765" s="221" t="s">
        <v>1841</v>
      </c>
      <c r="G765" s="219"/>
      <c r="H765" s="222">
        <v>4.0000000000000001E-3</v>
      </c>
      <c r="I765" s="223"/>
      <c r="J765" s="219"/>
      <c r="K765" s="219"/>
      <c r="L765" s="224"/>
      <c r="M765" s="225"/>
      <c r="N765" s="226"/>
      <c r="O765" s="226"/>
      <c r="P765" s="226"/>
      <c r="Q765" s="226"/>
      <c r="R765" s="226"/>
      <c r="S765" s="226"/>
      <c r="T765" s="227"/>
      <c r="AT765" s="228" t="s">
        <v>210</v>
      </c>
      <c r="AU765" s="228" t="s">
        <v>83</v>
      </c>
      <c r="AV765" s="13" t="s">
        <v>83</v>
      </c>
      <c r="AW765" s="13" t="s">
        <v>38</v>
      </c>
      <c r="AX765" s="13" t="s">
        <v>75</v>
      </c>
      <c r="AY765" s="228" t="s">
        <v>195</v>
      </c>
    </row>
    <row r="766" spans="2:65" s="14" customFormat="1">
      <c r="B766" s="229"/>
      <c r="C766" s="230"/>
      <c r="D766" s="205" t="s">
        <v>210</v>
      </c>
      <c r="E766" s="231" t="s">
        <v>22</v>
      </c>
      <c r="F766" s="232" t="s">
        <v>215</v>
      </c>
      <c r="G766" s="230"/>
      <c r="H766" s="233">
        <v>4.0000000000000001E-3</v>
      </c>
      <c r="I766" s="234"/>
      <c r="J766" s="230"/>
      <c r="K766" s="230"/>
      <c r="L766" s="235"/>
      <c r="M766" s="236"/>
      <c r="N766" s="237"/>
      <c r="O766" s="237"/>
      <c r="P766" s="237"/>
      <c r="Q766" s="237"/>
      <c r="R766" s="237"/>
      <c r="S766" s="237"/>
      <c r="T766" s="238"/>
      <c r="AT766" s="239" t="s">
        <v>210</v>
      </c>
      <c r="AU766" s="239" t="s">
        <v>83</v>
      </c>
      <c r="AV766" s="14" t="s">
        <v>216</v>
      </c>
      <c r="AW766" s="14" t="s">
        <v>38</v>
      </c>
      <c r="AX766" s="14" t="s">
        <v>75</v>
      </c>
      <c r="AY766" s="239" t="s">
        <v>195</v>
      </c>
    </row>
    <row r="767" spans="2:65" s="15" customFormat="1">
      <c r="B767" s="240"/>
      <c r="C767" s="241"/>
      <c r="D767" s="251" t="s">
        <v>210</v>
      </c>
      <c r="E767" s="252" t="s">
        <v>22</v>
      </c>
      <c r="F767" s="253" t="s">
        <v>217</v>
      </c>
      <c r="G767" s="241"/>
      <c r="H767" s="254">
        <v>4.0000000000000001E-3</v>
      </c>
      <c r="I767" s="245"/>
      <c r="J767" s="241"/>
      <c r="K767" s="241"/>
      <c r="L767" s="246"/>
      <c r="M767" s="247"/>
      <c r="N767" s="248"/>
      <c r="O767" s="248"/>
      <c r="P767" s="248"/>
      <c r="Q767" s="248"/>
      <c r="R767" s="248"/>
      <c r="S767" s="248"/>
      <c r="T767" s="249"/>
      <c r="AT767" s="250" t="s">
        <v>210</v>
      </c>
      <c r="AU767" s="250" t="s">
        <v>83</v>
      </c>
      <c r="AV767" s="15" t="s">
        <v>202</v>
      </c>
      <c r="AW767" s="15" t="s">
        <v>38</v>
      </c>
      <c r="AX767" s="15" t="s">
        <v>23</v>
      </c>
      <c r="AY767" s="250" t="s">
        <v>195</v>
      </c>
    </row>
    <row r="768" spans="2:65" s="1" customFormat="1" ht="28.8" customHeight="1">
      <c r="B768" s="36"/>
      <c r="C768" s="260" t="s">
        <v>827</v>
      </c>
      <c r="D768" s="260" t="s">
        <v>267</v>
      </c>
      <c r="E768" s="261" t="s">
        <v>1842</v>
      </c>
      <c r="F768" s="262" t="s">
        <v>1843</v>
      </c>
      <c r="G768" s="263" t="s">
        <v>242</v>
      </c>
      <c r="H768" s="264">
        <v>6.8000000000000005E-2</v>
      </c>
      <c r="I768" s="265"/>
      <c r="J768" s="266">
        <f>ROUND(I768*H768,2)</f>
        <v>0</v>
      </c>
      <c r="K768" s="262" t="s">
        <v>223</v>
      </c>
      <c r="L768" s="267"/>
      <c r="M768" s="268" t="s">
        <v>22</v>
      </c>
      <c r="N768" s="269" t="s">
        <v>46</v>
      </c>
      <c r="O768" s="37"/>
      <c r="P768" s="202">
        <f>O768*H768</f>
        <v>0</v>
      </c>
      <c r="Q768" s="202">
        <v>1</v>
      </c>
      <c r="R768" s="202">
        <f>Q768*H768</f>
        <v>6.8000000000000005E-2</v>
      </c>
      <c r="S768" s="202">
        <v>0</v>
      </c>
      <c r="T768" s="203">
        <f>S768*H768</f>
        <v>0</v>
      </c>
      <c r="AR768" s="19" t="s">
        <v>262</v>
      </c>
      <c r="AT768" s="19" t="s">
        <v>267</v>
      </c>
      <c r="AU768" s="19" t="s">
        <v>83</v>
      </c>
      <c r="AY768" s="19" t="s">
        <v>195</v>
      </c>
      <c r="BE768" s="204">
        <f>IF(N768="základní",J768,0)</f>
        <v>0</v>
      </c>
      <c r="BF768" s="204">
        <f>IF(N768="snížená",J768,0)</f>
        <v>0</v>
      </c>
      <c r="BG768" s="204">
        <f>IF(N768="zákl. přenesená",J768,0)</f>
        <v>0</v>
      </c>
      <c r="BH768" s="204">
        <f>IF(N768="sníž. přenesená",J768,0)</f>
        <v>0</v>
      </c>
      <c r="BI768" s="204">
        <f>IF(N768="nulová",J768,0)</f>
        <v>0</v>
      </c>
      <c r="BJ768" s="19" t="s">
        <v>23</v>
      </c>
      <c r="BK768" s="204">
        <f>ROUND(I768*H768,2)</f>
        <v>0</v>
      </c>
      <c r="BL768" s="19" t="s">
        <v>202</v>
      </c>
      <c r="BM768" s="19" t="s">
        <v>1844</v>
      </c>
    </row>
    <row r="769" spans="2:65" s="12" customFormat="1" ht="24">
      <c r="B769" s="207"/>
      <c r="C769" s="208"/>
      <c r="D769" s="205" t="s">
        <v>210</v>
      </c>
      <c r="E769" s="209" t="s">
        <v>22</v>
      </c>
      <c r="F769" s="210" t="s">
        <v>1836</v>
      </c>
      <c r="G769" s="208"/>
      <c r="H769" s="211" t="s">
        <v>22</v>
      </c>
      <c r="I769" s="212"/>
      <c r="J769" s="208"/>
      <c r="K769" s="208"/>
      <c r="L769" s="213"/>
      <c r="M769" s="214"/>
      <c r="N769" s="215"/>
      <c r="O769" s="215"/>
      <c r="P769" s="215"/>
      <c r="Q769" s="215"/>
      <c r="R769" s="215"/>
      <c r="S769" s="215"/>
      <c r="T769" s="216"/>
      <c r="AT769" s="217" t="s">
        <v>210</v>
      </c>
      <c r="AU769" s="217" t="s">
        <v>83</v>
      </c>
      <c r="AV769" s="12" t="s">
        <v>23</v>
      </c>
      <c r="AW769" s="12" t="s">
        <v>38</v>
      </c>
      <c r="AX769" s="12" t="s">
        <v>75</v>
      </c>
      <c r="AY769" s="217" t="s">
        <v>195</v>
      </c>
    </row>
    <row r="770" spans="2:65" s="13" customFormat="1">
      <c r="B770" s="218"/>
      <c r="C770" s="219"/>
      <c r="D770" s="205" t="s">
        <v>210</v>
      </c>
      <c r="E770" s="220" t="s">
        <v>22</v>
      </c>
      <c r="F770" s="221" t="s">
        <v>1845</v>
      </c>
      <c r="G770" s="219"/>
      <c r="H770" s="222">
        <v>6.8000000000000005E-2</v>
      </c>
      <c r="I770" s="223"/>
      <c r="J770" s="219"/>
      <c r="K770" s="219"/>
      <c r="L770" s="224"/>
      <c r="M770" s="225"/>
      <c r="N770" s="226"/>
      <c r="O770" s="226"/>
      <c r="P770" s="226"/>
      <c r="Q770" s="226"/>
      <c r="R770" s="226"/>
      <c r="S770" s="226"/>
      <c r="T770" s="227"/>
      <c r="AT770" s="228" t="s">
        <v>210</v>
      </c>
      <c r="AU770" s="228" t="s">
        <v>83</v>
      </c>
      <c r="AV770" s="13" t="s">
        <v>83</v>
      </c>
      <c r="AW770" s="13" t="s">
        <v>38</v>
      </c>
      <c r="AX770" s="13" t="s">
        <v>75</v>
      </c>
      <c r="AY770" s="228" t="s">
        <v>195</v>
      </c>
    </row>
    <row r="771" spans="2:65" s="14" customFormat="1">
      <c r="B771" s="229"/>
      <c r="C771" s="230"/>
      <c r="D771" s="205" t="s">
        <v>210</v>
      </c>
      <c r="E771" s="231" t="s">
        <v>22</v>
      </c>
      <c r="F771" s="232" t="s">
        <v>215</v>
      </c>
      <c r="G771" s="230"/>
      <c r="H771" s="233">
        <v>6.8000000000000005E-2</v>
      </c>
      <c r="I771" s="234"/>
      <c r="J771" s="230"/>
      <c r="K771" s="230"/>
      <c r="L771" s="235"/>
      <c r="M771" s="236"/>
      <c r="N771" s="237"/>
      <c r="O771" s="237"/>
      <c r="P771" s="237"/>
      <c r="Q771" s="237"/>
      <c r="R771" s="237"/>
      <c r="S771" s="237"/>
      <c r="T771" s="238"/>
      <c r="AT771" s="239" t="s">
        <v>210</v>
      </c>
      <c r="AU771" s="239" t="s">
        <v>83</v>
      </c>
      <c r="AV771" s="14" t="s">
        <v>216</v>
      </c>
      <c r="AW771" s="14" t="s">
        <v>38</v>
      </c>
      <c r="AX771" s="14" t="s">
        <v>75</v>
      </c>
      <c r="AY771" s="239" t="s">
        <v>195</v>
      </c>
    </row>
    <row r="772" spans="2:65" s="15" customFormat="1">
      <c r="B772" s="240"/>
      <c r="C772" s="241"/>
      <c r="D772" s="251" t="s">
        <v>210</v>
      </c>
      <c r="E772" s="252" t="s">
        <v>22</v>
      </c>
      <c r="F772" s="253" t="s">
        <v>217</v>
      </c>
      <c r="G772" s="241"/>
      <c r="H772" s="254">
        <v>6.8000000000000005E-2</v>
      </c>
      <c r="I772" s="245"/>
      <c r="J772" s="241"/>
      <c r="K772" s="241"/>
      <c r="L772" s="246"/>
      <c r="M772" s="247"/>
      <c r="N772" s="248"/>
      <c r="O772" s="248"/>
      <c r="P772" s="248"/>
      <c r="Q772" s="248"/>
      <c r="R772" s="248"/>
      <c r="S772" s="248"/>
      <c r="T772" s="249"/>
      <c r="AT772" s="250" t="s">
        <v>210</v>
      </c>
      <c r="AU772" s="250" t="s">
        <v>83</v>
      </c>
      <c r="AV772" s="15" t="s">
        <v>202</v>
      </c>
      <c r="AW772" s="15" t="s">
        <v>38</v>
      </c>
      <c r="AX772" s="15" t="s">
        <v>23</v>
      </c>
      <c r="AY772" s="250" t="s">
        <v>195</v>
      </c>
    </row>
    <row r="773" spans="2:65" s="1" customFormat="1" ht="28.8" customHeight="1">
      <c r="B773" s="36"/>
      <c r="C773" s="260" t="s">
        <v>831</v>
      </c>
      <c r="D773" s="260" t="s">
        <v>267</v>
      </c>
      <c r="E773" s="261" t="s">
        <v>1846</v>
      </c>
      <c r="F773" s="262" t="s">
        <v>1847</v>
      </c>
      <c r="G773" s="263" t="s">
        <v>242</v>
      </c>
      <c r="H773" s="264">
        <v>0.26900000000000002</v>
      </c>
      <c r="I773" s="265"/>
      <c r="J773" s="266">
        <f>ROUND(I773*H773,2)</f>
        <v>0</v>
      </c>
      <c r="K773" s="262" t="s">
        <v>223</v>
      </c>
      <c r="L773" s="267"/>
      <c r="M773" s="268" t="s">
        <v>22</v>
      </c>
      <c r="N773" s="269" t="s">
        <v>46</v>
      </c>
      <c r="O773" s="37"/>
      <c r="P773" s="202">
        <f>O773*H773</f>
        <v>0</v>
      </c>
      <c r="Q773" s="202">
        <v>1</v>
      </c>
      <c r="R773" s="202">
        <f>Q773*H773</f>
        <v>0.26900000000000002</v>
      </c>
      <c r="S773" s="202">
        <v>0</v>
      </c>
      <c r="T773" s="203">
        <f>S773*H773</f>
        <v>0</v>
      </c>
      <c r="AR773" s="19" t="s">
        <v>262</v>
      </c>
      <c r="AT773" s="19" t="s">
        <v>267</v>
      </c>
      <c r="AU773" s="19" t="s">
        <v>83</v>
      </c>
      <c r="AY773" s="19" t="s">
        <v>195</v>
      </c>
      <c r="BE773" s="204">
        <f>IF(N773="základní",J773,0)</f>
        <v>0</v>
      </c>
      <c r="BF773" s="204">
        <f>IF(N773="snížená",J773,0)</f>
        <v>0</v>
      </c>
      <c r="BG773" s="204">
        <f>IF(N773="zákl. přenesená",J773,0)</f>
        <v>0</v>
      </c>
      <c r="BH773" s="204">
        <f>IF(N773="sníž. přenesená",J773,0)</f>
        <v>0</v>
      </c>
      <c r="BI773" s="204">
        <f>IF(N773="nulová",J773,0)</f>
        <v>0</v>
      </c>
      <c r="BJ773" s="19" t="s">
        <v>23</v>
      </c>
      <c r="BK773" s="204">
        <f>ROUND(I773*H773,2)</f>
        <v>0</v>
      </c>
      <c r="BL773" s="19" t="s">
        <v>202</v>
      </c>
      <c r="BM773" s="19" t="s">
        <v>1848</v>
      </c>
    </row>
    <row r="774" spans="2:65" s="1" customFormat="1" ht="24">
      <c r="B774" s="36"/>
      <c r="C774" s="58"/>
      <c r="D774" s="205" t="s">
        <v>208</v>
      </c>
      <c r="E774" s="58"/>
      <c r="F774" s="206" t="s">
        <v>1650</v>
      </c>
      <c r="G774" s="58"/>
      <c r="H774" s="58"/>
      <c r="I774" s="163"/>
      <c r="J774" s="58"/>
      <c r="K774" s="58"/>
      <c r="L774" s="56"/>
      <c r="M774" s="73"/>
      <c r="N774" s="37"/>
      <c r="O774" s="37"/>
      <c r="P774" s="37"/>
      <c r="Q774" s="37"/>
      <c r="R774" s="37"/>
      <c r="S774" s="37"/>
      <c r="T774" s="74"/>
      <c r="AT774" s="19" t="s">
        <v>208</v>
      </c>
      <c r="AU774" s="19" t="s">
        <v>83</v>
      </c>
    </row>
    <row r="775" spans="2:65" s="12" customFormat="1" ht="24">
      <c r="B775" s="207"/>
      <c r="C775" s="208"/>
      <c r="D775" s="205" t="s">
        <v>210</v>
      </c>
      <c r="E775" s="209" t="s">
        <v>22</v>
      </c>
      <c r="F775" s="210" t="s">
        <v>1836</v>
      </c>
      <c r="G775" s="208"/>
      <c r="H775" s="211" t="s">
        <v>22</v>
      </c>
      <c r="I775" s="212"/>
      <c r="J775" s="208"/>
      <c r="K775" s="208"/>
      <c r="L775" s="213"/>
      <c r="M775" s="214"/>
      <c r="N775" s="215"/>
      <c r="O775" s="215"/>
      <c r="P775" s="215"/>
      <c r="Q775" s="215"/>
      <c r="R775" s="215"/>
      <c r="S775" s="215"/>
      <c r="T775" s="216"/>
      <c r="AT775" s="217" t="s">
        <v>210</v>
      </c>
      <c r="AU775" s="217" t="s">
        <v>83</v>
      </c>
      <c r="AV775" s="12" t="s">
        <v>23</v>
      </c>
      <c r="AW775" s="12" t="s">
        <v>38</v>
      </c>
      <c r="AX775" s="12" t="s">
        <v>75</v>
      </c>
      <c r="AY775" s="217" t="s">
        <v>195</v>
      </c>
    </row>
    <row r="776" spans="2:65" s="13" customFormat="1" ht="24">
      <c r="B776" s="218"/>
      <c r="C776" s="219"/>
      <c r="D776" s="205" t="s">
        <v>210</v>
      </c>
      <c r="E776" s="220" t="s">
        <v>22</v>
      </c>
      <c r="F776" s="221" t="s">
        <v>1849</v>
      </c>
      <c r="G776" s="219"/>
      <c r="H776" s="222">
        <v>9.2999999999999999E-2</v>
      </c>
      <c r="I776" s="223"/>
      <c r="J776" s="219"/>
      <c r="K776" s="219"/>
      <c r="L776" s="224"/>
      <c r="M776" s="225"/>
      <c r="N776" s="226"/>
      <c r="O776" s="226"/>
      <c r="P776" s="226"/>
      <c r="Q776" s="226"/>
      <c r="R776" s="226"/>
      <c r="S776" s="226"/>
      <c r="T776" s="227"/>
      <c r="AT776" s="228" t="s">
        <v>210</v>
      </c>
      <c r="AU776" s="228" t="s">
        <v>83</v>
      </c>
      <c r="AV776" s="13" t="s">
        <v>83</v>
      </c>
      <c r="AW776" s="13" t="s">
        <v>38</v>
      </c>
      <c r="AX776" s="13" t="s">
        <v>75</v>
      </c>
      <c r="AY776" s="228" t="s">
        <v>195</v>
      </c>
    </row>
    <row r="777" spans="2:65" s="13" customFormat="1" ht="24">
      <c r="B777" s="218"/>
      <c r="C777" s="219"/>
      <c r="D777" s="205" t="s">
        <v>210</v>
      </c>
      <c r="E777" s="220" t="s">
        <v>22</v>
      </c>
      <c r="F777" s="221" t="s">
        <v>1850</v>
      </c>
      <c r="G777" s="219"/>
      <c r="H777" s="222">
        <v>9.9000000000000005E-2</v>
      </c>
      <c r="I777" s="223"/>
      <c r="J777" s="219"/>
      <c r="K777" s="219"/>
      <c r="L777" s="224"/>
      <c r="M777" s="225"/>
      <c r="N777" s="226"/>
      <c r="O777" s="226"/>
      <c r="P777" s="226"/>
      <c r="Q777" s="226"/>
      <c r="R777" s="226"/>
      <c r="S777" s="226"/>
      <c r="T777" s="227"/>
      <c r="AT777" s="228" t="s">
        <v>210</v>
      </c>
      <c r="AU777" s="228" t="s">
        <v>83</v>
      </c>
      <c r="AV777" s="13" t="s">
        <v>83</v>
      </c>
      <c r="AW777" s="13" t="s">
        <v>38</v>
      </c>
      <c r="AX777" s="13" t="s">
        <v>75</v>
      </c>
      <c r="AY777" s="228" t="s">
        <v>195</v>
      </c>
    </row>
    <row r="778" spans="2:65" s="13" customFormat="1">
      <c r="B778" s="218"/>
      <c r="C778" s="219"/>
      <c r="D778" s="205" t="s">
        <v>210</v>
      </c>
      <c r="E778" s="220" t="s">
        <v>22</v>
      </c>
      <c r="F778" s="221" t="s">
        <v>1851</v>
      </c>
      <c r="G778" s="219"/>
      <c r="H778" s="222">
        <v>1.4E-2</v>
      </c>
      <c r="I778" s="223"/>
      <c r="J778" s="219"/>
      <c r="K778" s="219"/>
      <c r="L778" s="224"/>
      <c r="M778" s="225"/>
      <c r="N778" s="226"/>
      <c r="O778" s="226"/>
      <c r="P778" s="226"/>
      <c r="Q778" s="226"/>
      <c r="R778" s="226"/>
      <c r="S778" s="226"/>
      <c r="T778" s="227"/>
      <c r="AT778" s="228" t="s">
        <v>210</v>
      </c>
      <c r="AU778" s="228" t="s">
        <v>83</v>
      </c>
      <c r="AV778" s="13" t="s">
        <v>83</v>
      </c>
      <c r="AW778" s="13" t="s">
        <v>38</v>
      </c>
      <c r="AX778" s="13" t="s">
        <v>75</v>
      </c>
      <c r="AY778" s="228" t="s">
        <v>195</v>
      </c>
    </row>
    <row r="779" spans="2:65" s="13" customFormat="1" ht="24">
      <c r="B779" s="218"/>
      <c r="C779" s="219"/>
      <c r="D779" s="205" t="s">
        <v>210</v>
      </c>
      <c r="E779" s="220" t="s">
        <v>22</v>
      </c>
      <c r="F779" s="221" t="s">
        <v>1852</v>
      </c>
      <c r="G779" s="219"/>
      <c r="H779" s="222">
        <v>1.9E-2</v>
      </c>
      <c r="I779" s="223"/>
      <c r="J779" s="219"/>
      <c r="K779" s="219"/>
      <c r="L779" s="224"/>
      <c r="M779" s="225"/>
      <c r="N779" s="226"/>
      <c r="O779" s="226"/>
      <c r="P779" s="226"/>
      <c r="Q779" s="226"/>
      <c r="R779" s="226"/>
      <c r="S779" s="226"/>
      <c r="T779" s="227"/>
      <c r="AT779" s="228" t="s">
        <v>210</v>
      </c>
      <c r="AU779" s="228" t="s">
        <v>83</v>
      </c>
      <c r="AV779" s="13" t="s">
        <v>83</v>
      </c>
      <c r="AW779" s="13" t="s">
        <v>38</v>
      </c>
      <c r="AX779" s="13" t="s">
        <v>75</v>
      </c>
      <c r="AY779" s="228" t="s">
        <v>195</v>
      </c>
    </row>
    <row r="780" spans="2:65" s="13" customFormat="1" ht="24">
      <c r="B780" s="218"/>
      <c r="C780" s="219"/>
      <c r="D780" s="205" t="s">
        <v>210</v>
      </c>
      <c r="E780" s="220" t="s">
        <v>22</v>
      </c>
      <c r="F780" s="221" t="s">
        <v>1853</v>
      </c>
      <c r="G780" s="219"/>
      <c r="H780" s="222">
        <v>4.3999999999999997E-2</v>
      </c>
      <c r="I780" s="223"/>
      <c r="J780" s="219"/>
      <c r="K780" s="219"/>
      <c r="L780" s="224"/>
      <c r="M780" s="225"/>
      <c r="N780" s="226"/>
      <c r="O780" s="226"/>
      <c r="P780" s="226"/>
      <c r="Q780" s="226"/>
      <c r="R780" s="226"/>
      <c r="S780" s="226"/>
      <c r="T780" s="227"/>
      <c r="AT780" s="228" t="s">
        <v>210</v>
      </c>
      <c r="AU780" s="228" t="s">
        <v>83</v>
      </c>
      <c r="AV780" s="13" t="s">
        <v>83</v>
      </c>
      <c r="AW780" s="13" t="s">
        <v>38</v>
      </c>
      <c r="AX780" s="13" t="s">
        <v>75</v>
      </c>
      <c r="AY780" s="228" t="s">
        <v>195</v>
      </c>
    </row>
    <row r="781" spans="2:65" s="14" customFormat="1">
      <c r="B781" s="229"/>
      <c r="C781" s="230"/>
      <c r="D781" s="205" t="s">
        <v>210</v>
      </c>
      <c r="E781" s="231" t="s">
        <v>22</v>
      </c>
      <c r="F781" s="232" t="s">
        <v>215</v>
      </c>
      <c r="G781" s="230"/>
      <c r="H781" s="233">
        <v>0.26900000000000002</v>
      </c>
      <c r="I781" s="234"/>
      <c r="J781" s="230"/>
      <c r="K781" s="230"/>
      <c r="L781" s="235"/>
      <c r="M781" s="236"/>
      <c r="N781" s="237"/>
      <c r="O781" s="237"/>
      <c r="P781" s="237"/>
      <c r="Q781" s="237"/>
      <c r="R781" s="237"/>
      <c r="S781" s="237"/>
      <c r="T781" s="238"/>
      <c r="AT781" s="239" t="s">
        <v>210</v>
      </c>
      <c r="AU781" s="239" t="s">
        <v>83</v>
      </c>
      <c r="AV781" s="14" t="s">
        <v>216</v>
      </c>
      <c r="AW781" s="14" t="s">
        <v>38</v>
      </c>
      <c r="AX781" s="14" t="s">
        <v>75</v>
      </c>
      <c r="AY781" s="239" t="s">
        <v>195</v>
      </c>
    </row>
    <row r="782" spans="2:65" s="15" customFormat="1">
      <c r="B782" s="240"/>
      <c r="C782" s="241"/>
      <c r="D782" s="251" t="s">
        <v>210</v>
      </c>
      <c r="E782" s="252" t="s">
        <v>22</v>
      </c>
      <c r="F782" s="253" t="s">
        <v>217</v>
      </c>
      <c r="G782" s="241"/>
      <c r="H782" s="254">
        <v>0.26900000000000002</v>
      </c>
      <c r="I782" s="245"/>
      <c r="J782" s="241"/>
      <c r="K782" s="241"/>
      <c r="L782" s="246"/>
      <c r="M782" s="247"/>
      <c r="N782" s="248"/>
      <c r="O782" s="248"/>
      <c r="P782" s="248"/>
      <c r="Q782" s="248"/>
      <c r="R782" s="248"/>
      <c r="S782" s="248"/>
      <c r="T782" s="249"/>
      <c r="AT782" s="250" t="s">
        <v>210</v>
      </c>
      <c r="AU782" s="250" t="s">
        <v>83</v>
      </c>
      <c r="AV782" s="15" t="s">
        <v>202</v>
      </c>
      <c r="AW782" s="15" t="s">
        <v>38</v>
      </c>
      <c r="AX782" s="15" t="s">
        <v>23</v>
      </c>
      <c r="AY782" s="250" t="s">
        <v>195</v>
      </c>
    </row>
    <row r="783" spans="2:65" s="1" customFormat="1" ht="28.8" customHeight="1">
      <c r="B783" s="36"/>
      <c r="C783" s="260" t="s">
        <v>842</v>
      </c>
      <c r="D783" s="260" t="s">
        <v>267</v>
      </c>
      <c r="E783" s="261" t="s">
        <v>1854</v>
      </c>
      <c r="F783" s="262" t="s">
        <v>1855</v>
      </c>
      <c r="G783" s="263" t="s">
        <v>242</v>
      </c>
      <c r="H783" s="264">
        <v>4.1000000000000002E-2</v>
      </c>
      <c r="I783" s="265"/>
      <c r="J783" s="266">
        <f>ROUND(I783*H783,2)</f>
        <v>0</v>
      </c>
      <c r="K783" s="262" t="s">
        <v>223</v>
      </c>
      <c r="L783" s="267"/>
      <c r="M783" s="268" t="s">
        <v>22</v>
      </c>
      <c r="N783" s="269" t="s">
        <v>46</v>
      </c>
      <c r="O783" s="37"/>
      <c r="P783" s="202">
        <f>O783*H783</f>
        <v>0</v>
      </c>
      <c r="Q783" s="202">
        <v>1</v>
      </c>
      <c r="R783" s="202">
        <f>Q783*H783</f>
        <v>4.1000000000000002E-2</v>
      </c>
      <c r="S783" s="202">
        <v>0</v>
      </c>
      <c r="T783" s="203">
        <f>S783*H783</f>
        <v>0</v>
      </c>
      <c r="AR783" s="19" t="s">
        <v>262</v>
      </c>
      <c r="AT783" s="19" t="s">
        <v>267</v>
      </c>
      <c r="AU783" s="19" t="s">
        <v>83</v>
      </c>
      <c r="AY783" s="19" t="s">
        <v>195</v>
      </c>
      <c r="BE783" s="204">
        <f>IF(N783="základní",J783,0)</f>
        <v>0</v>
      </c>
      <c r="BF783" s="204">
        <f>IF(N783="snížená",J783,0)</f>
        <v>0</v>
      </c>
      <c r="BG783" s="204">
        <f>IF(N783="zákl. přenesená",J783,0)</f>
        <v>0</v>
      </c>
      <c r="BH783" s="204">
        <f>IF(N783="sníž. přenesená",J783,0)</f>
        <v>0</v>
      </c>
      <c r="BI783" s="204">
        <f>IF(N783="nulová",J783,0)</f>
        <v>0</v>
      </c>
      <c r="BJ783" s="19" t="s">
        <v>23</v>
      </c>
      <c r="BK783" s="204">
        <f>ROUND(I783*H783,2)</f>
        <v>0</v>
      </c>
      <c r="BL783" s="19" t="s">
        <v>202</v>
      </c>
      <c r="BM783" s="19" t="s">
        <v>1856</v>
      </c>
    </row>
    <row r="784" spans="2:65" s="1" customFormat="1" ht="24">
      <c r="B784" s="36"/>
      <c r="C784" s="58"/>
      <c r="D784" s="205" t="s">
        <v>208</v>
      </c>
      <c r="E784" s="58"/>
      <c r="F784" s="206" t="s">
        <v>1650</v>
      </c>
      <c r="G784" s="58"/>
      <c r="H784" s="58"/>
      <c r="I784" s="163"/>
      <c r="J784" s="58"/>
      <c r="K784" s="58"/>
      <c r="L784" s="56"/>
      <c r="M784" s="73"/>
      <c r="N784" s="37"/>
      <c r="O784" s="37"/>
      <c r="P784" s="37"/>
      <c r="Q784" s="37"/>
      <c r="R784" s="37"/>
      <c r="S784" s="37"/>
      <c r="T784" s="74"/>
      <c r="AT784" s="19" t="s">
        <v>208</v>
      </c>
      <c r="AU784" s="19" t="s">
        <v>83</v>
      </c>
    </row>
    <row r="785" spans="2:65" s="12" customFormat="1" ht="24">
      <c r="B785" s="207"/>
      <c r="C785" s="208"/>
      <c r="D785" s="205" t="s">
        <v>210</v>
      </c>
      <c r="E785" s="209" t="s">
        <v>22</v>
      </c>
      <c r="F785" s="210" t="s">
        <v>1836</v>
      </c>
      <c r="G785" s="208"/>
      <c r="H785" s="211" t="s">
        <v>22</v>
      </c>
      <c r="I785" s="212"/>
      <c r="J785" s="208"/>
      <c r="K785" s="208"/>
      <c r="L785" s="213"/>
      <c r="M785" s="214"/>
      <c r="N785" s="215"/>
      <c r="O785" s="215"/>
      <c r="P785" s="215"/>
      <c r="Q785" s="215"/>
      <c r="R785" s="215"/>
      <c r="S785" s="215"/>
      <c r="T785" s="216"/>
      <c r="AT785" s="217" t="s">
        <v>210</v>
      </c>
      <c r="AU785" s="217" t="s">
        <v>83</v>
      </c>
      <c r="AV785" s="12" t="s">
        <v>23</v>
      </c>
      <c r="AW785" s="12" t="s">
        <v>38</v>
      </c>
      <c r="AX785" s="12" t="s">
        <v>75</v>
      </c>
      <c r="AY785" s="217" t="s">
        <v>195</v>
      </c>
    </row>
    <row r="786" spans="2:65" s="13" customFormat="1" ht="24">
      <c r="B786" s="218"/>
      <c r="C786" s="219"/>
      <c r="D786" s="205" t="s">
        <v>210</v>
      </c>
      <c r="E786" s="220" t="s">
        <v>22</v>
      </c>
      <c r="F786" s="221" t="s">
        <v>1857</v>
      </c>
      <c r="G786" s="219"/>
      <c r="H786" s="222">
        <v>4.1000000000000002E-2</v>
      </c>
      <c r="I786" s="223"/>
      <c r="J786" s="219"/>
      <c r="K786" s="219"/>
      <c r="L786" s="224"/>
      <c r="M786" s="225"/>
      <c r="N786" s="226"/>
      <c r="O786" s="226"/>
      <c r="P786" s="226"/>
      <c r="Q786" s="226"/>
      <c r="R786" s="226"/>
      <c r="S786" s="226"/>
      <c r="T786" s="227"/>
      <c r="AT786" s="228" t="s">
        <v>210</v>
      </c>
      <c r="AU786" s="228" t="s">
        <v>83</v>
      </c>
      <c r="AV786" s="13" t="s">
        <v>83</v>
      </c>
      <c r="AW786" s="13" t="s">
        <v>38</v>
      </c>
      <c r="AX786" s="13" t="s">
        <v>75</v>
      </c>
      <c r="AY786" s="228" t="s">
        <v>195</v>
      </c>
    </row>
    <row r="787" spans="2:65" s="14" customFormat="1">
      <c r="B787" s="229"/>
      <c r="C787" s="230"/>
      <c r="D787" s="205" t="s">
        <v>210</v>
      </c>
      <c r="E787" s="231" t="s">
        <v>22</v>
      </c>
      <c r="F787" s="232" t="s">
        <v>215</v>
      </c>
      <c r="G787" s="230"/>
      <c r="H787" s="233">
        <v>4.1000000000000002E-2</v>
      </c>
      <c r="I787" s="234"/>
      <c r="J787" s="230"/>
      <c r="K787" s="230"/>
      <c r="L787" s="235"/>
      <c r="M787" s="236"/>
      <c r="N787" s="237"/>
      <c r="O787" s="237"/>
      <c r="P787" s="237"/>
      <c r="Q787" s="237"/>
      <c r="R787" s="237"/>
      <c r="S787" s="237"/>
      <c r="T787" s="238"/>
      <c r="AT787" s="239" t="s">
        <v>210</v>
      </c>
      <c r="AU787" s="239" t="s">
        <v>83</v>
      </c>
      <c r="AV787" s="14" t="s">
        <v>216</v>
      </c>
      <c r="AW787" s="14" t="s">
        <v>38</v>
      </c>
      <c r="AX787" s="14" t="s">
        <v>75</v>
      </c>
      <c r="AY787" s="239" t="s">
        <v>195</v>
      </c>
    </row>
    <row r="788" spans="2:65" s="15" customFormat="1">
      <c r="B788" s="240"/>
      <c r="C788" s="241"/>
      <c r="D788" s="251" t="s">
        <v>210</v>
      </c>
      <c r="E788" s="252" t="s">
        <v>22</v>
      </c>
      <c r="F788" s="253" t="s">
        <v>217</v>
      </c>
      <c r="G788" s="241"/>
      <c r="H788" s="254">
        <v>4.1000000000000002E-2</v>
      </c>
      <c r="I788" s="245"/>
      <c r="J788" s="241"/>
      <c r="K788" s="241"/>
      <c r="L788" s="246"/>
      <c r="M788" s="247"/>
      <c r="N788" s="248"/>
      <c r="O788" s="248"/>
      <c r="P788" s="248"/>
      <c r="Q788" s="248"/>
      <c r="R788" s="248"/>
      <c r="S788" s="248"/>
      <c r="T788" s="249"/>
      <c r="AT788" s="250" t="s">
        <v>210</v>
      </c>
      <c r="AU788" s="250" t="s">
        <v>83</v>
      </c>
      <c r="AV788" s="15" t="s">
        <v>202</v>
      </c>
      <c r="AW788" s="15" t="s">
        <v>38</v>
      </c>
      <c r="AX788" s="15" t="s">
        <v>23</v>
      </c>
      <c r="AY788" s="250" t="s">
        <v>195</v>
      </c>
    </row>
    <row r="789" spans="2:65" s="1" customFormat="1" ht="20.399999999999999" customHeight="1">
      <c r="B789" s="36"/>
      <c r="C789" s="260" t="s">
        <v>846</v>
      </c>
      <c r="D789" s="260" t="s">
        <v>267</v>
      </c>
      <c r="E789" s="261" t="s">
        <v>1858</v>
      </c>
      <c r="F789" s="262" t="s">
        <v>1826</v>
      </c>
      <c r="G789" s="263" t="s">
        <v>745</v>
      </c>
      <c r="H789" s="264">
        <v>38</v>
      </c>
      <c r="I789" s="265"/>
      <c r="J789" s="266">
        <f>ROUND(I789*H789,2)</f>
        <v>0</v>
      </c>
      <c r="K789" s="262" t="s">
        <v>22</v>
      </c>
      <c r="L789" s="267"/>
      <c r="M789" s="268" t="s">
        <v>22</v>
      </c>
      <c r="N789" s="269" t="s">
        <v>46</v>
      </c>
      <c r="O789" s="37"/>
      <c r="P789" s="202">
        <f>O789*H789</f>
        <v>0</v>
      </c>
      <c r="Q789" s="202">
        <v>1E-3</v>
      </c>
      <c r="R789" s="202">
        <f>Q789*H789</f>
        <v>3.7999999999999999E-2</v>
      </c>
      <c r="S789" s="202">
        <v>0</v>
      </c>
      <c r="T789" s="203">
        <f>S789*H789</f>
        <v>0</v>
      </c>
      <c r="AR789" s="19" t="s">
        <v>262</v>
      </c>
      <c r="AT789" s="19" t="s">
        <v>267</v>
      </c>
      <c r="AU789" s="19" t="s">
        <v>83</v>
      </c>
      <c r="AY789" s="19" t="s">
        <v>195</v>
      </c>
      <c r="BE789" s="204">
        <f>IF(N789="základní",J789,0)</f>
        <v>0</v>
      </c>
      <c r="BF789" s="204">
        <f>IF(N789="snížená",J789,0)</f>
        <v>0</v>
      </c>
      <c r="BG789" s="204">
        <f>IF(N789="zákl. přenesená",J789,0)</f>
        <v>0</v>
      </c>
      <c r="BH789" s="204">
        <f>IF(N789="sníž. přenesená",J789,0)</f>
        <v>0</v>
      </c>
      <c r="BI789" s="204">
        <f>IF(N789="nulová",J789,0)</f>
        <v>0</v>
      </c>
      <c r="BJ789" s="19" t="s">
        <v>23</v>
      </c>
      <c r="BK789" s="204">
        <f>ROUND(I789*H789,2)</f>
        <v>0</v>
      </c>
      <c r="BL789" s="19" t="s">
        <v>202</v>
      </c>
      <c r="BM789" s="19" t="s">
        <v>1859</v>
      </c>
    </row>
    <row r="790" spans="2:65" s="12" customFormat="1">
      <c r="B790" s="207"/>
      <c r="C790" s="208"/>
      <c r="D790" s="205" t="s">
        <v>210</v>
      </c>
      <c r="E790" s="209" t="s">
        <v>22</v>
      </c>
      <c r="F790" s="210" t="s">
        <v>1828</v>
      </c>
      <c r="G790" s="208"/>
      <c r="H790" s="211" t="s">
        <v>22</v>
      </c>
      <c r="I790" s="212"/>
      <c r="J790" s="208"/>
      <c r="K790" s="208"/>
      <c r="L790" s="213"/>
      <c r="M790" s="214"/>
      <c r="N790" s="215"/>
      <c r="O790" s="215"/>
      <c r="P790" s="215"/>
      <c r="Q790" s="215"/>
      <c r="R790" s="215"/>
      <c r="S790" s="215"/>
      <c r="T790" s="216"/>
      <c r="AT790" s="217" t="s">
        <v>210</v>
      </c>
      <c r="AU790" s="217" t="s">
        <v>83</v>
      </c>
      <c r="AV790" s="12" t="s">
        <v>23</v>
      </c>
      <c r="AW790" s="12" t="s">
        <v>38</v>
      </c>
      <c r="AX790" s="12" t="s">
        <v>75</v>
      </c>
      <c r="AY790" s="217" t="s">
        <v>195</v>
      </c>
    </row>
    <row r="791" spans="2:65" s="13" customFormat="1">
      <c r="B791" s="218"/>
      <c r="C791" s="219"/>
      <c r="D791" s="205" t="s">
        <v>210</v>
      </c>
      <c r="E791" s="220" t="s">
        <v>22</v>
      </c>
      <c r="F791" s="221" t="s">
        <v>1860</v>
      </c>
      <c r="G791" s="219"/>
      <c r="H791" s="222">
        <v>38</v>
      </c>
      <c r="I791" s="223"/>
      <c r="J791" s="219"/>
      <c r="K791" s="219"/>
      <c r="L791" s="224"/>
      <c r="M791" s="225"/>
      <c r="N791" s="226"/>
      <c r="O791" s="226"/>
      <c r="P791" s="226"/>
      <c r="Q791" s="226"/>
      <c r="R791" s="226"/>
      <c r="S791" s="226"/>
      <c r="T791" s="227"/>
      <c r="AT791" s="228" t="s">
        <v>210</v>
      </c>
      <c r="AU791" s="228" t="s">
        <v>83</v>
      </c>
      <c r="AV791" s="13" t="s">
        <v>83</v>
      </c>
      <c r="AW791" s="13" t="s">
        <v>38</v>
      </c>
      <c r="AX791" s="13" t="s">
        <v>75</v>
      </c>
      <c r="AY791" s="228" t="s">
        <v>195</v>
      </c>
    </row>
    <row r="792" spans="2:65" s="14" customFormat="1">
      <c r="B792" s="229"/>
      <c r="C792" s="230"/>
      <c r="D792" s="205" t="s">
        <v>210</v>
      </c>
      <c r="E792" s="231" t="s">
        <v>22</v>
      </c>
      <c r="F792" s="232" t="s">
        <v>215</v>
      </c>
      <c r="G792" s="230"/>
      <c r="H792" s="233">
        <v>38</v>
      </c>
      <c r="I792" s="234"/>
      <c r="J792" s="230"/>
      <c r="K792" s="230"/>
      <c r="L792" s="235"/>
      <c r="M792" s="236"/>
      <c r="N792" s="237"/>
      <c r="O792" s="237"/>
      <c r="P792" s="237"/>
      <c r="Q792" s="237"/>
      <c r="R792" s="237"/>
      <c r="S792" s="237"/>
      <c r="T792" s="238"/>
      <c r="AT792" s="239" t="s">
        <v>210</v>
      </c>
      <c r="AU792" s="239" t="s">
        <v>83</v>
      </c>
      <c r="AV792" s="14" t="s">
        <v>216</v>
      </c>
      <c r="AW792" s="14" t="s">
        <v>38</v>
      </c>
      <c r="AX792" s="14" t="s">
        <v>75</v>
      </c>
      <c r="AY792" s="239" t="s">
        <v>195</v>
      </c>
    </row>
    <row r="793" spans="2:65" s="15" customFormat="1">
      <c r="B793" s="240"/>
      <c r="C793" s="241"/>
      <c r="D793" s="205" t="s">
        <v>210</v>
      </c>
      <c r="E793" s="242" t="s">
        <v>22</v>
      </c>
      <c r="F793" s="243" t="s">
        <v>217</v>
      </c>
      <c r="G793" s="241"/>
      <c r="H793" s="244">
        <v>38</v>
      </c>
      <c r="I793" s="245"/>
      <c r="J793" s="241"/>
      <c r="K793" s="241"/>
      <c r="L793" s="246"/>
      <c r="M793" s="247"/>
      <c r="N793" s="248"/>
      <c r="O793" s="248"/>
      <c r="P793" s="248"/>
      <c r="Q793" s="248"/>
      <c r="R793" s="248"/>
      <c r="S793" s="248"/>
      <c r="T793" s="249"/>
      <c r="AT793" s="250" t="s">
        <v>210</v>
      </c>
      <c r="AU793" s="250" t="s">
        <v>83</v>
      </c>
      <c r="AV793" s="15" t="s">
        <v>202</v>
      </c>
      <c r="AW793" s="15" t="s">
        <v>38</v>
      </c>
      <c r="AX793" s="15" t="s">
        <v>23</v>
      </c>
      <c r="AY793" s="250" t="s">
        <v>195</v>
      </c>
    </row>
    <row r="794" spans="2:65" s="11" customFormat="1" ht="29.85" customHeight="1">
      <c r="B794" s="176"/>
      <c r="C794" s="177"/>
      <c r="D794" s="190" t="s">
        <v>74</v>
      </c>
      <c r="E794" s="191" t="s">
        <v>202</v>
      </c>
      <c r="F794" s="191" t="s">
        <v>406</v>
      </c>
      <c r="G794" s="177"/>
      <c r="H794" s="177"/>
      <c r="I794" s="180"/>
      <c r="J794" s="192">
        <f>BK794</f>
        <v>0</v>
      </c>
      <c r="K794" s="177"/>
      <c r="L794" s="182"/>
      <c r="M794" s="183"/>
      <c r="N794" s="184"/>
      <c r="O794" s="184"/>
      <c r="P794" s="185">
        <f>SUM(P795:P926)</f>
        <v>0</v>
      </c>
      <c r="Q794" s="184"/>
      <c r="R794" s="185">
        <f>SUM(R795:R926)</f>
        <v>114.83262247999997</v>
      </c>
      <c r="S794" s="184"/>
      <c r="T794" s="186">
        <f>SUM(T795:T926)</f>
        <v>0</v>
      </c>
      <c r="AR794" s="187" t="s">
        <v>23</v>
      </c>
      <c r="AT794" s="188" t="s">
        <v>74</v>
      </c>
      <c r="AU794" s="188" t="s">
        <v>23</v>
      </c>
      <c r="AY794" s="187" t="s">
        <v>195</v>
      </c>
      <c r="BK794" s="189">
        <f>SUM(BK795:BK926)</f>
        <v>0</v>
      </c>
    </row>
    <row r="795" spans="2:65" s="1" customFormat="1" ht="40.200000000000003" customHeight="1">
      <c r="B795" s="36"/>
      <c r="C795" s="193" t="s">
        <v>853</v>
      </c>
      <c r="D795" s="193" t="s">
        <v>198</v>
      </c>
      <c r="E795" s="194" t="s">
        <v>1861</v>
      </c>
      <c r="F795" s="195" t="s">
        <v>1862</v>
      </c>
      <c r="G795" s="196" t="s">
        <v>231</v>
      </c>
      <c r="H795" s="197">
        <v>5.85</v>
      </c>
      <c r="I795" s="198"/>
      <c r="J795" s="199">
        <f>ROUND(I795*H795,2)</f>
        <v>0</v>
      </c>
      <c r="K795" s="195" t="s">
        <v>223</v>
      </c>
      <c r="L795" s="56"/>
      <c r="M795" s="200" t="s">
        <v>22</v>
      </c>
      <c r="N795" s="201" t="s">
        <v>46</v>
      </c>
      <c r="O795" s="37"/>
      <c r="P795" s="202">
        <f>O795*H795</f>
        <v>0</v>
      </c>
      <c r="Q795" s="202">
        <v>2.45336</v>
      </c>
      <c r="R795" s="202">
        <f>Q795*H795</f>
        <v>14.352155999999999</v>
      </c>
      <c r="S795" s="202">
        <v>0</v>
      </c>
      <c r="T795" s="203">
        <f>S795*H795</f>
        <v>0</v>
      </c>
      <c r="AR795" s="19" t="s">
        <v>202</v>
      </c>
      <c r="AT795" s="19" t="s">
        <v>198</v>
      </c>
      <c r="AU795" s="19" t="s">
        <v>83</v>
      </c>
      <c r="AY795" s="19" t="s">
        <v>195</v>
      </c>
      <c r="BE795" s="204">
        <f>IF(N795="základní",J795,0)</f>
        <v>0</v>
      </c>
      <c r="BF795" s="204">
        <f>IF(N795="snížená",J795,0)</f>
        <v>0</v>
      </c>
      <c r="BG795" s="204">
        <f>IF(N795="zákl. přenesená",J795,0)</f>
        <v>0</v>
      </c>
      <c r="BH795" s="204">
        <f>IF(N795="sníž. přenesená",J795,0)</f>
        <v>0</v>
      </c>
      <c r="BI795" s="204">
        <f>IF(N795="nulová",J795,0)</f>
        <v>0</v>
      </c>
      <c r="BJ795" s="19" t="s">
        <v>23</v>
      </c>
      <c r="BK795" s="204">
        <f>ROUND(I795*H795,2)</f>
        <v>0</v>
      </c>
      <c r="BL795" s="19" t="s">
        <v>202</v>
      </c>
      <c r="BM795" s="19" t="s">
        <v>1863</v>
      </c>
    </row>
    <row r="796" spans="2:65" s="12" customFormat="1">
      <c r="B796" s="207"/>
      <c r="C796" s="208"/>
      <c r="D796" s="205" t="s">
        <v>210</v>
      </c>
      <c r="E796" s="209" t="s">
        <v>22</v>
      </c>
      <c r="F796" s="210" t="s">
        <v>1864</v>
      </c>
      <c r="G796" s="208"/>
      <c r="H796" s="211" t="s">
        <v>22</v>
      </c>
      <c r="I796" s="212"/>
      <c r="J796" s="208"/>
      <c r="K796" s="208"/>
      <c r="L796" s="213"/>
      <c r="M796" s="214"/>
      <c r="N796" s="215"/>
      <c r="O796" s="215"/>
      <c r="P796" s="215"/>
      <c r="Q796" s="215"/>
      <c r="R796" s="215"/>
      <c r="S796" s="215"/>
      <c r="T796" s="216"/>
      <c r="AT796" s="217" t="s">
        <v>210</v>
      </c>
      <c r="AU796" s="217" t="s">
        <v>83</v>
      </c>
      <c r="AV796" s="12" t="s">
        <v>23</v>
      </c>
      <c r="AW796" s="12" t="s">
        <v>38</v>
      </c>
      <c r="AX796" s="12" t="s">
        <v>75</v>
      </c>
      <c r="AY796" s="217" t="s">
        <v>195</v>
      </c>
    </row>
    <row r="797" spans="2:65" s="13" customFormat="1">
      <c r="B797" s="218"/>
      <c r="C797" s="219"/>
      <c r="D797" s="205" t="s">
        <v>210</v>
      </c>
      <c r="E797" s="220" t="s">
        <v>22</v>
      </c>
      <c r="F797" s="221" t="s">
        <v>1865</v>
      </c>
      <c r="G797" s="219"/>
      <c r="H797" s="222">
        <v>3.9</v>
      </c>
      <c r="I797" s="223"/>
      <c r="J797" s="219"/>
      <c r="K797" s="219"/>
      <c r="L797" s="224"/>
      <c r="M797" s="225"/>
      <c r="N797" s="226"/>
      <c r="O797" s="226"/>
      <c r="P797" s="226"/>
      <c r="Q797" s="226"/>
      <c r="R797" s="226"/>
      <c r="S797" s="226"/>
      <c r="T797" s="227"/>
      <c r="AT797" s="228" t="s">
        <v>210</v>
      </c>
      <c r="AU797" s="228" t="s">
        <v>83</v>
      </c>
      <c r="AV797" s="13" t="s">
        <v>83</v>
      </c>
      <c r="AW797" s="13" t="s">
        <v>38</v>
      </c>
      <c r="AX797" s="13" t="s">
        <v>75</v>
      </c>
      <c r="AY797" s="228" t="s">
        <v>195</v>
      </c>
    </row>
    <row r="798" spans="2:65" s="13" customFormat="1">
      <c r="B798" s="218"/>
      <c r="C798" s="219"/>
      <c r="D798" s="205" t="s">
        <v>210</v>
      </c>
      <c r="E798" s="220" t="s">
        <v>22</v>
      </c>
      <c r="F798" s="221" t="s">
        <v>1866</v>
      </c>
      <c r="G798" s="219"/>
      <c r="H798" s="222">
        <v>1.95</v>
      </c>
      <c r="I798" s="223"/>
      <c r="J798" s="219"/>
      <c r="K798" s="219"/>
      <c r="L798" s="224"/>
      <c r="M798" s="225"/>
      <c r="N798" s="226"/>
      <c r="O798" s="226"/>
      <c r="P798" s="226"/>
      <c r="Q798" s="226"/>
      <c r="R798" s="226"/>
      <c r="S798" s="226"/>
      <c r="T798" s="227"/>
      <c r="AT798" s="228" t="s">
        <v>210</v>
      </c>
      <c r="AU798" s="228" t="s">
        <v>83</v>
      </c>
      <c r="AV798" s="13" t="s">
        <v>83</v>
      </c>
      <c r="AW798" s="13" t="s">
        <v>38</v>
      </c>
      <c r="AX798" s="13" t="s">
        <v>75</v>
      </c>
      <c r="AY798" s="228" t="s">
        <v>195</v>
      </c>
    </row>
    <row r="799" spans="2:65" s="14" customFormat="1">
      <c r="B799" s="229"/>
      <c r="C799" s="230"/>
      <c r="D799" s="205" t="s">
        <v>210</v>
      </c>
      <c r="E799" s="231" t="s">
        <v>22</v>
      </c>
      <c r="F799" s="232" t="s">
        <v>215</v>
      </c>
      <c r="G799" s="230"/>
      <c r="H799" s="233">
        <v>5.85</v>
      </c>
      <c r="I799" s="234"/>
      <c r="J799" s="230"/>
      <c r="K799" s="230"/>
      <c r="L799" s="235"/>
      <c r="M799" s="236"/>
      <c r="N799" s="237"/>
      <c r="O799" s="237"/>
      <c r="P799" s="237"/>
      <c r="Q799" s="237"/>
      <c r="R799" s="237"/>
      <c r="S799" s="237"/>
      <c r="T799" s="238"/>
      <c r="AT799" s="239" t="s">
        <v>210</v>
      </c>
      <c r="AU799" s="239" t="s">
        <v>83</v>
      </c>
      <c r="AV799" s="14" t="s">
        <v>216</v>
      </c>
      <c r="AW799" s="14" t="s">
        <v>38</v>
      </c>
      <c r="AX799" s="14" t="s">
        <v>75</v>
      </c>
      <c r="AY799" s="239" t="s">
        <v>195</v>
      </c>
    </row>
    <row r="800" spans="2:65" s="15" customFormat="1">
      <c r="B800" s="240"/>
      <c r="C800" s="241"/>
      <c r="D800" s="251" t="s">
        <v>210</v>
      </c>
      <c r="E800" s="252" t="s">
        <v>22</v>
      </c>
      <c r="F800" s="253" t="s">
        <v>217</v>
      </c>
      <c r="G800" s="241"/>
      <c r="H800" s="254">
        <v>5.85</v>
      </c>
      <c r="I800" s="245"/>
      <c r="J800" s="241"/>
      <c r="K800" s="241"/>
      <c r="L800" s="246"/>
      <c r="M800" s="247"/>
      <c r="N800" s="248"/>
      <c r="O800" s="248"/>
      <c r="P800" s="248"/>
      <c r="Q800" s="248"/>
      <c r="R800" s="248"/>
      <c r="S800" s="248"/>
      <c r="T800" s="249"/>
      <c r="AT800" s="250" t="s">
        <v>210</v>
      </c>
      <c r="AU800" s="250" t="s">
        <v>83</v>
      </c>
      <c r="AV800" s="15" t="s">
        <v>202</v>
      </c>
      <c r="AW800" s="15" t="s">
        <v>38</v>
      </c>
      <c r="AX800" s="15" t="s">
        <v>23</v>
      </c>
      <c r="AY800" s="250" t="s">
        <v>195</v>
      </c>
    </row>
    <row r="801" spans="2:65" s="1" customFormat="1" ht="51.6" customHeight="1">
      <c r="B801" s="36"/>
      <c r="C801" s="193" t="s">
        <v>859</v>
      </c>
      <c r="D801" s="193" t="s">
        <v>198</v>
      </c>
      <c r="E801" s="194" t="s">
        <v>1867</v>
      </c>
      <c r="F801" s="195" t="s">
        <v>1868</v>
      </c>
      <c r="G801" s="196" t="s">
        <v>222</v>
      </c>
      <c r="H801" s="197">
        <v>55.05</v>
      </c>
      <c r="I801" s="198"/>
      <c r="J801" s="199">
        <f>ROUND(I801*H801,2)</f>
        <v>0</v>
      </c>
      <c r="K801" s="195" t="s">
        <v>223</v>
      </c>
      <c r="L801" s="56"/>
      <c r="M801" s="200" t="s">
        <v>22</v>
      </c>
      <c r="N801" s="201" t="s">
        <v>46</v>
      </c>
      <c r="O801" s="37"/>
      <c r="P801" s="202">
        <f>O801*H801</f>
        <v>0</v>
      </c>
      <c r="Q801" s="202">
        <v>7.6999999999999996E-4</v>
      </c>
      <c r="R801" s="202">
        <f>Q801*H801</f>
        <v>4.2388499999999996E-2</v>
      </c>
      <c r="S801" s="202">
        <v>0</v>
      </c>
      <c r="T801" s="203">
        <f>S801*H801</f>
        <v>0</v>
      </c>
      <c r="AR801" s="19" t="s">
        <v>202</v>
      </c>
      <c r="AT801" s="19" t="s">
        <v>198</v>
      </c>
      <c r="AU801" s="19" t="s">
        <v>83</v>
      </c>
      <c r="AY801" s="19" t="s">
        <v>195</v>
      </c>
      <c r="BE801" s="204">
        <f>IF(N801="základní",J801,0)</f>
        <v>0</v>
      </c>
      <c r="BF801" s="204">
        <f>IF(N801="snížená",J801,0)</f>
        <v>0</v>
      </c>
      <c r="BG801" s="204">
        <f>IF(N801="zákl. přenesená",J801,0)</f>
        <v>0</v>
      </c>
      <c r="BH801" s="204">
        <f>IF(N801="sníž. přenesená",J801,0)</f>
        <v>0</v>
      </c>
      <c r="BI801" s="204">
        <f>IF(N801="nulová",J801,0)</f>
        <v>0</v>
      </c>
      <c r="BJ801" s="19" t="s">
        <v>23</v>
      </c>
      <c r="BK801" s="204">
        <f>ROUND(I801*H801,2)</f>
        <v>0</v>
      </c>
      <c r="BL801" s="19" t="s">
        <v>202</v>
      </c>
      <c r="BM801" s="19" t="s">
        <v>1869</v>
      </c>
    </row>
    <row r="802" spans="2:65" s="12" customFormat="1">
      <c r="B802" s="207"/>
      <c r="C802" s="208"/>
      <c r="D802" s="205" t="s">
        <v>210</v>
      </c>
      <c r="E802" s="209" t="s">
        <v>22</v>
      </c>
      <c r="F802" s="210" t="s">
        <v>1864</v>
      </c>
      <c r="G802" s="208"/>
      <c r="H802" s="211" t="s">
        <v>22</v>
      </c>
      <c r="I802" s="212"/>
      <c r="J802" s="208"/>
      <c r="K802" s="208"/>
      <c r="L802" s="213"/>
      <c r="M802" s="214"/>
      <c r="N802" s="215"/>
      <c r="O802" s="215"/>
      <c r="P802" s="215"/>
      <c r="Q802" s="215"/>
      <c r="R802" s="215"/>
      <c r="S802" s="215"/>
      <c r="T802" s="216"/>
      <c r="AT802" s="217" t="s">
        <v>210</v>
      </c>
      <c r="AU802" s="217" t="s">
        <v>83</v>
      </c>
      <c r="AV802" s="12" t="s">
        <v>23</v>
      </c>
      <c r="AW802" s="12" t="s">
        <v>38</v>
      </c>
      <c r="AX802" s="12" t="s">
        <v>75</v>
      </c>
      <c r="AY802" s="217" t="s">
        <v>195</v>
      </c>
    </row>
    <row r="803" spans="2:65" s="13" customFormat="1">
      <c r="B803" s="218"/>
      <c r="C803" s="219"/>
      <c r="D803" s="205" t="s">
        <v>210</v>
      </c>
      <c r="E803" s="220" t="s">
        <v>22</v>
      </c>
      <c r="F803" s="221" t="s">
        <v>1870</v>
      </c>
      <c r="G803" s="219"/>
      <c r="H803" s="222">
        <v>34.1</v>
      </c>
      <c r="I803" s="223"/>
      <c r="J803" s="219"/>
      <c r="K803" s="219"/>
      <c r="L803" s="224"/>
      <c r="M803" s="225"/>
      <c r="N803" s="226"/>
      <c r="O803" s="226"/>
      <c r="P803" s="226"/>
      <c r="Q803" s="226"/>
      <c r="R803" s="226"/>
      <c r="S803" s="226"/>
      <c r="T803" s="227"/>
      <c r="AT803" s="228" t="s">
        <v>210</v>
      </c>
      <c r="AU803" s="228" t="s">
        <v>83</v>
      </c>
      <c r="AV803" s="13" t="s">
        <v>83</v>
      </c>
      <c r="AW803" s="13" t="s">
        <v>38</v>
      </c>
      <c r="AX803" s="13" t="s">
        <v>75</v>
      </c>
      <c r="AY803" s="228" t="s">
        <v>195</v>
      </c>
    </row>
    <row r="804" spans="2:65" s="13" customFormat="1">
      <c r="B804" s="218"/>
      <c r="C804" s="219"/>
      <c r="D804" s="205" t="s">
        <v>210</v>
      </c>
      <c r="E804" s="220" t="s">
        <v>22</v>
      </c>
      <c r="F804" s="221" t="s">
        <v>1871</v>
      </c>
      <c r="G804" s="219"/>
      <c r="H804" s="222">
        <v>20.95</v>
      </c>
      <c r="I804" s="223"/>
      <c r="J804" s="219"/>
      <c r="K804" s="219"/>
      <c r="L804" s="224"/>
      <c r="M804" s="225"/>
      <c r="N804" s="226"/>
      <c r="O804" s="226"/>
      <c r="P804" s="226"/>
      <c r="Q804" s="226"/>
      <c r="R804" s="226"/>
      <c r="S804" s="226"/>
      <c r="T804" s="227"/>
      <c r="AT804" s="228" t="s">
        <v>210</v>
      </c>
      <c r="AU804" s="228" t="s">
        <v>83</v>
      </c>
      <c r="AV804" s="13" t="s">
        <v>83</v>
      </c>
      <c r="AW804" s="13" t="s">
        <v>38</v>
      </c>
      <c r="AX804" s="13" t="s">
        <v>75</v>
      </c>
      <c r="AY804" s="228" t="s">
        <v>195</v>
      </c>
    </row>
    <row r="805" spans="2:65" s="14" customFormat="1">
      <c r="B805" s="229"/>
      <c r="C805" s="230"/>
      <c r="D805" s="205" t="s">
        <v>210</v>
      </c>
      <c r="E805" s="231" t="s">
        <v>22</v>
      </c>
      <c r="F805" s="232" t="s">
        <v>215</v>
      </c>
      <c r="G805" s="230"/>
      <c r="H805" s="233">
        <v>55.05</v>
      </c>
      <c r="I805" s="234"/>
      <c r="J805" s="230"/>
      <c r="K805" s="230"/>
      <c r="L805" s="235"/>
      <c r="M805" s="236"/>
      <c r="N805" s="237"/>
      <c r="O805" s="237"/>
      <c r="P805" s="237"/>
      <c r="Q805" s="237"/>
      <c r="R805" s="237"/>
      <c r="S805" s="237"/>
      <c r="T805" s="238"/>
      <c r="AT805" s="239" t="s">
        <v>210</v>
      </c>
      <c r="AU805" s="239" t="s">
        <v>83</v>
      </c>
      <c r="AV805" s="14" t="s">
        <v>216</v>
      </c>
      <c r="AW805" s="14" t="s">
        <v>38</v>
      </c>
      <c r="AX805" s="14" t="s">
        <v>75</v>
      </c>
      <c r="AY805" s="239" t="s">
        <v>195</v>
      </c>
    </row>
    <row r="806" spans="2:65" s="15" customFormat="1">
      <c r="B806" s="240"/>
      <c r="C806" s="241"/>
      <c r="D806" s="251" t="s">
        <v>210</v>
      </c>
      <c r="E806" s="252" t="s">
        <v>22</v>
      </c>
      <c r="F806" s="253" t="s">
        <v>217</v>
      </c>
      <c r="G806" s="241"/>
      <c r="H806" s="254">
        <v>55.05</v>
      </c>
      <c r="I806" s="245"/>
      <c r="J806" s="241"/>
      <c r="K806" s="241"/>
      <c r="L806" s="246"/>
      <c r="M806" s="247"/>
      <c r="N806" s="248"/>
      <c r="O806" s="248"/>
      <c r="P806" s="248"/>
      <c r="Q806" s="248"/>
      <c r="R806" s="248"/>
      <c r="S806" s="248"/>
      <c r="T806" s="249"/>
      <c r="AT806" s="250" t="s">
        <v>210</v>
      </c>
      <c r="AU806" s="250" t="s">
        <v>83</v>
      </c>
      <c r="AV806" s="15" t="s">
        <v>202</v>
      </c>
      <c r="AW806" s="15" t="s">
        <v>38</v>
      </c>
      <c r="AX806" s="15" t="s">
        <v>23</v>
      </c>
      <c r="AY806" s="250" t="s">
        <v>195</v>
      </c>
    </row>
    <row r="807" spans="2:65" s="1" customFormat="1" ht="63" customHeight="1">
      <c r="B807" s="36"/>
      <c r="C807" s="193" t="s">
        <v>865</v>
      </c>
      <c r="D807" s="193" t="s">
        <v>198</v>
      </c>
      <c r="E807" s="194" t="s">
        <v>1872</v>
      </c>
      <c r="F807" s="195" t="s">
        <v>1873</v>
      </c>
      <c r="G807" s="196" t="s">
        <v>222</v>
      </c>
      <c r="H807" s="197">
        <v>55.05</v>
      </c>
      <c r="I807" s="198"/>
      <c r="J807" s="199">
        <f>ROUND(I807*H807,2)</f>
        <v>0</v>
      </c>
      <c r="K807" s="195" t="s">
        <v>223</v>
      </c>
      <c r="L807" s="56"/>
      <c r="M807" s="200" t="s">
        <v>22</v>
      </c>
      <c r="N807" s="201" t="s">
        <v>46</v>
      </c>
      <c r="O807" s="37"/>
      <c r="P807" s="202">
        <f>O807*H807</f>
        <v>0</v>
      </c>
      <c r="Q807" s="202">
        <v>0</v>
      </c>
      <c r="R807" s="202">
        <f>Q807*H807</f>
        <v>0</v>
      </c>
      <c r="S807" s="202">
        <v>0</v>
      </c>
      <c r="T807" s="203">
        <f>S807*H807</f>
        <v>0</v>
      </c>
      <c r="AR807" s="19" t="s">
        <v>202</v>
      </c>
      <c r="AT807" s="19" t="s">
        <v>198</v>
      </c>
      <c r="AU807" s="19" t="s">
        <v>83</v>
      </c>
      <c r="AY807" s="19" t="s">
        <v>195</v>
      </c>
      <c r="BE807" s="204">
        <f>IF(N807="základní",J807,0)</f>
        <v>0</v>
      </c>
      <c r="BF807" s="204">
        <f>IF(N807="snížená",J807,0)</f>
        <v>0</v>
      </c>
      <c r="BG807" s="204">
        <f>IF(N807="zákl. přenesená",J807,0)</f>
        <v>0</v>
      </c>
      <c r="BH807" s="204">
        <f>IF(N807="sníž. přenesená",J807,0)</f>
        <v>0</v>
      </c>
      <c r="BI807" s="204">
        <f>IF(N807="nulová",J807,0)</f>
        <v>0</v>
      </c>
      <c r="BJ807" s="19" t="s">
        <v>23</v>
      </c>
      <c r="BK807" s="204">
        <f>ROUND(I807*H807,2)</f>
        <v>0</v>
      </c>
      <c r="BL807" s="19" t="s">
        <v>202</v>
      </c>
      <c r="BM807" s="19" t="s">
        <v>1874</v>
      </c>
    </row>
    <row r="808" spans="2:65" s="1" customFormat="1" ht="40.200000000000003" customHeight="1">
      <c r="B808" s="36"/>
      <c r="C808" s="193" t="s">
        <v>871</v>
      </c>
      <c r="D808" s="193" t="s">
        <v>198</v>
      </c>
      <c r="E808" s="194" t="s">
        <v>1875</v>
      </c>
      <c r="F808" s="195" t="s">
        <v>1876</v>
      </c>
      <c r="G808" s="196" t="s">
        <v>222</v>
      </c>
      <c r="H808" s="197">
        <v>15.6</v>
      </c>
      <c r="I808" s="198"/>
      <c r="J808" s="199">
        <f>ROUND(I808*H808,2)</f>
        <v>0</v>
      </c>
      <c r="K808" s="195" t="s">
        <v>223</v>
      </c>
      <c r="L808" s="56"/>
      <c r="M808" s="200" t="s">
        <v>22</v>
      </c>
      <c r="N808" s="201" t="s">
        <v>46</v>
      </c>
      <c r="O808" s="37"/>
      <c r="P808" s="202">
        <f>O808*H808</f>
        <v>0</v>
      </c>
      <c r="Q808" s="202">
        <v>6.96E-3</v>
      </c>
      <c r="R808" s="202">
        <f>Q808*H808</f>
        <v>0.10857599999999999</v>
      </c>
      <c r="S808" s="202">
        <v>0</v>
      </c>
      <c r="T808" s="203">
        <f>S808*H808</f>
        <v>0</v>
      </c>
      <c r="AR808" s="19" t="s">
        <v>202</v>
      </c>
      <c r="AT808" s="19" t="s">
        <v>198</v>
      </c>
      <c r="AU808" s="19" t="s">
        <v>83</v>
      </c>
      <c r="AY808" s="19" t="s">
        <v>195</v>
      </c>
      <c r="BE808" s="204">
        <f>IF(N808="základní",J808,0)</f>
        <v>0</v>
      </c>
      <c r="BF808" s="204">
        <f>IF(N808="snížená",J808,0)</f>
        <v>0</v>
      </c>
      <c r="BG808" s="204">
        <f>IF(N808="zákl. přenesená",J808,0)</f>
        <v>0</v>
      </c>
      <c r="BH808" s="204">
        <f>IF(N808="sníž. přenesená",J808,0)</f>
        <v>0</v>
      </c>
      <c r="BI808" s="204">
        <f>IF(N808="nulová",J808,0)</f>
        <v>0</v>
      </c>
      <c r="BJ808" s="19" t="s">
        <v>23</v>
      </c>
      <c r="BK808" s="204">
        <f>ROUND(I808*H808,2)</f>
        <v>0</v>
      </c>
      <c r="BL808" s="19" t="s">
        <v>202</v>
      </c>
      <c r="BM808" s="19" t="s">
        <v>1877</v>
      </c>
    </row>
    <row r="809" spans="2:65" s="12" customFormat="1">
      <c r="B809" s="207"/>
      <c r="C809" s="208"/>
      <c r="D809" s="205" t="s">
        <v>210</v>
      </c>
      <c r="E809" s="209" t="s">
        <v>22</v>
      </c>
      <c r="F809" s="210" t="s">
        <v>1864</v>
      </c>
      <c r="G809" s="208"/>
      <c r="H809" s="211" t="s">
        <v>22</v>
      </c>
      <c r="I809" s="212"/>
      <c r="J809" s="208"/>
      <c r="K809" s="208"/>
      <c r="L809" s="213"/>
      <c r="M809" s="214"/>
      <c r="N809" s="215"/>
      <c r="O809" s="215"/>
      <c r="P809" s="215"/>
      <c r="Q809" s="215"/>
      <c r="R809" s="215"/>
      <c r="S809" s="215"/>
      <c r="T809" s="216"/>
      <c r="AT809" s="217" t="s">
        <v>210</v>
      </c>
      <c r="AU809" s="217" t="s">
        <v>83</v>
      </c>
      <c r="AV809" s="12" t="s">
        <v>23</v>
      </c>
      <c r="AW809" s="12" t="s">
        <v>38</v>
      </c>
      <c r="AX809" s="12" t="s">
        <v>75</v>
      </c>
      <c r="AY809" s="217" t="s">
        <v>195</v>
      </c>
    </row>
    <row r="810" spans="2:65" s="13" customFormat="1">
      <c r="B810" s="218"/>
      <c r="C810" s="219"/>
      <c r="D810" s="205" t="s">
        <v>210</v>
      </c>
      <c r="E810" s="220" t="s">
        <v>22</v>
      </c>
      <c r="F810" s="221" t="s">
        <v>1878</v>
      </c>
      <c r="G810" s="219"/>
      <c r="H810" s="222">
        <v>7.8</v>
      </c>
      <c r="I810" s="223"/>
      <c r="J810" s="219"/>
      <c r="K810" s="219"/>
      <c r="L810" s="224"/>
      <c r="M810" s="225"/>
      <c r="N810" s="226"/>
      <c r="O810" s="226"/>
      <c r="P810" s="226"/>
      <c r="Q810" s="226"/>
      <c r="R810" s="226"/>
      <c r="S810" s="226"/>
      <c r="T810" s="227"/>
      <c r="AT810" s="228" t="s">
        <v>210</v>
      </c>
      <c r="AU810" s="228" t="s">
        <v>83</v>
      </c>
      <c r="AV810" s="13" t="s">
        <v>83</v>
      </c>
      <c r="AW810" s="13" t="s">
        <v>38</v>
      </c>
      <c r="AX810" s="13" t="s">
        <v>75</v>
      </c>
      <c r="AY810" s="228" t="s">
        <v>195</v>
      </c>
    </row>
    <row r="811" spans="2:65" s="13" customFormat="1">
      <c r="B811" s="218"/>
      <c r="C811" s="219"/>
      <c r="D811" s="205" t="s">
        <v>210</v>
      </c>
      <c r="E811" s="220" t="s">
        <v>22</v>
      </c>
      <c r="F811" s="221" t="s">
        <v>1879</v>
      </c>
      <c r="G811" s="219"/>
      <c r="H811" s="222">
        <v>7.8</v>
      </c>
      <c r="I811" s="223"/>
      <c r="J811" s="219"/>
      <c r="K811" s="219"/>
      <c r="L811" s="224"/>
      <c r="M811" s="225"/>
      <c r="N811" s="226"/>
      <c r="O811" s="226"/>
      <c r="P811" s="226"/>
      <c r="Q811" s="226"/>
      <c r="R811" s="226"/>
      <c r="S811" s="226"/>
      <c r="T811" s="227"/>
      <c r="AT811" s="228" t="s">
        <v>210</v>
      </c>
      <c r="AU811" s="228" t="s">
        <v>83</v>
      </c>
      <c r="AV811" s="13" t="s">
        <v>83</v>
      </c>
      <c r="AW811" s="13" t="s">
        <v>38</v>
      </c>
      <c r="AX811" s="13" t="s">
        <v>75</v>
      </c>
      <c r="AY811" s="228" t="s">
        <v>195</v>
      </c>
    </row>
    <row r="812" spans="2:65" s="14" customFormat="1">
      <c r="B812" s="229"/>
      <c r="C812" s="230"/>
      <c r="D812" s="205" t="s">
        <v>210</v>
      </c>
      <c r="E812" s="231" t="s">
        <v>22</v>
      </c>
      <c r="F812" s="232" t="s">
        <v>215</v>
      </c>
      <c r="G812" s="230"/>
      <c r="H812" s="233">
        <v>15.6</v>
      </c>
      <c r="I812" s="234"/>
      <c r="J812" s="230"/>
      <c r="K812" s="230"/>
      <c r="L812" s="235"/>
      <c r="M812" s="236"/>
      <c r="N812" s="237"/>
      <c r="O812" s="237"/>
      <c r="P812" s="237"/>
      <c r="Q812" s="237"/>
      <c r="R812" s="237"/>
      <c r="S812" s="237"/>
      <c r="T812" s="238"/>
      <c r="AT812" s="239" t="s">
        <v>210</v>
      </c>
      <c r="AU812" s="239" t="s">
        <v>83</v>
      </c>
      <c r="AV812" s="14" t="s">
        <v>216</v>
      </c>
      <c r="AW812" s="14" t="s">
        <v>38</v>
      </c>
      <c r="AX812" s="14" t="s">
        <v>75</v>
      </c>
      <c r="AY812" s="239" t="s">
        <v>195</v>
      </c>
    </row>
    <row r="813" spans="2:65" s="15" customFormat="1">
      <c r="B813" s="240"/>
      <c r="C813" s="241"/>
      <c r="D813" s="251" t="s">
        <v>210</v>
      </c>
      <c r="E813" s="252" t="s">
        <v>22</v>
      </c>
      <c r="F813" s="253" t="s">
        <v>217</v>
      </c>
      <c r="G813" s="241"/>
      <c r="H813" s="254">
        <v>15.6</v>
      </c>
      <c r="I813" s="245"/>
      <c r="J813" s="241"/>
      <c r="K813" s="241"/>
      <c r="L813" s="246"/>
      <c r="M813" s="247"/>
      <c r="N813" s="248"/>
      <c r="O813" s="248"/>
      <c r="P813" s="248"/>
      <c r="Q813" s="248"/>
      <c r="R813" s="248"/>
      <c r="S813" s="248"/>
      <c r="T813" s="249"/>
      <c r="AT813" s="250" t="s">
        <v>210</v>
      </c>
      <c r="AU813" s="250" t="s">
        <v>83</v>
      </c>
      <c r="AV813" s="15" t="s">
        <v>202</v>
      </c>
      <c r="AW813" s="15" t="s">
        <v>38</v>
      </c>
      <c r="AX813" s="15" t="s">
        <v>23</v>
      </c>
      <c r="AY813" s="250" t="s">
        <v>195</v>
      </c>
    </row>
    <row r="814" spans="2:65" s="1" customFormat="1" ht="40.200000000000003" customHeight="1">
      <c r="B814" s="36"/>
      <c r="C814" s="193" t="s">
        <v>876</v>
      </c>
      <c r="D814" s="193" t="s">
        <v>198</v>
      </c>
      <c r="E814" s="194" t="s">
        <v>1880</v>
      </c>
      <c r="F814" s="195" t="s">
        <v>1881</v>
      </c>
      <c r="G814" s="196" t="s">
        <v>222</v>
      </c>
      <c r="H814" s="197">
        <v>15.6</v>
      </c>
      <c r="I814" s="198"/>
      <c r="J814" s="199">
        <f>ROUND(I814*H814,2)</f>
        <v>0</v>
      </c>
      <c r="K814" s="195" t="s">
        <v>223</v>
      </c>
      <c r="L814" s="56"/>
      <c r="M814" s="200" t="s">
        <v>22</v>
      </c>
      <c r="N814" s="201" t="s">
        <v>46</v>
      </c>
      <c r="O814" s="37"/>
      <c r="P814" s="202">
        <f>O814*H814</f>
        <v>0</v>
      </c>
      <c r="Q814" s="202">
        <v>0</v>
      </c>
      <c r="R814" s="202">
        <f>Q814*H814</f>
        <v>0</v>
      </c>
      <c r="S814" s="202">
        <v>0</v>
      </c>
      <c r="T814" s="203">
        <f>S814*H814</f>
        <v>0</v>
      </c>
      <c r="AR814" s="19" t="s">
        <v>202</v>
      </c>
      <c r="AT814" s="19" t="s">
        <v>198</v>
      </c>
      <c r="AU814" s="19" t="s">
        <v>83</v>
      </c>
      <c r="AY814" s="19" t="s">
        <v>195</v>
      </c>
      <c r="BE814" s="204">
        <f>IF(N814="základní",J814,0)</f>
        <v>0</v>
      </c>
      <c r="BF814" s="204">
        <f>IF(N814="snížená",J814,0)</f>
        <v>0</v>
      </c>
      <c r="BG814" s="204">
        <f>IF(N814="zákl. přenesená",J814,0)</f>
        <v>0</v>
      </c>
      <c r="BH814" s="204">
        <f>IF(N814="sníž. přenesená",J814,0)</f>
        <v>0</v>
      </c>
      <c r="BI814" s="204">
        <f>IF(N814="nulová",J814,0)</f>
        <v>0</v>
      </c>
      <c r="BJ814" s="19" t="s">
        <v>23</v>
      </c>
      <c r="BK814" s="204">
        <f>ROUND(I814*H814,2)</f>
        <v>0</v>
      </c>
      <c r="BL814" s="19" t="s">
        <v>202</v>
      </c>
      <c r="BM814" s="19" t="s">
        <v>1882</v>
      </c>
    </row>
    <row r="815" spans="2:65" s="1" customFormat="1" ht="20.399999999999999" customHeight="1">
      <c r="B815" s="36"/>
      <c r="C815" s="193" t="s">
        <v>883</v>
      </c>
      <c r="D815" s="193" t="s">
        <v>198</v>
      </c>
      <c r="E815" s="194" t="s">
        <v>1883</v>
      </c>
      <c r="F815" s="195" t="s">
        <v>1884</v>
      </c>
      <c r="G815" s="196" t="s">
        <v>231</v>
      </c>
      <c r="H815" s="197">
        <v>35.854999999999997</v>
      </c>
      <c r="I815" s="198"/>
      <c r="J815" s="199">
        <f>ROUND(I815*H815,2)</f>
        <v>0</v>
      </c>
      <c r="K815" s="195" t="s">
        <v>223</v>
      </c>
      <c r="L815" s="56"/>
      <c r="M815" s="200" t="s">
        <v>22</v>
      </c>
      <c r="N815" s="201" t="s">
        <v>46</v>
      </c>
      <c r="O815" s="37"/>
      <c r="P815" s="202">
        <f>O815*H815</f>
        <v>0</v>
      </c>
      <c r="Q815" s="202">
        <v>2.4533999999999998</v>
      </c>
      <c r="R815" s="202">
        <f>Q815*H815</f>
        <v>87.966656999999984</v>
      </c>
      <c r="S815" s="202">
        <v>0</v>
      </c>
      <c r="T815" s="203">
        <f>S815*H815</f>
        <v>0</v>
      </c>
      <c r="AR815" s="19" t="s">
        <v>202</v>
      </c>
      <c r="AT815" s="19" t="s">
        <v>198</v>
      </c>
      <c r="AU815" s="19" t="s">
        <v>83</v>
      </c>
      <c r="AY815" s="19" t="s">
        <v>195</v>
      </c>
      <c r="BE815" s="204">
        <f>IF(N815="základní",J815,0)</f>
        <v>0</v>
      </c>
      <c r="BF815" s="204">
        <f>IF(N815="snížená",J815,0)</f>
        <v>0</v>
      </c>
      <c r="BG815" s="204">
        <f>IF(N815="zákl. přenesená",J815,0)</f>
        <v>0</v>
      </c>
      <c r="BH815" s="204">
        <f>IF(N815="sníž. přenesená",J815,0)</f>
        <v>0</v>
      </c>
      <c r="BI815" s="204">
        <f>IF(N815="nulová",J815,0)</f>
        <v>0</v>
      </c>
      <c r="BJ815" s="19" t="s">
        <v>23</v>
      </c>
      <c r="BK815" s="204">
        <f>ROUND(I815*H815,2)</f>
        <v>0</v>
      </c>
      <c r="BL815" s="19" t="s">
        <v>202</v>
      </c>
      <c r="BM815" s="19" t="s">
        <v>1885</v>
      </c>
    </row>
    <row r="816" spans="2:65" s="12" customFormat="1">
      <c r="B816" s="207"/>
      <c r="C816" s="208"/>
      <c r="D816" s="205" t="s">
        <v>210</v>
      </c>
      <c r="E816" s="209" t="s">
        <v>22</v>
      </c>
      <c r="F816" s="210" t="s">
        <v>1864</v>
      </c>
      <c r="G816" s="208"/>
      <c r="H816" s="211" t="s">
        <v>22</v>
      </c>
      <c r="I816" s="212"/>
      <c r="J816" s="208"/>
      <c r="K816" s="208"/>
      <c r="L816" s="213"/>
      <c r="M816" s="214"/>
      <c r="N816" s="215"/>
      <c r="O816" s="215"/>
      <c r="P816" s="215"/>
      <c r="Q816" s="215"/>
      <c r="R816" s="215"/>
      <c r="S816" s="215"/>
      <c r="T816" s="216"/>
      <c r="AT816" s="217" t="s">
        <v>210</v>
      </c>
      <c r="AU816" s="217" t="s">
        <v>83</v>
      </c>
      <c r="AV816" s="12" t="s">
        <v>23</v>
      </c>
      <c r="AW816" s="12" t="s">
        <v>38</v>
      </c>
      <c r="AX816" s="12" t="s">
        <v>75</v>
      </c>
      <c r="AY816" s="217" t="s">
        <v>195</v>
      </c>
    </row>
    <row r="817" spans="2:65" s="13" customFormat="1">
      <c r="B817" s="218"/>
      <c r="C817" s="219"/>
      <c r="D817" s="205" t="s">
        <v>210</v>
      </c>
      <c r="E817" s="220" t="s">
        <v>22</v>
      </c>
      <c r="F817" s="221" t="s">
        <v>1886</v>
      </c>
      <c r="G817" s="219"/>
      <c r="H817" s="222">
        <v>8.3699999999999992</v>
      </c>
      <c r="I817" s="223"/>
      <c r="J817" s="219"/>
      <c r="K817" s="219"/>
      <c r="L817" s="224"/>
      <c r="M817" s="225"/>
      <c r="N817" s="226"/>
      <c r="O817" s="226"/>
      <c r="P817" s="226"/>
      <c r="Q817" s="226"/>
      <c r="R817" s="226"/>
      <c r="S817" s="226"/>
      <c r="T817" s="227"/>
      <c r="AT817" s="228" t="s">
        <v>210</v>
      </c>
      <c r="AU817" s="228" t="s">
        <v>83</v>
      </c>
      <c r="AV817" s="13" t="s">
        <v>83</v>
      </c>
      <c r="AW817" s="13" t="s">
        <v>38</v>
      </c>
      <c r="AX817" s="13" t="s">
        <v>75</v>
      </c>
      <c r="AY817" s="228" t="s">
        <v>195</v>
      </c>
    </row>
    <row r="818" spans="2:65" s="13" customFormat="1">
      <c r="B818" s="218"/>
      <c r="C818" s="219"/>
      <c r="D818" s="205" t="s">
        <v>210</v>
      </c>
      <c r="E818" s="220" t="s">
        <v>22</v>
      </c>
      <c r="F818" s="221" t="s">
        <v>1887</v>
      </c>
      <c r="G818" s="219"/>
      <c r="H818" s="222">
        <v>6.57</v>
      </c>
      <c r="I818" s="223"/>
      <c r="J818" s="219"/>
      <c r="K818" s="219"/>
      <c r="L818" s="224"/>
      <c r="M818" s="225"/>
      <c r="N818" s="226"/>
      <c r="O818" s="226"/>
      <c r="P818" s="226"/>
      <c r="Q818" s="226"/>
      <c r="R818" s="226"/>
      <c r="S818" s="226"/>
      <c r="T818" s="227"/>
      <c r="AT818" s="228" t="s">
        <v>210</v>
      </c>
      <c r="AU818" s="228" t="s">
        <v>83</v>
      </c>
      <c r="AV818" s="13" t="s">
        <v>83</v>
      </c>
      <c r="AW818" s="13" t="s">
        <v>38</v>
      </c>
      <c r="AX818" s="13" t="s">
        <v>75</v>
      </c>
      <c r="AY818" s="228" t="s">
        <v>195</v>
      </c>
    </row>
    <row r="819" spans="2:65" s="13" customFormat="1">
      <c r="B819" s="218"/>
      <c r="C819" s="219"/>
      <c r="D819" s="205" t="s">
        <v>210</v>
      </c>
      <c r="E819" s="220" t="s">
        <v>22</v>
      </c>
      <c r="F819" s="221" t="s">
        <v>1865</v>
      </c>
      <c r="G819" s="219"/>
      <c r="H819" s="222">
        <v>3.9</v>
      </c>
      <c r="I819" s="223"/>
      <c r="J819" s="219"/>
      <c r="K819" s="219"/>
      <c r="L819" s="224"/>
      <c r="M819" s="225"/>
      <c r="N819" s="226"/>
      <c r="O819" s="226"/>
      <c r="P819" s="226"/>
      <c r="Q819" s="226"/>
      <c r="R819" s="226"/>
      <c r="S819" s="226"/>
      <c r="T819" s="227"/>
      <c r="AT819" s="228" t="s">
        <v>210</v>
      </c>
      <c r="AU819" s="228" t="s">
        <v>83</v>
      </c>
      <c r="AV819" s="13" t="s">
        <v>83</v>
      </c>
      <c r="AW819" s="13" t="s">
        <v>38</v>
      </c>
      <c r="AX819" s="13" t="s">
        <v>75</v>
      </c>
      <c r="AY819" s="228" t="s">
        <v>195</v>
      </c>
    </row>
    <row r="820" spans="2:65" s="13" customFormat="1">
      <c r="B820" s="218"/>
      <c r="C820" s="219"/>
      <c r="D820" s="205" t="s">
        <v>210</v>
      </c>
      <c r="E820" s="220" t="s">
        <v>22</v>
      </c>
      <c r="F820" s="221" t="s">
        <v>1888</v>
      </c>
      <c r="G820" s="219"/>
      <c r="H820" s="222">
        <v>1.77</v>
      </c>
      <c r="I820" s="223"/>
      <c r="J820" s="219"/>
      <c r="K820" s="219"/>
      <c r="L820" s="224"/>
      <c r="M820" s="225"/>
      <c r="N820" s="226"/>
      <c r="O820" s="226"/>
      <c r="P820" s="226"/>
      <c r="Q820" s="226"/>
      <c r="R820" s="226"/>
      <c r="S820" s="226"/>
      <c r="T820" s="227"/>
      <c r="AT820" s="228" t="s">
        <v>210</v>
      </c>
      <c r="AU820" s="228" t="s">
        <v>83</v>
      </c>
      <c r="AV820" s="13" t="s">
        <v>83</v>
      </c>
      <c r="AW820" s="13" t="s">
        <v>38</v>
      </c>
      <c r="AX820" s="13" t="s">
        <v>75</v>
      </c>
      <c r="AY820" s="228" t="s">
        <v>195</v>
      </c>
    </row>
    <row r="821" spans="2:65" s="13" customFormat="1">
      <c r="B821" s="218"/>
      <c r="C821" s="219"/>
      <c r="D821" s="205" t="s">
        <v>210</v>
      </c>
      <c r="E821" s="220" t="s">
        <v>22</v>
      </c>
      <c r="F821" s="221" t="s">
        <v>1866</v>
      </c>
      <c r="G821" s="219"/>
      <c r="H821" s="222">
        <v>1.95</v>
      </c>
      <c r="I821" s="223"/>
      <c r="J821" s="219"/>
      <c r="K821" s="219"/>
      <c r="L821" s="224"/>
      <c r="M821" s="225"/>
      <c r="N821" s="226"/>
      <c r="O821" s="226"/>
      <c r="P821" s="226"/>
      <c r="Q821" s="226"/>
      <c r="R821" s="226"/>
      <c r="S821" s="226"/>
      <c r="T821" s="227"/>
      <c r="AT821" s="228" t="s">
        <v>210</v>
      </c>
      <c r="AU821" s="228" t="s">
        <v>83</v>
      </c>
      <c r="AV821" s="13" t="s">
        <v>83</v>
      </c>
      <c r="AW821" s="13" t="s">
        <v>38</v>
      </c>
      <c r="AX821" s="13" t="s">
        <v>75</v>
      </c>
      <c r="AY821" s="228" t="s">
        <v>195</v>
      </c>
    </row>
    <row r="822" spans="2:65" s="13" customFormat="1">
      <c r="B822" s="218"/>
      <c r="C822" s="219"/>
      <c r="D822" s="205" t="s">
        <v>210</v>
      </c>
      <c r="E822" s="220" t="s">
        <v>22</v>
      </c>
      <c r="F822" s="221" t="s">
        <v>1889</v>
      </c>
      <c r="G822" s="219"/>
      <c r="H822" s="222">
        <v>1.242</v>
      </c>
      <c r="I822" s="223"/>
      <c r="J822" s="219"/>
      <c r="K822" s="219"/>
      <c r="L822" s="224"/>
      <c r="M822" s="225"/>
      <c r="N822" s="226"/>
      <c r="O822" s="226"/>
      <c r="P822" s="226"/>
      <c r="Q822" s="226"/>
      <c r="R822" s="226"/>
      <c r="S822" s="226"/>
      <c r="T822" s="227"/>
      <c r="AT822" s="228" t="s">
        <v>210</v>
      </c>
      <c r="AU822" s="228" t="s">
        <v>83</v>
      </c>
      <c r="AV822" s="13" t="s">
        <v>83</v>
      </c>
      <c r="AW822" s="13" t="s">
        <v>38</v>
      </c>
      <c r="AX822" s="13" t="s">
        <v>75</v>
      </c>
      <c r="AY822" s="228" t="s">
        <v>195</v>
      </c>
    </row>
    <row r="823" spans="2:65" s="13" customFormat="1">
      <c r="B823" s="218"/>
      <c r="C823" s="219"/>
      <c r="D823" s="205" t="s">
        <v>210</v>
      </c>
      <c r="E823" s="220" t="s">
        <v>22</v>
      </c>
      <c r="F823" s="221" t="s">
        <v>1890</v>
      </c>
      <c r="G823" s="219"/>
      <c r="H823" s="222">
        <v>2.64</v>
      </c>
      <c r="I823" s="223"/>
      <c r="J823" s="219"/>
      <c r="K823" s="219"/>
      <c r="L823" s="224"/>
      <c r="M823" s="225"/>
      <c r="N823" s="226"/>
      <c r="O823" s="226"/>
      <c r="P823" s="226"/>
      <c r="Q823" s="226"/>
      <c r="R823" s="226"/>
      <c r="S823" s="226"/>
      <c r="T823" s="227"/>
      <c r="AT823" s="228" t="s">
        <v>210</v>
      </c>
      <c r="AU823" s="228" t="s">
        <v>83</v>
      </c>
      <c r="AV823" s="13" t="s">
        <v>83</v>
      </c>
      <c r="AW823" s="13" t="s">
        <v>38</v>
      </c>
      <c r="AX823" s="13" t="s">
        <v>75</v>
      </c>
      <c r="AY823" s="228" t="s">
        <v>195</v>
      </c>
    </row>
    <row r="824" spans="2:65" s="13" customFormat="1">
      <c r="B824" s="218"/>
      <c r="C824" s="219"/>
      <c r="D824" s="205" t="s">
        <v>210</v>
      </c>
      <c r="E824" s="220" t="s">
        <v>22</v>
      </c>
      <c r="F824" s="221" t="s">
        <v>1891</v>
      </c>
      <c r="G824" s="219"/>
      <c r="H824" s="222">
        <v>2.1749999999999998</v>
      </c>
      <c r="I824" s="223"/>
      <c r="J824" s="219"/>
      <c r="K824" s="219"/>
      <c r="L824" s="224"/>
      <c r="M824" s="225"/>
      <c r="N824" s="226"/>
      <c r="O824" s="226"/>
      <c r="P824" s="226"/>
      <c r="Q824" s="226"/>
      <c r="R824" s="226"/>
      <c r="S824" s="226"/>
      <c r="T824" s="227"/>
      <c r="AT824" s="228" t="s">
        <v>210</v>
      </c>
      <c r="AU824" s="228" t="s">
        <v>83</v>
      </c>
      <c r="AV824" s="13" t="s">
        <v>83</v>
      </c>
      <c r="AW824" s="13" t="s">
        <v>38</v>
      </c>
      <c r="AX824" s="13" t="s">
        <v>75</v>
      </c>
      <c r="AY824" s="228" t="s">
        <v>195</v>
      </c>
    </row>
    <row r="825" spans="2:65" s="13" customFormat="1">
      <c r="B825" s="218"/>
      <c r="C825" s="219"/>
      <c r="D825" s="205" t="s">
        <v>210</v>
      </c>
      <c r="E825" s="220" t="s">
        <v>22</v>
      </c>
      <c r="F825" s="221" t="s">
        <v>1892</v>
      </c>
      <c r="G825" s="219"/>
      <c r="H825" s="222">
        <v>6.57</v>
      </c>
      <c r="I825" s="223"/>
      <c r="J825" s="219"/>
      <c r="K825" s="219"/>
      <c r="L825" s="224"/>
      <c r="M825" s="225"/>
      <c r="N825" s="226"/>
      <c r="O825" s="226"/>
      <c r="P825" s="226"/>
      <c r="Q825" s="226"/>
      <c r="R825" s="226"/>
      <c r="S825" s="226"/>
      <c r="T825" s="227"/>
      <c r="AT825" s="228" t="s">
        <v>210</v>
      </c>
      <c r="AU825" s="228" t="s">
        <v>83</v>
      </c>
      <c r="AV825" s="13" t="s">
        <v>83</v>
      </c>
      <c r="AW825" s="13" t="s">
        <v>38</v>
      </c>
      <c r="AX825" s="13" t="s">
        <v>75</v>
      </c>
      <c r="AY825" s="228" t="s">
        <v>195</v>
      </c>
    </row>
    <row r="826" spans="2:65" s="13" customFormat="1">
      <c r="B826" s="218"/>
      <c r="C826" s="219"/>
      <c r="D826" s="205" t="s">
        <v>210</v>
      </c>
      <c r="E826" s="220" t="s">
        <v>22</v>
      </c>
      <c r="F826" s="221" t="s">
        <v>1893</v>
      </c>
      <c r="G826" s="219"/>
      <c r="H826" s="222">
        <v>0.66800000000000004</v>
      </c>
      <c r="I826" s="223"/>
      <c r="J826" s="219"/>
      <c r="K826" s="219"/>
      <c r="L826" s="224"/>
      <c r="M826" s="225"/>
      <c r="N826" s="226"/>
      <c r="O826" s="226"/>
      <c r="P826" s="226"/>
      <c r="Q826" s="226"/>
      <c r="R826" s="226"/>
      <c r="S826" s="226"/>
      <c r="T826" s="227"/>
      <c r="AT826" s="228" t="s">
        <v>210</v>
      </c>
      <c r="AU826" s="228" t="s">
        <v>83</v>
      </c>
      <c r="AV826" s="13" t="s">
        <v>83</v>
      </c>
      <c r="AW826" s="13" t="s">
        <v>38</v>
      </c>
      <c r="AX826" s="13" t="s">
        <v>75</v>
      </c>
      <c r="AY826" s="228" t="s">
        <v>195</v>
      </c>
    </row>
    <row r="827" spans="2:65" s="14" customFormat="1">
      <c r="B827" s="229"/>
      <c r="C827" s="230"/>
      <c r="D827" s="205" t="s">
        <v>210</v>
      </c>
      <c r="E827" s="231" t="s">
        <v>22</v>
      </c>
      <c r="F827" s="232" t="s">
        <v>215</v>
      </c>
      <c r="G827" s="230"/>
      <c r="H827" s="233">
        <v>35.854999999999997</v>
      </c>
      <c r="I827" s="234"/>
      <c r="J827" s="230"/>
      <c r="K827" s="230"/>
      <c r="L827" s="235"/>
      <c r="M827" s="236"/>
      <c r="N827" s="237"/>
      <c r="O827" s="237"/>
      <c r="P827" s="237"/>
      <c r="Q827" s="237"/>
      <c r="R827" s="237"/>
      <c r="S827" s="237"/>
      <c r="T827" s="238"/>
      <c r="AT827" s="239" t="s">
        <v>210</v>
      </c>
      <c r="AU827" s="239" t="s">
        <v>83</v>
      </c>
      <c r="AV827" s="14" t="s">
        <v>216</v>
      </c>
      <c r="AW827" s="14" t="s">
        <v>38</v>
      </c>
      <c r="AX827" s="14" t="s">
        <v>75</v>
      </c>
      <c r="AY827" s="239" t="s">
        <v>195</v>
      </c>
    </row>
    <row r="828" spans="2:65" s="15" customFormat="1">
      <c r="B828" s="240"/>
      <c r="C828" s="241"/>
      <c r="D828" s="251" t="s">
        <v>210</v>
      </c>
      <c r="E828" s="252" t="s">
        <v>22</v>
      </c>
      <c r="F828" s="253" t="s">
        <v>217</v>
      </c>
      <c r="G828" s="241"/>
      <c r="H828" s="254">
        <v>35.854999999999997</v>
      </c>
      <c r="I828" s="245"/>
      <c r="J828" s="241"/>
      <c r="K828" s="241"/>
      <c r="L828" s="246"/>
      <c r="M828" s="247"/>
      <c r="N828" s="248"/>
      <c r="O828" s="248"/>
      <c r="P828" s="248"/>
      <c r="Q828" s="248"/>
      <c r="R828" s="248"/>
      <c r="S828" s="248"/>
      <c r="T828" s="249"/>
      <c r="AT828" s="250" t="s">
        <v>210</v>
      </c>
      <c r="AU828" s="250" t="s">
        <v>83</v>
      </c>
      <c r="AV828" s="15" t="s">
        <v>202</v>
      </c>
      <c r="AW828" s="15" t="s">
        <v>38</v>
      </c>
      <c r="AX828" s="15" t="s">
        <v>23</v>
      </c>
      <c r="AY828" s="250" t="s">
        <v>195</v>
      </c>
    </row>
    <row r="829" spans="2:65" s="1" customFormat="1" ht="20.399999999999999" customHeight="1">
      <c r="B829" s="36"/>
      <c r="C829" s="193" t="s">
        <v>888</v>
      </c>
      <c r="D829" s="193" t="s">
        <v>198</v>
      </c>
      <c r="E829" s="194" t="s">
        <v>1894</v>
      </c>
      <c r="F829" s="195" t="s">
        <v>1895</v>
      </c>
      <c r="G829" s="196" t="s">
        <v>222</v>
      </c>
      <c r="H829" s="197">
        <v>249.96199999999999</v>
      </c>
      <c r="I829" s="198"/>
      <c r="J829" s="199">
        <f>ROUND(I829*H829,2)</f>
        <v>0</v>
      </c>
      <c r="K829" s="195" t="s">
        <v>223</v>
      </c>
      <c r="L829" s="56"/>
      <c r="M829" s="200" t="s">
        <v>22</v>
      </c>
      <c r="N829" s="201" t="s">
        <v>46</v>
      </c>
      <c r="O829" s="37"/>
      <c r="P829" s="202">
        <f>O829*H829</f>
        <v>0</v>
      </c>
      <c r="Q829" s="202">
        <v>5.1900000000000002E-3</v>
      </c>
      <c r="R829" s="202">
        <f>Q829*H829</f>
        <v>1.2973027799999999</v>
      </c>
      <c r="S829" s="202">
        <v>0</v>
      </c>
      <c r="T829" s="203">
        <f>S829*H829</f>
        <v>0</v>
      </c>
      <c r="AR829" s="19" t="s">
        <v>202</v>
      </c>
      <c r="AT829" s="19" t="s">
        <v>198</v>
      </c>
      <c r="AU829" s="19" t="s">
        <v>83</v>
      </c>
      <c r="AY829" s="19" t="s">
        <v>195</v>
      </c>
      <c r="BE829" s="204">
        <f>IF(N829="základní",J829,0)</f>
        <v>0</v>
      </c>
      <c r="BF829" s="204">
        <f>IF(N829="snížená",J829,0)</f>
        <v>0</v>
      </c>
      <c r="BG829" s="204">
        <f>IF(N829="zákl. přenesená",J829,0)</f>
        <v>0</v>
      </c>
      <c r="BH829" s="204">
        <f>IF(N829="sníž. přenesená",J829,0)</f>
        <v>0</v>
      </c>
      <c r="BI829" s="204">
        <f>IF(N829="nulová",J829,0)</f>
        <v>0</v>
      </c>
      <c r="BJ829" s="19" t="s">
        <v>23</v>
      </c>
      <c r="BK829" s="204">
        <f>ROUND(I829*H829,2)</f>
        <v>0</v>
      </c>
      <c r="BL829" s="19" t="s">
        <v>202</v>
      </c>
      <c r="BM829" s="19" t="s">
        <v>1896</v>
      </c>
    </row>
    <row r="830" spans="2:65" s="12" customFormat="1">
      <c r="B830" s="207"/>
      <c r="C830" s="208"/>
      <c r="D830" s="205" t="s">
        <v>210</v>
      </c>
      <c r="E830" s="209" t="s">
        <v>22</v>
      </c>
      <c r="F830" s="210" t="s">
        <v>1864</v>
      </c>
      <c r="G830" s="208"/>
      <c r="H830" s="211" t="s">
        <v>22</v>
      </c>
      <c r="I830" s="212"/>
      <c r="J830" s="208"/>
      <c r="K830" s="208"/>
      <c r="L830" s="213"/>
      <c r="M830" s="214"/>
      <c r="N830" s="215"/>
      <c r="O830" s="215"/>
      <c r="P830" s="215"/>
      <c r="Q830" s="215"/>
      <c r="R830" s="215"/>
      <c r="S830" s="215"/>
      <c r="T830" s="216"/>
      <c r="AT830" s="217" t="s">
        <v>210</v>
      </c>
      <c r="AU830" s="217" t="s">
        <v>83</v>
      </c>
      <c r="AV830" s="12" t="s">
        <v>23</v>
      </c>
      <c r="AW830" s="12" t="s">
        <v>38</v>
      </c>
      <c r="AX830" s="12" t="s">
        <v>75</v>
      </c>
      <c r="AY830" s="217" t="s">
        <v>195</v>
      </c>
    </row>
    <row r="831" spans="2:65" s="13" customFormat="1">
      <c r="B831" s="218"/>
      <c r="C831" s="219"/>
      <c r="D831" s="205" t="s">
        <v>210</v>
      </c>
      <c r="E831" s="220" t="s">
        <v>22</v>
      </c>
      <c r="F831" s="221" t="s">
        <v>1897</v>
      </c>
      <c r="G831" s="219"/>
      <c r="H831" s="222">
        <v>55.95</v>
      </c>
      <c r="I831" s="223"/>
      <c r="J831" s="219"/>
      <c r="K831" s="219"/>
      <c r="L831" s="224"/>
      <c r="M831" s="225"/>
      <c r="N831" s="226"/>
      <c r="O831" s="226"/>
      <c r="P831" s="226"/>
      <c r="Q831" s="226"/>
      <c r="R831" s="226"/>
      <c r="S831" s="226"/>
      <c r="T831" s="227"/>
      <c r="AT831" s="228" t="s">
        <v>210</v>
      </c>
      <c r="AU831" s="228" t="s">
        <v>83</v>
      </c>
      <c r="AV831" s="13" t="s">
        <v>83</v>
      </c>
      <c r="AW831" s="13" t="s">
        <v>38</v>
      </c>
      <c r="AX831" s="13" t="s">
        <v>75</v>
      </c>
      <c r="AY831" s="228" t="s">
        <v>195</v>
      </c>
    </row>
    <row r="832" spans="2:65" s="13" customFormat="1">
      <c r="B832" s="218"/>
      <c r="C832" s="219"/>
      <c r="D832" s="205" t="s">
        <v>210</v>
      </c>
      <c r="E832" s="220" t="s">
        <v>22</v>
      </c>
      <c r="F832" s="221" t="s">
        <v>1898</v>
      </c>
      <c r="G832" s="219"/>
      <c r="H832" s="222">
        <v>43.95</v>
      </c>
      <c r="I832" s="223"/>
      <c r="J832" s="219"/>
      <c r="K832" s="219"/>
      <c r="L832" s="224"/>
      <c r="M832" s="225"/>
      <c r="N832" s="226"/>
      <c r="O832" s="226"/>
      <c r="P832" s="226"/>
      <c r="Q832" s="226"/>
      <c r="R832" s="226"/>
      <c r="S832" s="226"/>
      <c r="T832" s="227"/>
      <c r="AT832" s="228" t="s">
        <v>210</v>
      </c>
      <c r="AU832" s="228" t="s">
        <v>83</v>
      </c>
      <c r="AV832" s="13" t="s">
        <v>83</v>
      </c>
      <c r="AW832" s="13" t="s">
        <v>38</v>
      </c>
      <c r="AX832" s="13" t="s">
        <v>75</v>
      </c>
      <c r="AY832" s="228" t="s">
        <v>195</v>
      </c>
    </row>
    <row r="833" spans="2:65" s="13" customFormat="1">
      <c r="B833" s="218"/>
      <c r="C833" s="219"/>
      <c r="D833" s="205" t="s">
        <v>210</v>
      </c>
      <c r="E833" s="220" t="s">
        <v>22</v>
      </c>
      <c r="F833" s="221" t="s">
        <v>1899</v>
      </c>
      <c r="G833" s="219"/>
      <c r="H833" s="222">
        <v>26.3</v>
      </c>
      <c r="I833" s="223"/>
      <c r="J833" s="219"/>
      <c r="K833" s="219"/>
      <c r="L833" s="224"/>
      <c r="M833" s="225"/>
      <c r="N833" s="226"/>
      <c r="O833" s="226"/>
      <c r="P833" s="226"/>
      <c r="Q833" s="226"/>
      <c r="R833" s="226"/>
      <c r="S833" s="226"/>
      <c r="T833" s="227"/>
      <c r="AT833" s="228" t="s">
        <v>210</v>
      </c>
      <c r="AU833" s="228" t="s">
        <v>83</v>
      </c>
      <c r="AV833" s="13" t="s">
        <v>83</v>
      </c>
      <c r="AW833" s="13" t="s">
        <v>38</v>
      </c>
      <c r="AX833" s="13" t="s">
        <v>75</v>
      </c>
      <c r="AY833" s="228" t="s">
        <v>195</v>
      </c>
    </row>
    <row r="834" spans="2:65" s="13" customFormat="1">
      <c r="B834" s="218"/>
      <c r="C834" s="219"/>
      <c r="D834" s="205" t="s">
        <v>210</v>
      </c>
      <c r="E834" s="220" t="s">
        <v>22</v>
      </c>
      <c r="F834" s="221" t="s">
        <v>1900</v>
      </c>
      <c r="G834" s="219"/>
      <c r="H834" s="222">
        <v>14.87</v>
      </c>
      <c r="I834" s="223"/>
      <c r="J834" s="219"/>
      <c r="K834" s="219"/>
      <c r="L834" s="224"/>
      <c r="M834" s="225"/>
      <c r="N834" s="226"/>
      <c r="O834" s="226"/>
      <c r="P834" s="226"/>
      <c r="Q834" s="226"/>
      <c r="R834" s="226"/>
      <c r="S834" s="226"/>
      <c r="T834" s="227"/>
      <c r="AT834" s="228" t="s">
        <v>210</v>
      </c>
      <c r="AU834" s="228" t="s">
        <v>83</v>
      </c>
      <c r="AV834" s="13" t="s">
        <v>83</v>
      </c>
      <c r="AW834" s="13" t="s">
        <v>38</v>
      </c>
      <c r="AX834" s="13" t="s">
        <v>75</v>
      </c>
      <c r="AY834" s="228" t="s">
        <v>195</v>
      </c>
    </row>
    <row r="835" spans="2:65" s="13" customFormat="1">
      <c r="B835" s="218"/>
      <c r="C835" s="219"/>
      <c r="D835" s="205" t="s">
        <v>210</v>
      </c>
      <c r="E835" s="220" t="s">
        <v>22</v>
      </c>
      <c r="F835" s="221" t="s">
        <v>1901</v>
      </c>
      <c r="G835" s="219"/>
      <c r="H835" s="222">
        <v>13.15</v>
      </c>
      <c r="I835" s="223"/>
      <c r="J835" s="219"/>
      <c r="K835" s="219"/>
      <c r="L835" s="224"/>
      <c r="M835" s="225"/>
      <c r="N835" s="226"/>
      <c r="O835" s="226"/>
      <c r="P835" s="226"/>
      <c r="Q835" s="226"/>
      <c r="R835" s="226"/>
      <c r="S835" s="226"/>
      <c r="T835" s="227"/>
      <c r="AT835" s="228" t="s">
        <v>210</v>
      </c>
      <c r="AU835" s="228" t="s">
        <v>83</v>
      </c>
      <c r="AV835" s="13" t="s">
        <v>83</v>
      </c>
      <c r="AW835" s="13" t="s">
        <v>38</v>
      </c>
      <c r="AX835" s="13" t="s">
        <v>75</v>
      </c>
      <c r="AY835" s="228" t="s">
        <v>195</v>
      </c>
    </row>
    <row r="836" spans="2:65" s="13" customFormat="1">
      <c r="B836" s="218"/>
      <c r="C836" s="219"/>
      <c r="D836" s="205" t="s">
        <v>210</v>
      </c>
      <c r="E836" s="220" t="s">
        <v>22</v>
      </c>
      <c r="F836" s="221" t="s">
        <v>1902</v>
      </c>
      <c r="G836" s="219"/>
      <c r="H836" s="222">
        <v>10.422000000000001</v>
      </c>
      <c r="I836" s="223"/>
      <c r="J836" s="219"/>
      <c r="K836" s="219"/>
      <c r="L836" s="224"/>
      <c r="M836" s="225"/>
      <c r="N836" s="226"/>
      <c r="O836" s="226"/>
      <c r="P836" s="226"/>
      <c r="Q836" s="226"/>
      <c r="R836" s="226"/>
      <c r="S836" s="226"/>
      <c r="T836" s="227"/>
      <c r="AT836" s="228" t="s">
        <v>210</v>
      </c>
      <c r="AU836" s="228" t="s">
        <v>83</v>
      </c>
      <c r="AV836" s="13" t="s">
        <v>83</v>
      </c>
      <c r="AW836" s="13" t="s">
        <v>38</v>
      </c>
      <c r="AX836" s="13" t="s">
        <v>75</v>
      </c>
      <c r="AY836" s="228" t="s">
        <v>195</v>
      </c>
    </row>
    <row r="837" spans="2:65" s="13" customFormat="1">
      <c r="B837" s="218"/>
      <c r="C837" s="219"/>
      <c r="D837" s="205" t="s">
        <v>210</v>
      </c>
      <c r="E837" s="220" t="s">
        <v>22</v>
      </c>
      <c r="F837" s="221" t="s">
        <v>1903</v>
      </c>
      <c r="G837" s="219"/>
      <c r="H837" s="222">
        <v>22.12</v>
      </c>
      <c r="I837" s="223"/>
      <c r="J837" s="219"/>
      <c r="K837" s="219"/>
      <c r="L837" s="224"/>
      <c r="M837" s="225"/>
      <c r="N837" s="226"/>
      <c r="O837" s="226"/>
      <c r="P837" s="226"/>
      <c r="Q837" s="226"/>
      <c r="R837" s="226"/>
      <c r="S837" s="226"/>
      <c r="T837" s="227"/>
      <c r="AT837" s="228" t="s">
        <v>210</v>
      </c>
      <c r="AU837" s="228" t="s">
        <v>83</v>
      </c>
      <c r="AV837" s="13" t="s">
        <v>83</v>
      </c>
      <c r="AW837" s="13" t="s">
        <v>38</v>
      </c>
      <c r="AX837" s="13" t="s">
        <v>75</v>
      </c>
      <c r="AY837" s="228" t="s">
        <v>195</v>
      </c>
    </row>
    <row r="838" spans="2:65" s="13" customFormat="1">
      <c r="B838" s="218"/>
      <c r="C838" s="219"/>
      <c r="D838" s="205" t="s">
        <v>210</v>
      </c>
      <c r="E838" s="220" t="s">
        <v>22</v>
      </c>
      <c r="F838" s="221" t="s">
        <v>1904</v>
      </c>
      <c r="G838" s="219"/>
      <c r="H838" s="222">
        <v>14.65</v>
      </c>
      <c r="I838" s="223"/>
      <c r="J838" s="219"/>
      <c r="K838" s="219"/>
      <c r="L838" s="224"/>
      <c r="M838" s="225"/>
      <c r="N838" s="226"/>
      <c r="O838" s="226"/>
      <c r="P838" s="226"/>
      <c r="Q838" s="226"/>
      <c r="R838" s="226"/>
      <c r="S838" s="226"/>
      <c r="T838" s="227"/>
      <c r="AT838" s="228" t="s">
        <v>210</v>
      </c>
      <c r="AU838" s="228" t="s">
        <v>83</v>
      </c>
      <c r="AV838" s="13" t="s">
        <v>83</v>
      </c>
      <c r="AW838" s="13" t="s">
        <v>38</v>
      </c>
      <c r="AX838" s="13" t="s">
        <v>75</v>
      </c>
      <c r="AY838" s="228" t="s">
        <v>195</v>
      </c>
    </row>
    <row r="839" spans="2:65" s="13" customFormat="1">
      <c r="B839" s="218"/>
      <c r="C839" s="219"/>
      <c r="D839" s="205" t="s">
        <v>210</v>
      </c>
      <c r="E839" s="220" t="s">
        <v>22</v>
      </c>
      <c r="F839" s="221" t="s">
        <v>1905</v>
      </c>
      <c r="G839" s="219"/>
      <c r="H839" s="222">
        <v>43.95</v>
      </c>
      <c r="I839" s="223"/>
      <c r="J839" s="219"/>
      <c r="K839" s="219"/>
      <c r="L839" s="224"/>
      <c r="M839" s="225"/>
      <c r="N839" s="226"/>
      <c r="O839" s="226"/>
      <c r="P839" s="226"/>
      <c r="Q839" s="226"/>
      <c r="R839" s="226"/>
      <c r="S839" s="226"/>
      <c r="T839" s="227"/>
      <c r="AT839" s="228" t="s">
        <v>210</v>
      </c>
      <c r="AU839" s="228" t="s">
        <v>83</v>
      </c>
      <c r="AV839" s="13" t="s">
        <v>83</v>
      </c>
      <c r="AW839" s="13" t="s">
        <v>38</v>
      </c>
      <c r="AX839" s="13" t="s">
        <v>75</v>
      </c>
      <c r="AY839" s="228" t="s">
        <v>195</v>
      </c>
    </row>
    <row r="840" spans="2:65" s="13" customFormat="1">
      <c r="B840" s="218"/>
      <c r="C840" s="219"/>
      <c r="D840" s="205" t="s">
        <v>210</v>
      </c>
      <c r="E840" s="220" t="s">
        <v>22</v>
      </c>
      <c r="F840" s="221" t="s">
        <v>1906</v>
      </c>
      <c r="G840" s="219"/>
      <c r="H840" s="222">
        <v>4.5999999999999996</v>
      </c>
      <c r="I840" s="223"/>
      <c r="J840" s="219"/>
      <c r="K840" s="219"/>
      <c r="L840" s="224"/>
      <c r="M840" s="225"/>
      <c r="N840" s="226"/>
      <c r="O840" s="226"/>
      <c r="P840" s="226"/>
      <c r="Q840" s="226"/>
      <c r="R840" s="226"/>
      <c r="S840" s="226"/>
      <c r="T840" s="227"/>
      <c r="AT840" s="228" t="s">
        <v>210</v>
      </c>
      <c r="AU840" s="228" t="s">
        <v>83</v>
      </c>
      <c r="AV840" s="13" t="s">
        <v>83</v>
      </c>
      <c r="AW840" s="13" t="s">
        <v>38</v>
      </c>
      <c r="AX840" s="13" t="s">
        <v>75</v>
      </c>
      <c r="AY840" s="228" t="s">
        <v>195</v>
      </c>
    </row>
    <row r="841" spans="2:65" s="14" customFormat="1">
      <c r="B841" s="229"/>
      <c r="C841" s="230"/>
      <c r="D841" s="205" t="s">
        <v>210</v>
      </c>
      <c r="E841" s="231" t="s">
        <v>22</v>
      </c>
      <c r="F841" s="232" t="s">
        <v>215</v>
      </c>
      <c r="G841" s="230"/>
      <c r="H841" s="233">
        <v>249.96199999999999</v>
      </c>
      <c r="I841" s="234"/>
      <c r="J841" s="230"/>
      <c r="K841" s="230"/>
      <c r="L841" s="235"/>
      <c r="M841" s="236"/>
      <c r="N841" s="237"/>
      <c r="O841" s="237"/>
      <c r="P841" s="237"/>
      <c r="Q841" s="237"/>
      <c r="R841" s="237"/>
      <c r="S841" s="237"/>
      <c r="T841" s="238"/>
      <c r="AT841" s="239" t="s">
        <v>210</v>
      </c>
      <c r="AU841" s="239" t="s">
        <v>83</v>
      </c>
      <c r="AV841" s="14" t="s">
        <v>216</v>
      </c>
      <c r="AW841" s="14" t="s">
        <v>38</v>
      </c>
      <c r="AX841" s="14" t="s">
        <v>75</v>
      </c>
      <c r="AY841" s="239" t="s">
        <v>195</v>
      </c>
    </row>
    <row r="842" spans="2:65" s="15" customFormat="1">
      <c r="B842" s="240"/>
      <c r="C842" s="241"/>
      <c r="D842" s="251" t="s">
        <v>210</v>
      </c>
      <c r="E842" s="252" t="s">
        <v>22</v>
      </c>
      <c r="F842" s="253" t="s">
        <v>217</v>
      </c>
      <c r="G842" s="241"/>
      <c r="H842" s="254">
        <v>249.96199999999999</v>
      </c>
      <c r="I842" s="245"/>
      <c r="J842" s="241"/>
      <c r="K842" s="241"/>
      <c r="L842" s="246"/>
      <c r="M842" s="247"/>
      <c r="N842" s="248"/>
      <c r="O842" s="248"/>
      <c r="P842" s="248"/>
      <c r="Q842" s="248"/>
      <c r="R842" s="248"/>
      <c r="S842" s="248"/>
      <c r="T842" s="249"/>
      <c r="AT842" s="250" t="s">
        <v>210</v>
      </c>
      <c r="AU842" s="250" t="s">
        <v>83</v>
      </c>
      <c r="AV842" s="15" t="s">
        <v>202</v>
      </c>
      <c r="AW842" s="15" t="s">
        <v>38</v>
      </c>
      <c r="AX842" s="15" t="s">
        <v>23</v>
      </c>
      <c r="AY842" s="250" t="s">
        <v>195</v>
      </c>
    </row>
    <row r="843" spans="2:65" s="1" customFormat="1" ht="20.399999999999999" customHeight="1">
      <c r="B843" s="36"/>
      <c r="C843" s="193" t="s">
        <v>892</v>
      </c>
      <c r="D843" s="193" t="s">
        <v>198</v>
      </c>
      <c r="E843" s="194" t="s">
        <v>1907</v>
      </c>
      <c r="F843" s="195" t="s">
        <v>1908</v>
      </c>
      <c r="G843" s="196" t="s">
        <v>222</v>
      </c>
      <c r="H843" s="197">
        <v>249.96199999999999</v>
      </c>
      <c r="I843" s="198"/>
      <c r="J843" s="199">
        <f>ROUND(I843*H843,2)</f>
        <v>0</v>
      </c>
      <c r="K843" s="195" t="s">
        <v>223</v>
      </c>
      <c r="L843" s="56"/>
      <c r="M843" s="200" t="s">
        <v>22</v>
      </c>
      <c r="N843" s="201" t="s">
        <v>46</v>
      </c>
      <c r="O843" s="37"/>
      <c r="P843" s="202">
        <f>O843*H843</f>
        <v>0</v>
      </c>
      <c r="Q843" s="202">
        <v>0</v>
      </c>
      <c r="R843" s="202">
        <f>Q843*H843</f>
        <v>0</v>
      </c>
      <c r="S843" s="202">
        <v>0</v>
      </c>
      <c r="T843" s="203">
        <f>S843*H843</f>
        <v>0</v>
      </c>
      <c r="AR843" s="19" t="s">
        <v>202</v>
      </c>
      <c r="AT843" s="19" t="s">
        <v>198</v>
      </c>
      <c r="AU843" s="19" t="s">
        <v>83</v>
      </c>
      <c r="AY843" s="19" t="s">
        <v>195</v>
      </c>
      <c r="BE843" s="204">
        <f>IF(N843="základní",J843,0)</f>
        <v>0</v>
      </c>
      <c r="BF843" s="204">
        <f>IF(N843="snížená",J843,0)</f>
        <v>0</v>
      </c>
      <c r="BG843" s="204">
        <f>IF(N843="zákl. přenesená",J843,0)</f>
        <v>0</v>
      </c>
      <c r="BH843" s="204">
        <f>IF(N843="sníž. přenesená",J843,0)</f>
        <v>0</v>
      </c>
      <c r="BI843" s="204">
        <f>IF(N843="nulová",J843,0)</f>
        <v>0</v>
      </c>
      <c r="BJ843" s="19" t="s">
        <v>23</v>
      </c>
      <c r="BK843" s="204">
        <f>ROUND(I843*H843,2)</f>
        <v>0</v>
      </c>
      <c r="BL843" s="19" t="s">
        <v>202</v>
      </c>
      <c r="BM843" s="19" t="s">
        <v>1909</v>
      </c>
    </row>
    <row r="844" spans="2:65" s="1" customFormat="1" ht="20.399999999999999" customHeight="1">
      <c r="B844" s="36"/>
      <c r="C844" s="193" t="s">
        <v>896</v>
      </c>
      <c r="D844" s="193" t="s">
        <v>198</v>
      </c>
      <c r="E844" s="194" t="s">
        <v>1910</v>
      </c>
      <c r="F844" s="195" t="s">
        <v>1911</v>
      </c>
      <c r="G844" s="196" t="s">
        <v>242</v>
      </c>
      <c r="H844" s="197">
        <v>3.5110000000000001</v>
      </c>
      <c r="I844" s="198"/>
      <c r="J844" s="199">
        <f>ROUND(I844*H844,2)</f>
        <v>0</v>
      </c>
      <c r="K844" s="195" t="s">
        <v>223</v>
      </c>
      <c r="L844" s="56"/>
      <c r="M844" s="200" t="s">
        <v>22</v>
      </c>
      <c r="N844" s="201" t="s">
        <v>46</v>
      </c>
      <c r="O844" s="37"/>
      <c r="P844" s="202">
        <f>O844*H844</f>
        <v>0</v>
      </c>
      <c r="Q844" s="202">
        <v>1.0525599999999999</v>
      </c>
      <c r="R844" s="202">
        <f>Q844*H844</f>
        <v>3.6955381599999999</v>
      </c>
      <c r="S844" s="202">
        <v>0</v>
      </c>
      <c r="T844" s="203">
        <f>S844*H844</f>
        <v>0</v>
      </c>
      <c r="AR844" s="19" t="s">
        <v>202</v>
      </c>
      <c r="AT844" s="19" t="s">
        <v>198</v>
      </c>
      <c r="AU844" s="19" t="s">
        <v>83</v>
      </c>
      <c r="AY844" s="19" t="s">
        <v>195</v>
      </c>
      <c r="BE844" s="204">
        <f>IF(N844="základní",J844,0)</f>
        <v>0</v>
      </c>
      <c r="BF844" s="204">
        <f>IF(N844="snížená",J844,0)</f>
        <v>0</v>
      </c>
      <c r="BG844" s="204">
        <f>IF(N844="zákl. přenesená",J844,0)</f>
        <v>0</v>
      </c>
      <c r="BH844" s="204">
        <f>IF(N844="sníž. přenesená",J844,0)</f>
        <v>0</v>
      </c>
      <c r="BI844" s="204">
        <f>IF(N844="nulová",J844,0)</f>
        <v>0</v>
      </c>
      <c r="BJ844" s="19" t="s">
        <v>23</v>
      </c>
      <c r="BK844" s="204">
        <f>ROUND(I844*H844,2)</f>
        <v>0</v>
      </c>
      <c r="BL844" s="19" t="s">
        <v>202</v>
      </c>
      <c r="BM844" s="19" t="s">
        <v>1912</v>
      </c>
    </row>
    <row r="845" spans="2:65" s="12" customFormat="1">
      <c r="B845" s="207"/>
      <c r="C845" s="208"/>
      <c r="D845" s="205" t="s">
        <v>210</v>
      </c>
      <c r="E845" s="209" t="s">
        <v>22</v>
      </c>
      <c r="F845" s="210" t="s">
        <v>1864</v>
      </c>
      <c r="G845" s="208"/>
      <c r="H845" s="211" t="s">
        <v>22</v>
      </c>
      <c r="I845" s="212"/>
      <c r="J845" s="208"/>
      <c r="K845" s="208"/>
      <c r="L845" s="213"/>
      <c r="M845" s="214"/>
      <c r="N845" s="215"/>
      <c r="O845" s="215"/>
      <c r="P845" s="215"/>
      <c r="Q845" s="215"/>
      <c r="R845" s="215"/>
      <c r="S845" s="215"/>
      <c r="T845" s="216"/>
      <c r="AT845" s="217" t="s">
        <v>210</v>
      </c>
      <c r="AU845" s="217" t="s">
        <v>83</v>
      </c>
      <c r="AV845" s="12" t="s">
        <v>23</v>
      </c>
      <c r="AW845" s="12" t="s">
        <v>38</v>
      </c>
      <c r="AX845" s="12" t="s">
        <v>75</v>
      </c>
      <c r="AY845" s="217" t="s">
        <v>195</v>
      </c>
    </row>
    <row r="846" spans="2:65" s="13" customFormat="1" ht="24">
      <c r="B846" s="218"/>
      <c r="C846" s="219"/>
      <c r="D846" s="205" t="s">
        <v>210</v>
      </c>
      <c r="E846" s="220" t="s">
        <v>22</v>
      </c>
      <c r="F846" s="221" t="s">
        <v>1913</v>
      </c>
      <c r="G846" s="219"/>
      <c r="H846" s="222">
        <v>3.5110000000000001</v>
      </c>
      <c r="I846" s="223"/>
      <c r="J846" s="219"/>
      <c r="K846" s="219"/>
      <c r="L846" s="224"/>
      <c r="M846" s="225"/>
      <c r="N846" s="226"/>
      <c r="O846" s="226"/>
      <c r="P846" s="226"/>
      <c r="Q846" s="226"/>
      <c r="R846" s="226"/>
      <c r="S846" s="226"/>
      <c r="T846" s="227"/>
      <c r="AT846" s="228" t="s">
        <v>210</v>
      </c>
      <c r="AU846" s="228" t="s">
        <v>83</v>
      </c>
      <c r="AV846" s="13" t="s">
        <v>83</v>
      </c>
      <c r="AW846" s="13" t="s">
        <v>38</v>
      </c>
      <c r="AX846" s="13" t="s">
        <v>75</v>
      </c>
      <c r="AY846" s="228" t="s">
        <v>195</v>
      </c>
    </row>
    <row r="847" spans="2:65" s="14" customFormat="1">
      <c r="B847" s="229"/>
      <c r="C847" s="230"/>
      <c r="D847" s="205" t="s">
        <v>210</v>
      </c>
      <c r="E847" s="231" t="s">
        <v>22</v>
      </c>
      <c r="F847" s="232" t="s">
        <v>215</v>
      </c>
      <c r="G847" s="230"/>
      <c r="H847" s="233">
        <v>3.5110000000000001</v>
      </c>
      <c r="I847" s="234"/>
      <c r="J847" s="230"/>
      <c r="K847" s="230"/>
      <c r="L847" s="235"/>
      <c r="M847" s="236"/>
      <c r="N847" s="237"/>
      <c r="O847" s="237"/>
      <c r="P847" s="237"/>
      <c r="Q847" s="237"/>
      <c r="R847" s="237"/>
      <c r="S847" s="237"/>
      <c r="T847" s="238"/>
      <c r="AT847" s="239" t="s">
        <v>210</v>
      </c>
      <c r="AU847" s="239" t="s">
        <v>83</v>
      </c>
      <c r="AV847" s="14" t="s">
        <v>216</v>
      </c>
      <c r="AW847" s="14" t="s">
        <v>38</v>
      </c>
      <c r="AX847" s="14" t="s">
        <v>75</v>
      </c>
      <c r="AY847" s="239" t="s">
        <v>195</v>
      </c>
    </row>
    <row r="848" spans="2:65" s="15" customFormat="1">
      <c r="B848" s="240"/>
      <c r="C848" s="241"/>
      <c r="D848" s="251" t="s">
        <v>210</v>
      </c>
      <c r="E848" s="252" t="s">
        <v>22</v>
      </c>
      <c r="F848" s="253" t="s">
        <v>217</v>
      </c>
      <c r="G848" s="241"/>
      <c r="H848" s="254">
        <v>3.5110000000000001</v>
      </c>
      <c r="I848" s="245"/>
      <c r="J848" s="241"/>
      <c r="K848" s="241"/>
      <c r="L848" s="246"/>
      <c r="M848" s="247"/>
      <c r="N848" s="248"/>
      <c r="O848" s="248"/>
      <c r="P848" s="248"/>
      <c r="Q848" s="248"/>
      <c r="R848" s="248"/>
      <c r="S848" s="248"/>
      <c r="T848" s="249"/>
      <c r="AT848" s="250" t="s">
        <v>210</v>
      </c>
      <c r="AU848" s="250" t="s">
        <v>83</v>
      </c>
      <c r="AV848" s="15" t="s">
        <v>202</v>
      </c>
      <c r="AW848" s="15" t="s">
        <v>38</v>
      </c>
      <c r="AX848" s="15" t="s">
        <v>23</v>
      </c>
      <c r="AY848" s="250" t="s">
        <v>195</v>
      </c>
    </row>
    <row r="849" spans="2:65" s="1" customFormat="1" ht="20.399999999999999" customHeight="1">
      <c r="B849" s="36"/>
      <c r="C849" s="193" t="s">
        <v>900</v>
      </c>
      <c r="D849" s="193" t="s">
        <v>198</v>
      </c>
      <c r="E849" s="194" t="s">
        <v>1914</v>
      </c>
      <c r="F849" s="195" t="s">
        <v>1915</v>
      </c>
      <c r="G849" s="196" t="s">
        <v>242</v>
      </c>
      <c r="H849" s="197">
        <v>3.4000000000000002E-2</v>
      </c>
      <c r="I849" s="198"/>
      <c r="J849" s="199">
        <f>ROUND(I849*H849,2)</f>
        <v>0</v>
      </c>
      <c r="K849" s="195" t="s">
        <v>223</v>
      </c>
      <c r="L849" s="56"/>
      <c r="M849" s="200" t="s">
        <v>22</v>
      </c>
      <c r="N849" s="201" t="s">
        <v>46</v>
      </c>
      <c r="O849" s="37"/>
      <c r="P849" s="202">
        <f>O849*H849</f>
        <v>0</v>
      </c>
      <c r="Q849" s="202">
        <v>1.0530600000000001</v>
      </c>
      <c r="R849" s="202">
        <f>Q849*H849</f>
        <v>3.5804040000000009E-2</v>
      </c>
      <c r="S849" s="202">
        <v>0</v>
      </c>
      <c r="T849" s="203">
        <f>S849*H849</f>
        <v>0</v>
      </c>
      <c r="AR849" s="19" t="s">
        <v>202</v>
      </c>
      <c r="AT849" s="19" t="s">
        <v>198</v>
      </c>
      <c r="AU849" s="19" t="s">
        <v>83</v>
      </c>
      <c r="AY849" s="19" t="s">
        <v>195</v>
      </c>
      <c r="BE849" s="204">
        <f>IF(N849="základní",J849,0)</f>
        <v>0</v>
      </c>
      <c r="BF849" s="204">
        <f>IF(N849="snížená",J849,0)</f>
        <v>0</v>
      </c>
      <c r="BG849" s="204">
        <f>IF(N849="zákl. přenesená",J849,0)</f>
        <v>0</v>
      </c>
      <c r="BH849" s="204">
        <f>IF(N849="sníž. přenesená",J849,0)</f>
        <v>0</v>
      </c>
      <c r="BI849" s="204">
        <f>IF(N849="nulová",J849,0)</f>
        <v>0</v>
      </c>
      <c r="BJ849" s="19" t="s">
        <v>23</v>
      </c>
      <c r="BK849" s="204">
        <f>ROUND(I849*H849,2)</f>
        <v>0</v>
      </c>
      <c r="BL849" s="19" t="s">
        <v>202</v>
      </c>
      <c r="BM849" s="19" t="s">
        <v>1916</v>
      </c>
    </row>
    <row r="850" spans="2:65" s="12" customFormat="1">
      <c r="B850" s="207"/>
      <c r="C850" s="208"/>
      <c r="D850" s="205" t="s">
        <v>210</v>
      </c>
      <c r="E850" s="209" t="s">
        <v>22</v>
      </c>
      <c r="F850" s="210" t="s">
        <v>1864</v>
      </c>
      <c r="G850" s="208"/>
      <c r="H850" s="211" t="s">
        <v>22</v>
      </c>
      <c r="I850" s="212"/>
      <c r="J850" s="208"/>
      <c r="K850" s="208"/>
      <c r="L850" s="213"/>
      <c r="M850" s="214"/>
      <c r="N850" s="215"/>
      <c r="O850" s="215"/>
      <c r="P850" s="215"/>
      <c r="Q850" s="215"/>
      <c r="R850" s="215"/>
      <c r="S850" s="215"/>
      <c r="T850" s="216"/>
      <c r="AT850" s="217" t="s">
        <v>210</v>
      </c>
      <c r="AU850" s="217" t="s">
        <v>83</v>
      </c>
      <c r="AV850" s="12" t="s">
        <v>23</v>
      </c>
      <c r="AW850" s="12" t="s">
        <v>38</v>
      </c>
      <c r="AX850" s="12" t="s">
        <v>75</v>
      </c>
      <c r="AY850" s="217" t="s">
        <v>195</v>
      </c>
    </row>
    <row r="851" spans="2:65" s="13" customFormat="1">
      <c r="B851" s="218"/>
      <c r="C851" s="219"/>
      <c r="D851" s="205" t="s">
        <v>210</v>
      </c>
      <c r="E851" s="220" t="s">
        <v>22</v>
      </c>
      <c r="F851" s="221" t="s">
        <v>1917</v>
      </c>
      <c r="G851" s="219"/>
      <c r="H851" s="222">
        <v>1.7000000000000001E-2</v>
      </c>
      <c r="I851" s="223"/>
      <c r="J851" s="219"/>
      <c r="K851" s="219"/>
      <c r="L851" s="224"/>
      <c r="M851" s="225"/>
      <c r="N851" s="226"/>
      <c r="O851" s="226"/>
      <c r="P851" s="226"/>
      <c r="Q851" s="226"/>
      <c r="R851" s="226"/>
      <c r="S851" s="226"/>
      <c r="T851" s="227"/>
      <c r="AT851" s="228" t="s">
        <v>210</v>
      </c>
      <c r="AU851" s="228" t="s">
        <v>83</v>
      </c>
      <c r="AV851" s="13" t="s">
        <v>83</v>
      </c>
      <c r="AW851" s="13" t="s">
        <v>38</v>
      </c>
      <c r="AX851" s="13" t="s">
        <v>75</v>
      </c>
      <c r="AY851" s="228" t="s">
        <v>195</v>
      </c>
    </row>
    <row r="852" spans="2:65" s="13" customFormat="1">
      <c r="B852" s="218"/>
      <c r="C852" s="219"/>
      <c r="D852" s="205" t="s">
        <v>210</v>
      </c>
      <c r="E852" s="220" t="s">
        <v>22</v>
      </c>
      <c r="F852" s="221" t="s">
        <v>1918</v>
      </c>
      <c r="G852" s="219"/>
      <c r="H852" s="222">
        <v>1.7000000000000001E-2</v>
      </c>
      <c r="I852" s="223"/>
      <c r="J852" s="219"/>
      <c r="K852" s="219"/>
      <c r="L852" s="224"/>
      <c r="M852" s="225"/>
      <c r="N852" s="226"/>
      <c r="O852" s="226"/>
      <c r="P852" s="226"/>
      <c r="Q852" s="226"/>
      <c r="R852" s="226"/>
      <c r="S852" s="226"/>
      <c r="T852" s="227"/>
      <c r="AT852" s="228" t="s">
        <v>210</v>
      </c>
      <c r="AU852" s="228" t="s">
        <v>83</v>
      </c>
      <c r="AV852" s="13" t="s">
        <v>83</v>
      </c>
      <c r="AW852" s="13" t="s">
        <v>38</v>
      </c>
      <c r="AX852" s="13" t="s">
        <v>75</v>
      </c>
      <c r="AY852" s="228" t="s">
        <v>195</v>
      </c>
    </row>
    <row r="853" spans="2:65" s="14" customFormat="1">
      <c r="B853" s="229"/>
      <c r="C853" s="230"/>
      <c r="D853" s="205" t="s">
        <v>210</v>
      </c>
      <c r="E853" s="231" t="s">
        <v>22</v>
      </c>
      <c r="F853" s="232" t="s">
        <v>215</v>
      </c>
      <c r="G853" s="230"/>
      <c r="H853" s="233">
        <v>3.4000000000000002E-2</v>
      </c>
      <c r="I853" s="234"/>
      <c r="J853" s="230"/>
      <c r="K853" s="230"/>
      <c r="L853" s="235"/>
      <c r="M853" s="236"/>
      <c r="N853" s="237"/>
      <c r="O853" s="237"/>
      <c r="P853" s="237"/>
      <c r="Q853" s="237"/>
      <c r="R853" s="237"/>
      <c r="S853" s="237"/>
      <c r="T853" s="238"/>
      <c r="AT853" s="239" t="s">
        <v>210</v>
      </c>
      <c r="AU853" s="239" t="s">
        <v>83</v>
      </c>
      <c r="AV853" s="14" t="s">
        <v>216</v>
      </c>
      <c r="AW853" s="14" t="s">
        <v>38</v>
      </c>
      <c r="AX853" s="14" t="s">
        <v>75</v>
      </c>
      <c r="AY853" s="239" t="s">
        <v>195</v>
      </c>
    </row>
    <row r="854" spans="2:65" s="15" customFormat="1">
      <c r="B854" s="240"/>
      <c r="C854" s="241"/>
      <c r="D854" s="251" t="s">
        <v>210</v>
      </c>
      <c r="E854" s="252" t="s">
        <v>22</v>
      </c>
      <c r="F854" s="253" t="s">
        <v>217</v>
      </c>
      <c r="G854" s="241"/>
      <c r="H854" s="254">
        <v>3.4000000000000002E-2</v>
      </c>
      <c r="I854" s="245"/>
      <c r="J854" s="241"/>
      <c r="K854" s="241"/>
      <c r="L854" s="246"/>
      <c r="M854" s="247"/>
      <c r="N854" s="248"/>
      <c r="O854" s="248"/>
      <c r="P854" s="248"/>
      <c r="Q854" s="248"/>
      <c r="R854" s="248"/>
      <c r="S854" s="248"/>
      <c r="T854" s="249"/>
      <c r="AT854" s="250" t="s">
        <v>210</v>
      </c>
      <c r="AU854" s="250" t="s">
        <v>83</v>
      </c>
      <c r="AV854" s="15" t="s">
        <v>202</v>
      </c>
      <c r="AW854" s="15" t="s">
        <v>38</v>
      </c>
      <c r="AX854" s="15" t="s">
        <v>23</v>
      </c>
      <c r="AY854" s="250" t="s">
        <v>195</v>
      </c>
    </row>
    <row r="855" spans="2:65" s="1" customFormat="1" ht="28.8" customHeight="1">
      <c r="B855" s="36"/>
      <c r="C855" s="193" t="s">
        <v>904</v>
      </c>
      <c r="D855" s="193" t="s">
        <v>198</v>
      </c>
      <c r="E855" s="194" t="s">
        <v>1919</v>
      </c>
      <c r="F855" s="195" t="s">
        <v>1920</v>
      </c>
      <c r="G855" s="196" t="s">
        <v>222</v>
      </c>
      <c r="H855" s="197">
        <v>878.2</v>
      </c>
      <c r="I855" s="198"/>
      <c r="J855" s="199">
        <f>ROUND(I855*H855,2)</f>
        <v>0</v>
      </c>
      <c r="K855" s="195" t="s">
        <v>223</v>
      </c>
      <c r="L855" s="56"/>
      <c r="M855" s="200" t="s">
        <v>22</v>
      </c>
      <c r="N855" s="201" t="s">
        <v>46</v>
      </c>
      <c r="O855" s="37"/>
      <c r="P855" s="202">
        <f>O855*H855</f>
        <v>0</v>
      </c>
      <c r="Q855" s="202">
        <v>0</v>
      </c>
      <c r="R855" s="202">
        <f>Q855*H855</f>
        <v>0</v>
      </c>
      <c r="S855" s="202">
        <v>0</v>
      </c>
      <c r="T855" s="203">
        <f>S855*H855</f>
        <v>0</v>
      </c>
      <c r="AR855" s="19" t="s">
        <v>202</v>
      </c>
      <c r="AT855" s="19" t="s">
        <v>198</v>
      </c>
      <c r="AU855" s="19" t="s">
        <v>83</v>
      </c>
      <c r="AY855" s="19" t="s">
        <v>195</v>
      </c>
      <c r="BE855" s="204">
        <f>IF(N855="základní",J855,0)</f>
        <v>0</v>
      </c>
      <c r="BF855" s="204">
        <f>IF(N855="snížená",J855,0)</f>
        <v>0</v>
      </c>
      <c r="BG855" s="204">
        <f>IF(N855="zákl. přenesená",J855,0)</f>
        <v>0</v>
      </c>
      <c r="BH855" s="204">
        <f>IF(N855="sníž. přenesená",J855,0)</f>
        <v>0</v>
      </c>
      <c r="BI855" s="204">
        <f>IF(N855="nulová",J855,0)</f>
        <v>0</v>
      </c>
      <c r="BJ855" s="19" t="s">
        <v>23</v>
      </c>
      <c r="BK855" s="204">
        <f>ROUND(I855*H855,2)</f>
        <v>0</v>
      </c>
      <c r="BL855" s="19" t="s">
        <v>202</v>
      </c>
      <c r="BM855" s="19" t="s">
        <v>1921</v>
      </c>
    </row>
    <row r="856" spans="2:65" s="1" customFormat="1" ht="60">
      <c r="B856" s="36"/>
      <c r="C856" s="58"/>
      <c r="D856" s="205" t="s">
        <v>225</v>
      </c>
      <c r="E856" s="58"/>
      <c r="F856" s="206" t="s">
        <v>1922</v>
      </c>
      <c r="G856" s="58"/>
      <c r="H856" s="58"/>
      <c r="I856" s="163"/>
      <c r="J856" s="58"/>
      <c r="K856" s="58"/>
      <c r="L856" s="56"/>
      <c r="M856" s="73"/>
      <c r="N856" s="37"/>
      <c r="O856" s="37"/>
      <c r="P856" s="37"/>
      <c r="Q856" s="37"/>
      <c r="R856" s="37"/>
      <c r="S856" s="37"/>
      <c r="T856" s="74"/>
      <c r="AT856" s="19" t="s">
        <v>225</v>
      </c>
      <c r="AU856" s="19" t="s">
        <v>83</v>
      </c>
    </row>
    <row r="857" spans="2:65" s="12" customFormat="1">
      <c r="B857" s="207"/>
      <c r="C857" s="208"/>
      <c r="D857" s="205" t="s">
        <v>210</v>
      </c>
      <c r="E857" s="209" t="s">
        <v>22</v>
      </c>
      <c r="F857" s="210" t="s">
        <v>1923</v>
      </c>
      <c r="G857" s="208"/>
      <c r="H857" s="211" t="s">
        <v>22</v>
      </c>
      <c r="I857" s="212"/>
      <c r="J857" s="208"/>
      <c r="K857" s="208"/>
      <c r="L857" s="213"/>
      <c r="M857" s="214"/>
      <c r="N857" s="215"/>
      <c r="O857" s="215"/>
      <c r="P857" s="215"/>
      <c r="Q857" s="215"/>
      <c r="R857" s="215"/>
      <c r="S857" s="215"/>
      <c r="T857" s="216"/>
      <c r="AT857" s="217" t="s">
        <v>210</v>
      </c>
      <c r="AU857" s="217" t="s">
        <v>83</v>
      </c>
      <c r="AV857" s="12" t="s">
        <v>23</v>
      </c>
      <c r="AW857" s="12" t="s">
        <v>38</v>
      </c>
      <c r="AX857" s="12" t="s">
        <v>75</v>
      </c>
      <c r="AY857" s="217" t="s">
        <v>195</v>
      </c>
    </row>
    <row r="858" spans="2:65" s="13" customFormat="1">
      <c r="B858" s="218"/>
      <c r="C858" s="219"/>
      <c r="D858" s="205" t="s">
        <v>210</v>
      </c>
      <c r="E858" s="220" t="s">
        <v>22</v>
      </c>
      <c r="F858" s="221" t="s">
        <v>1924</v>
      </c>
      <c r="G858" s="219"/>
      <c r="H858" s="222">
        <v>717.2</v>
      </c>
      <c r="I858" s="223"/>
      <c r="J858" s="219"/>
      <c r="K858" s="219"/>
      <c r="L858" s="224"/>
      <c r="M858" s="225"/>
      <c r="N858" s="226"/>
      <c r="O858" s="226"/>
      <c r="P858" s="226"/>
      <c r="Q858" s="226"/>
      <c r="R858" s="226"/>
      <c r="S858" s="226"/>
      <c r="T858" s="227"/>
      <c r="AT858" s="228" t="s">
        <v>210</v>
      </c>
      <c r="AU858" s="228" t="s">
        <v>83</v>
      </c>
      <c r="AV858" s="13" t="s">
        <v>83</v>
      </c>
      <c r="AW858" s="13" t="s">
        <v>38</v>
      </c>
      <c r="AX858" s="13" t="s">
        <v>75</v>
      </c>
      <c r="AY858" s="228" t="s">
        <v>195</v>
      </c>
    </row>
    <row r="859" spans="2:65" s="13" customFormat="1">
      <c r="B859" s="218"/>
      <c r="C859" s="219"/>
      <c r="D859" s="205" t="s">
        <v>210</v>
      </c>
      <c r="E859" s="220" t="s">
        <v>22</v>
      </c>
      <c r="F859" s="221" t="s">
        <v>1925</v>
      </c>
      <c r="G859" s="219"/>
      <c r="H859" s="222">
        <v>73.3</v>
      </c>
      <c r="I859" s="223"/>
      <c r="J859" s="219"/>
      <c r="K859" s="219"/>
      <c r="L859" s="224"/>
      <c r="M859" s="225"/>
      <c r="N859" s="226"/>
      <c r="O859" s="226"/>
      <c r="P859" s="226"/>
      <c r="Q859" s="226"/>
      <c r="R859" s="226"/>
      <c r="S859" s="226"/>
      <c r="T859" s="227"/>
      <c r="AT859" s="228" t="s">
        <v>210</v>
      </c>
      <c r="AU859" s="228" t="s">
        <v>83</v>
      </c>
      <c r="AV859" s="13" t="s">
        <v>83</v>
      </c>
      <c r="AW859" s="13" t="s">
        <v>38</v>
      </c>
      <c r="AX859" s="13" t="s">
        <v>75</v>
      </c>
      <c r="AY859" s="228" t="s">
        <v>195</v>
      </c>
    </row>
    <row r="860" spans="2:65" s="13" customFormat="1">
      <c r="B860" s="218"/>
      <c r="C860" s="219"/>
      <c r="D860" s="205" t="s">
        <v>210</v>
      </c>
      <c r="E860" s="220" t="s">
        <v>22</v>
      </c>
      <c r="F860" s="221" t="s">
        <v>1926</v>
      </c>
      <c r="G860" s="219"/>
      <c r="H860" s="222">
        <v>87.7</v>
      </c>
      <c r="I860" s="223"/>
      <c r="J860" s="219"/>
      <c r="K860" s="219"/>
      <c r="L860" s="224"/>
      <c r="M860" s="225"/>
      <c r="N860" s="226"/>
      <c r="O860" s="226"/>
      <c r="P860" s="226"/>
      <c r="Q860" s="226"/>
      <c r="R860" s="226"/>
      <c r="S860" s="226"/>
      <c r="T860" s="227"/>
      <c r="AT860" s="228" t="s">
        <v>210</v>
      </c>
      <c r="AU860" s="228" t="s">
        <v>83</v>
      </c>
      <c r="AV860" s="13" t="s">
        <v>83</v>
      </c>
      <c r="AW860" s="13" t="s">
        <v>38</v>
      </c>
      <c r="AX860" s="13" t="s">
        <v>75</v>
      </c>
      <c r="AY860" s="228" t="s">
        <v>195</v>
      </c>
    </row>
    <row r="861" spans="2:65" s="14" customFormat="1">
      <c r="B861" s="229"/>
      <c r="C861" s="230"/>
      <c r="D861" s="205" t="s">
        <v>210</v>
      </c>
      <c r="E861" s="231" t="s">
        <v>22</v>
      </c>
      <c r="F861" s="232" t="s">
        <v>215</v>
      </c>
      <c r="G861" s="230"/>
      <c r="H861" s="233">
        <v>878.2</v>
      </c>
      <c r="I861" s="234"/>
      <c r="J861" s="230"/>
      <c r="K861" s="230"/>
      <c r="L861" s="235"/>
      <c r="M861" s="236"/>
      <c r="N861" s="237"/>
      <c r="O861" s="237"/>
      <c r="P861" s="237"/>
      <c r="Q861" s="237"/>
      <c r="R861" s="237"/>
      <c r="S861" s="237"/>
      <c r="T861" s="238"/>
      <c r="AT861" s="239" t="s">
        <v>210</v>
      </c>
      <c r="AU861" s="239" t="s">
        <v>83</v>
      </c>
      <c r="AV861" s="14" t="s">
        <v>216</v>
      </c>
      <c r="AW861" s="14" t="s">
        <v>38</v>
      </c>
      <c r="AX861" s="14" t="s">
        <v>75</v>
      </c>
      <c r="AY861" s="239" t="s">
        <v>195</v>
      </c>
    </row>
    <row r="862" spans="2:65" s="15" customFormat="1">
      <c r="B862" s="240"/>
      <c r="C862" s="241"/>
      <c r="D862" s="251" t="s">
        <v>210</v>
      </c>
      <c r="E862" s="252" t="s">
        <v>22</v>
      </c>
      <c r="F862" s="253" t="s">
        <v>217</v>
      </c>
      <c r="G862" s="241"/>
      <c r="H862" s="254">
        <v>878.2</v>
      </c>
      <c r="I862" s="245"/>
      <c r="J862" s="241"/>
      <c r="K862" s="241"/>
      <c r="L862" s="246"/>
      <c r="M862" s="247"/>
      <c r="N862" s="248"/>
      <c r="O862" s="248"/>
      <c r="P862" s="248"/>
      <c r="Q862" s="248"/>
      <c r="R862" s="248"/>
      <c r="S862" s="248"/>
      <c r="T862" s="249"/>
      <c r="AT862" s="250" t="s">
        <v>210</v>
      </c>
      <c r="AU862" s="250" t="s">
        <v>83</v>
      </c>
      <c r="AV862" s="15" t="s">
        <v>202</v>
      </c>
      <c r="AW862" s="15" t="s">
        <v>38</v>
      </c>
      <c r="AX862" s="15" t="s">
        <v>23</v>
      </c>
      <c r="AY862" s="250" t="s">
        <v>195</v>
      </c>
    </row>
    <row r="863" spans="2:65" s="1" customFormat="1" ht="20.399999999999999" customHeight="1">
      <c r="B863" s="36"/>
      <c r="C863" s="260" t="s">
        <v>908</v>
      </c>
      <c r="D863" s="260" t="s">
        <v>267</v>
      </c>
      <c r="E863" s="261" t="s">
        <v>1927</v>
      </c>
      <c r="F863" s="262" t="s">
        <v>1928</v>
      </c>
      <c r="G863" s="263" t="s">
        <v>222</v>
      </c>
      <c r="H863" s="264">
        <v>926</v>
      </c>
      <c r="I863" s="265"/>
      <c r="J863" s="266">
        <f>ROUND(I863*H863,2)</f>
        <v>0</v>
      </c>
      <c r="K863" s="262" t="s">
        <v>22</v>
      </c>
      <c r="L863" s="267"/>
      <c r="M863" s="268" t="s">
        <v>22</v>
      </c>
      <c r="N863" s="269" t="s">
        <v>46</v>
      </c>
      <c r="O863" s="37"/>
      <c r="P863" s="202">
        <f>O863*H863</f>
        <v>0</v>
      </c>
      <c r="Q863" s="202">
        <v>7.1999999999999998E-3</v>
      </c>
      <c r="R863" s="202">
        <f>Q863*H863</f>
        <v>6.6672000000000002</v>
      </c>
      <c r="S863" s="202">
        <v>0</v>
      </c>
      <c r="T863" s="203">
        <f>S863*H863</f>
        <v>0</v>
      </c>
      <c r="AR863" s="19" t="s">
        <v>262</v>
      </c>
      <c r="AT863" s="19" t="s">
        <v>267</v>
      </c>
      <c r="AU863" s="19" t="s">
        <v>83</v>
      </c>
      <c r="AY863" s="19" t="s">
        <v>195</v>
      </c>
      <c r="BE863" s="204">
        <f>IF(N863="základní",J863,0)</f>
        <v>0</v>
      </c>
      <c r="BF863" s="204">
        <f>IF(N863="snížená",J863,0)</f>
        <v>0</v>
      </c>
      <c r="BG863" s="204">
        <f>IF(N863="zákl. přenesená",J863,0)</f>
        <v>0</v>
      </c>
      <c r="BH863" s="204">
        <f>IF(N863="sníž. přenesená",J863,0)</f>
        <v>0</v>
      </c>
      <c r="BI863" s="204">
        <f>IF(N863="nulová",J863,0)</f>
        <v>0</v>
      </c>
      <c r="BJ863" s="19" t="s">
        <v>23</v>
      </c>
      <c r="BK863" s="204">
        <f>ROUND(I863*H863,2)</f>
        <v>0</v>
      </c>
      <c r="BL863" s="19" t="s">
        <v>202</v>
      </c>
      <c r="BM863" s="19" t="s">
        <v>1929</v>
      </c>
    </row>
    <row r="864" spans="2:65" s="12" customFormat="1">
      <c r="B864" s="207"/>
      <c r="C864" s="208"/>
      <c r="D864" s="205" t="s">
        <v>210</v>
      </c>
      <c r="E864" s="209" t="s">
        <v>22</v>
      </c>
      <c r="F864" s="210" t="s">
        <v>1930</v>
      </c>
      <c r="G864" s="208"/>
      <c r="H864" s="211" t="s">
        <v>22</v>
      </c>
      <c r="I864" s="212"/>
      <c r="J864" s="208"/>
      <c r="K864" s="208"/>
      <c r="L864" s="213"/>
      <c r="M864" s="214"/>
      <c r="N864" s="215"/>
      <c r="O864" s="215"/>
      <c r="P864" s="215"/>
      <c r="Q864" s="215"/>
      <c r="R864" s="215"/>
      <c r="S864" s="215"/>
      <c r="T864" s="216"/>
      <c r="AT864" s="217" t="s">
        <v>210</v>
      </c>
      <c r="AU864" s="217" t="s">
        <v>83</v>
      </c>
      <c r="AV864" s="12" t="s">
        <v>23</v>
      </c>
      <c r="AW864" s="12" t="s">
        <v>38</v>
      </c>
      <c r="AX864" s="12" t="s">
        <v>75</v>
      </c>
      <c r="AY864" s="217" t="s">
        <v>195</v>
      </c>
    </row>
    <row r="865" spans="2:65" s="12" customFormat="1">
      <c r="B865" s="207"/>
      <c r="C865" s="208"/>
      <c r="D865" s="205" t="s">
        <v>210</v>
      </c>
      <c r="E865" s="209" t="s">
        <v>22</v>
      </c>
      <c r="F865" s="210" t="s">
        <v>1931</v>
      </c>
      <c r="G865" s="208"/>
      <c r="H865" s="211" t="s">
        <v>22</v>
      </c>
      <c r="I865" s="212"/>
      <c r="J865" s="208"/>
      <c r="K865" s="208"/>
      <c r="L865" s="213"/>
      <c r="M865" s="214"/>
      <c r="N865" s="215"/>
      <c r="O865" s="215"/>
      <c r="P865" s="215"/>
      <c r="Q865" s="215"/>
      <c r="R865" s="215"/>
      <c r="S865" s="215"/>
      <c r="T865" s="216"/>
      <c r="AT865" s="217" t="s">
        <v>210</v>
      </c>
      <c r="AU865" s="217" t="s">
        <v>83</v>
      </c>
      <c r="AV865" s="12" t="s">
        <v>23</v>
      </c>
      <c r="AW865" s="12" t="s">
        <v>38</v>
      </c>
      <c r="AX865" s="12" t="s">
        <v>75</v>
      </c>
      <c r="AY865" s="217" t="s">
        <v>195</v>
      </c>
    </row>
    <row r="866" spans="2:65" s="13" customFormat="1">
      <c r="B866" s="218"/>
      <c r="C866" s="219"/>
      <c r="D866" s="205" t="s">
        <v>210</v>
      </c>
      <c r="E866" s="220" t="s">
        <v>22</v>
      </c>
      <c r="F866" s="221" t="s">
        <v>1932</v>
      </c>
      <c r="G866" s="219"/>
      <c r="H866" s="222">
        <v>755</v>
      </c>
      <c r="I866" s="223"/>
      <c r="J866" s="219"/>
      <c r="K866" s="219"/>
      <c r="L866" s="224"/>
      <c r="M866" s="225"/>
      <c r="N866" s="226"/>
      <c r="O866" s="226"/>
      <c r="P866" s="226"/>
      <c r="Q866" s="226"/>
      <c r="R866" s="226"/>
      <c r="S866" s="226"/>
      <c r="T866" s="227"/>
      <c r="AT866" s="228" t="s">
        <v>210</v>
      </c>
      <c r="AU866" s="228" t="s">
        <v>83</v>
      </c>
      <c r="AV866" s="13" t="s">
        <v>83</v>
      </c>
      <c r="AW866" s="13" t="s">
        <v>38</v>
      </c>
      <c r="AX866" s="13" t="s">
        <v>75</v>
      </c>
      <c r="AY866" s="228" t="s">
        <v>195</v>
      </c>
    </row>
    <row r="867" spans="2:65" s="13" customFormat="1">
      <c r="B867" s="218"/>
      <c r="C867" s="219"/>
      <c r="D867" s="205" t="s">
        <v>210</v>
      </c>
      <c r="E867" s="220" t="s">
        <v>22</v>
      </c>
      <c r="F867" s="221" t="s">
        <v>1933</v>
      </c>
      <c r="G867" s="219"/>
      <c r="H867" s="222">
        <v>57</v>
      </c>
      <c r="I867" s="223"/>
      <c r="J867" s="219"/>
      <c r="K867" s="219"/>
      <c r="L867" s="224"/>
      <c r="M867" s="225"/>
      <c r="N867" s="226"/>
      <c r="O867" s="226"/>
      <c r="P867" s="226"/>
      <c r="Q867" s="226"/>
      <c r="R867" s="226"/>
      <c r="S867" s="226"/>
      <c r="T867" s="227"/>
      <c r="AT867" s="228" t="s">
        <v>210</v>
      </c>
      <c r="AU867" s="228" t="s">
        <v>83</v>
      </c>
      <c r="AV867" s="13" t="s">
        <v>83</v>
      </c>
      <c r="AW867" s="13" t="s">
        <v>38</v>
      </c>
      <c r="AX867" s="13" t="s">
        <v>75</v>
      </c>
      <c r="AY867" s="228" t="s">
        <v>195</v>
      </c>
    </row>
    <row r="868" spans="2:65" s="13" customFormat="1">
      <c r="B868" s="218"/>
      <c r="C868" s="219"/>
      <c r="D868" s="205" t="s">
        <v>210</v>
      </c>
      <c r="E868" s="220" t="s">
        <v>22</v>
      </c>
      <c r="F868" s="221" t="s">
        <v>1934</v>
      </c>
      <c r="G868" s="219"/>
      <c r="H868" s="222">
        <v>20</v>
      </c>
      <c r="I868" s="223"/>
      <c r="J868" s="219"/>
      <c r="K868" s="219"/>
      <c r="L868" s="224"/>
      <c r="M868" s="225"/>
      <c r="N868" s="226"/>
      <c r="O868" s="226"/>
      <c r="P868" s="226"/>
      <c r="Q868" s="226"/>
      <c r="R868" s="226"/>
      <c r="S868" s="226"/>
      <c r="T868" s="227"/>
      <c r="AT868" s="228" t="s">
        <v>210</v>
      </c>
      <c r="AU868" s="228" t="s">
        <v>83</v>
      </c>
      <c r="AV868" s="13" t="s">
        <v>83</v>
      </c>
      <c r="AW868" s="13" t="s">
        <v>38</v>
      </c>
      <c r="AX868" s="13" t="s">
        <v>75</v>
      </c>
      <c r="AY868" s="228" t="s">
        <v>195</v>
      </c>
    </row>
    <row r="869" spans="2:65" s="13" customFormat="1">
      <c r="B869" s="218"/>
      <c r="C869" s="219"/>
      <c r="D869" s="205" t="s">
        <v>210</v>
      </c>
      <c r="E869" s="220" t="s">
        <v>22</v>
      </c>
      <c r="F869" s="221" t="s">
        <v>1935</v>
      </c>
      <c r="G869" s="219"/>
      <c r="H869" s="222">
        <v>94</v>
      </c>
      <c r="I869" s="223"/>
      <c r="J869" s="219"/>
      <c r="K869" s="219"/>
      <c r="L869" s="224"/>
      <c r="M869" s="225"/>
      <c r="N869" s="226"/>
      <c r="O869" s="226"/>
      <c r="P869" s="226"/>
      <c r="Q869" s="226"/>
      <c r="R869" s="226"/>
      <c r="S869" s="226"/>
      <c r="T869" s="227"/>
      <c r="AT869" s="228" t="s">
        <v>210</v>
      </c>
      <c r="AU869" s="228" t="s">
        <v>83</v>
      </c>
      <c r="AV869" s="13" t="s">
        <v>83</v>
      </c>
      <c r="AW869" s="13" t="s">
        <v>38</v>
      </c>
      <c r="AX869" s="13" t="s">
        <v>75</v>
      </c>
      <c r="AY869" s="228" t="s">
        <v>195</v>
      </c>
    </row>
    <row r="870" spans="2:65" s="14" customFormat="1">
      <c r="B870" s="229"/>
      <c r="C870" s="230"/>
      <c r="D870" s="205" t="s">
        <v>210</v>
      </c>
      <c r="E870" s="231" t="s">
        <v>22</v>
      </c>
      <c r="F870" s="232" t="s">
        <v>215</v>
      </c>
      <c r="G870" s="230"/>
      <c r="H870" s="233">
        <v>926</v>
      </c>
      <c r="I870" s="234"/>
      <c r="J870" s="230"/>
      <c r="K870" s="230"/>
      <c r="L870" s="235"/>
      <c r="M870" s="236"/>
      <c r="N870" s="237"/>
      <c r="O870" s="237"/>
      <c r="P870" s="237"/>
      <c r="Q870" s="237"/>
      <c r="R870" s="237"/>
      <c r="S870" s="237"/>
      <c r="T870" s="238"/>
      <c r="AT870" s="239" t="s">
        <v>210</v>
      </c>
      <c r="AU870" s="239" t="s">
        <v>83</v>
      </c>
      <c r="AV870" s="14" t="s">
        <v>216</v>
      </c>
      <c r="AW870" s="14" t="s">
        <v>38</v>
      </c>
      <c r="AX870" s="14" t="s">
        <v>75</v>
      </c>
      <c r="AY870" s="239" t="s">
        <v>195</v>
      </c>
    </row>
    <row r="871" spans="2:65" s="15" customFormat="1">
      <c r="B871" s="240"/>
      <c r="C871" s="241"/>
      <c r="D871" s="251" t="s">
        <v>210</v>
      </c>
      <c r="E871" s="252" t="s">
        <v>22</v>
      </c>
      <c r="F871" s="253" t="s">
        <v>217</v>
      </c>
      <c r="G871" s="241"/>
      <c r="H871" s="254">
        <v>926</v>
      </c>
      <c r="I871" s="245"/>
      <c r="J871" s="241"/>
      <c r="K871" s="241"/>
      <c r="L871" s="246"/>
      <c r="M871" s="247"/>
      <c r="N871" s="248"/>
      <c r="O871" s="248"/>
      <c r="P871" s="248"/>
      <c r="Q871" s="248"/>
      <c r="R871" s="248"/>
      <c r="S871" s="248"/>
      <c r="T871" s="249"/>
      <c r="AT871" s="250" t="s">
        <v>210</v>
      </c>
      <c r="AU871" s="250" t="s">
        <v>83</v>
      </c>
      <c r="AV871" s="15" t="s">
        <v>202</v>
      </c>
      <c r="AW871" s="15" t="s">
        <v>38</v>
      </c>
      <c r="AX871" s="15" t="s">
        <v>23</v>
      </c>
      <c r="AY871" s="250" t="s">
        <v>195</v>
      </c>
    </row>
    <row r="872" spans="2:65" s="1" customFormat="1" ht="20.399999999999999" customHeight="1">
      <c r="B872" s="36"/>
      <c r="C872" s="260" t="s">
        <v>912</v>
      </c>
      <c r="D872" s="260" t="s">
        <v>267</v>
      </c>
      <c r="E872" s="261" t="s">
        <v>1936</v>
      </c>
      <c r="F872" s="262" t="s">
        <v>1826</v>
      </c>
      <c r="G872" s="263" t="s">
        <v>745</v>
      </c>
      <c r="H872" s="264">
        <v>667</v>
      </c>
      <c r="I872" s="265"/>
      <c r="J872" s="266">
        <f>ROUND(I872*H872,2)</f>
        <v>0</v>
      </c>
      <c r="K872" s="262" t="s">
        <v>22</v>
      </c>
      <c r="L872" s="267"/>
      <c r="M872" s="268" t="s">
        <v>22</v>
      </c>
      <c r="N872" s="269" t="s">
        <v>46</v>
      </c>
      <c r="O872" s="37"/>
      <c r="P872" s="202">
        <f>O872*H872</f>
        <v>0</v>
      </c>
      <c r="Q872" s="202">
        <v>1E-3</v>
      </c>
      <c r="R872" s="202">
        <f>Q872*H872</f>
        <v>0.66700000000000004</v>
      </c>
      <c r="S872" s="202">
        <v>0</v>
      </c>
      <c r="T872" s="203">
        <f>S872*H872</f>
        <v>0</v>
      </c>
      <c r="AR872" s="19" t="s">
        <v>262</v>
      </c>
      <c r="AT872" s="19" t="s">
        <v>267</v>
      </c>
      <c r="AU872" s="19" t="s">
        <v>83</v>
      </c>
      <c r="AY872" s="19" t="s">
        <v>195</v>
      </c>
      <c r="BE872" s="204">
        <f>IF(N872="základní",J872,0)</f>
        <v>0</v>
      </c>
      <c r="BF872" s="204">
        <f>IF(N872="snížená",J872,0)</f>
        <v>0</v>
      </c>
      <c r="BG872" s="204">
        <f>IF(N872="zákl. přenesená",J872,0)</f>
        <v>0</v>
      </c>
      <c r="BH872" s="204">
        <f>IF(N872="sníž. přenesená",J872,0)</f>
        <v>0</v>
      </c>
      <c r="BI872" s="204">
        <f>IF(N872="nulová",J872,0)</f>
        <v>0</v>
      </c>
      <c r="BJ872" s="19" t="s">
        <v>23</v>
      </c>
      <c r="BK872" s="204">
        <f>ROUND(I872*H872,2)</f>
        <v>0</v>
      </c>
      <c r="BL872" s="19" t="s">
        <v>202</v>
      </c>
      <c r="BM872" s="19" t="s">
        <v>1937</v>
      </c>
    </row>
    <row r="873" spans="2:65" s="12" customFormat="1">
      <c r="B873" s="207"/>
      <c r="C873" s="208"/>
      <c r="D873" s="205" t="s">
        <v>210</v>
      </c>
      <c r="E873" s="209" t="s">
        <v>22</v>
      </c>
      <c r="F873" s="210" t="s">
        <v>1828</v>
      </c>
      <c r="G873" s="208"/>
      <c r="H873" s="211" t="s">
        <v>22</v>
      </c>
      <c r="I873" s="212"/>
      <c r="J873" s="208"/>
      <c r="K873" s="208"/>
      <c r="L873" s="213"/>
      <c r="M873" s="214"/>
      <c r="N873" s="215"/>
      <c r="O873" s="215"/>
      <c r="P873" s="215"/>
      <c r="Q873" s="215"/>
      <c r="R873" s="215"/>
      <c r="S873" s="215"/>
      <c r="T873" s="216"/>
      <c r="AT873" s="217" t="s">
        <v>210</v>
      </c>
      <c r="AU873" s="217" t="s">
        <v>83</v>
      </c>
      <c r="AV873" s="12" t="s">
        <v>23</v>
      </c>
      <c r="AW873" s="12" t="s">
        <v>38</v>
      </c>
      <c r="AX873" s="12" t="s">
        <v>75</v>
      </c>
      <c r="AY873" s="217" t="s">
        <v>195</v>
      </c>
    </row>
    <row r="874" spans="2:65" s="13" customFormat="1">
      <c r="B874" s="218"/>
      <c r="C874" s="219"/>
      <c r="D874" s="205" t="s">
        <v>210</v>
      </c>
      <c r="E874" s="220" t="s">
        <v>22</v>
      </c>
      <c r="F874" s="221" t="s">
        <v>1938</v>
      </c>
      <c r="G874" s="219"/>
      <c r="H874" s="222">
        <v>667</v>
      </c>
      <c r="I874" s="223"/>
      <c r="J874" s="219"/>
      <c r="K874" s="219"/>
      <c r="L874" s="224"/>
      <c r="M874" s="225"/>
      <c r="N874" s="226"/>
      <c r="O874" s="226"/>
      <c r="P874" s="226"/>
      <c r="Q874" s="226"/>
      <c r="R874" s="226"/>
      <c r="S874" s="226"/>
      <c r="T874" s="227"/>
      <c r="AT874" s="228" t="s">
        <v>210</v>
      </c>
      <c r="AU874" s="228" t="s">
        <v>83</v>
      </c>
      <c r="AV874" s="13" t="s">
        <v>83</v>
      </c>
      <c r="AW874" s="13" t="s">
        <v>38</v>
      </c>
      <c r="AX874" s="13" t="s">
        <v>75</v>
      </c>
      <c r="AY874" s="228" t="s">
        <v>195</v>
      </c>
    </row>
    <row r="875" spans="2:65" s="14" customFormat="1">
      <c r="B875" s="229"/>
      <c r="C875" s="230"/>
      <c r="D875" s="205" t="s">
        <v>210</v>
      </c>
      <c r="E875" s="231" t="s">
        <v>22</v>
      </c>
      <c r="F875" s="232" t="s">
        <v>215</v>
      </c>
      <c r="G875" s="230"/>
      <c r="H875" s="233">
        <v>667</v>
      </c>
      <c r="I875" s="234"/>
      <c r="J875" s="230"/>
      <c r="K875" s="230"/>
      <c r="L875" s="235"/>
      <c r="M875" s="236"/>
      <c r="N875" s="237"/>
      <c r="O875" s="237"/>
      <c r="P875" s="237"/>
      <c r="Q875" s="237"/>
      <c r="R875" s="237"/>
      <c r="S875" s="237"/>
      <c r="T875" s="238"/>
      <c r="AT875" s="239" t="s">
        <v>210</v>
      </c>
      <c r="AU875" s="239" t="s">
        <v>83</v>
      </c>
      <c r="AV875" s="14" t="s">
        <v>216</v>
      </c>
      <c r="AW875" s="14" t="s">
        <v>38</v>
      </c>
      <c r="AX875" s="14" t="s">
        <v>75</v>
      </c>
      <c r="AY875" s="239" t="s">
        <v>195</v>
      </c>
    </row>
    <row r="876" spans="2:65" s="15" customFormat="1">
      <c r="B876" s="240"/>
      <c r="C876" s="241"/>
      <c r="D876" s="251" t="s">
        <v>210</v>
      </c>
      <c r="E876" s="252" t="s">
        <v>22</v>
      </c>
      <c r="F876" s="253" t="s">
        <v>217</v>
      </c>
      <c r="G876" s="241"/>
      <c r="H876" s="254">
        <v>667</v>
      </c>
      <c r="I876" s="245"/>
      <c r="J876" s="241"/>
      <c r="K876" s="241"/>
      <c r="L876" s="246"/>
      <c r="M876" s="247"/>
      <c r="N876" s="248"/>
      <c r="O876" s="248"/>
      <c r="P876" s="248"/>
      <c r="Q876" s="248"/>
      <c r="R876" s="248"/>
      <c r="S876" s="248"/>
      <c r="T876" s="249"/>
      <c r="AT876" s="250" t="s">
        <v>210</v>
      </c>
      <c r="AU876" s="250" t="s">
        <v>83</v>
      </c>
      <c r="AV876" s="15" t="s">
        <v>202</v>
      </c>
      <c r="AW876" s="15" t="s">
        <v>38</v>
      </c>
      <c r="AX876" s="15" t="s">
        <v>23</v>
      </c>
      <c r="AY876" s="250" t="s">
        <v>195</v>
      </c>
    </row>
    <row r="877" spans="2:65" s="1" customFormat="1" ht="20.399999999999999" customHeight="1">
      <c r="B877" s="36"/>
      <c r="C877" s="193" t="s">
        <v>916</v>
      </c>
      <c r="D877" s="193" t="s">
        <v>198</v>
      </c>
      <c r="E877" s="194" t="s">
        <v>1939</v>
      </c>
      <c r="F877" s="195" t="s">
        <v>1940</v>
      </c>
      <c r="G877" s="196" t="s">
        <v>222</v>
      </c>
      <c r="H877" s="197">
        <v>80.415000000000006</v>
      </c>
      <c r="I877" s="198"/>
      <c r="J877" s="199">
        <f>ROUND(I877*H877,2)</f>
        <v>0</v>
      </c>
      <c r="K877" s="195" t="s">
        <v>22</v>
      </c>
      <c r="L877" s="56"/>
      <c r="M877" s="200" t="s">
        <v>22</v>
      </c>
      <c r="N877" s="201" t="s">
        <v>46</v>
      </c>
      <c r="O877" s="37"/>
      <c r="P877" s="202">
        <f>O877*H877</f>
        <v>0</v>
      </c>
      <c r="Q877" s="202">
        <v>0</v>
      </c>
      <c r="R877" s="202">
        <f>Q877*H877</f>
        <v>0</v>
      </c>
      <c r="S877" s="202">
        <v>0</v>
      </c>
      <c r="T877" s="203">
        <f>S877*H877</f>
        <v>0</v>
      </c>
      <c r="AR877" s="19" t="s">
        <v>202</v>
      </c>
      <c r="AT877" s="19" t="s">
        <v>198</v>
      </c>
      <c r="AU877" s="19" t="s">
        <v>83</v>
      </c>
      <c r="AY877" s="19" t="s">
        <v>195</v>
      </c>
      <c r="BE877" s="204">
        <f>IF(N877="základní",J877,0)</f>
        <v>0</v>
      </c>
      <c r="BF877" s="204">
        <f>IF(N877="snížená",J877,0)</f>
        <v>0</v>
      </c>
      <c r="BG877" s="204">
        <f>IF(N877="zákl. přenesená",J877,0)</f>
        <v>0</v>
      </c>
      <c r="BH877" s="204">
        <f>IF(N877="sníž. přenesená",J877,0)</f>
        <v>0</v>
      </c>
      <c r="BI877" s="204">
        <f>IF(N877="nulová",J877,0)</f>
        <v>0</v>
      </c>
      <c r="BJ877" s="19" t="s">
        <v>23</v>
      </c>
      <c r="BK877" s="204">
        <f>ROUND(I877*H877,2)</f>
        <v>0</v>
      </c>
      <c r="BL877" s="19" t="s">
        <v>202</v>
      </c>
      <c r="BM877" s="19" t="s">
        <v>1941</v>
      </c>
    </row>
    <row r="878" spans="2:65" s="12" customFormat="1">
      <c r="B878" s="207"/>
      <c r="C878" s="208"/>
      <c r="D878" s="205" t="s">
        <v>210</v>
      </c>
      <c r="E878" s="209" t="s">
        <v>22</v>
      </c>
      <c r="F878" s="210" t="s">
        <v>1424</v>
      </c>
      <c r="G878" s="208"/>
      <c r="H878" s="211" t="s">
        <v>22</v>
      </c>
      <c r="I878" s="212"/>
      <c r="J878" s="208"/>
      <c r="K878" s="208"/>
      <c r="L878" s="213"/>
      <c r="M878" s="214"/>
      <c r="N878" s="215"/>
      <c r="O878" s="215"/>
      <c r="P878" s="215"/>
      <c r="Q878" s="215"/>
      <c r="R878" s="215"/>
      <c r="S878" s="215"/>
      <c r="T878" s="216"/>
      <c r="AT878" s="217" t="s">
        <v>210</v>
      </c>
      <c r="AU878" s="217" t="s">
        <v>83</v>
      </c>
      <c r="AV878" s="12" t="s">
        <v>23</v>
      </c>
      <c r="AW878" s="12" t="s">
        <v>38</v>
      </c>
      <c r="AX878" s="12" t="s">
        <v>75</v>
      </c>
      <c r="AY878" s="217" t="s">
        <v>195</v>
      </c>
    </row>
    <row r="879" spans="2:65" s="12" customFormat="1">
      <c r="B879" s="207"/>
      <c r="C879" s="208"/>
      <c r="D879" s="205" t="s">
        <v>210</v>
      </c>
      <c r="E879" s="209" t="s">
        <v>22</v>
      </c>
      <c r="F879" s="210" t="s">
        <v>1942</v>
      </c>
      <c r="G879" s="208"/>
      <c r="H879" s="211" t="s">
        <v>22</v>
      </c>
      <c r="I879" s="212"/>
      <c r="J879" s="208"/>
      <c r="K879" s="208"/>
      <c r="L879" s="213"/>
      <c r="M879" s="214"/>
      <c r="N879" s="215"/>
      <c r="O879" s="215"/>
      <c r="P879" s="215"/>
      <c r="Q879" s="215"/>
      <c r="R879" s="215"/>
      <c r="S879" s="215"/>
      <c r="T879" s="216"/>
      <c r="AT879" s="217" t="s">
        <v>210</v>
      </c>
      <c r="AU879" s="217" t="s">
        <v>83</v>
      </c>
      <c r="AV879" s="12" t="s">
        <v>23</v>
      </c>
      <c r="AW879" s="12" t="s">
        <v>38</v>
      </c>
      <c r="AX879" s="12" t="s">
        <v>75</v>
      </c>
      <c r="AY879" s="217" t="s">
        <v>195</v>
      </c>
    </row>
    <row r="880" spans="2:65" s="13" customFormat="1">
      <c r="B880" s="218"/>
      <c r="C880" s="219"/>
      <c r="D880" s="205" t="s">
        <v>210</v>
      </c>
      <c r="E880" s="220" t="s">
        <v>22</v>
      </c>
      <c r="F880" s="221" t="s">
        <v>1943</v>
      </c>
      <c r="G880" s="219"/>
      <c r="H880" s="222">
        <v>0.76</v>
      </c>
      <c r="I880" s="223"/>
      <c r="J880" s="219"/>
      <c r="K880" s="219"/>
      <c r="L880" s="224"/>
      <c r="M880" s="225"/>
      <c r="N880" s="226"/>
      <c r="O880" s="226"/>
      <c r="P880" s="226"/>
      <c r="Q880" s="226"/>
      <c r="R880" s="226"/>
      <c r="S880" s="226"/>
      <c r="T880" s="227"/>
      <c r="AT880" s="228" t="s">
        <v>210</v>
      </c>
      <c r="AU880" s="228" t="s">
        <v>83</v>
      </c>
      <c r="AV880" s="13" t="s">
        <v>83</v>
      </c>
      <c r="AW880" s="13" t="s">
        <v>38</v>
      </c>
      <c r="AX880" s="13" t="s">
        <v>75</v>
      </c>
      <c r="AY880" s="228" t="s">
        <v>195</v>
      </c>
    </row>
    <row r="881" spans="2:51" s="13" customFormat="1">
      <c r="B881" s="218"/>
      <c r="C881" s="219"/>
      <c r="D881" s="205" t="s">
        <v>210</v>
      </c>
      <c r="E881" s="220" t="s">
        <v>22</v>
      </c>
      <c r="F881" s="221" t="s">
        <v>1944</v>
      </c>
      <c r="G881" s="219"/>
      <c r="H881" s="222">
        <v>6.1849999999999996</v>
      </c>
      <c r="I881" s="223"/>
      <c r="J881" s="219"/>
      <c r="K881" s="219"/>
      <c r="L881" s="224"/>
      <c r="M881" s="225"/>
      <c r="N881" s="226"/>
      <c r="O881" s="226"/>
      <c r="P881" s="226"/>
      <c r="Q881" s="226"/>
      <c r="R881" s="226"/>
      <c r="S881" s="226"/>
      <c r="T881" s="227"/>
      <c r="AT881" s="228" t="s">
        <v>210</v>
      </c>
      <c r="AU881" s="228" t="s">
        <v>83</v>
      </c>
      <c r="AV881" s="13" t="s">
        <v>83</v>
      </c>
      <c r="AW881" s="13" t="s">
        <v>38</v>
      </c>
      <c r="AX881" s="13" t="s">
        <v>75</v>
      </c>
      <c r="AY881" s="228" t="s">
        <v>195</v>
      </c>
    </row>
    <row r="882" spans="2:51" s="13" customFormat="1">
      <c r="B882" s="218"/>
      <c r="C882" s="219"/>
      <c r="D882" s="205" t="s">
        <v>210</v>
      </c>
      <c r="E882" s="220" t="s">
        <v>22</v>
      </c>
      <c r="F882" s="221" t="s">
        <v>1945</v>
      </c>
      <c r="G882" s="219"/>
      <c r="H882" s="222">
        <v>5.75</v>
      </c>
      <c r="I882" s="223"/>
      <c r="J882" s="219"/>
      <c r="K882" s="219"/>
      <c r="L882" s="224"/>
      <c r="M882" s="225"/>
      <c r="N882" s="226"/>
      <c r="O882" s="226"/>
      <c r="P882" s="226"/>
      <c r="Q882" s="226"/>
      <c r="R882" s="226"/>
      <c r="S882" s="226"/>
      <c r="T882" s="227"/>
      <c r="AT882" s="228" t="s">
        <v>210</v>
      </c>
      <c r="AU882" s="228" t="s">
        <v>83</v>
      </c>
      <c r="AV882" s="13" t="s">
        <v>83</v>
      </c>
      <c r="AW882" s="13" t="s">
        <v>38</v>
      </c>
      <c r="AX882" s="13" t="s">
        <v>75</v>
      </c>
      <c r="AY882" s="228" t="s">
        <v>195</v>
      </c>
    </row>
    <row r="883" spans="2:51" s="13" customFormat="1">
      <c r="B883" s="218"/>
      <c r="C883" s="219"/>
      <c r="D883" s="205" t="s">
        <v>210</v>
      </c>
      <c r="E883" s="220" t="s">
        <v>22</v>
      </c>
      <c r="F883" s="221" t="s">
        <v>1946</v>
      </c>
      <c r="G883" s="219"/>
      <c r="H883" s="222">
        <v>4.0999999999999996</v>
      </c>
      <c r="I883" s="223"/>
      <c r="J883" s="219"/>
      <c r="K883" s="219"/>
      <c r="L883" s="224"/>
      <c r="M883" s="225"/>
      <c r="N883" s="226"/>
      <c r="O883" s="226"/>
      <c r="P883" s="226"/>
      <c r="Q883" s="226"/>
      <c r="R883" s="226"/>
      <c r="S883" s="226"/>
      <c r="T883" s="227"/>
      <c r="AT883" s="228" t="s">
        <v>210</v>
      </c>
      <c r="AU883" s="228" t="s">
        <v>83</v>
      </c>
      <c r="AV883" s="13" t="s">
        <v>83</v>
      </c>
      <c r="AW883" s="13" t="s">
        <v>38</v>
      </c>
      <c r="AX883" s="13" t="s">
        <v>75</v>
      </c>
      <c r="AY883" s="228" t="s">
        <v>195</v>
      </c>
    </row>
    <row r="884" spans="2:51" s="13" customFormat="1">
      <c r="B884" s="218"/>
      <c r="C884" s="219"/>
      <c r="D884" s="205" t="s">
        <v>210</v>
      </c>
      <c r="E884" s="220" t="s">
        <v>22</v>
      </c>
      <c r="F884" s="221" t="s">
        <v>1947</v>
      </c>
      <c r="G884" s="219"/>
      <c r="H884" s="222">
        <v>0.89</v>
      </c>
      <c r="I884" s="223"/>
      <c r="J884" s="219"/>
      <c r="K884" s="219"/>
      <c r="L884" s="224"/>
      <c r="M884" s="225"/>
      <c r="N884" s="226"/>
      <c r="O884" s="226"/>
      <c r="P884" s="226"/>
      <c r="Q884" s="226"/>
      <c r="R884" s="226"/>
      <c r="S884" s="226"/>
      <c r="T884" s="227"/>
      <c r="AT884" s="228" t="s">
        <v>210</v>
      </c>
      <c r="AU884" s="228" t="s">
        <v>83</v>
      </c>
      <c r="AV884" s="13" t="s">
        <v>83</v>
      </c>
      <c r="AW884" s="13" t="s">
        <v>38</v>
      </c>
      <c r="AX884" s="13" t="s">
        <v>75</v>
      </c>
      <c r="AY884" s="228" t="s">
        <v>195</v>
      </c>
    </row>
    <row r="885" spans="2:51" s="13" customFormat="1">
      <c r="B885" s="218"/>
      <c r="C885" s="219"/>
      <c r="D885" s="205" t="s">
        <v>210</v>
      </c>
      <c r="E885" s="220" t="s">
        <v>22</v>
      </c>
      <c r="F885" s="221" t="s">
        <v>1948</v>
      </c>
      <c r="G885" s="219"/>
      <c r="H885" s="222">
        <v>1.0349999999999999</v>
      </c>
      <c r="I885" s="223"/>
      <c r="J885" s="219"/>
      <c r="K885" s="219"/>
      <c r="L885" s="224"/>
      <c r="M885" s="225"/>
      <c r="N885" s="226"/>
      <c r="O885" s="226"/>
      <c r="P885" s="226"/>
      <c r="Q885" s="226"/>
      <c r="R885" s="226"/>
      <c r="S885" s="226"/>
      <c r="T885" s="227"/>
      <c r="AT885" s="228" t="s">
        <v>210</v>
      </c>
      <c r="AU885" s="228" t="s">
        <v>83</v>
      </c>
      <c r="AV885" s="13" t="s">
        <v>83</v>
      </c>
      <c r="AW885" s="13" t="s">
        <v>38</v>
      </c>
      <c r="AX885" s="13" t="s">
        <v>75</v>
      </c>
      <c r="AY885" s="228" t="s">
        <v>195</v>
      </c>
    </row>
    <row r="886" spans="2:51" s="13" customFormat="1">
      <c r="B886" s="218"/>
      <c r="C886" s="219"/>
      <c r="D886" s="205" t="s">
        <v>210</v>
      </c>
      <c r="E886" s="220" t="s">
        <v>22</v>
      </c>
      <c r="F886" s="221" t="s">
        <v>1949</v>
      </c>
      <c r="G886" s="219"/>
      <c r="H886" s="222">
        <v>0.89</v>
      </c>
      <c r="I886" s="223"/>
      <c r="J886" s="219"/>
      <c r="K886" s="219"/>
      <c r="L886" s="224"/>
      <c r="M886" s="225"/>
      <c r="N886" s="226"/>
      <c r="O886" s="226"/>
      <c r="P886" s="226"/>
      <c r="Q886" s="226"/>
      <c r="R886" s="226"/>
      <c r="S886" s="226"/>
      <c r="T886" s="227"/>
      <c r="AT886" s="228" t="s">
        <v>210</v>
      </c>
      <c r="AU886" s="228" t="s">
        <v>83</v>
      </c>
      <c r="AV886" s="13" t="s">
        <v>83</v>
      </c>
      <c r="AW886" s="13" t="s">
        <v>38</v>
      </c>
      <c r="AX886" s="13" t="s">
        <v>75</v>
      </c>
      <c r="AY886" s="228" t="s">
        <v>195</v>
      </c>
    </row>
    <row r="887" spans="2:51" s="13" customFormat="1">
      <c r="B887" s="218"/>
      <c r="C887" s="219"/>
      <c r="D887" s="205" t="s">
        <v>210</v>
      </c>
      <c r="E887" s="220" t="s">
        <v>22</v>
      </c>
      <c r="F887" s="221" t="s">
        <v>1950</v>
      </c>
      <c r="G887" s="219"/>
      <c r="H887" s="222">
        <v>1.375</v>
      </c>
      <c r="I887" s="223"/>
      <c r="J887" s="219"/>
      <c r="K887" s="219"/>
      <c r="L887" s="224"/>
      <c r="M887" s="225"/>
      <c r="N887" s="226"/>
      <c r="O887" s="226"/>
      <c r="P887" s="226"/>
      <c r="Q887" s="226"/>
      <c r="R887" s="226"/>
      <c r="S887" s="226"/>
      <c r="T887" s="227"/>
      <c r="AT887" s="228" t="s">
        <v>210</v>
      </c>
      <c r="AU887" s="228" t="s">
        <v>83</v>
      </c>
      <c r="AV887" s="13" t="s">
        <v>83</v>
      </c>
      <c r="AW887" s="13" t="s">
        <v>38</v>
      </c>
      <c r="AX887" s="13" t="s">
        <v>75</v>
      </c>
      <c r="AY887" s="228" t="s">
        <v>195</v>
      </c>
    </row>
    <row r="888" spans="2:51" s="13" customFormat="1">
      <c r="B888" s="218"/>
      <c r="C888" s="219"/>
      <c r="D888" s="205" t="s">
        <v>210</v>
      </c>
      <c r="E888" s="220" t="s">
        <v>22</v>
      </c>
      <c r="F888" s="221" t="s">
        <v>1951</v>
      </c>
      <c r="G888" s="219"/>
      <c r="H888" s="222">
        <v>2.94</v>
      </c>
      <c r="I888" s="223"/>
      <c r="J888" s="219"/>
      <c r="K888" s="219"/>
      <c r="L888" s="224"/>
      <c r="M888" s="225"/>
      <c r="N888" s="226"/>
      <c r="O888" s="226"/>
      <c r="P888" s="226"/>
      <c r="Q888" s="226"/>
      <c r="R888" s="226"/>
      <c r="S888" s="226"/>
      <c r="T888" s="227"/>
      <c r="AT888" s="228" t="s">
        <v>210</v>
      </c>
      <c r="AU888" s="228" t="s">
        <v>83</v>
      </c>
      <c r="AV888" s="13" t="s">
        <v>83</v>
      </c>
      <c r="AW888" s="13" t="s">
        <v>38</v>
      </c>
      <c r="AX888" s="13" t="s">
        <v>75</v>
      </c>
      <c r="AY888" s="228" t="s">
        <v>195</v>
      </c>
    </row>
    <row r="889" spans="2:51" s="13" customFormat="1">
      <c r="B889" s="218"/>
      <c r="C889" s="219"/>
      <c r="D889" s="205" t="s">
        <v>210</v>
      </c>
      <c r="E889" s="220" t="s">
        <v>22</v>
      </c>
      <c r="F889" s="221" t="s">
        <v>1952</v>
      </c>
      <c r="G889" s="219"/>
      <c r="H889" s="222">
        <v>0.89</v>
      </c>
      <c r="I889" s="223"/>
      <c r="J889" s="219"/>
      <c r="K889" s="219"/>
      <c r="L889" s="224"/>
      <c r="M889" s="225"/>
      <c r="N889" s="226"/>
      <c r="O889" s="226"/>
      <c r="P889" s="226"/>
      <c r="Q889" s="226"/>
      <c r="R889" s="226"/>
      <c r="S889" s="226"/>
      <c r="T889" s="227"/>
      <c r="AT889" s="228" t="s">
        <v>210</v>
      </c>
      <c r="AU889" s="228" t="s">
        <v>83</v>
      </c>
      <c r="AV889" s="13" t="s">
        <v>83</v>
      </c>
      <c r="AW889" s="13" t="s">
        <v>38</v>
      </c>
      <c r="AX889" s="13" t="s">
        <v>75</v>
      </c>
      <c r="AY889" s="228" t="s">
        <v>195</v>
      </c>
    </row>
    <row r="890" spans="2:51" s="13" customFormat="1">
      <c r="B890" s="218"/>
      <c r="C890" s="219"/>
      <c r="D890" s="205" t="s">
        <v>210</v>
      </c>
      <c r="E890" s="220" t="s">
        <v>22</v>
      </c>
      <c r="F890" s="221" t="s">
        <v>1953</v>
      </c>
      <c r="G890" s="219"/>
      <c r="H890" s="222">
        <v>1.65</v>
      </c>
      <c r="I890" s="223"/>
      <c r="J890" s="219"/>
      <c r="K890" s="219"/>
      <c r="L890" s="224"/>
      <c r="M890" s="225"/>
      <c r="N890" s="226"/>
      <c r="O890" s="226"/>
      <c r="P890" s="226"/>
      <c r="Q890" s="226"/>
      <c r="R890" s="226"/>
      <c r="S890" s="226"/>
      <c r="T890" s="227"/>
      <c r="AT890" s="228" t="s">
        <v>210</v>
      </c>
      <c r="AU890" s="228" t="s">
        <v>83</v>
      </c>
      <c r="AV890" s="13" t="s">
        <v>83</v>
      </c>
      <c r="AW890" s="13" t="s">
        <v>38</v>
      </c>
      <c r="AX890" s="13" t="s">
        <v>75</v>
      </c>
      <c r="AY890" s="228" t="s">
        <v>195</v>
      </c>
    </row>
    <row r="891" spans="2:51" s="13" customFormat="1">
      <c r="B891" s="218"/>
      <c r="C891" s="219"/>
      <c r="D891" s="205" t="s">
        <v>210</v>
      </c>
      <c r="E891" s="220" t="s">
        <v>22</v>
      </c>
      <c r="F891" s="221" t="s">
        <v>1954</v>
      </c>
      <c r="G891" s="219"/>
      <c r="H891" s="222">
        <v>7.01</v>
      </c>
      <c r="I891" s="223"/>
      <c r="J891" s="219"/>
      <c r="K891" s="219"/>
      <c r="L891" s="224"/>
      <c r="M891" s="225"/>
      <c r="N891" s="226"/>
      <c r="O891" s="226"/>
      <c r="P891" s="226"/>
      <c r="Q891" s="226"/>
      <c r="R891" s="226"/>
      <c r="S891" s="226"/>
      <c r="T891" s="227"/>
      <c r="AT891" s="228" t="s">
        <v>210</v>
      </c>
      <c r="AU891" s="228" t="s">
        <v>83</v>
      </c>
      <c r="AV891" s="13" t="s">
        <v>83</v>
      </c>
      <c r="AW891" s="13" t="s">
        <v>38</v>
      </c>
      <c r="AX891" s="13" t="s">
        <v>75</v>
      </c>
      <c r="AY891" s="228" t="s">
        <v>195</v>
      </c>
    </row>
    <row r="892" spans="2:51" s="13" customFormat="1">
      <c r="B892" s="218"/>
      <c r="C892" s="219"/>
      <c r="D892" s="205" t="s">
        <v>210</v>
      </c>
      <c r="E892" s="220" t="s">
        <v>22</v>
      </c>
      <c r="F892" s="221" t="s">
        <v>1955</v>
      </c>
      <c r="G892" s="219"/>
      <c r="H892" s="222">
        <v>0.65</v>
      </c>
      <c r="I892" s="223"/>
      <c r="J892" s="219"/>
      <c r="K892" s="219"/>
      <c r="L892" s="224"/>
      <c r="M892" s="225"/>
      <c r="N892" s="226"/>
      <c r="O892" s="226"/>
      <c r="P892" s="226"/>
      <c r="Q892" s="226"/>
      <c r="R892" s="226"/>
      <c r="S892" s="226"/>
      <c r="T892" s="227"/>
      <c r="AT892" s="228" t="s">
        <v>210</v>
      </c>
      <c r="AU892" s="228" t="s">
        <v>83</v>
      </c>
      <c r="AV892" s="13" t="s">
        <v>83</v>
      </c>
      <c r="AW892" s="13" t="s">
        <v>38</v>
      </c>
      <c r="AX892" s="13" t="s">
        <v>75</v>
      </c>
      <c r="AY892" s="228" t="s">
        <v>195</v>
      </c>
    </row>
    <row r="893" spans="2:51" s="13" customFormat="1">
      <c r="B893" s="218"/>
      <c r="C893" s="219"/>
      <c r="D893" s="205" t="s">
        <v>210</v>
      </c>
      <c r="E893" s="220" t="s">
        <v>22</v>
      </c>
      <c r="F893" s="221" t="s">
        <v>1956</v>
      </c>
      <c r="G893" s="219"/>
      <c r="H893" s="222">
        <v>1.65</v>
      </c>
      <c r="I893" s="223"/>
      <c r="J893" s="219"/>
      <c r="K893" s="219"/>
      <c r="L893" s="224"/>
      <c r="M893" s="225"/>
      <c r="N893" s="226"/>
      <c r="O893" s="226"/>
      <c r="P893" s="226"/>
      <c r="Q893" s="226"/>
      <c r="R893" s="226"/>
      <c r="S893" s="226"/>
      <c r="T893" s="227"/>
      <c r="AT893" s="228" t="s">
        <v>210</v>
      </c>
      <c r="AU893" s="228" t="s">
        <v>83</v>
      </c>
      <c r="AV893" s="13" t="s">
        <v>83</v>
      </c>
      <c r="AW893" s="13" t="s">
        <v>38</v>
      </c>
      <c r="AX893" s="13" t="s">
        <v>75</v>
      </c>
      <c r="AY893" s="228" t="s">
        <v>195</v>
      </c>
    </row>
    <row r="894" spans="2:51" s="14" customFormat="1">
      <c r="B894" s="229"/>
      <c r="C894" s="230"/>
      <c r="D894" s="205" t="s">
        <v>210</v>
      </c>
      <c r="E894" s="231" t="s">
        <v>22</v>
      </c>
      <c r="F894" s="232" t="s">
        <v>215</v>
      </c>
      <c r="G894" s="230"/>
      <c r="H894" s="233">
        <v>35.774999999999999</v>
      </c>
      <c r="I894" s="234"/>
      <c r="J894" s="230"/>
      <c r="K894" s="230"/>
      <c r="L894" s="235"/>
      <c r="M894" s="236"/>
      <c r="N894" s="237"/>
      <c r="O894" s="237"/>
      <c r="P894" s="237"/>
      <c r="Q894" s="237"/>
      <c r="R894" s="237"/>
      <c r="S894" s="237"/>
      <c r="T894" s="238"/>
      <c r="AT894" s="239" t="s">
        <v>210</v>
      </c>
      <c r="AU894" s="239" t="s">
        <v>83</v>
      </c>
      <c r="AV894" s="14" t="s">
        <v>216</v>
      </c>
      <c r="AW894" s="14" t="s">
        <v>38</v>
      </c>
      <c r="AX894" s="14" t="s">
        <v>75</v>
      </c>
      <c r="AY894" s="239" t="s">
        <v>195</v>
      </c>
    </row>
    <row r="895" spans="2:51" s="12" customFormat="1">
      <c r="B895" s="207"/>
      <c r="C895" s="208"/>
      <c r="D895" s="205" t="s">
        <v>210</v>
      </c>
      <c r="E895" s="209" t="s">
        <v>22</v>
      </c>
      <c r="F895" s="210" t="s">
        <v>1957</v>
      </c>
      <c r="G895" s="208"/>
      <c r="H895" s="211" t="s">
        <v>22</v>
      </c>
      <c r="I895" s="212"/>
      <c r="J895" s="208"/>
      <c r="K895" s="208"/>
      <c r="L895" s="213"/>
      <c r="M895" s="214"/>
      <c r="N895" s="215"/>
      <c r="O895" s="215"/>
      <c r="P895" s="215"/>
      <c r="Q895" s="215"/>
      <c r="R895" s="215"/>
      <c r="S895" s="215"/>
      <c r="T895" s="216"/>
      <c r="AT895" s="217" t="s">
        <v>210</v>
      </c>
      <c r="AU895" s="217" t="s">
        <v>83</v>
      </c>
      <c r="AV895" s="12" t="s">
        <v>23</v>
      </c>
      <c r="AW895" s="12" t="s">
        <v>38</v>
      </c>
      <c r="AX895" s="12" t="s">
        <v>75</v>
      </c>
      <c r="AY895" s="217" t="s">
        <v>195</v>
      </c>
    </row>
    <row r="896" spans="2:51" s="12" customFormat="1">
      <c r="B896" s="207"/>
      <c r="C896" s="208"/>
      <c r="D896" s="205" t="s">
        <v>210</v>
      </c>
      <c r="E896" s="209" t="s">
        <v>22</v>
      </c>
      <c r="F896" s="210" t="s">
        <v>1328</v>
      </c>
      <c r="G896" s="208"/>
      <c r="H896" s="211" t="s">
        <v>22</v>
      </c>
      <c r="I896" s="212"/>
      <c r="J896" s="208"/>
      <c r="K896" s="208"/>
      <c r="L896" s="213"/>
      <c r="M896" s="214"/>
      <c r="N896" s="215"/>
      <c r="O896" s="215"/>
      <c r="P896" s="215"/>
      <c r="Q896" s="215"/>
      <c r="R896" s="215"/>
      <c r="S896" s="215"/>
      <c r="T896" s="216"/>
      <c r="AT896" s="217" t="s">
        <v>210</v>
      </c>
      <c r="AU896" s="217" t="s">
        <v>83</v>
      </c>
      <c r="AV896" s="12" t="s">
        <v>23</v>
      </c>
      <c r="AW896" s="12" t="s">
        <v>38</v>
      </c>
      <c r="AX896" s="12" t="s">
        <v>75</v>
      </c>
      <c r="AY896" s="217" t="s">
        <v>195</v>
      </c>
    </row>
    <row r="897" spans="2:51" s="13" customFormat="1">
      <c r="B897" s="218"/>
      <c r="C897" s="219"/>
      <c r="D897" s="205" t="s">
        <v>210</v>
      </c>
      <c r="E897" s="220" t="s">
        <v>22</v>
      </c>
      <c r="F897" s="221" t="s">
        <v>1958</v>
      </c>
      <c r="G897" s="219"/>
      <c r="H897" s="222">
        <v>2.2400000000000002</v>
      </c>
      <c r="I897" s="223"/>
      <c r="J897" s="219"/>
      <c r="K897" s="219"/>
      <c r="L897" s="224"/>
      <c r="M897" s="225"/>
      <c r="N897" s="226"/>
      <c r="O897" s="226"/>
      <c r="P897" s="226"/>
      <c r="Q897" s="226"/>
      <c r="R897" s="226"/>
      <c r="S897" s="226"/>
      <c r="T897" s="227"/>
      <c r="AT897" s="228" t="s">
        <v>210</v>
      </c>
      <c r="AU897" s="228" t="s">
        <v>83</v>
      </c>
      <c r="AV897" s="13" t="s">
        <v>83</v>
      </c>
      <c r="AW897" s="13" t="s">
        <v>38</v>
      </c>
      <c r="AX897" s="13" t="s">
        <v>75</v>
      </c>
      <c r="AY897" s="228" t="s">
        <v>195</v>
      </c>
    </row>
    <row r="898" spans="2:51" s="13" customFormat="1">
      <c r="B898" s="218"/>
      <c r="C898" s="219"/>
      <c r="D898" s="205" t="s">
        <v>210</v>
      </c>
      <c r="E898" s="220" t="s">
        <v>22</v>
      </c>
      <c r="F898" s="221" t="s">
        <v>1959</v>
      </c>
      <c r="G898" s="219"/>
      <c r="H898" s="222">
        <v>2.2400000000000002</v>
      </c>
      <c r="I898" s="223"/>
      <c r="J898" s="219"/>
      <c r="K898" s="219"/>
      <c r="L898" s="224"/>
      <c r="M898" s="225"/>
      <c r="N898" s="226"/>
      <c r="O898" s="226"/>
      <c r="P898" s="226"/>
      <c r="Q898" s="226"/>
      <c r="R898" s="226"/>
      <c r="S898" s="226"/>
      <c r="T898" s="227"/>
      <c r="AT898" s="228" t="s">
        <v>210</v>
      </c>
      <c r="AU898" s="228" t="s">
        <v>83</v>
      </c>
      <c r="AV898" s="13" t="s">
        <v>83</v>
      </c>
      <c r="AW898" s="13" t="s">
        <v>38</v>
      </c>
      <c r="AX898" s="13" t="s">
        <v>75</v>
      </c>
      <c r="AY898" s="228" t="s">
        <v>195</v>
      </c>
    </row>
    <row r="899" spans="2:51" s="13" customFormat="1">
      <c r="B899" s="218"/>
      <c r="C899" s="219"/>
      <c r="D899" s="205" t="s">
        <v>210</v>
      </c>
      <c r="E899" s="220" t="s">
        <v>22</v>
      </c>
      <c r="F899" s="221" t="s">
        <v>1960</v>
      </c>
      <c r="G899" s="219"/>
      <c r="H899" s="222">
        <v>2.2400000000000002</v>
      </c>
      <c r="I899" s="223"/>
      <c r="J899" s="219"/>
      <c r="K899" s="219"/>
      <c r="L899" s="224"/>
      <c r="M899" s="225"/>
      <c r="N899" s="226"/>
      <c r="O899" s="226"/>
      <c r="P899" s="226"/>
      <c r="Q899" s="226"/>
      <c r="R899" s="226"/>
      <c r="S899" s="226"/>
      <c r="T899" s="227"/>
      <c r="AT899" s="228" t="s">
        <v>210</v>
      </c>
      <c r="AU899" s="228" t="s">
        <v>83</v>
      </c>
      <c r="AV899" s="13" t="s">
        <v>83</v>
      </c>
      <c r="AW899" s="13" t="s">
        <v>38</v>
      </c>
      <c r="AX899" s="13" t="s">
        <v>75</v>
      </c>
      <c r="AY899" s="228" t="s">
        <v>195</v>
      </c>
    </row>
    <row r="900" spans="2:51" s="13" customFormat="1">
      <c r="B900" s="218"/>
      <c r="C900" s="219"/>
      <c r="D900" s="205" t="s">
        <v>210</v>
      </c>
      <c r="E900" s="220" t="s">
        <v>22</v>
      </c>
      <c r="F900" s="221" t="s">
        <v>1961</v>
      </c>
      <c r="G900" s="219"/>
      <c r="H900" s="222">
        <v>2.2400000000000002</v>
      </c>
      <c r="I900" s="223"/>
      <c r="J900" s="219"/>
      <c r="K900" s="219"/>
      <c r="L900" s="224"/>
      <c r="M900" s="225"/>
      <c r="N900" s="226"/>
      <c r="O900" s="226"/>
      <c r="P900" s="226"/>
      <c r="Q900" s="226"/>
      <c r="R900" s="226"/>
      <c r="S900" s="226"/>
      <c r="T900" s="227"/>
      <c r="AT900" s="228" t="s">
        <v>210</v>
      </c>
      <c r="AU900" s="228" t="s">
        <v>83</v>
      </c>
      <c r="AV900" s="13" t="s">
        <v>83</v>
      </c>
      <c r="AW900" s="13" t="s">
        <v>38</v>
      </c>
      <c r="AX900" s="13" t="s">
        <v>75</v>
      </c>
      <c r="AY900" s="228" t="s">
        <v>195</v>
      </c>
    </row>
    <row r="901" spans="2:51" s="13" customFormat="1">
      <c r="B901" s="218"/>
      <c r="C901" s="219"/>
      <c r="D901" s="205" t="s">
        <v>210</v>
      </c>
      <c r="E901" s="220" t="s">
        <v>22</v>
      </c>
      <c r="F901" s="221" t="s">
        <v>1962</v>
      </c>
      <c r="G901" s="219"/>
      <c r="H901" s="222">
        <v>2.2400000000000002</v>
      </c>
      <c r="I901" s="223"/>
      <c r="J901" s="219"/>
      <c r="K901" s="219"/>
      <c r="L901" s="224"/>
      <c r="M901" s="225"/>
      <c r="N901" s="226"/>
      <c r="O901" s="226"/>
      <c r="P901" s="226"/>
      <c r="Q901" s="226"/>
      <c r="R901" s="226"/>
      <c r="S901" s="226"/>
      <c r="T901" s="227"/>
      <c r="AT901" s="228" t="s">
        <v>210</v>
      </c>
      <c r="AU901" s="228" t="s">
        <v>83</v>
      </c>
      <c r="AV901" s="13" t="s">
        <v>83</v>
      </c>
      <c r="AW901" s="13" t="s">
        <v>38</v>
      </c>
      <c r="AX901" s="13" t="s">
        <v>75</v>
      </c>
      <c r="AY901" s="228" t="s">
        <v>195</v>
      </c>
    </row>
    <row r="902" spans="2:51" s="13" customFormat="1">
      <c r="B902" s="218"/>
      <c r="C902" s="219"/>
      <c r="D902" s="205" t="s">
        <v>210</v>
      </c>
      <c r="E902" s="220" t="s">
        <v>22</v>
      </c>
      <c r="F902" s="221" t="s">
        <v>1963</v>
      </c>
      <c r="G902" s="219"/>
      <c r="H902" s="222">
        <v>2.2400000000000002</v>
      </c>
      <c r="I902" s="223"/>
      <c r="J902" s="219"/>
      <c r="K902" s="219"/>
      <c r="L902" s="224"/>
      <c r="M902" s="225"/>
      <c r="N902" s="226"/>
      <c r="O902" s="226"/>
      <c r="P902" s="226"/>
      <c r="Q902" s="226"/>
      <c r="R902" s="226"/>
      <c r="S902" s="226"/>
      <c r="T902" s="227"/>
      <c r="AT902" s="228" t="s">
        <v>210</v>
      </c>
      <c r="AU902" s="228" t="s">
        <v>83</v>
      </c>
      <c r="AV902" s="13" t="s">
        <v>83</v>
      </c>
      <c r="AW902" s="13" t="s">
        <v>38</v>
      </c>
      <c r="AX902" s="13" t="s">
        <v>75</v>
      </c>
      <c r="AY902" s="228" t="s">
        <v>195</v>
      </c>
    </row>
    <row r="903" spans="2:51" s="13" customFormat="1">
      <c r="B903" s="218"/>
      <c r="C903" s="219"/>
      <c r="D903" s="205" t="s">
        <v>210</v>
      </c>
      <c r="E903" s="220" t="s">
        <v>22</v>
      </c>
      <c r="F903" s="221" t="s">
        <v>1964</v>
      </c>
      <c r="G903" s="219"/>
      <c r="H903" s="222">
        <v>2.2400000000000002</v>
      </c>
      <c r="I903" s="223"/>
      <c r="J903" s="219"/>
      <c r="K903" s="219"/>
      <c r="L903" s="224"/>
      <c r="M903" s="225"/>
      <c r="N903" s="226"/>
      <c r="O903" s="226"/>
      <c r="P903" s="226"/>
      <c r="Q903" s="226"/>
      <c r="R903" s="226"/>
      <c r="S903" s="226"/>
      <c r="T903" s="227"/>
      <c r="AT903" s="228" t="s">
        <v>210</v>
      </c>
      <c r="AU903" s="228" t="s">
        <v>83</v>
      </c>
      <c r="AV903" s="13" t="s">
        <v>83</v>
      </c>
      <c r="AW903" s="13" t="s">
        <v>38</v>
      </c>
      <c r="AX903" s="13" t="s">
        <v>75</v>
      </c>
      <c r="AY903" s="228" t="s">
        <v>195</v>
      </c>
    </row>
    <row r="904" spans="2:51" s="14" customFormat="1">
      <c r="B904" s="229"/>
      <c r="C904" s="230"/>
      <c r="D904" s="205" t="s">
        <v>210</v>
      </c>
      <c r="E904" s="231" t="s">
        <v>22</v>
      </c>
      <c r="F904" s="232" t="s">
        <v>215</v>
      </c>
      <c r="G904" s="230"/>
      <c r="H904" s="233">
        <v>15.68</v>
      </c>
      <c r="I904" s="234"/>
      <c r="J904" s="230"/>
      <c r="K904" s="230"/>
      <c r="L904" s="235"/>
      <c r="M904" s="236"/>
      <c r="N904" s="237"/>
      <c r="O904" s="237"/>
      <c r="P904" s="237"/>
      <c r="Q904" s="237"/>
      <c r="R904" s="237"/>
      <c r="S904" s="237"/>
      <c r="T904" s="238"/>
      <c r="AT904" s="239" t="s">
        <v>210</v>
      </c>
      <c r="AU904" s="239" t="s">
        <v>83</v>
      </c>
      <c r="AV904" s="14" t="s">
        <v>216</v>
      </c>
      <c r="AW904" s="14" t="s">
        <v>38</v>
      </c>
      <c r="AX904" s="14" t="s">
        <v>75</v>
      </c>
      <c r="AY904" s="239" t="s">
        <v>195</v>
      </c>
    </row>
    <row r="905" spans="2:51" s="12" customFormat="1">
      <c r="B905" s="207"/>
      <c r="C905" s="208"/>
      <c r="D905" s="205" t="s">
        <v>210</v>
      </c>
      <c r="E905" s="209" t="s">
        <v>22</v>
      </c>
      <c r="F905" s="210" t="s">
        <v>1319</v>
      </c>
      <c r="G905" s="208"/>
      <c r="H905" s="211" t="s">
        <v>22</v>
      </c>
      <c r="I905" s="212"/>
      <c r="J905" s="208"/>
      <c r="K905" s="208"/>
      <c r="L905" s="213"/>
      <c r="M905" s="214"/>
      <c r="N905" s="215"/>
      <c r="O905" s="215"/>
      <c r="P905" s="215"/>
      <c r="Q905" s="215"/>
      <c r="R905" s="215"/>
      <c r="S905" s="215"/>
      <c r="T905" s="216"/>
      <c r="AT905" s="217" t="s">
        <v>210</v>
      </c>
      <c r="AU905" s="217" t="s">
        <v>83</v>
      </c>
      <c r="AV905" s="12" t="s">
        <v>23</v>
      </c>
      <c r="AW905" s="12" t="s">
        <v>38</v>
      </c>
      <c r="AX905" s="12" t="s">
        <v>75</v>
      </c>
      <c r="AY905" s="217" t="s">
        <v>195</v>
      </c>
    </row>
    <row r="906" spans="2:51" s="13" customFormat="1">
      <c r="B906" s="218"/>
      <c r="C906" s="219"/>
      <c r="D906" s="205" t="s">
        <v>210</v>
      </c>
      <c r="E906" s="220" t="s">
        <v>22</v>
      </c>
      <c r="F906" s="221" t="s">
        <v>1965</v>
      </c>
      <c r="G906" s="219"/>
      <c r="H906" s="222">
        <v>2.2400000000000002</v>
      </c>
      <c r="I906" s="223"/>
      <c r="J906" s="219"/>
      <c r="K906" s="219"/>
      <c r="L906" s="224"/>
      <c r="M906" s="225"/>
      <c r="N906" s="226"/>
      <c r="O906" s="226"/>
      <c r="P906" s="226"/>
      <c r="Q906" s="226"/>
      <c r="R906" s="226"/>
      <c r="S906" s="226"/>
      <c r="T906" s="227"/>
      <c r="AT906" s="228" t="s">
        <v>210</v>
      </c>
      <c r="AU906" s="228" t="s">
        <v>83</v>
      </c>
      <c r="AV906" s="13" t="s">
        <v>83</v>
      </c>
      <c r="AW906" s="13" t="s">
        <v>38</v>
      </c>
      <c r="AX906" s="13" t="s">
        <v>75</v>
      </c>
      <c r="AY906" s="228" t="s">
        <v>195</v>
      </c>
    </row>
    <row r="907" spans="2:51" s="13" customFormat="1">
      <c r="B907" s="218"/>
      <c r="C907" s="219"/>
      <c r="D907" s="205" t="s">
        <v>210</v>
      </c>
      <c r="E907" s="220" t="s">
        <v>22</v>
      </c>
      <c r="F907" s="221" t="s">
        <v>1966</v>
      </c>
      <c r="G907" s="219"/>
      <c r="H907" s="222">
        <v>2.2400000000000002</v>
      </c>
      <c r="I907" s="223"/>
      <c r="J907" s="219"/>
      <c r="K907" s="219"/>
      <c r="L907" s="224"/>
      <c r="M907" s="225"/>
      <c r="N907" s="226"/>
      <c r="O907" s="226"/>
      <c r="P907" s="226"/>
      <c r="Q907" s="226"/>
      <c r="R907" s="226"/>
      <c r="S907" s="226"/>
      <c r="T907" s="227"/>
      <c r="AT907" s="228" t="s">
        <v>210</v>
      </c>
      <c r="AU907" s="228" t="s">
        <v>83</v>
      </c>
      <c r="AV907" s="13" t="s">
        <v>83</v>
      </c>
      <c r="AW907" s="13" t="s">
        <v>38</v>
      </c>
      <c r="AX907" s="13" t="s">
        <v>75</v>
      </c>
      <c r="AY907" s="228" t="s">
        <v>195</v>
      </c>
    </row>
    <row r="908" spans="2:51" s="13" customFormat="1">
      <c r="B908" s="218"/>
      <c r="C908" s="219"/>
      <c r="D908" s="205" t="s">
        <v>210</v>
      </c>
      <c r="E908" s="220" t="s">
        <v>22</v>
      </c>
      <c r="F908" s="221" t="s">
        <v>1967</v>
      </c>
      <c r="G908" s="219"/>
      <c r="H908" s="222">
        <v>2.2400000000000002</v>
      </c>
      <c r="I908" s="223"/>
      <c r="J908" s="219"/>
      <c r="K908" s="219"/>
      <c r="L908" s="224"/>
      <c r="M908" s="225"/>
      <c r="N908" s="226"/>
      <c r="O908" s="226"/>
      <c r="P908" s="226"/>
      <c r="Q908" s="226"/>
      <c r="R908" s="226"/>
      <c r="S908" s="226"/>
      <c r="T908" s="227"/>
      <c r="AT908" s="228" t="s">
        <v>210</v>
      </c>
      <c r="AU908" s="228" t="s">
        <v>83</v>
      </c>
      <c r="AV908" s="13" t="s">
        <v>83</v>
      </c>
      <c r="AW908" s="13" t="s">
        <v>38</v>
      </c>
      <c r="AX908" s="13" t="s">
        <v>75</v>
      </c>
      <c r="AY908" s="228" t="s">
        <v>195</v>
      </c>
    </row>
    <row r="909" spans="2:51" s="13" customFormat="1">
      <c r="B909" s="218"/>
      <c r="C909" s="219"/>
      <c r="D909" s="205" t="s">
        <v>210</v>
      </c>
      <c r="E909" s="220" t="s">
        <v>22</v>
      </c>
      <c r="F909" s="221" t="s">
        <v>1968</v>
      </c>
      <c r="G909" s="219"/>
      <c r="H909" s="222">
        <v>2.2400000000000002</v>
      </c>
      <c r="I909" s="223"/>
      <c r="J909" s="219"/>
      <c r="K909" s="219"/>
      <c r="L909" s="224"/>
      <c r="M909" s="225"/>
      <c r="N909" s="226"/>
      <c r="O909" s="226"/>
      <c r="P909" s="226"/>
      <c r="Q909" s="226"/>
      <c r="R909" s="226"/>
      <c r="S909" s="226"/>
      <c r="T909" s="227"/>
      <c r="AT909" s="228" t="s">
        <v>210</v>
      </c>
      <c r="AU909" s="228" t="s">
        <v>83</v>
      </c>
      <c r="AV909" s="13" t="s">
        <v>83</v>
      </c>
      <c r="AW909" s="13" t="s">
        <v>38</v>
      </c>
      <c r="AX909" s="13" t="s">
        <v>75</v>
      </c>
      <c r="AY909" s="228" t="s">
        <v>195</v>
      </c>
    </row>
    <row r="910" spans="2:51" s="13" customFormat="1">
      <c r="B910" s="218"/>
      <c r="C910" s="219"/>
      <c r="D910" s="205" t="s">
        <v>210</v>
      </c>
      <c r="E910" s="220" t="s">
        <v>22</v>
      </c>
      <c r="F910" s="221" t="s">
        <v>1969</v>
      </c>
      <c r="G910" s="219"/>
      <c r="H910" s="222">
        <v>2.2400000000000002</v>
      </c>
      <c r="I910" s="223"/>
      <c r="J910" s="219"/>
      <c r="K910" s="219"/>
      <c r="L910" s="224"/>
      <c r="M910" s="225"/>
      <c r="N910" s="226"/>
      <c r="O910" s="226"/>
      <c r="P910" s="226"/>
      <c r="Q910" s="226"/>
      <c r="R910" s="226"/>
      <c r="S910" s="226"/>
      <c r="T910" s="227"/>
      <c r="AT910" s="228" t="s">
        <v>210</v>
      </c>
      <c r="AU910" s="228" t="s">
        <v>83</v>
      </c>
      <c r="AV910" s="13" t="s">
        <v>83</v>
      </c>
      <c r="AW910" s="13" t="s">
        <v>38</v>
      </c>
      <c r="AX910" s="13" t="s">
        <v>75</v>
      </c>
      <c r="AY910" s="228" t="s">
        <v>195</v>
      </c>
    </row>
    <row r="911" spans="2:51" s="13" customFormat="1">
      <c r="B911" s="218"/>
      <c r="C911" s="219"/>
      <c r="D911" s="205" t="s">
        <v>210</v>
      </c>
      <c r="E911" s="220" t="s">
        <v>22</v>
      </c>
      <c r="F911" s="221" t="s">
        <v>1970</v>
      </c>
      <c r="G911" s="219"/>
      <c r="H911" s="222">
        <v>2.2400000000000002</v>
      </c>
      <c r="I911" s="223"/>
      <c r="J911" s="219"/>
      <c r="K911" s="219"/>
      <c r="L911" s="224"/>
      <c r="M911" s="225"/>
      <c r="N911" s="226"/>
      <c r="O911" s="226"/>
      <c r="P911" s="226"/>
      <c r="Q911" s="226"/>
      <c r="R911" s="226"/>
      <c r="S911" s="226"/>
      <c r="T911" s="227"/>
      <c r="AT911" s="228" t="s">
        <v>210</v>
      </c>
      <c r="AU911" s="228" t="s">
        <v>83</v>
      </c>
      <c r="AV911" s="13" t="s">
        <v>83</v>
      </c>
      <c r="AW911" s="13" t="s">
        <v>38</v>
      </c>
      <c r="AX911" s="13" t="s">
        <v>75</v>
      </c>
      <c r="AY911" s="228" t="s">
        <v>195</v>
      </c>
    </row>
    <row r="912" spans="2:51" s="13" customFormat="1">
      <c r="B912" s="218"/>
      <c r="C912" s="219"/>
      <c r="D912" s="205" t="s">
        <v>210</v>
      </c>
      <c r="E912" s="220" t="s">
        <v>22</v>
      </c>
      <c r="F912" s="221" t="s">
        <v>1971</v>
      </c>
      <c r="G912" s="219"/>
      <c r="H912" s="222">
        <v>2.2400000000000002</v>
      </c>
      <c r="I912" s="223"/>
      <c r="J912" s="219"/>
      <c r="K912" s="219"/>
      <c r="L912" s="224"/>
      <c r="M912" s="225"/>
      <c r="N912" s="226"/>
      <c r="O912" s="226"/>
      <c r="P912" s="226"/>
      <c r="Q912" s="226"/>
      <c r="R912" s="226"/>
      <c r="S912" s="226"/>
      <c r="T912" s="227"/>
      <c r="AT912" s="228" t="s">
        <v>210</v>
      </c>
      <c r="AU912" s="228" t="s">
        <v>83</v>
      </c>
      <c r="AV912" s="13" t="s">
        <v>83</v>
      </c>
      <c r="AW912" s="13" t="s">
        <v>38</v>
      </c>
      <c r="AX912" s="13" t="s">
        <v>75</v>
      </c>
      <c r="AY912" s="228" t="s">
        <v>195</v>
      </c>
    </row>
    <row r="913" spans="2:65" s="14" customFormat="1">
      <c r="B913" s="229"/>
      <c r="C913" s="230"/>
      <c r="D913" s="205" t="s">
        <v>210</v>
      </c>
      <c r="E913" s="231" t="s">
        <v>22</v>
      </c>
      <c r="F913" s="232" t="s">
        <v>215</v>
      </c>
      <c r="G913" s="230"/>
      <c r="H913" s="233">
        <v>15.68</v>
      </c>
      <c r="I913" s="234"/>
      <c r="J913" s="230"/>
      <c r="K913" s="230"/>
      <c r="L913" s="235"/>
      <c r="M913" s="236"/>
      <c r="N913" s="237"/>
      <c r="O913" s="237"/>
      <c r="P913" s="237"/>
      <c r="Q913" s="237"/>
      <c r="R913" s="237"/>
      <c r="S913" s="237"/>
      <c r="T913" s="238"/>
      <c r="AT913" s="239" t="s">
        <v>210</v>
      </c>
      <c r="AU913" s="239" t="s">
        <v>83</v>
      </c>
      <c r="AV913" s="14" t="s">
        <v>216</v>
      </c>
      <c r="AW913" s="14" t="s">
        <v>38</v>
      </c>
      <c r="AX913" s="14" t="s">
        <v>75</v>
      </c>
      <c r="AY913" s="239" t="s">
        <v>195</v>
      </c>
    </row>
    <row r="914" spans="2:65" s="12" customFormat="1" ht="24">
      <c r="B914" s="207"/>
      <c r="C914" s="208"/>
      <c r="D914" s="205" t="s">
        <v>210</v>
      </c>
      <c r="E914" s="209" t="s">
        <v>22</v>
      </c>
      <c r="F914" s="210" t="s">
        <v>1343</v>
      </c>
      <c r="G914" s="208"/>
      <c r="H914" s="211" t="s">
        <v>22</v>
      </c>
      <c r="I914" s="212"/>
      <c r="J914" s="208"/>
      <c r="K914" s="208"/>
      <c r="L914" s="213"/>
      <c r="M914" s="214"/>
      <c r="N914" s="215"/>
      <c r="O914" s="215"/>
      <c r="P914" s="215"/>
      <c r="Q914" s="215"/>
      <c r="R914" s="215"/>
      <c r="S914" s="215"/>
      <c r="T914" s="216"/>
      <c r="AT914" s="217" t="s">
        <v>210</v>
      </c>
      <c r="AU914" s="217" t="s">
        <v>83</v>
      </c>
      <c r="AV914" s="12" t="s">
        <v>23</v>
      </c>
      <c r="AW914" s="12" t="s">
        <v>38</v>
      </c>
      <c r="AX914" s="12" t="s">
        <v>75</v>
      </c>
      <c r="AY914" s="217" t="s">
        <v>195</v>
      </c>
    </row>
    <row r="915" spans="2:65" s="13" customFormat="1">
      <c r="B915" s="218"/>
      <c r="C915" s="219"/>
      <c r="D915" s="205" t="s">
        <v>210</v>
      </c>
      <c r="E915" s="220" t="s">
        <v>22</v>
      </c>
      <c r="F915" s="221" t="s">
        <v>1972</v>
      </c>
      <c r="G915" s="219"/>
      <c r="H915" s="222">
        <v>1.4</v>
      </c>
      <c r="I915" s="223"/>
      <c r="J915" s="219"/>
      <c r="K915" s="219"/>
      <c r="L915" s="224"/>
      <c r="M915" s="225"/>
      <c r="N915" s="226"/>
      <c r="O915" s="226"/>
      <c r="P915" s="226"/>
      <c r="Q915" s="226"/>
      <c r="R915" s="226"/>
      <c r="S915" s="226"/>
      <c r="T915" s="227"/>
      <c r="AT915" s="228" t="s">
        <v>210</v>
      </c>
      <c r="AU915" s="228" t="s">
        <v>83</v>
      </c>
      <c r="AV915" s="13" t="s">
        <v>83</v>
      </c>
      <c r="AW915" s="13" t="s">
        <v>38</v>
      </c>
      <c r="AX915" s="13" t="s">
        <v>75</v>
      </c>
      <c r="AY915" s="228" t="s">
        <v>195</v>
      </c>
    </row>
    <row r="916" spans="2:65" s="13" customFormat="1">
      <c r="B916" s="218"/>
      <c r="C916" s="219"/>
      <c r="D916" s="205" t="s">
        <v>210</v>
      </c>
      <c r="E916" s="220" t="s">
        <v>22</v>
      </c>
      <c r="F916" s="221" t="s">
        <v>1973</v>
      </c>
      <c r="G916" s="219"/>
      <c r="H916" s="222">
        <v>1.4</v>
      </c>
      <c r="I916" s="223"/>
      <c r="J916" s="219"/>
      <c r="K916" s="219"/>
      <c r="L916" s="224"/>
      <c r="M916" s="225"/>
      <c r="N916" s="226"/>
      <c r="O916" s="226"/>
      <c r="P916" s="226"/>
      <c r="Q916" s="226"/>
      <c r="R916" s="226"/>
      <c r="S916" s="226"/>
      <c r="T916" s="227"/>
      <c r="AT916" s="228" t="s">
        <v>210</v>
      </c>
      <c r="AU916" s="228" t="s">
        <v>83</v>
      </c>
      <c r="AV916" s="13" t="s">
        <v>83</v>
      </c>
      <c r="AW916" s="13" t="s">
        <v>38</v>
      </c>
      <c r="AX916" s="13" t="s">
        <v>75</v>
      </c>
      <c r="AY916" s="228" t="s">
        <v>195</v>
      </c>
    </row>
    <row r="917" spans="2:65" s="13" customFormat="1">
      <c r="B917" s="218"/>
      <c r="C917" s="219"/>
      <c r="D917" s="205" t="s">
        <v>210</v>
      </c>
      <c r="E917" s="220" t="s">
        <v>22</v>
      </c>
      <c r="F917" s="221" t="s">
        <v>1974</v>
      </c>
      <c r="G917" s="219"/>
      <c r="H917" s="222">
        <v>1.4</v>
      </c>
      <c r="I917" s="223"/>
      <c r="J917" s="219"/>
      <c r="K917" s="219"/>
      <c r="L917" s="224"/>
      <c r="M917" s="225"/>
      <c r="N917" s="226"/>
      <c r="O917" s="226"/>
      <c r="P917" s="226"/>
      <c r="Q917" s="226"/>
      <c r="R917" s="226"/>
      <c r="S917" s="226"/>
      <c r="T917" s="227"/>
      <c r="AT917" s="228" t="s">
        <v>210</v>
      </c>
      <c r="AU917" s="228" t="s">
        <v>83</v>
      </c>
      <c r="AV917" s="13" t="s">
        <v>83</v>
      </c>
      <c r="AW917" s="13" t="s">
        <v>38</v>
      </c>
      <c r="AX917" s="13" t="s">
        <v>75</v>
      </c>
      <c r="AY917" s="228" t="s">
        <v>195</v>
      </c>
    </row>
    <row r="918" spans="2:65" s="13" customFormat="1">
      <c r="B918" s="218"/>
      <c r="C918" s="219"/>
      <c r="D918" s="205" t="s">
        <v>210</v>
      </c>
      <c r="E918" s="220" t="s">
        <v>22</v>
      </c>
      <c r="F918" s="221" t="s">
        <v>1975</v>
      </c>
      <c r="G918" s="219"/>
      <c r="H918" s="222">
        <v>1.4</v>
      </c>
      <c r="I918" s="223"/>
      <c r="J918" s="219"/>
      <c r="K918" s="219"/>
      <c r="L918" s="224"/>
      <c r="M918" s="225"/>
      <c r="N918" s="226"/>
      <c r="O918" s="226"/>
      <c r="P918" s="226"/>
      <c r="Q918" s="226"/>
      <c r="R918" s="226"/>
      <c r="S918" s="226"/>
      <c r="T918" s="227"/>
      <c r="AT918" s="228" t="s">
        <v>210</v>
      </c>
      <c r="AU918" s="228" t="s">
        <v>83</v>
      </c>
      <c r="AV918" s="13" t="s">
        <v>83</v>
      </c>
      <c r="AW918" s="13" t="s">
        <v>38</v>
      </c>
      <c r="AX918" s="13" t="s">
        <v>75</v>
      </c>
      <c r="AY918" s="228" t="s">
        <v>195</v>
      </c>
    </row>
    <row r="919" spans="2:65" s="14" customFormat="1">
      <c r="B919" s="229"/>
      <c r="C919" s="230"/>
      <c r="D919" s="205" t="s">
        <v>210</v>
      </c>
      <c r="E919" s="231" t="s">
        <v>22</v>
      </c>
      <c r="F919" s="232" t="s">
        <v>215</v>
      </c>
      <c r="G919" s="230"/>
      <c r="H919" s="233">
        <v>5.6</v>
      </c>
      <c r="I919" s="234"/>
      <c r="J919" s="230"/>
      <c r="K919" s="230"/>
      <c r="L919" s="235"/>
      <c r="M919" s="236"/>
      <c r="N919" s="237"/>
      <c r="O919" s="237"/>
      <c r="P919" s="237"/>
      <c r="Q919" s="237"/>
      <c r="R919" s="237"/>
      <c r="S919" s="237"/>
      <c r="T919" s="238"/>
      <c r="AT919" s="239" t="s">
        <v>210</v>
      </c>
      <c r="AU919" s="239" t="s">
        <v>83</v>
      </c>
      <c r="AV919" s="14" t="s">
        <v>216</v>
      </c>
      <c r="AW919" s="14" t="s">
        <v>38</v>
      </c>
      <c r="AX919" s="14" t="s">
        <v>75</v>
      </c>
      <c r="AY919" s="239" t="s">
        <v>195</v>
      </c>
    </row>
    <row r="920" spans="2:65" s="12" customFormat="1" ht="24">
      <c r="B920" s="207"/>
      <c r="C920" s="208"/>
      <c r="D920" s="205" t="s">
        <v>210</v>
      </c>
      <c r="E920" s="209" t="s">
        <v>22</v>
      </c>
      <c r="F920" s="210" t="s">
        <v>1348</v>
      </c>
      <c r="G920" s="208"/>
      <c r="H920" s="211" t="s">
        <v>22</v>
      </c>
      <c r="I920" s="212"/>
      <c r="J920" s="208"/>
      <c r="K920" s="208"/>
      <c r="L920" s="213"/>
      <c r="M920" s="214"/>
      <c r="N920" s="215"/>
      <c r="O920" s="215"/>
      <c r="P920" s="215"/>
      <c r="Q920" s="215"/>
      <c r="R920" s="215"/>
      <c r="S920" s="215"/>
      <c r="T920" s="216"/>
      <c r="AT920" s="217" t="s">
        <v>210</v>
      </c>
      <c r="AU920" s="217" t="s">
        <v>83</v>
      </c>
      <c r="AV920" s="12" t="s">
        <v>23</v>
      </c>
      <c r="AW920" s="12" t="s">
        <v>38</v>
      </c>
      <c r="AX920" s="12" t="s">
        <v>75</v>
      </c>
      <c r="AY920" s="217" t="s">
        <v>195</v>
      </c>
    </row>
    <row r="921" spans="2:65" s="13" customFormat="1">
      <c r="B921" s="218"/>
      <c r="C921" s="219"/>
      <c r="D921" s="205" t="s">
        <v>210</v>
      </c>
      <c r="E921" s="220" t="s">
        <v>22</v>
      </c>
      <c r="F921" s="221" t="s">
        <v>1976</v>
      </c>
      <c r="G921" s="219"/>
      <c r="H921" s="222">
        <v>1.92</v>
      </c>
      <c r="I921" s="223"/>
      <c r="J921" s="219"/>
      <c r="K921" s="219"/>
      <c r="L921" s="224"/>
      <c r="M921" s="225"/>
      <c r="N921" s="226"/>
      <c r="O921" s="226"/>
      <c r="P921" s="226"/>
      <c r="Q921" s="226"/>
      <c r="R921" s="226"/>
      <c r="S921" s="226"/>
      <c r="T921" s="227"/>
      <c r="AT921" s="228" t="s">
        <v>210</v>
      </c>
      <c r="AU921" s="228" t="s">
        <v>83</v>
      </c>
      <c r="AV921" s="13" t="s">
        <v>83</v>
      </c>
      <c r="AW921" s="13" t="s">
        <v>38</v>
      </c>
      <c r="AX921" s="13" t="s">
        <v>75</v>
      </c>
      <c r="AY921" s="228" t="s">
        <v>195</v>
      </c>
    </row>
    <row r="922" spans="2:65" s="13" customFormat="1">
      <c r="B922" s="218"/>
      <c r="C922" s="219"/>
      <c r="D922" s="205" t="s">
        <v>210</v>
      </c>
      <c r="E922" s="220" t="s">
        <v>22</v>
      </c>
      <c r="F922" s="221" t="s">
        <v>1977</v>
      </c>
      <c r="G922" s="219"/>
      <c r="H922" s="222">
        <v>1.92</v>
      </c>
      <c r="I922" s="223"/>
      <c r="J922" s="219"/>
      <c r="K922" s="219"/>
      <c r="L922" s="224"/>
      <c r="M922" s="225"/>
      <c r="N922" s="226"/>
      <c r="O922" s="226"/>
      <c r="P922" s="226"/>
      <c r="Q922" s="226"/>
      <c r="R922" s="226"/>
      <c r="S922" s="226"/>
      <c r="T922" s="227"/>
      <c r="AT922" s="228" t="s">
        <v>210</v>
      </c>
      <c r="AU922" s="228" t="s">
        <v>83</v>
      </c>
      <c r="AV922" s="13" t="s">
        <v>83</v>
      </c>
      <c r="AW922" s="13" t="s">
        <v>38</v>
      </c>
      <c r="AX922" s="13" t="s">
        <v>75</v>
      </c>
      <c r="AY922" s="228" t="s">
        <v>195</v>
      </c>
    </row>
    <row r="923" spans="2:65" s="13" customFormat="1">
      <c r="B923" s="218"/>
      <c r="C923" s="219"/>
      <c r="D923" s="205" t="s">
        <v>210</v>
      </c>
      <c r="E923" s="220" t="s">
        <v>22</v>
      </c>
      <c r="F923" s="221" t="s">
        <v>1978</v>
      </c>
      <c r="G923" s="219"/>
      <c r="H923" s="222">
        <v>1.92</v>
      </c>
      <c r="I923" s="223"/>
      <c r="J923" s="219"/>
      <c r="K923" s="219"/>
      <c r="L923" s="224"/>
      <c r="M923" s="225"/>
      <c r="N923" s="226"/>
      <c r="O923" s="226"/>
      <c r="P923" s="226"/>
      <c r="Q923" s="226"/>
      <c r="R923" s="226"/>
      <c r="S923" s="226"/>
      <c r="T923" s="227"/>
      <c r="AT923" s="228" t="s">
        <v>210</v>
      </c>
      <c r="AU923" s="228" t="s">
        <v>83</v>
      </c>
      <c r="AV923" s="13" t="s">
        <v>83</v>
      </c>
      <c r="AW923" s="13" t="s">
        <v>38</v>
      </c>
      <c r="AX923" s="13" t="s">
        <v>75</v>
      </c>
      <c r="AY923" s="228" t="s">
        <v>195</v>
      </c>
    </row>
    <row r="924" spans="2:65" s="13" customFormat="1">
      <c r="B924" s="218"/>
      <c r="C924" s="219"/>
      <c r="D924" s="205" t="s">
        <v>210</v>
      </c>
      <c r="E924" s="220" t="s">
        <v>22</v>
      </c>
      <c r="F924" s="221" t="s">
        <v>1979</v>
      </c>
      <c r="G924" s="219"/>
      <c r="H924" s="222">
        <v>1.92</v>
      </c>
      <c r="I924" s="223"/>
      <c r="J924" s="219"/>
      <c r="K924" s="219"/>
      <c r="L924" s="224"/>
      <c r="M924" s="225"/>
      <c r="N924" s="226"/>
      <c r="O924" s="226"/>
      <c r="P924" s="226"/>
      <c r="Q924" s="226"/>
      <c r="R924" s="226"/>
      <c r="S924" s="226"/>
      <c r="T924" s="227"/>
      <c r="AT924" s="228" t="s">
        <v>210</v>
      </c>
      <c r="AU924" s="228" t="s">
        <v>83</v>
      </c>
      <c r="AV924" s="13" t="s">
        <v>83</v>
      </c>
      <c r="AW924" s="13" t="s">
        <v>38</v>
      </c>
      <c r="AX924" s="13" t="s">
        <v>75</v>
      </c>
      <c r="AY924" s="228" t="s">
        <v>195</v>
      </c>
    </row>
    <row r="925" spans="2:65" s="14" customFormat="1">
      <c r="B925" s="229"/>
      <c r="C925" s="230"/>
      <c r="D925" s="205" t="s">
        <v>210</v>
      </c>
      <c r="E925" s="231" t="s">
        <v>22</v>
      </c>
      <c r="F925" s="232" t="s">
        <v>215</v>
      </c>
      <c r="G925" s="230"/>
      <c r="H925" s="233">
        <v>7.68</v>
      </c>
      <c r="I925" s="234"/>
      <c r="J925" s="230"/>
      <c r="K925" s="230"/>
      <c r="L925" s="235"/>
      <c r="M925" s="236"/>
      <c r="N925" s="237"/>
      <c r="O925" s="237"/>
      <c r="P925" s="237"/>
      <c r="Q925" s="237"/>
      <c r="R925" s="237"/>
      <c r="S925" s="237"/>
      <c r="T925" s="238"/>
      <c r="AT925" s="239" t="s">
        <v>210</v>
      </c>
      <c r="AU925" s="239" t="s">
        <v>83</v>
      </c>
      <c r="AV925" s="14" t="s">
        <v>216</v>
      </c>
      <c r="AW925" s="14" t="s">
        <v>38</v>
      </c>
      <c r="AX925" s="14" t="s">
        <v>75</v>
      </c>
      <c r="AY925" s="239" t="s">
        <v>195</v>
      </c>
    </row>
    <row r="926" spans="2:65" s="15" customFormat="1">
      <c r="B926" s="240"/>
      <c r="C926" s="241"/>
      <c r="D926" s="205" t="s">
        <v>210</v>
      </c>
      <c r="E926" s="242" t="s">
        <v>22</v>
      </c>
      <c r="F926" s="243" t="s">
        <v>217</v>
      </c>
      <c r="G926" s="241"/>
      <c r="H926" s="244">
        <v>80.415000000000006</v>
      </c>
      <c r="I926" s="245"/>
      <c r="J926" s="241"/>
      <c r="K926" s="241"/>
      <c r="L926" s="246"/>
      <c r="M926" s="247"/>
      <c r="N926" s="248"/>
      <c r="O926" s="248"/>
      <c r="P926" s="248"/>
      <c r="Q926" s="248"/>
      <c r="R926" s="248"/>
      <c r="S926" s="248"/>
      <c r="T926" s="249"/>
      <c r="AT926" s="250" t="s">
        <v>210</v>
      </c>
      <c r="AU926" s="250" t="s">
        <v>83</v>
      </c>
      <c r="AV926" s="15" t="s">
        <v>202</v>
      </c>
      <c r="AW926" s="15" t="s">
        <v>38</v>
      </c>
      <c r="AX926" s="15" t="s">
        <v>23</v>
      </c>
      <c r="AY926" s="250" t="s">
        <v>195</v>
      </c>
    </row>
    <row r="927" spans="2:65" s="11" customFormat="1" ht="29.85" customHeight="1">
      <c r="B927" s="176"/>
      <c r="C927" s="177"/>
      <c r="D927" s="190" t="s">
        <v>74</v>
      </c>
      <c r="E927" s="191" t="s">
        <v>196</v>
      </c>
      <c r="F927" s="191" t="s">
        <v>197</v>
      </c>
      <c r="G927" s="177"/>
      <c r="H927" s="177"/>
      <c r="I927" s="180"/>
      <c r="J927" s="192">
        <f>BK927</f>
        <v>0</v>
      </c>
      <c r="K927" s="177"/>
      <c r="L927" s="182"/>
      <c r="M927" s="183"/>
      <c r="N927" s="184"/>
      <c r="O927" s="184"/>
      <c r="P927" s="185">
        <f>SUM(P928:P1125)</f>
        <v>0</v>
      </c>
      <c r="Q927" s="184"/>
      <c r="R927" s="185">
        <f>SUM(R928:R1125)</f>
        <v>100.17107786000001</v>
      </c>
      <c r="S927" s="184"/>
      <c r="T927" s="186">
        <f>SUM(T928:T1125)</f>
        <v>0</v>
      </c>
      <c r="AR927" s="187" t="s">
        <v>23</v>
      </c>
      <c r="AT927" s="188" t="s">
        <v>74</v>
      </c>
      <c r="AU927" s="188" t="s">
        <v>23</v>
      </c>
      <c r="AY927" s="187" t="s">
        <v>195</v>
      </c>
      <c r="BK927" s="189">
        <f>SUM(BK928:BK1125)</f>
        <v>0</v>
      </c>
    </row>
    <row r="928" spans="2:65" s="1" customFormat="1" ht="28.8" customHeight="1">
      <c r="B928" s="36"/>
      <c r="C928" s="193" t="s">
        <v>29</v>
      </c>
      <c r="D928" s="193" t="s">
        <v>198</v>
      </c>
      <c r="E928" s="194" t="s">
        <v>424</v>
      </c>
      <c r="F928" s="195" t="s">
        <v>425</v>
      </c>
      <c r="G928" s="196" t="s">
        <v>222</v>
      </c>
      <c r="H928" s="197">
        <v>1088.0129999999999</v>
      </c>
      <c r="I928" s="198"/>
      <c r="J928" s="199">
        <f>ROUND(I928*H928,2)</f>
        <v>0</v>
      </c>
      <c r="K928" s="195" t="s">
        <v>223</v>
      </c>
      <c r="L928" s="56"/>
      <c r="M928" s="200" t="s">
        <v>22</v>
      </c>
      <c r="N928" s="201" t="s">
        <v>46</v>
      </c>
      <c r="O928" s="37"/>
      <c r="P928" s="202">
        <f>O928*H928</f>
        <v>0</v>
      </c>
      <c r="Q928" s="202">
        <v>7.3499999999999998E-3</v>
      </c>
      <c r="R928" s="202">
        <f>Q928*H928</f>
        <v>7.9968955499999987</v>
      </c>
      <c r="S928" s="202">
        <v>0</v>
      </c>
      <c r="T928" s="203">
        <f>S928*H928</f>
        <v>0</v>
      </c>
      <c r="AR928" s="19" t="s">
        <v>202</v>
      </c>
      <c r="AT928" s="19" t="s">
        <v>198</v>
      </c>
      <c r="AU928" s="19" t="s">
        <v>83</v>
      </c>
      <c r="AY928" s="19" t="s">
        <v>195</v>
      </c>
      <c r="BE928" s="204">
        <f>IF(N928="základní",J928,0)</f>
        <v>0</v>
      </c>
      <c r="BF928" s="204">
        <f>IF(N928="snížená",J928,0)</f>
        <v>0</v>
      </c>
      <c r="BG928" s="204">
        <f>IF(N928="zákl. přenesená",J928,0)</f>
        <v>0</v>
      </c>
      <c r="BH928" s="204">
        <f>IF(N928="sníž. přenesená",J928,0)</f>
        <v>0</v>
      </c>
      <c r="BI928" s="204">
        <f>IF(N928="nulová",J928,0)</f>
        <v>0</v>
      </c>
      <c r="BJ928" s="19" t="s">
        <v>23</v>
      </c>
      <c r="BK928" s="204">
        <f>ROUND(I928*H928,2)</f>
        <v>0</v>
      </c>
      <c r="BL928" s="19" t="s">
        <v>202</v>
      </c>
      <c r="BM928" s="19" t="s">
        <v>1980</v>
      </c>
    </row>
    <row r="929" spans="2:65" s="12" customFormat="1">
      <c r="B929" s="207"/>
      <c r="C929" s="208"/>
      <c r="D929" s="205" t="s">
        <v>210</v>
      </c>
      <c r="E929" s="209" t="s">
        <v>22</v>
      </c>
      <c r="F929" s="210" t="s">
        <v>458</v>
      </c>
      <c r="G929" s="208"/>
      <c r="H929" s="211" t="s">
        <v>22</v>
      </c>
      <c r="I929" s="212"/>
      <c r="J929" s="208"/>
      <c r="K929" s="208"/>
      <c r="L929" s="213"/>
      <c r="M929" s="214"/>
      <c r="N929" s="215"/>
      <c r="O929" s="215"/>
      <c r="P929" s="215"/>
      <c r="Q929" s="215"/>
      <c r="R929" s="215"/>
      <c r="S929" s="215"/>
      <c r="T929" s="216"/>
      <c r="AT929" s="217" t="s">
        <v>210</v>
      </c>
      <c r="AU929" s="217" t="s">
        <v>83</v>
      </c>
      <c r="AV929" s="12" t="s">
        <v>23</v>
      </c>
      <c r="AW929" s="12" t="s">
        <v>38</v>
      </c>
      <c r="AX929" s="12" t="s">
        <v>75</v>
      </c>
      <c r="AY929" s="217" t="s">
        <v>195</v>
      </c>
    </row>
    <row r="930" spans="2:65" s="13" customFormat="1" ht="24">
      <c r="B930" s="218"/>
      <c r="C930" s="219"/>
      <c r="D930" s="205" t="s">
        <v>210</v>
      </c>
      <c r="E930" s="220" t="s">
        <v>22</v>
      </c>
      <c r="F930" s="221" t="s">
        <v>1981</v>
      </c>
      <c r="G930" s="219"/>
      <c r="H930" s="222">
        <v>873.26599999999996</v>
      </c>
      <c r="I930" s="223"/>
      <c r="J930" s="219"/>
      <c r="K930" s="219"/>
      <c r="L930" s="224"/>
      <c r="M930" s="225"/>
      <c r="N930" s="226"/>
      <c r="O930" s="226"/>
      <c r="P930" s="226"/>
      <c r="Q930" s="226"/>
      <c r="R930" s="226"/>
      <c r="S930" s="226"/>
      <c r="T930" s="227"/>
      <c r="AT930" s="228" t="s">
        <v>210</v>
      </c>
      <c r="AU930" s="228" t="s">
        <v>83</v>
      </c>
      <c r="AV930" s="13" t="s">
        <v>83</v>
      </c>
      <c r="AW930" s="13" t="s">
        <v>38</v>
      </c>
      <c r="AX930" s="13" t="s">
        <v>75</v>
      </c>
      <c r="AY930" s="228" t="s">
        <v>195</v>
      </c>
    </row>
    <row r="931" spans="2:65" s="13" customFormat="1">
      <c r="B931" s="218"/>
      <c r="C931" s="219"/>
      <c r="D931" s="205" t="s">
        <v>210</v>
      </c>
      <c r="E931" s="220" t="s">
        <v>22</v>
      </c>
      <c r="F931" s="221" t="s">
        <v>1982</v>
      </c>
      <c r="G931" s="219"/>
      <c r="H931" s="222">
        <v>57.201000000000001</v>
      </c>
      <c r="I931" s="223"/>
      <c r="J931" s="219"/>
      <c r="K931" s="219"/>
      <c r="L931" s="224"/>
      <c r="M931" s="225"/>
      <c r="N931" s="226"/>
      <c r="O931" s="226"/>
      <c r="P931" s="226"/>
      <c r="Q931" s="226"/>
      <c r="R931" s="226"/>
      <c r="S931" s="226"/>
      <c r="T931" s="227"/>
      <c r="AT931" s="228" t="s">
        <v>210</v>
      </c>
      <c r="AU931" s="228" t="s">
        <v>83</v>
      </c>
      <c r="AV931" s="13" t="s">
        <v>83</v>
      </c>
      <c r="AW931" s="13" t="s">
        <v>38</v>
      </c>
      <c r="AX931" s="13" t="s">
        <v>75</v>
      </c>
      <c r="AY931" s="228" t="s">
        <v>195</v>
      </c>
    </row>
    <row r="932" spans="2:65" s="13" customFormat="1">
      <c r="B932" s="218"/>
      <c r="C932" s="219"/>
      <c r="D932" s="205" t="s">
        <v>210</v>
      </c>
      <c r="E932" s="220" t="s">
        <v>22</v>
      </c>
      <c r="F932" s="221" t="s">
        <v>1983</v>
      </c>
      <c r="G932" s="219"/>
      <c r="H932" s="222">
        <v>82.882999999999996</v>
      </c>
      <c r="I932" s="223"/>
      <c r="J932" s="219"/>
      <c r="K932" s="219"/>
      <c r="L932" s="224"/>
      <c r="M932" s="225"/>
      <c r="N932" s="226"/>
      <c r="O932" s="226"/>
      <c r="P932" s="226"/>
      <c r="Q932" s="226"/>
      <c r="R932" s="226"/>
      <c r="S932" s="226"/>
      <c r="T932" s="227"/>
      <c r="AT932" s="228" t="s">
        <v>210</v>
      </c>
      <c r="AU932" s="228" t="s">
        <v>83</v>
      </c>
      <c r="AV932" s="13" t="s">
        <v>83</v>
      </c>
      <c r="AW932" s="13" t="s">
        <v>38</v>
      </c>
      <c r="AX932" s="13" t="s">
        <v>75</v>
      </c>
      <c r="AY932" s="228" t="s">
        <v>195</v>
      </c>
    </row>
    <row r="933" spans="2:65" s="13" customFormat="1">
      <c r="B933" s="218"/>
      <c r="C933" s="219"/>
      <c r="D933" s="205" t="s">
        <v>210</v>
      </c>
      <c r="E933" s="220" t="s">
        <v>22</v>
      </c>
      <c r="F933" s="221" t="s">
        <v>1984</v>
      </c>
      <c r="G933" s="219"/>
      <c r="H933" s="222">
        <v>47.947000000000003</v>
      </c>
      <c r="I933" s="223"/>
      <c r="J933" s="219"/>
      <c r="K933" s="219"/>
      <c r="L933" s="224"/>
      <c r="M933" s="225"/>
      <c r="N933" s="226"/>
      <c r="O933" s="226"/>
      <c r="P933" s="226"/>
      <c r="Q933" s="226"/>
      <c r="R933" s="226"/>
      <c r="S933" s="226"/>
      <c r="T933" s="227"/>
      <c r="AT933" s="228" t="s">
        <v>210</v>
      </c>
      <c r="AU933" s="228" t="s">
        <v>83</v>
      </c>
      <c r="AV933" s="13" t="s">
        <v>83</v>
      </c>
      <c r="AW933" s="13" t="s">
        <v>38</v>
      </c>
      <c r="AX933" s="13" t="s">
        <v>75</v>
      </c>
      <c r="AY933" s="228" t="s">
        <v>195</v>
      </c>
    </row>
    <row r="934" spans="2:65" s="13" customFormat="1" ht="24">
      <c r="B934" s="218"/>
      <c r="C934" s="219"/>
      <c r="D934" s="205" t="s">
        <v>210</v>
      </c>
      <c r="E934" s="220" t="s">
        <v>22</v>
      </c>
      <c r="F934" s="221" t="s">
        <v>1985</v>
      </c>
      <c r="G934" s="219"/>
      <c r="H934" s="222">
        <v>26.716000000000001</v>
      </c>
      <c r="I934" s="223"/>
      <c r="J934" s="219"/>
      <c r="K934" s="219"/>
      <c r="L934" s="224"/>
      <c r="M934" s="225"/>
      <c r="N934" s="226"/>
      <c r="O934" s="226"/>
      <c r="P934" s="226"/>
      <c r="Q934" s="226"/>
      <c r="R934" s="226"/>
      <c r="S934" s="226"/>
      <c r="T934" s="227"/>
      <c r="AT934" s="228" t="s">
        <v>210</v>
      </c>
      <c r="AU934" s="228" t="s">
        <v>83</v>
      </c>
      <c r="AV934" s="13" t="s">
        <v>83</v>
      </c>
      <c r="AW934" s="13" t="s">
        <v>38</v>
      </c>
      <c r="AX934" s="13" t="s">
        <v>75</v>
      </c>
      <c r="AY934" s="228" t="s">
        <v>195</v>
      </c>
    </row>
    <row r="935" spans="2:65" s="14" customFormat="1">
      <c r="B935" s="229"/>
      <c r="C935" s="230"/>
      <c r="D935" s="205" t="s">
        <v>210</v>
      </c>
      <c r="E935" s="231" t="s">
        <v>22</v>
      </c>
      <c r="F935" s="232" t="s">
        <v>215</v>
      </c>
      <c r="G935" s="230"/>
      <c r="H935" s="233">
        <v>1088.0129999999999</v>
      </c>
      <c r="I935" s="234"/>
      <c r="J935" s="230"/>
      <c r="K935" s="230"/>
      <c r="L935" s="235"/>
      <c r="M935" s="236"/>
      <c r="N935" s="237"/>
      <c r="O935" s="237"/>
      <c r="P935" s="237"/>
      <c r="Q935" s="237"/>
      <c r="R935" s="237"/>
      <c r="S935" s="237"/>
      <c r="T935" s="238"/>
      <c r="AT935" s="239" t="s">
        <v>210</v>
      </c>
      <c r="AU935" s="239" t="s">
        <v>83</v>
      </c>
      <c r="AV935" s="14" t="s">
        <v>216</v>
      </c>
      <c r="AW935" s="14" t="s">
        <v>38</v>
      </c>
      <c r="AX935" s="14" t="s">
        <v>75</v>
      </c>
      <c r="AY935" s="239" t="s">
        <v>195</v>
      </c>
    </row>
    <row r="936" spans="2:65" s="15" customFormat="1">
      <c r="B936" s="240"/>
      <c r="C936" s="241"/>
      <c r="D936" s="251" t="s">
        <v>210</v>
      </c>
      <c r="E936" s="252" t="s">
        <v>22</v>
      </c>
      <c r="F936" s="253" t="s">
        <v>217</v>
      </c>
      <c r="G936" s="241"/>
      <c r="H936" s="254">
        <v>1088.0129999999999</v>
      </c>
      <c r="I936" s="245"/>
      <c r="J936" s="241"/>
      <c r="K936" s="241"/>
      <c r="L936" s="246"/>
      <c r="M936" s="247"/>
      <c r="N936" s="248"/>
      <c r="O936" s="248"/>
      <c r="P936" s="248"/>
      <c r="Q936" s="248"/>
      <c r="R936" s="248"/>
      <c r="S936" s="248"/>
      <c r="T936" s="249"/>
      <c r="AT936" s="250" t="s">
        <v>210</v>
      </c>
      <c r="AU936" s="250" t="s">
        <v>83</v>
      </c>
      <c r="AV936" s="15" t="s">
        <v>202</v>
      </c>
      <c r="AW936" s="15" t="s">
        <v>38</v>
      </c>
      <c r="AX936" s="15" t="s">
        <v>23</v>
      </c>
      <c r="AY936" s="250" t="s">
        <v>195</v>
      </c>
    </row>
    <row r="937" spans="2:65" s="1" customFormat="1" ht="40.200000000000003" customHeight="1">
      <c r="B937" s="36"/>
      <c r="C937" s="193" t="s">
        <v>923</v>
      </c>
      <c r="D937" s="193" t="s">
        <v>198</v>
      </c>
      <c r="E937" s="194" t="s">
        <v>448</v>
      </c>
      <c r="F937" s="195" t="s">
        <v>449</v>
      </c>
      <c r="G937" s="196" t="s">
        <v>222</v>
      </c>
      <c r="H937" s="197">
        <v>1088.0129999999999</v>
      </c>
      <c r="I937" s="198"/>
      <c r="J937" s="199">
        <f>ROUND(I937*H937,2)</f>
        <v>0</v>
      </c>
      <c r="K937" s="195" t="s">
        <v>223</v>
      </c>
      <c r="L937" s="56"/>
      <c r="M937" s="200" t="s">
        <v>22</v>
      </c>
      <c r="N937" s="201" t="s">
        <v>46</v>
      </c>
      <c r="O937" s="37"/>
      <c r="P937" s="202">
        <f>O937*H937</f>
        <v>0</v>
      </c>
      <c r="Q937" s="202">
        <v>1.8380000000000001E-2</v>
      </c>
      <c r="R937" s="202">
        <f>Q937*H937</f>
        <v>19.99767894</v>
      </c>
      <c r="S937" s="202">
        <v>0</v>
      </c>
      <c r="T937" s="203">
        <f>S937*H937</f>
        <v>0</v>
      </c>
      <c r="AR937" s="19" t="s">
        <v>202</v>
      </c>
      <c r="AT937" s="19" t="s">
        <v>198</v>
      </c>
      <c r="AU937" s="19" t="s">
        <v>83</v>
      </c>
      <c r="AY937" s="19" t="s">
        <v>195</v>
      </c>
      <c r="BE937" s="204">
        <f>IF(N937="základní",J937,0)</f>
        <v>0</v>
      </c>
      <c r="BF937" s="204">
        <f>IF(N937="snížená",J937,0)</f>
        <v>0</v>
      </c>
      <c r="BG937" s="204">
        <f>IF(N937="zákl. přenesená",J937,0)</f>
        <v>0</v>
      </c>
      <c r="BH937" s="204">
        <f>IF(N937="sníž. přenesená",J937,0)</f>
        <v>0</v>
      </c>
      <c r="BI937" s="204">
        <f>IF(N937="nulová",J937,0)</f>
        <v>0</v>
      </c>
      <c r="BJ937" s="19" t="s">
        <v>23</v>
      </c>
      <c r="BK937" s="204">
        <f>ROUND(I937*H937,2)</f>
        <v>0</v>
      </c>
      <c r="BL937" s="19" t="s">
        <v>202</v>
      </c>
      <c r="BM937" s="19" t="s">
        <v>1986</v>
      </c>
    </row>
    <row r="938" spans="2:65" s="1" customFormat="1" ht="72">
      <c r="B938" s="36"/>
      <c r="C938" s="58"/>
      <c r="D938" s="205" t="s">
        <v>225</v>
      </c>
      <c r="E938" s="58"/>
      <c r="F938" s="206" t="s">
        <v>442</v>
      </c>
      <c r="G938" s="58"/>
      <c r="H938" s="58"/>
      <c r="I938" s="163"/>
      <c r="J938" s="58"/>
      <c r="K938" s="58"/>
      <c r="L938" s="56"/>
      <c r="M938" s="73"/>
      <c r="N938" s="37"/>
      <c r="O938" s="37"/>
      <c r="P938" s="37"/>
      <c r="Q938" s="37"/>
      <c r="R938" s="37"/>
      <c r="S938" s="37"/>
      <c r="T938" s="74"/>
      <c r="AT938" s="19" t="s">
        <v>225</v>
      </c>
      <c r="AU938" s="19" t="s">
        <v>83</v>
      </c>
    </row>
    <row r="939" spans="2:65" s="12" customFormat="1">
      <c r="B939" s="207"/>
      <c r="C939" s="208"/>
      <c r="D939" s="205" t="s">
        <v>210</v>
      </c>
      <c r="E939" s="209" t="s">
        <v>22</v>
      </c>
      <c r="F939" s="210" t="s">
        <v>458</v>
      </c>
      <c r="G939" s="208"/>
      <c r="H939" s="211" t="s">
        <v>22</v>
      </c>
      <c r="I939" s="212"/>
      <c r="J939" s="208"/>
      <c r="K939" s="208"/>
      <c r="L939" s="213"/>
      <c r="M939" s="214"/>
      <c r="N939" s="215"/>
      <c r="O939" s="215"/>
      <c r="P939" s="215"/>
      <c r="Q939" s="215"/>
      <c r="R939" s="215"/>
      <c r="S939" s="215"/>
      <c r="T939" s="216"/>
      <c r="AT939" s="217" t="s">
        <v>210</v>
      </c>
      <c r="AU939" s="217" t="s">
        <v>83</v>
      </c>
      <c r="AV939" s="12" t="s">
        <v>23</v>
      </c>
      <c r="AW939" s="12" t="s">
        <v>38</v>
      </c>
      <c r="AX939" s="12" t="s">
        <v>75</v>
      </c>
      <c r="AY939" s="217" t="s">
        <v>195</v>
      </c>
    </row>
    <row r="940" spans="2:65" s="13" customFormat="1" ht="24">
      <c r="B940" s="218"/>
      <c r="C940" s="219"/>
      <c r="D940" s="205" t="s">
        <v>210</v>
      </c>
      <c r="E940" s="220" t="s">
        <v>22</v>
      </c>
      <c r="F940" s="221" t="s">
        <v>1981</v>
      </c>
      <c r="G940" s="219"/>
      <c r="H940" s="222">
        <v>873.26599999999996</v>
      </c>
      <c r="I940" s="223"/>
      <c r="J940" s="219"/>
      <c r="K940" s="219"/>
      <c r="L940" s="224"/>
      <c r="M940" s="225"/>
      <c r="N940" s="226"/>
      <c r="O940" s="226"/>
      <c r="P940" s="226"/>
      <c r="Q940" s="226"/>
      <c r="R940" s="226"/>
      <c r="S940" s="226"/>
      <c r="T940" s="227"/>
      <c r="AT940" s="228" t="s">
        <v>210</v>
      </c>
      <c r="AU940" s="228" t="s">
        <v>83</v>
      </c>
      <c r="AV940" s="13" t="s">
        <v>83</v>
      </c>
      <c r="AW940" s="13" t="s">
        <v>38</v>
      </c>
      <c r="AX940" s="13" t="s">
        <v>75</v>
      </c>
      <c r="AY940" s="228" t="s">
        <v>195</v>
      </c>
    </row>
    <row r="941" spans="2:65" s="13" customFormat="1">
      <c r="B941" s="218"/>
      <c r="C941" s="219"/>
      <c r="D941" s="205" t="s">
        <v>210</v>
      </c>
      <c r="E941" s="220" t="s">
        <v>22</v>
      </c>
      <c r="F941" s="221" t="s">
        <v>1982</v>
      </c>
      <c r="G941" s="219"/>
      <c r="H941" s="222">
        <v>57.201000000000001</v>
      </c>
      <c r="I941" s="223"/>
      <c r="J941" s="219"/>
      <c r="K941" s="219"/>
      <c r="L941" s="224"/>
      <c r="M941" s="225"/>
      <c r="N941" s="226"/>
      <c r="O941" s="226"/>
      <c r="P941" s="226"/>
      <c r="Q941" s="226"/>
      <c r="R941" s="226"/>
      <c r="S941" s="226"/>
      <c r="T941" s="227"/>
      <c r="AT941" s="228" t="s">
        <v>210</v>
      </c>
      <c r="AU941" s="228" t="s">
        <v>83</v>
      </c>
      <c r="AV941" s="13" t="s">
        <v>83</v>
      </c>
      <c r="AW941" s="13" t="s">
        <v>38</v>
      </c>
      <c r="AX941" s="13" t="s">
        <v>75</v>
      </c>
      <c r="AY941" s="228" t="s">
        <v>195</v>
      </c>
    </row>
    <row r="942" spans="2:65" s="13" customFormat="1">
      <c r="B942" s="218"/>
      <c r="C942" s="219"/>
      <c r="D942" s="205" t="s">
        <v>210</v>
      </c>
      <c r="E942" s="220" t="s">
        <v>22</v>
      </c>
      <c r="F942" s="221" t="s">
        <v>1983</v>
      </c>
      <c r="G942" s="219"/>
      <c r="H942" s="222">
        <v>82.882999999999996</v>
      </c>
      <c r="I942" s="223"/>
      <c r="J942" s="219"/>
      <c r="K942" s="219"/>
      <c r="L942" s="224"/>
      <c r="M942" s="225"/>
      <c r="N942" s="226"/>
      <c r="O942" s="226"/>
      <c r="P942" s="226"/>
      <c r="Q942" s="226"/>
      <c r="R942" s="226"/>
      <c r="S942" s="226"/>
      <c r="T942" s="227"/>
      <c r="AT942" s="228" t="s">
        <v>210</v>
      </c>
      <c r="AU942" s="228" t="s">
        <v>83</v>
      </c>
      <c r="AV942" s="13" t="s">
        <v>83</v>
      </c>
      <c r="AW942" s="13" t="s">
        <v>38</v>
      </c>
      <c r="AX942" s="13" t="s">
        <v>75</v>
      </c>
      <c r="AY942" s="228" t="s">
        <v>195</v>
      </c>
    </row>
    <row r="943" spans="2:65" s="13" customFormat="1">
      <c r="B943" s="218"/>
      <c r="C943" s="219"/>
      <c r="D943" s="205" t="s">
        <v>210</v>
      </c>
      <c r="E943" s="220" t="s">
        <v>22</v>
      </c>
      <c r="F943" s="221" t="s">
        <v>1984</v>
      </c>
      <c r="G943" s="219"/>
      <c r="H943" s="222">
        <v>47.947000000000003</v>
      </c>
      <c r="I943" s="223"/>
      <c r="J943" s="219"/>
      <c r="K943" s="219"/>
      <c r="L943" s="224"/>
      <c r="M943" s="225"/>
      <c r="N943" s="226"/>
      <c r="O943" s="226"/>
      <c r="P943" s="226"/>
      <c r="Q943" s="226"/>
      <c r="R943" s="226"/>
      <c r="S943" s="226"/>
      <c r="T943" s="227"/>
      <c r="AT943" s="228" t="s">
        <v>210</v>
      </c>
      <c r="AU943" s="228" t="s">
        <v>83</v>
      </c>
      <c r="AV943" s="13" t="s">
        <v>83</v>
      </c>
      <c r="AW943" s="13" t="s">
        <v>38</v>
      </c>
      <c r="AX943" s="13" t="s">
        <v>75</v>
      </c>
      <c r="AY943" s="228" t="s">
        <v>195</v>
      </c>
    </row>
    <row r="944" spans="2:65" s="13" customFormat="1" ht="24">
      <c r="B944" s="218"/>
      <c r="C944" s="219"/>
      <c r="D944" s="205" t="s">
        <v>210</v>
      </c>
      <c r="E944" s="220" t="s">
        <v>22</v>
      </c>
      <c r="F944" s="221" t="s">
        <v>1985</v>
      </c>
      <c r="G944" s="219"/>
      <c r="H944" s="222">
        <v>26.716000000000001</v>
      </c>
      <c r="I944" s="223"/>
      <c r="J944" s="219"/>
      <c r="K944" s="219"/>
      <c r="L944" s="224"/>
      <c r="M944" s="225"/>
      <c r="N944" s="226"/>
      <c r="O944" s="226"/>
      <c r="P944" s="226"/>
      <c r="Q944" s="226"/>
      <c r="R944" s="226"/>
      <c r="S944" s="226"/>
      <c r="T944" s="227"/>
      <c r="AT944" s="228" t="s">
        <v>210</v>
      </c>
      <c r="AU944" s="228" t="s">
        <v>83</v>
      </c>
      <c r="AV944" s="13" t="s">
        <v>83</v>
      </c>
      <c r="AW944" s="13" t="s">
        <v>38</v>
      </c>
      <c r="AX944" s="13" t="s">
        <v>75</v>
      </c>
      <c r="AY944" s="228" t="s">
        <v>195</v>
      </c>
    </row>
    <row r="945" spans="2:65" s="14" customFormat="1">
      <c r="B945" s="229"/>
      <c r="C945" s="230"/>
      <c r="D945" s="205" t="s">
        <v>210</v>
      </c>
      <c r="E945" s="231" t="s">
        <v>22</v>
      </c>
      <c r="F945" s="232" t="s">
        <v>215</v>
      </c>
      <c r="G945" s="230"/>
      <c r="H945" s="233">
        <v>1088.0129999999999</v>
      </c>
      <c r="I945" s="234"/>
      <c r="J945" s="230"/>
      <c r="K945" s="230"/>
      <c r="L945" s="235"/>
      <c r="M945" s="236"/>
      <c r="N945" s="237"/>
      <c r="O945" s="237"/>
      <c r="P945" s="237"/>
      <c r="Q945" s="237"/>
      <c r="R945" s="237"/>
      <c r="S945" s="237"/>
      <c r="T945" s="238"/>
      <c r="AT945" s="239" t="s">
        <v>210</v>
      </c>
      <c r="AU945" s="239" t="s">
        <v>83</v>
      </c>
      <c r="AV945" s="14" t="s">
        <v>216</v>
      </c>
      <c r="AW945" s="14" t="s">
        <v>38</v>
      </c>
      <c r="AX945" s="14" t="s">
        <v>75</v>
      </c>
      <c r="AY945" s="239" t="s">
        <v>195</v>
      </c>
    </row>
    <row r="946" spans="2:65" s="15" customFormat="1">
      <c r="B946" s="240"/>
      <c r="C946" s="241"/>
      <c r="D946" s="251" t="s">
        <v>210</v>
      </c>
      <c r="E946" s="252" t="s">
        <v>22</v>
      </c>
      <c r="F946" s="253" t="s">
        <v>217</v>
      </c>
      <c r="G946" s="241"/>
      <c r="H946" s="254">
        <v>1088.0129999999999</v>
      </c>
      <c r="I946" s="245"/>
      <c r="J946" s="241"/>
      <c r="K946" s="241"/>
      <c r="L946" s="246"/>
      <c r="M946" s="247"/>
      <c r="N946" s="248"/>
      <c r="O946" s="248"/>
      <c r="P946" s="248"/>
      <c r="Q946" s="248"/>
      <c r="R946" s="248"/>
      <c r="S946" s="248"/>
      <c r="T946" s="249"/>
      <c r="AT946" s="250" t="s">
        <v>210</v>
      </c>
      <c r="AU946" s="250" t="s">
        <v>83</v>
      </c>
      <c r="AV946" s="15" t="s">
        <v>202</v>
      </c>
      <c r="AW946" s="15" t="s">
        <v>38</v>
      </c>
      <c r="AX946" s="15" t="s">
        <v>23</v>
      </c>
      <c r="AY946" s="250" t="s">
        <v>195</v>
      </c>
    </row>
    <row r="947" spans="2:65" s="1" customFormat="1" ht="28.8" customHeight="1">
      <c r="B947" s="36"/>
      <c r="C947" s="193" t="s">
        <v>927</v>
      </c>
      <c r="D947" s="193" t="s">
        <v>198</v>
      </c>
      <c r="E947" s="194" t="s">
        <v>455</v>
      </c>
      <c r="F947" s="195" t="s">
        <v>456</v>
      </c>
      <c r="G947" s="196" t="s">
        <v>222</v>
      </c>
      <c r="H947" s="197">
        <v>1172.98</v>
      </c>
      <c r="I947" s="198"/>
      <c r="J947" s="199">
        <f>ROUND(I947*H947,2)</f>
        <v>0</v>
      </c>
      <c r="K947" s="195" t="s">
        <v>223</v>
      </c>
      <c r="L947" s="56"/>
      <c r="M947" s="200" t="s">
        <v>22</v>
      </c>
      <c r="N947" s="201" t="s">
        <v>46</v>
      </c>
      <c r="O947" s="37"/>
      <c r="P947" s="202">
        <f>O947*H947</f>
        <v>0</v>
      </c>
      <c r="Q947" s="202">
        <v>2.5999999999999998E-4</v>
      </c>
      <c r="R947" s="202">
        <f>Q947*H947</f>
        <v>0.30497479999999999</v>
      </c>
      <c r="S947" s="202">
        <v>0</v>
      </c>
      <c r="T947" s="203">
        <f>S947*H947</f>
        <v>0</v>
      </c>
      <c r="AR947" s="19" t="s">
        <v>202</v>
      </c>
      <c r="AT947" s="19" t="s">
        <v>198</v>
      </c>
      <c r="AU947" s="19" t="s">
        <v>83</v>
      </c>
      <c r="AY947" s="19" t="s">
        <v>195</v>
      </c>
      <c r="BE947" s="204">
        <f>IF(N947="základní",J947,0)</f>
        <v>0</v>
      </c>
      <c r="BF947" s="204">
        <f>IF(N947="snížená",J947,0)</f>
        <v>0</v>
      </c>
      <c r="BG947" s="204">
        <f>IF(N947="zákl. přenesená",J947,0)</f>
        <v>0</v>
      </c>
      <c r="BH947" s="204">
        <f>IF(N947="sníž. přenesená",J947,0)</f>
        <v>0</v>
      </c>
      <c r="BI947" s="204">
        <f>IF(N947="nulová",J947,0)</f>
        <v>0</v>
      </c>
      <c r="BJ947" s="19" t="s">
        <v>23</v>
      </c>
      <c r="BK947" s="204">
        <f>ROUND(I947*H947,2)</f>
        <v>0</v>
      </c>
      <c r="BL947" s="19" t="s">
        <v>202</v>
      </c>
      <c r="BM947" s="19" t="s">
        <v>1987</v>
      </c>
    </row>
    <row r="948" spans="2:65" s="12" customFormat="1">
      <c r="B948" s="207"/>
      <c r="C948" s="208"/>
      <c r="D948" s="205" t="s">
        <v>210</v>
      </c>
      <c r="E948" s="209" t="s">
        <v>22</v>
      </c>
      <c r="F948" s="210" t="s">
        <v>458</v>
      </c>
      <c r="G948" s="208"/>
      <c r="H948" s="211" t="s">
        <v>22</v>
      </c>
      <c r="I948" s="212"/>
      <c r="J948" s="208"/>
      <c r="K948" s="208"/>
      <c r="L948" s="213"/>
      <c r="M948" s="214"/>
      <c r="N948" s="215"/>
      <c r="O948" s="215"/>
      <c r="P948" s="215"/>
      <c r="Q948" s="215"/>
      <c r="R948" s="215"/>
      <c r="S948" s="215"/>
      <c r="T948" s="216"/>
      <c r="AT948" s="217" t="s">
        <v>210</v>
      </c>
      <c r="AU948" s="217" t="s">
        <v>83</v>
      </c>
      <c r="AV948" s="12" t="s">
        <v>23</v>
      </c>
      <c r="AW948" s="12" t="s">
        <v>38</v>
      </c>
      <c r="AX948" s="12" t="s">
        <v>75</v>
      </c>
      <c r="AY948" s="217" t="s">
        <v>195</v>
      </c>
    </row>
    <row r="949" spans="2:65" s="12" customFormat="1">
      <c r="B949" s="207"/>
      <c r="C949" s="208"/>
      <c r="D949" s="205" t="s">
        <v>210</v>
      </c>
      <c r="E949" s="209" t="s">
        <v>22</v>
      </c>
      <c r="F949" s="210" t="s">
        <v>1988</v>
      </c>
      <c r="G949" s="208"/>
      <c r="H949" s="211" t="s">
        <v>22</v>
      </c>
      <c r="I949" s="212"/>
      <c r="J949" s="208"/>
      <c r="K949" s="208"/>
      <c r="L949" s="213"/>
      <c r="M949" s="214"/>
      <c r="N949" s="215"/>
      <c r="O949" s="215"/>
      <c r="P949" s="215"/>
      <c r="Q949" s="215"/>
      <c r="R949" s="215"/>
      <c r="S949" s="215"/>
      <c r="T949" s="216"/>
      <c r="AT949" s="217" t="s">
        <v>210</v>
      </c>
      <c r="AU949" s="217" t="s">
        <v>83</v>
      </c>
      <c r="AV949" s="12" t="s">
        <v>23</v>
      </c>
      <c r="AW949" s="12" t="s">
        <v>38</v>
      </c>
      <c r="AX949" s="12" t="s">
        <v>75</v>
      </c>
      <c r="AY949" s="217" t="s">
        <v>195</v>
      </c>
    </row>
    <row r="950" spans="2:65" s="13" customFormat="1" ht="24">
      <c r="B950" s="218"/>
      <c r="C950" s="219"/>
      <c r="D950" s="205" t="s">
        <v>210</v>
      </c>
      <c r="E950" s="220" t="s">
        <v>22</v>
      </c>
      <c r="F950" s="221" t="s">
        <v>1989</v>
      </c>
      <c r="G950" s="219"/>
      <c r="H950" s="222">
        <v>134.79</v>
      </c>
      <c r="I950" s="223"/>
      <c r="J950" s="219"/>
      <c r="K950" s="219"/>
      <c r="L950" s="224"/>
      <c r="M950" s="225"/>
      <c r="N950" s="226"/>
      <c r="O950" s="226"/>
      <c r="P950" s="226"/>
      <c r="Q950" s="226"/>
      <c r="R950" s="226"/>
      <c r="S950" s="226"/>
      <c r="T950" s="227"/>
      <c r="AT950" s="228" t="s">
        <v>210</v>
      </c>
      <c r="AU950" s="228" t="s">
        <v>83</v>
      </c>
      <c r="AV950" s="13" t="s">
        <v>83</v>
      </c>
      <c r="AW950" s="13" t="s">
        <v>38</v>
      </c>
      <c r="AX950" s="13" t="s">
        <v>75</v>
      </c>
      <c r="AY950" s="228" t="s">
        <v>195</v>
      </c>
    </row>
    <row r="951" spans="2:65" s="13" customFormat="1">
      <c r="B951" s="218"/>
      <c r="C951" s="219"/>
      <c r="D951" s="205" t="s">
        <v>210</v>
      </c>
      <c r="E951" s="220" t="s">
        <v>22</v>
      </c>
      <c r="F951" s="221" t="s">
        <v>1990</v>
      </c>
      <c r="G951" s="219"/>
      <c r="H951" s="222">
        <v>12.7</v>
      </c>
      <c r="I951" s="223"/>
      <c r="J951" s="219"/>
      <c r="K951" s="219"/>
      <c r="L951" s="224"/>
      <c r="M951" s="225"/>
      <c r="N951" s="226"/>
      <c r="O951" s="226"/>
      <c r="P951" s="226"/>
      <c r="Q951" s="226"/>
      <c r="R951" s="226"/>
      <c r="S951" s="226"/>
      <c r="T951" s="227"/>
      <c r="AT951" s="228" t="s">
        <v>210</v>
      </c>
      <c r="AU951" s="228" t="s">
        <v>83</v>
      </c>
      <c r="AV951" s="13" t="s">
        <v>83</v>
      </c>
      <c r="AW951" s="13" t="s">
        <v>38</v>
      </c>
      <c r="AX951" s="13" t="s">
        <v>75</v>
      </c>
      <c r="AY951" s="228" t="s">
        <v>195</v>
      </c>
    </row>
    <row r="952" spans="2:65" s="13" customFormat="1">
      <c r="B952" s="218"/>
      <c r="C952" s="219"/>
      <c r="D952" s="205" t="s">
        <v>210</v>
      </c>
      <c r="E952" s="220" t="s">
        <v>22</v>
      </c>
      <c r="F952" s="221" t="s">
        <v>1991</v>
      </c>
      <c r="G952" s="219"/>
      <c r="H952" s="222">
        <v>251.00399999999999</v>
      </c>
      <c r="I952" s="223"/>
      <c r="J952" s="219"/>
      <c r="K952" s="219"/>
      <c r="L952" s="224"/>
      <c r="M952" s="225"/>
      <c r="N952" s="226"/>
      <c r="O952" s="226"/>
      <c r="P952" s="226"/>
      <c r="Q952" s="226"/>
      <c r="R952" s="226"/>
      <c r="S952" s="226"/>
      <c r="T952" s="227"/>
      <c r="AT952" s="228" t="s">
        <v>210</v>
      </c>
      <c r="AU952" s="228" t="s">
        <v>83</v>
      </c>
      <c r="AV952" s="13" t="s">
        <v>83</v>
      </c>
      <c r="AW952" s="13" t="s">
        <v>38</v>
      </c>
      <c r="AX952" s="13" t="s">
        <v>75</v>
      </c>
      <c r="AY952" s="228" t="s">
        <v>195</v>
      </c>
    </row>
    <row r="953" spans="2:65" s="13" customFormat="1">
      <c r="B953" s="218"/>
      <c r="C953" s="219"/>
      <c r="D953" s="205" t="s">
        <v>210</v>
      </c>
      <c r="E953" s="220" t="s">
        <v>22</v>
      </c>
      <c r="F953" s="221" t="s">
        <v>1992</v>
      </c>
      <c r="G953" s="219"/>
      <c r="H953" s="222">
        <v>248.83199999999999</v>
      </c>
      <c r="I953" s="223"/>
      <c r="J953" s="219"/>
      <c r="K953" s="219"/>
      <c r="L953" s="224"/>
      <c r="M953" s="225"/>
      <c r="N953" s="226"/>
      <c r="O953" s="226"/>
      <c r="P953" s="226"/>
      <c r="Q953" s="226"/>
      <c r="R953" s="226"/>
      <c r="S953" s="226"/>
      <c r="T953" s="227"/>
      <c r="AT953" s="228" t="s">
        <v>210</v>
      </c>
      <c r="AU953" s="228" t="s">
        <v>83</v>
      </c>
      <c r="AV953" s="13" t="s">
        <v>83</v>
      </c>
      <c r="AW953" s="13" t="s">
        <v>38</v>
      </c>
      <c r="AX953" s="13" t="s">
        <v>75</v>
      </c>
      <c r="AY953" s="228" t="s">
        <v>195</v>
      </c>
    </row>
    <row r="954" spans="2:65" s="13" customFormat="1">
      <c r="B954" s="218"/>
      <c r="C954" s="219"/>
      <c r="D954" s="205" t="s">
        <v>210</v>
      </c>
      <c r="E954" s="220" t="s">
        <v>22</v>
      </c>
      <c r="F954" s="221" t="s">
        <v>1993</v>
      </c>
      <c r="G954" s="219"/>
      <c r="H954" s="222">
        <v>345.92</v>
      </c>
      <c r="I954" s="223"/>
      <c r="J954" s="219"/>
      <c r="K954" s="219"/>
      <c r="L954" s="224"/>
      <c r="M954" s="225"/>
      <c r="N954" s="226"/>
      <c r="O954" s="226"/>
      <c r="P954" s="226"/>
      <c r="Q954" s="226"/>
      <c r="R954" s="226"/>
      <c r="S954" s="226"/>
      <c r="T954" s="227"/>
      <c r="AT954" s="228" t="s">
        <v>210</v>
      </c>
      <c r="AU954" s="228" t="s">
        <v>83</v>
      </c>
      <c r="AV954" s="13" t="s">
        <v>83</v>
      </c>
      <c r="AW954" s="13" t="s">
        <v>38</v>
      </c>
      <c r="AX954" s="13" t="s">
        <v>75</v>
      </c>
      <c r="AY954" s="228" t="s">
        <v>195</v>
      </c>
    </row>
    <row r="955" spans="2:65" s="13" customFormat="1">
      <c r="B955" s="218"/>
      <c r="C955" s="219"/>
      <c r="D955" s="205" t="s">
        <v>210</v>
      </c>
      <c r="E955" s="220" t="s">
        <v>22</v>
      </c>
      <c r="F955" s="221" t="s">
        <v>1994</v>
      </c>
      <c r="G955" s="219"/>
      <c r="H955" s="222">
        <v>163.21100000000001</v>
      </c>
      <c r="I955" s="223"/>
      <c r="J955" s="219"/>
      <c r="K955" s="219"/>
      <c r="L955" s="224"/>
      <c r="M955" s="225"/>
      <c r="N955" s="226"/>
      <c r="O955" s="226"/>
      <c r="P955" s="226"/>
      <c r="Q955" s="226"/>
      <c r="R955" s="226"/>
      <c r="S955" s="226"/>
      <c r="T955" s="227"/>
      <c r="AT955" s="228" t="s">
        <v>210</v>
      </c>
      <c r="AU955" s="228" t="s">
        <v>83</v>
      </c>
      <c r="AV955" s="13" t="s">
        <v>83</v>
      </c>
      <c r="AW955" s="13" t="s">
        <v>38</v>
      </c>
      <c r="AX955" s="13" t="s">
        <v>75</v>
      </c>
      <c r="AY955" s="228" t="s">
        <v>195</v>
      </c>
    </row>
    <row r="956" spans="2:65" s="13" customFormat="1">
      <c r="B956" s="218"/>
      <c r="C956" s="219"/>
      <c r="D956" s="205" t="s">
        <v>210</v>
      </c>
      <c r="E956" s="220" t="s">
        <v>22</v>
      </c>
      <c r="F956" s="221" t="s">
        <v>1995</v>
      </c>
      <c r="G956" s="219"/>
      <c r="H956" s="222">
        <v>16.523</v>
      </c>
      <c r="I956" s="223"/>
      <c r="J956" s="219"/>
      <c r="K956" s="219"/>
      <c r="L956" s="224"/>
      <c r="M956" s="225"/>
      <c r="N956" s="226"/>
      <c r="O956" s="226"/>
      <c r="P956" s="226"/>
      <c r="Q956" s="226"/>
      <c r="R956" s="226"/>
      <c r="S956" s="226"/>
      <c r="T956" s="227"/>
      <c r="AT956" s="228" t="s">
        <v>210</v>
      </c>
      <c r="AU956" s="228" t="s">
        <v>83</v>
      </c>
      <c r="AV956" s="13" t="s">
        <v>83</v>
      </c>
      <c r="AW956" s="13" t="s">
        <v>38</v>
      </c>
      <c r="AX956" s="13" t="s">
        <v>75</v>
      </c>
      <c r="AY956" s="228" t="s">
        <v>195</v>
      </c>
    </row>
    <row r="957" spans="2:65" s="14" customFormat="1">
      <c r="B957" s="229"/>
      <c r="C957" s="230"/>
      <c r="D957" s="205" t="s">
        <v>210</v>
      </c>
      <c r="E957" s="231" t="s">
        <v>22</v>
      </c>
      <c r="F957" s="232" t="s">
        <v>215</v>
      </c>
      <c r="G957" s="230"/>
      <c r="H957" s="233">
        <v>1172.98</v>
      </c>
      <c r="I957" s="234"/>
      <c r="J957" s="230"/>
      <c r="K957" s="230"/>
      <c r="L957" s="235"/>
      <c r="M957" s="236"/>
      <c r="N957" s="237"/>
      <c r="O957" s="237"/>
      <c r="P957" s="237"/>
      <c r="Q957" s="237"/>
      <c r="R957" s="237"/>
      <c r="S957" s="237"/>
      <c r="T957" s="238"/>
      <c r="AT957" s="239" t="s">
        <v>210</v>
      </c>
      <c r="AU957" s="239" t="s">
        <v>83</v>
      </c>
      <c r="AV957" s="14" t="s">
        <v>216</v>
      </c>
      <c r="AW957" s="14" t="s">
        <v>38</v>
      </c>
      <c r="AX957" s="14" t="s">
        <v>75</v>
      </c>
      <c r="AY957" s="239" t="s">
        <v>195</v>
      </c>
    </row>
    <row r="958" spans="2:65" s="15" customFormat="1">
      <c r="B958" s="240"/>
      <c r="C958" s="241"/>
      <c r="D958" s="251" t="s">
        <v>210</v>
      </c>
      <c r="E958" s="252" t="s">
        <v>22</v>
      </c>
      <c r="F958" s="253" t="s">
        <v>217</v>
      </c>
      <c r="G958" s="241"/>
      <c r="H958" s="254">
        <v>1172.98</v>
      </c>
      <c r="I958" s="245"/>
      <c r="J958" s="241"/>
      <c r="K958" s="241"/>
      <c r="L958" s="246"/>
      <c r="M958" s="247"/>
      <c r="N958" s="248"/>
      <c r="O958" s="248"/>
      <c r="P958" s="248"/>
      <c r="Q958" s="248"/>
      <c r="R958" s="248"/>
      <c r="S958" s="248"/>
      <c r="T958" s="249"/>
      <c r="AT958" s="250" t="s">
        <v>210</v>
      </c>
      <c r="AU958" s="250" t="s">
        <v>83</v>
      </c>
      <c r="AV958" s="15" t="s">
        <v>202</v>
      </c>
      <c r="AW958" s="15" t="s">
        <v>38</v>
      </c>
      <c r="AX958" s="15" t="s">
        <v>23</v>
      </c>
      <c r="AY958" s="250" t="s">
        <v>195</v>
      </c>
    </row>
    <row r="959" spans="2:65" s="1" customFormat="1" ht="28.8" customHeight="1">
      <c r="B959" s="36"/>
      <c r="C959" s="193" t="s">
        <v>931</v>
      </c>
      <c r="D959" s="193" t="s">
        <v>198</v>
      </c>
      <c r="E959" s="194" t="s">
        <v>461</v>
      </c>
      <c r="F959" s="195" t="s">
        <v>462</v>
      </c>
      <c r="G959" s="196" t="s">
        <v>206</v>
      </c>
      <c r="H959" s="197">
        <v>323.86</v>
      </c>
      <c r="I959" s="198"/>
      <c r="J959" s="199">
        <f>ROUND(I959*H959,2)</f>
        <v>0</v>
      </c>
      <c r="K959" s="195" t="s">
        <v>223</v>
      </c>
      <c r="L959" s="56"/>
      <c r="M959" s="200" t="s">
        <v>22</v>
      </c>
      <c r="N959" s="201" t="s">
        <v>46</v>
      </c>
      <c r="O959" s="37"/>
      <c r="P959" s="202">
        <f>O959*H959</f>
        <v>0</v>
      </c>
      <c r="Q959" s="202">
        <v>0</v>
      </c>
      <c r="R959" s="202">
        <f>Q959*H959</f>
        <v>0</v>
      </c>
      <c r="S959" s="202">
        <v>0</v>
      </c>
      <c r="T959" s="203">
        <f>S959*H959</f>
        <v>0</v>
      </c>
      <c r="AR959" s="19" t="s">
        <v>202</v>
      </c>
      <c r="AT959" s="19" t="s">
        <v>198</v>
      </c>
      <c r="AU959" s="19" t="s">
        <v>83</v>
      </c>
      <c r="AY959" s="19" t="s">
        <v>195</v>
      </c>
      <c r="BE959" s="204">
        <f>IF(N959="základní",J959,0)</f>
        <v>0</v>
      </c>
      <c r="BF959" s="204">
        <f>IF(N959="snížená",J959,0)</f>
        <v>0</v>
      </c>
      <c r="BG959" s="204">
        <f>IF(N959="zákl. přenesená",J959,0)</f>
        <v>0</v>
      </c>
      <c r="BH959" s="204">
        <f>IF(N959="sníž. přenesená",J959,0)</f>
        <v>0</v>
      </c>
      <c r="BI959" s="204">
        <f>IF(N959="nulová",J959,0)</f>
        <v>0</v>
      </c>
      <c r="BJ959" s="19" t="s">
        <v>23</v>
      </c>
      <c r="BK959" s="204">
        <f>ROUND(I959*H959,2)</f>
        <v>0</v>
      </c>
      <c r="BL959" s="19" t="s">
        <v>202</v>
      </c>
      <c r="BM959" s="19" t="s">
        <v>1996</v>
      </c>
    </row>
    <row r="960" spans="2:65" s="1" customFormat="1" ht="72">
      <c r="B960" s="36"/>
      <c r="C960" s="58"/>
      <c r="D960" s="205" t="s">
        <v>225</v>
      </c>
      <c r="E960" s="58"/>
      <c r="F960" s="206" t="s">
        <v>464</v>
      </c>
      <c r="G960" s="58"/>
      <c r="H960" s="58"/>
      <c r="I960" s="163"/>
      <c r="J960" s="58"/>
      <c r="K960" s="58"/>
      <c r="L960" s="56"/>
      <c r="M960" s="73"/>
      <c r="N960" s="37"/>
      <c r="O960" s="37"/>
      <c r="P960" s="37"/>
      <c r="Q960" s="37"/>
      <c r="R960" s="37"/>
      <c r="S960" s="37"/>
      <c r="T960" s="74"/>
      <c r="AT960" s="19" t="s">
        <v>225</v>
      </c>
      <c r="AU960" s="19" t="s">
        <v>83</v>
      </c>
    </row>
    <row r="961" spans="2:65" s="12" customFormat="1">
      <c r="B961" s="207"/>
      <c r="C961" s="208"/>
      <c r="D961" s="205" t="s">
        <v>210</v>
      </c>
      <c r="E961" s="209" t="s">
        <v>22</v>
      </c>
      <c r="F961" s="210" t="s">
        <v>458</v>
      </c>
      <c r="G961" s="208"/>
      <c r="H961" s="211" t="s">
        <v>22</v>
      </c>
      <c r="I961" s="212"/>
      <c r="J961" s="208"/>
      <c r="K961" s="208"/>
      <c r="L961" s="213"/>
      <c r="M961" s="214"/>
      <c r="N961" s="215"/>
      <c r="O961" s="215"/>
      <c r="P961" s="215"/>
      <c r="Q961" s="215"/>
      <c r="R961" s="215"/>
      <c r="S961" s="215"/>
      <c r="T961" s="216"/>
      <c r="AT961" s="217" t="s">
        <v>210</v>
      </c>
      <c r="AU961" s="217" t="s">
        <v>83</v>
      </c>
      <c r="AV961" s="12" t="s">
        <v>23</v>
      </c>
      <c r="AW961" s="12" t="s">
        <v>38</v>
      </c>
      <c r="AX961" s="12" t="s">
        <v>75</v>
      </c>
      <c r="AY961" s="217" t="s">
        <v>195</v>
      </c>
    </row>
    <row r="962" spans="2:65" s="13" customFormat="1" ht="24">
      <c r="B962" s="218"/>
      <c r="C962" s="219"/>
      <c r="D962" s="205" t="s">
        <v>210</v>
      </c>
      <c r="E962" s="220" t="s">
        <v>22</v>
      </c>
      <c r="F962" s="221" t="s">
        <v>1997</v>
      </c>
      <c r="G962" s="219"/>
      <c r="H962" s="222">
        <v>101.01</v>
      </c>
      <c r="I962" s="223"/>
      <c r="J962" s="219"/>
      <c r="K962" s="219"/>
      <c r="L962" s="224"/>
      <c r="M962" s="225"/>
      <c r="N962" s="226"/>
      <c r="O962" s="226"/>
      <c r="P962" s="226"/>
      <c r="Q962" s="226"/>
      <c r="R962" s="226"/>
      <c r="S962" s="226"/>
      <c r="T962" s="227"/>
      <c r="AT962" s="228" t="s">
        <v>210</v>
      </c>
      <c r="AU962" s="228" t="s">
        <v>83</v>
      </c>
      <c r="AV962" s="13" t="s">
        <v>83</v>
      </c>
      <c r="AW962" s="13" t="s">
        <v>38</v>
      </c>
      <c r="AX962" s="13" t="s">
        <v>75</v>
      </c>
      <c r="AY962" s="228" t="s">
        <v>195</v>
      </c>
    </row>
    <row r="963" spans="2:65" s="13" customFormat="1">
      <c r="B963" s="218"/>
      <c r="C963" s="219"/>
      <c r="D963" s="205" t="s">
        <v>210</v>
      </c>
      <c r="E963" s="220" t="s">
        <v>22</v>
      </c>
      <c r="F963" s="221" t="s">
        <v>1998</v>
      </c>
      <c r="G963" s="219"/>
      <c r="H963" s="222">
        <v>57.03</v>
      </c>
      <c r="I963" s="223"/>
      <c r="J963" s="219"/>
      <c r="K963" s="219"/>
      <c r="L963" s="224"/>
      <c r="M963" s="225"/>
      <c r="N963" s="226"/>
      <c r="O963" s="226"/>
      <c r="P963" s="226"/>
      <c r="Q963" s="226"/>
      <c r="R963" s="226"/>
      <c r="S963" s="226"/>
      <c r="T963" s="227"/>
      <c r="AT963" s="228" t="s">
        <v>210</v>
      </c>
      <c r="AU963" s="228" t="s">
        <v>83</v>
      </c>
      <c r="AV963" s="13" t="s">
        <v>83</v>
      </c>
      <c r="AW963" s="13" t="s">
        <v>38</v>
      </c>
      <c r="AX963" s="13" t="s">
        <v>75</v>
      </c>
      <c r="AY963" s="228" t="s">
        <v>195</v>
      </c>
    </row>
    <row r="964" spans="2:65" s="13" customFormat="1">
      <c r="B964" s="218"/>
      <c r="C964" s="219"/>
      <c r="D964" s="205" t="s">
        <v>210</v>
      </c>
      <c r="E964" s="220" t="s">
        <v>22</v>
      </c>
      <c r="F964" s="221" t="s">
        <v>1999</v>
      </c>
      <c r="G964" s="219"/>
      <c r="H964" s="222">
        <v>31.12</v>
      </c>
      <c r="I964" s="223"/>
      <c r="J964" s="219"/>
      <c r="K964" s="219"/>
      <c r="L964" s="224"/>
      <c r="M964" s="225"/>
      <c r="N964" s="226"/>
      <c r="O964" s="226"/>
      <c r="P964" s="226"/>
      <c r="Q964" s="226"/>
      <c r="R964" s="226"/>
      <c r="S964" s="226"/>
      <c r="T964" s="227"/>
      <c r="AT964" s="228" t="s">
        <v>210</v>
      </c>
      <c r="AU964" s="228" t="s">
        <v>83</v>
      </c>
      <c r="AV964" s="13" t="s">
        <v>83</v>
      </c>
      <c r="AW964" s="13" t="s">
        <v>38</v>
      </c>
      <c r="AX964" s="13" t="s">
        <v>75</v>
      </c>
      <c r="AY964" s="228" t="s">
        <v>195</v>
      </c>
    </row>
    <row r="965" spans="2:65" s="13" customFormat="1">
      <c r="B965" s="218"/>
      <c r="C965" s="219"/>
      <c r="D965" s="205" t="s">
        <v>210</v>
      </c>
      <c r="E965" s="220" t="s">
        <v>22</v>
      </c>
      <c r="F965" s="221" t="s">
        <v>2000</v>
      </c>
      <c r="G965" s="219"/>
      <c r="H965" s="222">
        <v>134.69999999999999</v>
      </c>
      <c r="I965" s="223"/>
      <c r="J965" s="219"/>
      <c r="K965" s="219"/>
      <c r="L965" s="224"/>
      <c r="M965" s="225"/>
      <c r="N965" s="226"/>
      <c r="O965" s="226"/>
      <c r="P965" s="226"/>
      <c r="Q965" s="226"/>
      <c r="R965" s="226"/>
      <c r="S965" s="226"/>
      <c r="T965" s="227"/>
      <c r="AT965" s="228" t="s">
        <v>210</v>
      </c>
      <c r="AU965" s="228" t="s">
        <v>83</v>
      </c>
      <c r="AV965" s="13" t="s">
        <v>83</v>
      </c>
      <c r="AW965" s="13" t="s">
        <v>38</v>
      </c>
      <c r="AX965" s="13" t="s">
        <v>75</v>
      </c>
      <c r="AY965" s="228" t="s">
        <v>195</v>
      </c>
    </row>
    <row r="966" spans="2:65" s="14" customFormat="1">
      <c r="B966" s="229"/>
      <c r="C966" s="230"/>
      <c r="D966" s="205" t="s">
        <v>210</v>
      </c>
      <c r="E966" s="231" t="s">
        <v>22</v>
      </c>
      <c r="F966" s="232" t="s">
        <v>215</v>
      </c>
      <c r="G966" s="230"/>
      <c r="H966" s="233">
        <v>323.86</v>
      </c>
      <c r="I966" s="234"/>
      <c r="J966" s="230"/>
      <c r="K966" s="230"/>
      <c r="L966" s="235"/>
      <c r="M966" s="236"/>
      <c r="N966" s="237"/>
      <c r="O966" s="237"/>
      <c r="P966" s="237"/>
      <c r="Q966" s="237"/>
      <c r="R966" s="237"/>
      <c r="S966" s="237"/>
      <c r="T966" s="238"/>
      <c r="AT966" s="239" t="s">
        <v>210</v>
      </c>
      <c r="AU966" s="239" t="s">
        <v>83</v>
      </c>
      <c r="AV966" s="14" t="s">
        <v>216</v>
      </c>
      <c r="AW966" s="14" t="s">
        <v>38</v>
      </c>
      <c r="AX966" s="14" t="s">
        <v>75</v>
      </c>
      <c r="AY966" s="239" t="s">
        <v>195</v>
      </c>
    </row>
    <row r="967" spans="2:65" s="15" customFormat="1">
      <c r="B967" s="240"/>
      <c r="C967" s="241"/>
      <c r="D967" s="251" t="s">
        <v>210</v>
      </c>
      <c r="E967" s="252" t="s">
        <v>22</v>
      </c>
      <c r="F967" s="253" t="s">
        <v>217</v>
      </c>
      <c r="G967" s="241"/>
      <c r="H967" s="254">
        <v>323.86</v>
      </c>
      <c r="I967" s="245"/>
      <c r="J967" s="241"/>
      <c r="K967" s="241"/>
      <c r="L967" s="246"/>
      <c r="M967" s="247"/>
      <c r="N967" s="248"/>
      <c r="O967" s="248"/>
      <c r="P967" s="248"/>
      <c r="Q967" s="248"/>
      <c r="R967" s="248"/>
      <c r="S967" s="248"/>
      <c r="T967" s="249"/>
      <c r="AT967" s="250" t="s">
        <v>210</v>
      </c>
      <c r="AU967" s="250" t="s">
        <v>83</v>
      </c>
      <c r="AV967" s="15" t="s">
        <v>202</v>
      </c>
      <c r="AW967" s="15" t="s">
        <v>38</v>
      </c>
      <c r="AX967" s="15" t="s">
        <v>23</v>
      </c>
      <c r="AY967" s="250" t="s">
        <v>195</v>
      </c>
    </row>
    <row r="968" spans="2:65" s="1" customFormat="1" ht="28.8" customHeight="1">
      <c r="B968" s="36"/>
      <c r="C968" s="260" t="s">
        <v>935</v>
      </c>
      <c r="D968" s="260" t="s">
        <v>267</v>
      </c>
      <c r="E968" s="261" t="s">
        <v>467</v>
      </c>
      <c r="F968" s="262" t="s">
        <v>468</v>
      </c>
      <c r="G968" s="263" t="s">
        <v>206</v>
      </c>
      <c r="H968" s="264">
        <v>340.053</v>
      </c>
      <c r="I968" s="265"/>
      <c r="J968" s="266">
        <f>ROUND(I968*H968,2)</f>
        <v>0</v>
      </c>
      <c r="K968" s="262" t="s">
        <v>223</v>
      </c>
      <c r="L968" s="267"/>
      <c r="M968" s="268" t="s">
        <v>22</v>
      </c>
      <c r="N968" s="269" t="s">
        <v>46</v>
      </c>
      <c r="O968" s="37"/>
      <c r="P968" s="202">
        <f>O968*H968</f>
        <v>0</v>
      </c>
      <c r="Q968" s="202">
        <v>3.0000000000000001E-5</v>
      </c>
      <c r="R968" s="202">
        <f>Q968*H968</f>
        <v>1.020159E-2</v>
      </c>
      <c r="S968" s="202">
        <v>0</v>
      </c>
      <c r="T968" s="203">
        <f>S968*H968</f>
        <v>0</v>
      </c>
      <c r="AR968" s="19" t="s">
        <v>262</v>
      </c>
      <c r="AT968" s="19" t="s">
        <v>267</v>
      </c>
      <c r="AU968" s="19" t="s">
        <v>83</v>
      </c>
      <c r="AY968" s="19" t="s">
        <v>195</v>
      </c>
      <c r="BE968" s="204">
        <f>IF(N968="základní",J968,0)</f>
        <v>0</v>
      </c>
      <c r="BF968" s="204">
        <f>IF(N968="snížená",J968,0)</f>
        <v>0</v>
      </c>
      <c r="BG968" s="204">
        <f>IF(N968="zákl. přenesená",J968,0)</f>
        <v>0</v>
      </c>
      <c r="BH968" s="204">
        <f>IF(N968="sníž. přenesená",J968,0)</f>
        <v>0</v>
      </c>
      <c r="BI968" s="204">
        <f>IF(N968="nulová",J968,0)</f>
        <v>0</v>
      </c>
      <c r="BJ968" s="19" t="s">
        <v>23</v>
      </c>
      <c r="BK968" s="204">
        <f>ROUND(I968*H968,2)</f>
        <v>0</v>
      </c>
      <c r="BL968" s="19" t="s">
        <v>202</v>
      </c>
      <c r="BM968" s="19" t="s">
        <v>2001</v>
      </c>
    </row>
    <row r="969" spans="2:65" s="13" customFormat="1">
      <c r="B969" s="218"/>
      <c r="C969" s="219"/>
      <c r="D969" s="251" t="s">
        <v>210</v>
      </c>
      <c r="E969" s="219"/>
      <c r="F969" s="270" t="s">
        <v>2002</v>
      </c>
      <c r="G969" s="219"/>
      <c r="H969" s="271">
        <v>340.053</v>
      </c>
      <c r="I969" s="223"/>
      <c r="J969" s="219"/>
      <c r="K969" s="219"/>
      <c r="L969" s="224"/>
      <c r="M969" s="225"/>
      <c r="N969" s="226"/>
      <c r="O969" s="226"/>
      <c r="P969" s="226"/>
      <c r="Q969" s="226"/>
      <c r="R969" s="226"/>
      <c r="S969" s="226"/>
      <c r="T969" s="227"/>
      <c r="AT969" s="228" t="s">
        <v>210</v>
      </c>
      <c r="AU969" s="228" t="s">
        <v>83</v>
      </c>
      <c r="AV969" s="13" t="s">
        <v>83</v>
      </c>
      <c r="AW969" s="13" t="s">
        <v>4</v>
      </c>
      <c r="AX969" s="13" t="s">
        <v>23</v>
      </c>
      <c r="AY969" s="228" t="s">
        <v>195</v>
      </c>
    </row>
    <row r="970" spans="2:65" s="1" customFormat="1" ht="40.200000000000003" customHeight="1">
      <c r="B970" s="36"/>
      <c r="C970" s="193" t="s">
        <v>939</v>
      </c>
      <c r="D970" s="193" t="s">
        <v>198</v>
      </c>
      <c r="E970" s="194" t="s">
        <v>472</v>
      </c>
      <c r="F970" s="195" t="s">
        <v>473</v>
      </c>
      <c r="G970" s="196" t="s">
        <v>206</v>
      </c>
      <c r="H970" s="197">
        <v>115.52</v>
      </c>
      <c r="I970" s="198"/>
      <c r="J970" s="199">
        <f>ROUND(I970*H970,2)</f>
        <v>0</v>
      </c>
      <c r="K970" s="195" t="s">
        <v>223</v>
      </c>
      <c r="L970" s="56"/>
      <c r="M970" s="200" t="s">
        <v>22</v>
      </c>
      <c r="N970" s="201" t="s">
        <v>46</v>
      </c>
      <c r="O970" s="37"/>
      <c r="P970" s="202">
        <f>O970*H970</f>
        <v>0</v>
      </c>
      <c r="Q970" s="202">
        <v>0</v>
      </c>
      <c r="R970" s="202">
        <f>Q970*H970</f>
        <v>0</v>
      </c>
      <c r="S970" s="202">
        <v>0</v>
      </c>
      <c r="T970" s="203">
        <f>S970*H970</f>
        <v>0</v>
      </c>
      <c r="AR970" s="19" t="s">
        <v>202</v>
      </c>
      <c r="AT970" s="19" t="s">
        <v>198</v>
      </c>
      <c r="AU970" s="19" t="s">
        <v>83</v>
      </c>
      <c r="AY970" s="19" t="s">
        <v>195</v>
      </c>
      <c r="BE970" s="204">
        <f>IF(N970="základní",J970,0)</f>
        <v>0</v>
      </c>
      <c r="BF970" s="204">
        <f>IF(N970="snížená",J970,0)</f>
        <v>0</v>
      </c>
      <c r="BG970" s="204">
        <f>IF(N970="zákl. přenesená",J970,0)</f>
        <v>0</v>
      </c>
      <c r="BH970" s="204">
        <f>IF(N970="sníž. přenesená",J970,0)</f>
        <v>0</v>
      </c>
      <c r="BI970" s="204">
        <f>IF(N970="nulová",J970,0)</f>
        <v>0</v>
      </c>
      <c r="BJ970" s="19" t="s">
        <v>23</v>
      </c>
      <c r="BK970" s="204">
        <f>ROUND(I970*H970,2)</f>
        <v>0</v>
      </c>
      <c r="BL970" s="19" t="s">
        <v>202</v>
      </c>
      <c r="BM970" s="19" t="s">
        <v>2003</v>
      </c>
    </row>
    <row r="971" spans="2:65" s="1" customFormat="1" ht="72">
      <c r="B971" s="36"/>
      <c r="C971" s="58"/>
      <c r="D971" s="205" t="s">
        <v>225</v>
      </c>
      <c r="E971" s="58"/>
      <c r="F971" s="206" t="s">
        <v>464</v>
      </c>
      <c r="G971" s="58"/>
      <c r="H971" s="58"/>
      <c r="I971" s="163"/>
      <c r="J971" s="58"/>
      <c r="K971" s="58"/>
      <c r="L971" s="56"/>
      <c r="M971" s="73"/>
      <c r="N971" s="37"/>
      <c r="O971" s="37"/>
      <c r="P971" s="37"/>
      <c r="Q971" s="37"/>
      <c r="R971" s="37"/>
      <c r="S971" s="37"/>
      <c r="T971" s="74"/>
      <c r="AT971" s="19" t="s">
        <v>225</v>
      </c>
      <c r="AU971" s="19" t="s">
        <v>83</v>
      </c>
    </row>
    <row r="972" spans="2:65" s="12" customFormat="1">
      <c r="B972" s="207"/>
      <c r="C972" s="208"/>
      <c r="D972" s="205" t="s">
        <v>210</v>
      </c>
      <c r="E972" s="209" t="s">
        <v>22</v>
      </c>
      <c r="F972" s="210" t="s">
        <v>458</v>
      </c>
      <c r="G972" s="208"/>
      <c r="H972" s="211" t="s">
        <v>22</v>
      </c>
      <c r="I972" s="212"/>
      <c r="J972" s="208"/>
      <c r="K972" s="208"/>
      <c r="L972" s="213"/>
      <c r="M972" s="214"/>
      <c r="N972" s="215"/>
      <c r="O972" s="215"/>
      <c r="P972" s="215"/>
      <c r="Q972" s="215"/>
      <c r="R972" s="215"/>
      <c r="S972" s="215"/>
      <c r="T972" s="216"/>
      <c r="AT972" s="217" t="s">
        <v>210</v>
      </c>
      <c r="AU972" s="217" t="s">
        <v>83</v>
      </c>
      <c r="AV972" s="12" t="s">
        <v>23</v>
      </c>
      <c r="AW972" s="12" t="s">
        <v>38</v>
      </c>
      <c r="AX972" s="12" t="s">
        <v>75</v>
      </c>
      <c r="AY972" s="217" t="s">
        <v>195</v>
      </c>
    </row>
    <row r="973" spans="2:65" s="13" customFormat="1">
      <c r="B973" s="218"/>
      <c r="C973" s="219"/>
      <c r="D973" s="205" t="s">
        <v>210</v>
      </c>
      <c r="E973" s="220" t="s">
        <v>22</v>
      </c>
      <c r="F973" s="221" t="s">
        <v>2004</v>
      </c>
      <c r="G973" s="219"/>
      <c r="H973" s="222">
        <v>55.4</v>
      </c>
      <c r="I973" s="223"/>
      <c r="J973" s="219"/>
      <c r="K973" s="219"/>
      <c r="L973" s="224"/>
      <c r="M973" s="225"/>
      <c r="N973" s="226"/>
      <c r="O973" s="226"/>
      <c r="P973" s="226"/>
      <c r="Q973" s="226"/>
      <c r="R973" s="226"/>
      <c r="S973" s="226"/>
      <c r="T973" s="227"/>
      <c r="AT973" s="228" t="s">
        <v>210</v>
      </c>
      <c r="AU973" s="228" t="s">
        <v>83</v>
      </c>
      <c r="AV973" s="13" t="s">
        <v>83</v>
      </c>
      <c r="AW973" s="13" t="s">
        <v>38</v>
      </c>
      <c r="AX973" s="13" t="s">
        <v>75</v>
      </c>
      <c r="AY973" s="228" t="s">
        <v>195</v>
      </c>
    </row>
    <row r="974" spans="2:65" s="13" customFormat="1">
      <c r="B974" s="218"/>
      <c r="C974" s="219"/>
      <c r="D974" s="205" t="s">
        <v>210</v>
      </c>
      <c r="E974" s="220" t="s">
        <v>22</v>
      </c>
      <c r="F974" s="221" t="s">
        <v>2005</v>
      </c>
      <c r="G974" s="219"/>
      <c r="H974" s="222">
        <v>8.1199999999999992</v>
      </c>
      <c r="I974" s="223"/>
      <c r="J974" s="219"/>
      <c r="K974" s="219"/>
      <c r="L974" s="224"/>
      <c r="M974" s="225"/>
      <c r="N974" s="226"/>
      <c r="O974" s="226"/>
      <c r="P974" s="226"/>
      <c r="Q974" s="226"/>
      <c r="R974" s="226"/>
      <c r="S974" s="226"/>
      <c r="T974" s="227"/>
      <c r="AT974" s="228" t="s">
        <v>210</v>
      </c>
      <c r="AU974" s="228" t="s">
        <v>83</v>
      </c>
      <c r="AV974" s="13" t="s">
        <v>83</v>
      </c>
      <c r="AW974" s="13" t="s">
        <v>38</v>
      </c>
      <c r="AX974" s="13" t="s">
        <v>75</v>
      </c>
      <c r="AY974" s="228" t="s">
        <v>195</v>
      </c>
    </row>
    <row r="975" spans="2:65" s="13" customFormat="1">
      <c r="B975" s="218"/>
      <c r="C975" s="219"/>
      <c r="D975" s="205" t="s">
        <v>210</v>
      </c>
      <c r="E975" s="220" t="s">
        <v>22</v>
      </c>
      <c r="F975" s="221" t="s">
        <v>2006</v>
      </c>
      <c r="G975" s="219"/>
      <c r="H975" s="222">
        <v>52</v>
      </c>
      <c r="I975" s="223"/>
      <c r="J975" s="219"/>
      <c r="K975" s="219"/>
      <c r="L975" s="224"/>
      <c r="M975" s="225"/>
      <c r="N975" s="226"/>
      <c r="O975" s="226"/>
      <c r="P975" s="226"/>
      <c r="Q975" s="226"/>
      <c r="R975" s="226"/>
      <c r="S975" s="226"/>
      <c r="T975" s="227"/>
      <c r="AT975" s="228" t="s">
        <v>210</v>
      </c>
      <c r="AU975" s="228" t="s">
        <v>83</v>
      </c>
      <c r="AV975" s="13" t="s">
        <v>83</v>
      </c>
      <c r="AW975" s="13" t="s">
        <v>38</v>
      </c>
      <c r="AX975" s="13" t="s">
        <v>75</v>
      </c>
      <c r="AY975" s="228" t="s">
        <v>195</v>
      </c>
    </row>
    <row r="976" spans="2:65" s="14" customFormat="1">
      <c r="B976" s="229"/>
      <c r="C976" s="230"/>
      <c r="D976" s="205" t="s">
        <v>210</v>
      </c>
      <c r="E976" s="231" t="s">
        <v>22</v>
      </c>
      <c r="F976" s="232" t="s">
        <v>215</v>
      </c>
      <c r="G976" s="230"/>
      <c r="H976" s="233">
        <v>115.52</v>
      </c>
      <c r="I976" s="234"/>
      <c r="J976" s="230"/>
      <c r="K976" s="230"/>
      <c r="L976" s="235"/>
      <c r="M976" s="236"/>
      <c r="N976" s="237"/>
      <c r="O976" s="237"/>
      <c r="P976" s="237"/>
      <c r="Q976" s="237"/>
      <c r="R976" s="237"/>
      <c r="S976" s="237"/>
      <c r="T976" s="238"/>
      <c r="AT976" s="239" t="s">
        <v>210</v>
      </c>
      <c r="AU976" s="239" t="s">
        <v>83</v>
      </c>
      <c r="AV976" s="14" t="s">
        <v>216</v>
      </c>
      <c r="AW976" s="14" t="s">
        <v>38</v>
      </c>
      <c r="AX976" s="14" t="s">
        <v>75</v>
      </c>
      <c r="AY976" s="239" t="s">
        <v>195</v>
      </c>
    </row>
    <row r="977" spans="2:65" s="15" customFormat="1">
      <c r="B977" s="240"/>
      <c r="C977" s="241"/>
      <c r="D977" s="251" t="s">
        <v>210</v>
      </c>
      <c r="E977" s="252" t="s">
        <v>22</v>
      </c>
      <c r="F977" s="253" t="s">
        <v>217</v>
      </c>
      <c r="G977" s="241"/>
      <c r="H977" s="254">
        <v>115.52</v>
      </c>
      <c r="I977" s="245"/>
      <c r="J977" s="241"/>
      <c r="K977" s="241"/>
      <c r="L977" s="246"/>
      <c r="M977" s="247"/>
      <c r="N977" s="248"/>
      <c r="O977" s="248"/>
      <c r="P977" s="248"/>
      <c r="Q977" s="248"/>
      <c r="R977" s="248"/>
      <c r="S977" s="248"/>
      <c r="T977" s="249"/>
      <c r="AT977" s="250" t="s">
        <v>210</v>
      </c>
      <c r="AU977" s="250" t="s">
        <v>83</v>
      </c>
      <c r="AV977" s="15" t="s">
        <v>202</v>
      </c>
      <c r="AW977" s="15" t="s">
        <v>38</v>
      </c>
      <c r="AX977" s="15" t="s">
        <v>23</v>
      </c>
      <c r="AY977" s="250" t="s">
        <v>195</v>
      </c>
    </row>
    <row r="978" spans="2:65" s="1" customFormat="1" ht="20.399999999999999" customHeight="1">
      <c r="B978" s="36"/>
      <c r="C978" s="260" t="s">
        <v>945</v>
      </c>
      <c r="D978" s="260" t="s">
        <v>267</v>
      </c>
      <c r="E978" s="261" t="s">
        <v>476</v>
      </c>
      <c r="F978" s="262" t="s">
        <v>477</v>
      </c>
      <c r="G978" s="263" t="s">
        <v>206</v>
      </c>
      <c r="H978" s="264">
        <v>121.29600000000001</v>
      </c>
      <c r="I978" s="265"/>
      <c r="J978" s="266">
        <f>ROUND(I978*H978,2)</f>
        <v>0</v>
      </c>
      <c r="K978" s="262" t="s">
        <v>22</v>
      </c>
      <c r="L978" s="267"/>
      <c r="M978" s="268" t="s">
        <v>22</v>
      </c>
      <c r="N978" s="269" t="s">
        <v>46</v>
      </c>
      <c r="O978" s="37"/>
      <c r="P978" s="202">
        <f>O978*H978</f>
        <v>0</v>
      </c>
      <c r="Q978" s="202">
        <v>4.0000000000000003E-5</v>
      </c>
      <c r="R978" s="202">
        <f>Q978*H978</f>
        <v>4.8518400000000005E-3</v>
      </c>
      <c r="S978" s="202">
        <v>0</v>
      </c>
      <c r="T978" s="203">
        <f>S978*H978</f>
        <v>0</v>
      </c>
      <c r="AR978" s="19" t="s">
        <v>262</v>
      </c>
      <c r="AT978" s="19" t="s">
        <v>267</v>
      </c>
      <c r="AU978" s="19" t="s">
        <v>83</v>
      </c>
      <c r="AY978" s="19" t="s">
        <v>195</v>
      </c>
      <c r="BE978" s="204">
        <f>IF(N978="základní",J978,0)</f>
        <v>0</v>
      </c>
      <c r="BF978" s="204">
        <f>IF(N978="snížená",J978,0)</f>
        <v>0</v>
      </c>
      <c r="BG978" s="204">
        <f>IF(N978="zákl. přenesená",J978,0)</f>
        <v>0</v>
      </c>
      <c r="BH978" s="204">
        <f>IF(N978="sníž. přenesená",J978,0)</f>
        <v>0</v>
      </c>
      <c r="BI978" s="204">
        <f>IF(N978="nulová",J978,0)</f>
        <v>0</v>
      </c>
      <c r="BJ978" s="19" t="s">
        <v>23</v>
      </c>
      <c r="BK978" s="204">
        <f>ROUND(I978*H978,2)</f>
        <v>0</v>
      </c>
      <c r="BL978" s="19" t="s">
        <v>202</v>
      </c>
      <c r="BM978" s="19" t="s">
        <v>2007</v>
      </c>
    </row>
    <row r="979" spans="2:65" s="13" customFormat="1">
      <c r="B979" s="218"/>
      <c r="C979" s="219"/>
      <c r="D979" s="251" t="s">
        <v>210</v>
      </c>
      <c r="E979" s="219"/>
      <c r="F979" s="270" t="s">
        <v>2008</v>
      </c>
      <c r="G979" s="219"/>
      <c r="H979" s="271">
        <v>121.29600000000001</v>
      </c>
      <c r="I979" s="223"/>
      <c r="J979" s="219"/>
      <c r="K979" s="219"/>
      <c r="L979" s="224"/>
      <c r="M979" s="225"/>
      <c r="N979" s="226"/>
      <c r="O979" s="226"/>
      <c r="P979" s="226"/>
      <c r="Q979" s="226"/>
      <c r="R979" s="226"/>
      <c r="S979" s="226"/>
      <c r="T979" s="227"/>
      <c r="AT979" s="228" t="s">
        <v>210</v>
      </c>
      <c r="AU979" s="228" t="s">
        <v>83</v>
      </c>
      <c r="AV979" s="13" t="s">
        <v>83</v>
      </c>
      <c r="AW979" s="13" t="s">
        <v>4</v>
      </c>
      <c r="AX979" s="13" t="s">
        <v>23</v>
      </c>
      <c r="AY979" s="228" t="s">
        <v>195</v>
      </c>
    </row>
    <row r="980" spans="2:65" s="1" customFormat="1" ht="28.8" customHeight="1">
      <c r="B980" s="36"/>
      <c r="C980" s="193" t="s">
        <v>950</v>
      </c>
      <c r="D980" s="193" t="s">
        <v>198</v>
      </c>
      <c r="E980" s="194" t="s">
        <v>480</v>
      </c>
      <c r="F980" s="195" t="s">
        <v>481</v>
      </c>
      <c r="G980" s="196" t="s">
        <v>222</v>
      </c>
      <c r="H980" s="197">
        <v>1227.52</v>
      </c>
      <c r="I980" s="198"/>
      <c r="J980" s="199">
        <f>ROUND(I980*H980,2)</f>
        <v>0</v>
      </c>
      <c r="K980" s="195" t="s">
        <v>223</v>
      </c>
      <c r="L980" s="56"/>
      <c r="M980" s="200" t="s">
        <v>22</v>
      </c>
      <c r="N980" s="201" t="s">
        <v>46</v>
      </c>
      <c r="O980" s="37"/>
      <c r="P980" s="202">
        <f>O980*H980</f>
        <v>0</v>
      </c>
      <c r="Q980" s="202">
        <v>8.5000000000000006E-3</v>
      </c>
      <c r="R980" s="202">
        <f>Q980*H980</f>
        <v>10.433920000000001</v>
      </c>
      <c r="S980" s="202">
        <v>0</v>
      </c>
      <c r="T980" s="203">
        <f>S980*H980</f>
        <v>0</v>
      </c>
      <c r="AR980" s="19" t="s">
        <v>202</v>
      </c>
      <c r="AT980" s="19" t="s">
        <v>198</v>
      </c>
      <c r="AU980" s="19" t="s">
        <v>83</v>
      </c>
      <c r="AY980" s="19" t="s">
        <v>195</v>
      </c>
      <c r="BE980" s="204">
        <f>IF(N980="základní",J980,0)</f>
        <v>0</v>
      </c>
      <c r="BF980" s="204">
        <f>IF(N980="snížená",J980,0)</f>
        <v>0</v>
      </c>
      <c r="BG980" s="204">
        <f>IF(N980="zákl. přenesená",J980,0)</f>
        <v>0</v>
      </c>
      <c r="BH980" s="204">
        <f>IF(N980="sníž. přenesená",J980,0)</f>
        <v>0</v>
      </c>
      <c r="BI980" s="204">
        <f>IF(N980="nulová",J980,0)</f>
        <v>0</v>
      </c>
      <c r="BJ980" s="19" t="s">
        <v>23</v>
      </c>
      <c r="BK980" s="204">
        <f>ROUND(I980*H980,2)</f>
        <v>0</v>
      </c>
      <c r="BL980" s="19" t="s">
        <v>202</v>
      </c>
      <c r="BM980" s="19" t="s">
        <v>2009</v>
      </c>
    </row>
    <row r="981" spans="2:65" s="1" customFormat="1" ht="180">
      <c r="B981" s="36"/>
      <c r="C981" s="58"/>
      <c r="D981" s="205" t="s">
        <v>225</v>
      </c>
      <c r="E981" s="58"/>
      <c r="F981" s="206" t="s">
        <v>483</v>
      </c>
      <c r="G981" s="58"/>
      <c r="H981" s="58"/>
      <c r="I981" s="163"/>
      <c r="J981" s="58"/>
      <c r="K981" s="58"/>
      <c r="L981" s="56"/>
      <c r="M981" s="73"/>
      <c r="N981" s="37"/>
      <c r="O981" s="37"/>
      <c r="P981" s="37"/>
      <c r="Q981" s="37"/>
      <c r="R981" s="37"/>
      <c r="S981" s="37"/>
      <c r="T981" s="74"/>
      <c r="AT981" s="19" t="s">
        <v>225</v>
      </c>
      <c r="AU981" s="19" t="s">
        <v>83</v>
      </c>
    </row>
    <row r="982" spans="2:65" s="12" customFormat="1">
      <c r="B982" s="207"/>
      <c r="C982" s="208"/>
      <c r="D982" s="205" t="s">
        <v>210</v>
      </c>
      <c r="E982" s="209" t="s">
        <v>22</v>
      </c>
      <c r="F982" s="210" t="s">
        <v>458</v>
      </c>
      <c r="G982" s="208"/>
      <c r="H982" s="211" t="s">
        <v>22</v>
      </c>
      <c r="I982" s="212"/>
      <c r="J982" s="208"/>
      <c r="K982" s="208"/>
      <c r="L982" s="213"/>
      <c r="M982" s="214"/>
      <c r="N982" s="215"/>
      <c r="O982" s="215"/>
      <c r="P982" s="215"/>
      <c r="Q982" s="215"/>
      <c r="R982" s="215"/>
      <c r="S982" s="215"/>
      <c r="T982" s="216"/>
      <c r="AT982" s="217" t="s">
        <v>210</v>
      </c>
      <c r="AU982" s="217" t="s">
        <v>83</v>
      </c>
      <c r="AV982" s="12" t="s">
        <v>23</v>
      </c>
      <c r="AW982" s="12" t="s">
        <v>38</v>
      </c>
      <c r="AX982" s="12" t="s">
        <v>75</v>
      </c>
      <c r="AY982" s="217" t="s">
        <v>195</v>
      </c>
    </row>
    <row r="983" spans="2:65" s="12" customFormat="1">
      <c r="B983" s="207"/>
      <c r="C983" s="208"/>
      <c r="D983" s="205" t="s">
        <v>210</v>
      </c>
      <c r="E983" s="209" t="s">
        <v>22</v>
      </c>
      <c r="F983" s="210" t="s">
        <v>495</v>
      </c>
      <c r="G983" s="208"/>
      <c r="H983" s="211" t="s">
        <v>22</v>
      </c>
      <c r="I983" s="212"/>
      <c r="J983" s="208"/>
      <c r="K983" s="208"/>
      <c r="L983" s="213"/>
      <c r="M983" s="214"/>
      <c r="N983" s="215"/>
      <c r="O983" s="215"/>
      <c r="P983" s="215"/>
      <c r="Q983" s="215"/>
      <c r="R983" s="215"/>
      <c r="S983" s="215"/>
      <c r="T983" s="216"/>
      <c r="AT983" s="217" t="s">
        <v>210</v>
      </c>
      <c r="AU983" s="217" t="s">
        <v>83</v>
      </c>
      <c r="AV983" s="12" t="s">
        <v>23</v>
      </c>
      <c r="AW983" s="12" t="s">
        <v>38</v>
      </c>
      <c r="AX983" s="12" t="s">
        <v>75</v>
      </c>
      <c r="AY983" s="217" t="s">
        <v>195</v>
      </c>
    </row>
    <row r="984" spans="2:65" s="13" customFormat="1">
      <c r="B984" s="218"/>
      <c r="C984" s="219"/>
      <c r="D984" s="205" t="s">
        <v>210</v>
      </c>
      <c r="E984" s="220" t="s">
        <v>22</v>
      </c>
      <c r="F984" s="221" t="s">
        <v>2010</v>
      </c>
      <c r="G984" s="219"/>
      <c r="H984" s="222">
        <v>50.75</v>
      </c>
      <c r="I984" s="223"/>
      <c r="J984" s="219"/>
      <c r="K984" s="219"/>
      <c r="L984" s="224"/>
      <c r="M984" s="225"/>
      <c r="N984" s="226"/>
      <c r="O984" s="226"/>
      <c r="P984" s="226"/>
      <c r="Q984" s="226"/>
      <c r="R984" s="226"/>
      <c r="S984" s="226"/>
      <c r="T984" s="227"/>
      <c r="AT984" s="228" t="s">
        <v>210</v>
      </c>
      <c r="AU984" s="228" t="s">
        <v>83</v>
      </c>
      <c r="AV984" s="13" t="s">
        <v>83</v>
      </c>
      <c r="AW984" s="13" t="s">
        <v>38</v>
      </c>
      <c r="AX984" s="13" t="s">
        <v>75</v>
      </c>
      <c r="AY984" s="228" t="s">
        <v>195</v>
      </c>
    </row>
    <row r="985" spans="2:65" s="13" customFormat="1">
      <c r="B985" s="218"/>
      <c r="C985" s="219"/>
      <c r="D985" s="205" t="s">
        <v>210</v>
      </c>
      <c r="E985" s="220" t="s">
        <v>22</v>
      </c>
      <c r="F985" s="221" t="s">
        <v>2011</v>
      </c>
      <c r="G985" s="219"/>
      <c r="H985" s="222">
        <v>23</v>
      </c>
      <c r="I985" s="223"/>
      <c r="J985" s="219"/>
      <c r="K985" s="219"/>
      <c r="L985" s="224"/>
      <c r="M985" s="225"/>
      <c r="N985" s="226"/>
      <c r="O985" s="226"/>
      <c r="P985" s="226"/>
      <c r="Q985" s="226"/>
      <c r="R985" s="226"/>
      <c r="S985" s="226"/>
      <c r="T985" s="227"/>
      <c r="AT985" s="228" t="s">
        <v>210</v>
      </c>
      <c r="AU985" s="228" t="s">
        <v>83</v>
      </c>
      <c r="AV985" s="13" t="s">
        <v>83</v>
      </c>
      <c r="AW985" s="13" t="s">
        <v>38</v>
      </c>
      <c r="AX985" s="13" t="s">
        <v>75</v>
      </c>
      <c r="AY985" s="228" t="s">
        <v>195</v>
      </c>
    </row>
    <row r="986" spans="2:65" s="13" customFormat="1">
      <c r="B986" s="218"/>
      <c r="C986" s="219"/>
      <c r="D986" s="205" t="s">
        <v>210</v>
      </c>
      <c r="E986" s="220" t="s">
        <v>22</v>
      </c>
      <c r="F986" s="221" t="s">
        <v>2012</v>
      </c>
      <c r="G986" s="219"/>
      <c r="H986" s="222">
        <v>49.125</v>
      </c>
      <c r="I986" s="223"/>
      <c r="J986" s="219"/>
      <c r="K986" s="219"/>
      <c r="L986" s="224"/>
      <c r="M986" s="225"/>
      <c r="N986" s="226"/>
      <c r="O986" s="226"/>
      <c r="P986" s="226"/>
      <c r="Q986" s="226"/>
      <c r="R986" s="226"/>
      <c r="S986" s="226"/>
      <c r="T986" s="227"/>
      <c r="AT986" s="228" t="s">
        <v>210</v>
      </c>
      <c r="AU986" s="228" t="s">
        <v>83</v>
      </c>
      <c r="AV986" s="13" t="s">
        <v>83</v>
      </c>
      <c r="AW986" s="13" t="s">
        <v>38</v>
      </c>
      <c r="AX986" s="13" t="s">
        <v>75</v>
      </c>
      <c r="AY986" s="228" t="s">
        <v>195</v>
      </c>
    </row>
    <row r="987" spans="2:65" s="14" customFormat="1">
      <c r="B987" s="229"/>
      <c r="C987" s="230"/>
      <c r="D987" s="205" t="s">
        <v>210</v>
      </c>
      <c r="E987" s="231" t="s">
        <v>22</v>
      </c>
      <c r="F987" s="232" t="s">
        <v>215</v>
      </c>
      <c r="G987" s="230"/>
      <c r="H987" s="233">
        <v>122.875</v>
      </c>
      <c r="I987" s="234"/>
      <c r="J987" s="230"/>
      <c r="K987" s="230"/>
      <c r="L987" s="235"/>
      <c r="M987" s="236"/>
      <c r="N987" s="237"/>
      <c r="O987" s="237"/>
      <c r="P987" s="237"/>
      <c r="Q987" s="237"/>
      <c r="R987" s="237"/>
      <c r="S987" s="237"/>
      <c r="T987" s="238"/>
      <c r="AT987" s="239" t="s">
        <v>210</v>
      </c>
      <c r="AU987" s="239" t="s">
        <v>83</v>
      </c>
      <c r="AV987" s="14" t="s">
        <v>216</v>
      </c>
      <c r="AW987" s="14" t="s">
        <v>38</v>
      </c>
      <c r="AX987" s="14" t="s">
        <v>75</v>
      </c>
      <c r="AY987" s="239" t="s">
        <v>195</v>
      </c>
    </row>
    <row r="988" spans="2:65" s="12" customFormat="1">
      <c r="B988" s="207"/>
      <c r="C988" s="208"/>
      <c r="D988" s="205" t="s">
        <v>210</v>
      </c>
      <c r="E988" s="209" t="s">
        <v>22</v>
      </c>
      <c r="F988" s="210" t="s">
        <v>1988</v>
      </c>
      <c r="G988" s="208"/>
      <c r="H988" s="211" t="s">
        <v>22</v>
      </c>
      <c r="I988" s="212"/>
      <c r="J988" s="208"/>
      <c r="K988" s="208"/>
      <c r="L988" s="213"/>
      <c r="M988" s="214"/>
      <c r="N988" s="215"/>
      <c r="O988" s="215"/>
      <c r="P988" s="215"/>
      <c r="Q988" s="215"/>
      <c r="R988" s="215"/>
      <c r="S988" s="215"/>
      <c r="T988" s="216"/>
      <c r="AT988" s="217" t="s">
        <v>210</v>
      </c>
      <c r="AU988" s="217" t="s">
        <v>83</v>
      </c>
      <c r="AV988" s="12" t="s">
        <v>23</v>
      </c>
      <c r="AW988" s="12" t="s">
        <v>38</v>
      </c>
      <c r="AX988" s="12" t="s">
        <v>75</v>
      </c>
      <c r="AY988" s="217" t="s">
        <v>195</v>
      </c>
    </row>
    <row r="989" spans="2:65" s="13" customFormat="1" ht="24">
      <c r="B989" s="218"/>
      <c r="C989" s="219"/>
      <c r="D989" s="205" t="s">
        <v>210</v>
      </c>
      <c r="E989" s="220" t="s">
        <v>22</v>
      </c>
      <c r="F989" s="221" t="s">
        <v>2013</v>
      </c>
      <c r="G989" s="219"/>
      <c r="H989" s="222">
        <v>125.1</v>
      </c>
      <c r="I989" s="223"/>
      <c r="J989" s="219"/>
      <c r="K989" s="219"/>
      <c r="L989" s="224"/>
      <c r="M989" s="225"/>
      <c r="N989" s="226"/>
      <c r="O989" s="226"/>
      <c r="P989" s="226"/>
      <c r="Q989" s="226"/>
      <c r="R989" s="226"/>
      <c r="S989" s="226"/>
      <c r="T989" s="227"/>
      <c r="AT989" s="228" t="s">
        <v>210</v>
      </c>
      <c r="AU989" s="228" t="s">
        <v>83</v>
      </c>
      <c r="AV989" s="13" t="s">
        <v>83</v>
      </c>
      <c r="AW989" s="13" t="s">
        <v>38</v>
      </c>
      <c r="AX989" s="13" t="s">
        <v>75</v>
      </c>
      <c r="AY989" s="228" t="s">
        <v>195</v>
      </c>
    </row>
    <row r="990" spans="2:65" s="13" customFormat="1">
      <c r="B990" s="218"/>
      <c r="C990" s="219"/>
      <c r="D990" s="205" t="s">
        <v>210</v>
      </c>
      <c r="E990" s="220" t="s">
        <v>22</v>
      </c>
      <c r="F990" s="221" t="s">
        <v>2014</v>
      </c>
      <c r="G990" s="219"/>
      <c r="H990" s="222">
        <v>11.938000000000001</v>
      </c>
      <c r="I990" s="223"/>
      <c r="J990" s="219"/>
      <c r="K990" s="219"/>
      <c r="L990" s="224"/>
      <c r="M990" s="225"/>
      <c r="N990" s="226"/>
      <c r="O990" s="226"/>
      <c r="P990" s="226"/>
      <c r="Q990" s="226"/>
      <c r="R990" s="226"/>
      <c r="S990" s="226"/>
      <c r="T990" s="227"/>
      <c r="AT990" s="228" t="s">
        <v>210</v>
      </c>
      <c r="AU990" s="228" t="s">
        <v>83</v>
      </c>
      <c r="AV990" s="13" t="s">
        <v>83</v>
      </c>
      <c r="AW990" s="13" t="s">
        <v>38</v>
      </c>
      <c r="AX990" s="13" t="s">
        <v>75</v>
      </c>
      <c r="AY990" s="228" t="s">
        <v>195</v>
      </c>
    </row>
    <row r="991" spans="2:65" s="13" customFormat="1" ht="24">
      <c r="B991" s="218"/>
      <c r="C991" s="219"/>
      <c r="D991" s="205" t="s">
        <v>210</v>
      </c>
      <c r="E991" s="220" t="s">
        <v>22</v>
      </c>
      <c r="F991" s="221" t="s">
        <v>2015</v>
      </c>
      <c r="G991" s="219"/>
      <c r="H991" s="222">
        <v>221.05099999999999</v>
      </c>
      <c r="I991" s="223"/>
      <c r="J991" s="219"/>
      <c r="K991" s="219"/>
      <c r="L991" s="224"/>
      <c r="M991" s="225"/>
      <c r="N991" s="226"/>
      <c r="O991" s="226"/>
      <c r="P991" s="226"/>
      <c r="Q991" s="226"/>
      <c r="R991" s="226"/>
      <c r="S991" s="226"/>
      <c r="T991" s="227"/>
      <c r="AT991" s="228" t="s">
        <v>210</v>
      </c>
      <c r="AU991" s="228" t="s">
        <v>83</v>
      </c>
      <c r="AV991" s="13" t="s">
        <v>83</v>
      </c>
      <c r="AW991" s="13" t="s">
        <v>38</v>
      </c>
      <c r="AX991" s="13" t="s">
        <v>75</v>
      </c>
      <c r="AY991" s="228" t="s">
        <v>195</v>
      </c>
    </row>
    <row r="992" spans="2:65" s="13" customFormat="1">
      <c r="B992" s="218"/>
      <c r="C992" s="219"/>
      <c r="D992" s="205" t="s">
        <v>210</v>
      </c>
      <c r="E992" s="220" t="s">
        <v>22</v>
      </c>
      <c r="F992" s="221" t="s">
        <v>2016</v>
      </c>
      <c r="G992" s="219"/>
      <c r="H992" s="222">
        <v>236.18199999999999</v>
      </c>
      <c r="I992" s="223"/>
      <c r="J992" s="219"/>
      <c r="K992" s="219"/>
      <c r="L992" s="224"/>
      <c r="M992" s="225"/>
      <c r="N992" s="226"/>
      <c r="O992" s="226"/>
      <c r="P992" s="226"/>
      <c r="Q992" s="226"/>
      <c r="R992" s="226"/>
      <c r="S992" s="226"/>
      <c r="T992" s="227"/>
      <c r="AT992" s="228" t="s">
        <v>210</v>
      </c>
      <c r="AU992" s="228" t="s">
        <v>83</v>
      </c>
      <c r="AV992" s="13" t="s">
        <v>83</v>
      </c>
      <c r="AW992" s="13" t="s">
        <v>38</v>
      </c>
      <c r="AX992" s="13" t="s">
        <v>75</v>
      </c>
      <c r="AY992" s="228" t="s">
        <v>195</v>
      </c>
    </row>
    <row r="993" spans="2:65" s="13" customFormat="1" ht="24">
      <c r="B993" s="218"/>
      <c r="C993" s="219"/>
      <c r="D993" s="205" t="s">
        <v>210</v>
      </c>
      <c r="E993" s="220" t="s">
        <v>22</v>
      </c>
      <c r="F993" s="221" t="s">
        <v>2017</v>
      </c>
      <c r="G993" s="219"/>
      <c r="H993" s="222">
        <v>332.44</v>
      </c>
      <c r="I993" s="223"/>
      <c r="J993" s="219"/>
      <c r="K993" s="219"/>
      <c r="L993" s="224"/>
      <c r="M993" s="225"/>
      <c r="N993" s="226"/>
      <c r="O993" s="226"/>
      <c r="P993" s="226"/>
      <c r="Q993" s="226"/>
      <c r="R993" s="226"/>
      <c r="S993" s="226"/>
      <c r="T993" s="227"/>
      <c r="AT993" s="228" t="s">
        <v>210</v>
      </c>
      <c r="AU993" s="228" t="s">
        <v>83</v>
      </c>
      <c r="AV993" s="13" t="s">
        <v>83</v>
      </c>
      <c r="AW993" s="13" t="s">
        <v>38</v>
      </c>
      <c r="AX993" s="13" t="s">
        <v>75</v>
      </c>
      <c r="AY993" s="228" t="s">
        <v>195</v>
      </c>
    </row>
    <row r="994" spans="2:65" s="13" customFormat="1">
      <c r="B994" s="218"/>
      <c r="C994" s="219"/>
      <c r="D994" s="205" t="s">
        <v>210</v>
      </c>
      <c r="E994" s="220" t="s">
        <v>22</v>
      </c>
      <c r="F994" s="221" t="s">
        <v>2018</v>
      </c>
      <c r="G994" s="219"/>
      <c r="H994" s="222">
        <v>162.64099999999999</v>
      </c>
      <c r="I994" s="223"/>
      <c r="J994" s="219"/>
      <c r="K994" s="219"/>
      <c r="L994" s="224"/>
      <c r="M994" s="225"/>
      <c r="N994" s="226"/>
      <c r="O994" s="226"/>
      <c r="P994" s="226"/>
      <c r="Q994" s="226"/>
      <c r="R994" s="226"/>
      <c r="S994" s="226"/>
      <c r="T994" s="227"/>
      <c r="AT994" s="228" t="s">
        <v>210</v>
      </c>
      <c r="AU994" s="228" t="s">
        <v>83</v>
      </c>
      <c r="AV994" s="13" t="s">
        <v>83</v>
      </c>
      <c r="AW994" s="13" t="s">
        <v>38</v>
      </c>
      <c r="AX994" s="13" t="s">
        <v>75</v>
      </c>
      <c r="AY994" s="228" t="s">
        <v>195</v>
      </c>
    </row>
    <row r="995" spans="2:65" s="13" customFormat="1">
      <c r="B995" s="218"/>
      <c r="C995" s="219"/>
      <c r="D995" s="205" t="s">
        <v>210</v>
      </c>
      <c r="E995" s="220" t="s">
        <v>22</v>
      </c>
      <c r="F995" s="221" t="s">
        <v>2019</v>
      </c>
      <c r="G995" s="219"/>
      <c r="H995" s="222">
        <v>15.292999999999999</v>
      </c>
      <c r="I995" s="223"/>
      <c r="J995" s="219"/>
      <c r="K995" s="219"/>
      <c r="L995" s="224"/>
      <c r="M995" s="225"/>
      <c r="N995" s="226"/>
      <c r="O995" s="226"/>
      <c r="P995" s="226"/>
      <c r="Q995" s="226"/>
      <c r="R995" s="226"/>
      <c r="S995" s="226"/>
      <c r="T995" s="227"/>
      <c r="AT995" s="228" t="s">
        <v>210</v>
      </c>
      <c r="AU995" s="228" t="s">
        <v>83</v>
      </c>
      <c r="AV995" s="13" t="s">
        <v>83</v>
      </c>
      <c r="AW995" s="13" t="s">
        <v>38</v>
      </c>
      <c r="AX995" s="13" t="s">
        <v>75</v>
      </c>
      <c r="AY995" s="228" t="s">
        <v>195</v>
      </c>
    </row>
    <row r="996" spans="2:65" s="14" customFormat="1">
      <c r="B996" s="229"/>
      <c r="C996" s="230"/>
      <c r="D996" s="205" t="s">
        <v>210</v>
      </c>
      <c r="E996" s="231" t="s">
        <v>22</v>
      </c>
      <c r="F996" s="232" t="s">
        <v>215</v>
      </c>
      <c r="G996" s="230"/>
      <c r="H996" s="233">
        <v>1104.645</v>
      </c>
      <c r="I996" s="234"/>
      <c r="J996" s="230"/>
      <c r="K996" s="230"/>
      <c r="L996" s="235"/>
      <c r="M996" s="236"/>
      <c r="N996" s="237"/>
      <c r="O996" s="237"/>
      <c r="P996" s="237"/>
      <c r="Q996" s="237"/>
      <c r="R996" s="237"/>
      <c r="S996" s="237"/>
      <c r="T996" s="238"/>
      <c r="AT996" s="239" t="s">
        <v>210</v>
      </c>
      <c r="AU996" s="239" t="s">
        <v>83</v>
      </c>
      <c r="AV996" s="14" t="s">
        <v>216</v>
      </c>
      <c r="AW996" s="14" t="s">
        <v>38</v>
      </c>
      <c r="AX996" s="14" t="s">
        <v>75</v>
      </c>
      <c r="AY996" s="239" t="s">
        <v>195</v>
      </c>
    </row>
    <row r="997" spans="2:65" s="15" customFormat="1">
      <c r="B997" s="240"/>
      <c r="C997" s="241"/>
      <c r="D997" s="251" t="s">
        <v>210</v>
      </c>
      <c r="E997" s="252" t="s">
        <v>22</v>
      </c>
      <c r="F997" s="253" t="s">
        <v>217</v>
      </c>
      <c r="G997" s="241"/>
      <c r="H997" s="254">
        <v>1227.52</v>
      </c>
      <c r="I997" s="245"/>
      <c r="J997" s="241"/>
      <c r="K997" s="241"/>
      <c r="L997" s="246"/>
      <c r="M997" s="247"/>
      <c r="N997" s="248"/>
      <c r="O997" s="248"/>
      <c r="P997" s="248"/>
      <c r="Q997" s="248"/>
      <c r="R997" s="248"/>
      <c r="S997" s="248"/>
      <c r="T997" s="249"/>
      <c r="AT997" s="250" t="s">
        <v>210</v>
      </c>
      <c r="AU997" s="250" t="s">
        <v>83</v>
      </c>
      <c r="AV997" s="15" t="s">
        <v>202</v>
      </c>
      <c r="AW997" s="15" t="s">
        <v>38</v>
      </c>
      <c r="AX997" s="15" t="s">
        <v>23</v>
      </c>
      <c r="AY997" s="250" t="s">
        <v>195</v>
      </c>
    </row>
    <row r="998" spans="2:65" s="1" customFormat="1" ht="28.8" customHeight="1">
      <c r="B998" s="36"/>
      <c r="C998" s="260" t="s">
        <v>954</v>
      </c>
      <c r="D998" s="260" t="s">
        <v>267</v>
      </c>
      <c r="E998" s="261" t="s">
        <v>487</v>
      </c>
      <c r="F998" s="262" t="s">
        <v>488</v>
      </c>
      <c r="G998" s="263" t="s">
        <v>222</v>
      </c>
      <c r="H998" s="264">
        <v>1126.7380000000001</v>
      </c>
      <c r="I998" s="265"/>
      <c r="J998" s="266">
        <f>ROUND(I998*H998,2)</f>
        <v>0</v>
      </c>
      <c r="K998" s="262" t="s">
        <v>22</v>
      </c>
      <c r="L998" s="267"/>
      <c r="M998" s="268" t="s">
        <v>22</v>
      </c>
      <c r="N998" s="269" t="s">
        <v>46</v>
      </c>
      <c r="O998" s="37"/>
      <c r="P998" s="202">
        <f>O998*H998</f>
        <v>0</v>
      </c>
      <c r="Q998" s="202">
        <v>4.5999999999999999E-3</v>
      </c>
      <c r="R998" s="202">
        <f>Q998*H998</f>
        <v>5.1829948000000003</v>
      </c>
      <c r="S998" s="202">
        <v>0</v>
      </c>
      <c r="T998" s="203">
        <f>S998*H998</f>
        <v>0</v>
      </c>
      <c r="AR998" s="19" t="s">
        <v>262</v>
      </c>
      <c r="AT998" s="19" t="s">
        <v>267</v>
      </c>
      <c r="AU998" s="19" t="s">
        <v>83</v>
      </c>
      <c r="AY998" s="19" t="s">
        <v>195</v>
      </c>
      <c r="BE998" s="204">
        <f>IF(N998="základní",J998,0)</f>
        <v>0</v>
      </c>
      <c r="BF998" s="204">
        <f>IF(N998="snížená",J998,0)</f>
        <v>0</v>
      </c>
      <c r="BG998" s="204">
        <f>IF(N998="zákl. přenesená",J998,0)</f>
        <v>0</v>
      </c>
      <c r="BH998" s="204">
        <f>IF(N998="sníž. přenesená",J998,0)</f>
        <v>0</v>
      </c>
      <c r="BI998" s="204">
        <f>IF(N998="nulová",J998,0)</f>
        <v>0</v>
      </c>
      <c r="BJ998" s="19" t="s">
        <v>23</v>
      </c>
      <c r="BK998" s="204">
        <f>ROUND(I998*H998,2)</f>
        <v>0</v>
      </c>
      <c r="BL998" s="19" t="s">
        <v>202</v>
      </c>
      <c r="BM998" s="19" t="s">
        <v>2020</v>
      </c>
    </row>
    <row r="999" spans="2:65" s="12" customFormat="1">
      <c r="B999" s="207"/>
      <c r="C999" s="208"/>
      <c r="D999" s="205" t="s">
        <v>210</v>
      </c>
      <c r="E999" s="209" t="s">
        <v>22</v>
      </c>
      <c r="F999" s="210" t="s">
        <v>458</v>
      </c>
      <c r="G999" s="208"/>
      <c r="H999" s="211" t="s">
        <v>22</v>
      </c>
      <c r="I999" s="212"/>
      <c r="J999" s="208"/>
      <c r="K999" s="208"/>
      <c r="L999" s="213"/>
      <c r="M999" s="214"/>
      <c r="N999" s="215"/>
      <c r="O999" s="215"/>
      <c r="P999" s="215"/>
      <c r="Q999" s="215"/>
      <c r="R999" s="215"/>
      <c r="S999" s="215"/>
      <c r="T999" s="216"/>
      <c r="AT999" s="217" t="s">
        <v>210</v>
      </c>
      <c r="AU999" s="217" t="s">
        <v>83</v>
      </c>
      <c r="AV999" s="12" t="s">
        <v>23</v>
      </c>
      <c r="AW999" s="12" t="s">
        <v>38</v>
      </c>
      <c r="AX999" s="12" t="s">
        <v>75</v>
      </c>
      <c r="AY999" s="217" t="s">
        <v>195</v>
      </c>
    </row>
    <row r="1000" spans="2:65" s="12" customFormat="1">
      <c r="B1000" s="207"/>
      <c r="C1000" s="208"/>
      <c r="D1000" s="205" t="s">
        <v>210</v>
      </c>
      <c r="E1000" s="209" t="s">
        <v>22</v>
      </c>
      <c r="F1000" s="210" t="s">
        <v>1988</v>
      </c>
      <c r="G1000" s="208"/>
      <c r="H1000" s="211" t="s">
        <v>22</v>
      </c>
      <c r="I1000" s="212"/>
      <c r="J1000" s="208"/>
      <c r="K1000" s="208"/>
      <c r="L1000" s="213"/>
      <c r="M1000" s="214"/>
      <c r="N1000" s="215"/>
      <c r="O1000" s="215"/>
      <c r="P1000" s="215"/>
      <c r="Q1000" s="215"/>
      <c r="R1000" s="215"/>
      <c r="S1000" s="215"/>
      <c r="T1000" s="216"/>
      <c r="AT1000" s="217" t="s">
        <v>210</v>
      </c>
      <c r="AU1000" s="217" t="s">
        <v>83</v>
      </c>
      <c r="AV1000" s="12" t="s">
        <v>23</v>
      </c>
      <c r="AW1000" s="12" t="s">
        <v>38</v>
      </c>
      <c r="AX1000" s="12" t="s">
        <v>75</v>
      </c>
      <c r="AY1000" s="217" t="s">
        <v>195</v>
      </c>
    </row>
    <row r="1001" spans="2:65" s="13" customFormat="1" ht="24">
      <c r="B1001" s="218"/>
      <c r="C1001" s="219"/>
      <c r="D1001" s="205" t="s">
        <v>210</v>
      </c>
      <c r="E1001" s="220" t="s">
        <v>22</v>
      </c>
      <c r="F1001" s="221" t="s">
        <v>2013</v>
      </c>
      <c r="G1001" s="219"/>
      <c r="H1001" s="222">
        <v>125.1</v>
      </c>
      <c r="I1001" s="223"/>
      <c r="J1001" s="219"/>
      <c r="K1001" s="219"/>
      <c r="L1001" s="224"/>
      <c r="M1001" s="225"/>
      <c r="N1001" s="226"/>
      <c r="O1001" s="226"/>
      <c r="P1001" s="226"/>
      <c r="Q1001" s="226"/>
      <c r="R1001" s="226"/>
      <c r="S1001" s="226"/>
      <c r="T1001" s="227"/>
      <c r="AT1001" s="228" t="s">
        <v>210</v>
      </c>
      <c r="AU1001" s="228" t="s">
        <v>83</v>
      </c>
      <c r="AV1001" s="13" t="s">
        <v>83</v>
      </c>
      <c r="AW1001" s="13" t="s">
        <v>38</v>
      </c>
      <c r="AX1001" s="13" t="s">
        <v>75</v>
      </c>
      <c r="AY1001" s="228" t="s">
        <v>195</v>
      </c>
    </row>
    <row r="1002" spans="2:65" s="13" customFormat="1">
      <c r="B1002" s="218"/>
      <c r="C1002" s="219"/>
      <c r="D1002" s="205" t="s">
        <v>210</v>
      </c>
      <c r="E1002" s="220" t="s">
        <v>22</v>
      </c>
      <c r="F1002" s="221" t="s">
        <v>2014</v>
      </c>
      <c r="G1002" s="219"/>
      <c r="H1002" s="222">
        <v>11.938000000000001</v>
      </c>
      <c r="I1002" s="223"/>
      <c r="J1002" s="219"/>
      <c r="K1002" s="219"/>
      <c r="L1002" s="224"/>
      <c r="M1002" s="225"/>
      <c r="N1002" s="226"/>
      <c r="O1002" s="226"/>
      <c r="P1002" s="226"/>
      <c r="Q1002" s="226"/>
      <c r="R1002" s="226"/>
      <c r="S1002" s="226"/>
      <c r="T1002" s="227"/>
      <c r="AT1002" s="228" t="s">
        <v>210</v>
      </c>
      <c r="AU1002" s="228" t="s">
        <v>83</v>
      </c>
      <c r="AV1002" s="13" t="s">
        <v>83</v>
      </c>
      <c r="AW1002" s="13" t="s">
        <v>38</v>
      </c>
      <c r="AX1002" s="13" t="s">
        <v>75</v>
      </c>
      <c r="AY1002" s="228" t="s">
        <v>195</v>
      </c>
    </row>
    <row r="1003" spans="2:65" s="13" customFormat="1" ht="24">
      <c r="B1003" s="218"/>
      <c r="C1003" s="219"/>
      <c r="D1003" s="205" t="s">
        <v>210</v>
      </c>
      <c r="E1003" s="220" t="s">
        <v>22</v>
      </c>
      <c r="F1003" s="221" t="s">
        <v>2015</v>
      </c>
      <c r="G1003" s="219"/>
      <c r="H1003" s="222">
        <v>221.05099999999999</v>
      </c>
      <c r="I1003" s="223"/>
      <c r="J1003" s="219"/>
      <c r="K1003" s="219"/>
      <c r="L1003" s="224"/>
      <c r="M1003" s="225"/>
      <c r="N1003" s="226"/>
      <c r="O1003" s="226"/>
      <c r="P1003" s="226"/>
      <c r="Q1003" s="226"/>
      <c r="R1003" s="226"/>
      <c r="S1003" s="226"/>
      <c r="T1003" s="227"/>
      <c r="AT1003" s="228" t="s">
        <v>210</v>
      </c>
      <c r="AU1003" s="228" t="s">
        <v>83</v>
      </c>
      <c r="AV1003" s="13" t="s">
        <v>83</v>
      </c>
      <c r="AW1003" s="13" t="s">
        <v>38</v>
      </c>
      <c r="AX1003" s="13" t="s">
        <v>75</v>
      </c>
      <c r="AY1003" s="228" t="s">
        <v>195</v>
      </c>
    </row>
    <row r="1004" spans="2:65" s="13" customFormat="1">
      <c r="B1004" s="218"/>
      <c r="C1004" s="219"/>
      <c r="D1004" s="205" t="s">
        <v>210</v>
      </c>
      <c r="E1004" s="220" t="s">
        <v>22</v>
      </c>
      <c r="F1004" s="221" t="s">
        <v>2016</v>
      </c>
      <c r="G1004" s="219"/>
      <c r="H1004" s="222">
        <v>236.18199999999999</v>
      </c>
      <c r="I1004" s="223"/>
      <c r="J1004" s="219"/>
      <c r="K1004" s="219"/>
      <c r="L1004" s="224"/>
      <c r="M1004" s="225"/>
      <c r="N1004" s="226"/>
      <c r="O1004" s="226"/>
      <c r="P1004" s="226"/>
      <c r="Q1004" s="226"/>
      <c r="R1004" s="226"/>
      <c r="S1004" s="226"/>
      <c r="T1004" s="227"/>
      <c r="AT1004" s="228" t="s">
        <v>210</v>
      </c>
      <c r="AU1004" s="228" t="s">
        <v>83</v>
      </c>
      <c r="AV1004" s="13" t="s">
        <v>83</v>
      </c>
      <c r="AW1004" s="13" t="s">
        <v>38</v>
      </c>
      <c r="AX1004" s="13" t="s">
        <v>75</v>
      </c>
      <c r="AY1004" s="228" t="s">
        <v>195</v>
      </c>
    </row>
    <row r="1005" spans="2:65" s="13" customFormat="1" ht="24">
      <c r="B1005" s="218"/>
      <c r="C1005" s="219"/>
      <c r="D1005" s="205" t="s">
        <v>210</v>
      </c>
      <c r="E1005" s="220" t="s">
        <v>22</v>
      </c>
      <c r="F1005" s="221" t="s">
        <v>2017</v>
      </c>
      <c r="G1005" s="219"/>
      <c r="H1005" s="222">
        <v>332.44</v>
      </c>
      <c r="I1005" s="223"/>
      <c r="J1005" s="219"/>
      <c r="K1005" s="219"/>
      <c r="L1005" s="224"/>
      <c r="M1005" s="225"/>
      <c r="N1005" s="226"/>
      <c r="O1005" s="226"/>
      <c r="P1005" s="226"/>
      <c r="Q1005" s="226"/>
      <c r="R1005" s="226"/>
      <c r="S1005" s="226"/>
      <c r="T1005" s="227"/>
      <c r="AT1005" s="228" t="s">
        <v>210</v>
      </c>
      <c r="AU1005" s="228" t="s">
        <v>83</v>
      </c>
      <c r="AV1005" s="13" t="s">
        <v>83</v>
      </c>
      <c r="AW1005" s="13" t="s">
        <v>38</v>
      </c>
      <c r="AX1005" s="13" t="s">
        <v>75</v>
      </c>
      <c r="AY1005" s="228" t="s">
        <v>195</v>
      </c>
    </row>
    <row r="1006" spans="2:65" s="13" customFormat="1">
      <c r="B1006" s="218"/>
      <c r="C1006" s="219"/>
      <c r="D1006" s="205" t="s">
        <v>210</v>
      </c>
      <c r="E1006" s="220" t="s">
        <v>22</v>
      </c>
      <c r="F1006" s="221" t="s">
        <v>2018</v>
      </c>
      <c r="G1006" s="219"/>
      <c r="H1006" s="222">
        <v>162.64099999999999</v>
      </c>
      <c r="I1006" s="223"/>
      <c r="J1006" s="219"/>
      <c r="K1006" s="219"/>
      <c r="L1006" s="224"/>
      <c r="M1006" s="225"/>
      <c r="N1006" s="226"/>
      <c r="O1006" s="226"/>
      <c r="P1006" s="226"/>
      <c r="Q1006" s="226"/>
      <c r="R1006" s="226"/>
      <c r="S1006" s="226"/>
      <c r="T1006" s="227"/>
      <c r="AT1006" s="228" t="s">
        <v>210</v>
      </c>
      <c r="AU1006" s="228" t="s">
        <v>83</v>
      </c>
      <c r="AV1006" s="13" t="s">
        <v>83</v>
      </c>
      <c r="AW1006" s="13" t="s">
        <v>38</v>
      </c>
      <c r="AX1006" s="13" t="s">
        <v>75</v>
      </c>
      <c r="AY1006" s="228" t="s">
        <v>195</v>
      </c>
    </row>
    <row r="1007" spans="2:65" s="13" customFormat="1">
      <c r="B1007" s="218"/>
      <c r="C1007" s="219"/>
      <c r="D1007" s="205" t="s">
        <v>210</v>
      </c>
      <c r="E1007" s="220" t="s">
        <v>22</v>
      </c>
      <c r="F1007" s="221" t="s">
        <v>2019</v>
      </c>
      <c r="G1007" s="219"/>
      <c r="H1007" s="222">
        <v>15.292999999999999</v>
      </c>
      <c r="I1007" s="223"/>
      <c r="J1007" s="219"/>
      <c r="K1007" s="219"/>
      <c r="L1007" s="224"/>
      <c r="M1007" s="225"/>
      <c r="N1007" s="226"/>
      <c r="O1007" s="226"/>
      <c r="P1007" s="226"/>
      <c r="Q1007" s="226"/>
      <c r="R1007" s="226"/>
      <c r="S1007" s="226"/>
      <c r="T1007" s="227"/>
      <c r="AT1007" s="228" t="s">
        <v>210</v>
      </c>
      <c r="AU1007" s="228" t="s">
        <v>83</v>
      </c>
      <c r="AV1007" s="13" t="s">
        <v>83</v>
      </c>
      <c r="AW1007" s="13" t="s">
        <v>38</v>
      </c>
      <c r="AX1007" s="13" t="s">
        <v>75</v>
      </c>
      <c r="AY1007" s="228" t="s">
        <v>195</v>
      </c>
    </row>
    <row r="1008" spans="2:65" s="14" customFormat="1">
      <c r="B1008" s="229"/>
      <c r="C1008" s="230"/>
      <c r="D1008" s="205" t="s">
        <v>210</v>
      </c>
      <c r="E1008" s="231" t="s">
        <v>22</v>
      </c>
      <c r="F1008" s="232" t="s">
        <v>215</v>
      </c>
      <c r="G1008" s="230"/>
      <c r="H1008" s="233">
        <v>1104.645</v>
      </c>
      <c r="I1008" s="234"/>
      <c r="J1008" s="230"/>
      <c r="K1008" s="230"/>
      <c r="L1008" s="235"/>
      <c r="M1008" s="236"/>
      <c r="N1008" s="237"/>
      <c r="O1008" s="237"/>
      <c r="P1008" s="237"/>
      <c r="Q1008" s="237"/>
      <c r="R1008" s="237"/>
      <c r="S1008" s="237"/>
      <c r="T1008" s="238"/>
      <c r="AT1008" s="239" t="s">
        <v>210</v>
      </c>
      <c r="AU1008" s="239" t="s">
        <v>83</v>
      </c>
      <c r="AV1008" s="14" t="s">
        <v>216</v>
      </c>
      <c r="AW1008" s="14" t="s">
        <v>38</v>
      </c>
      <c r="AX1008" s="14" t="s">
        <v>75</v>
      </c>
      <c r="AY1008" s="239" t="s">
        <v>195</v>
      </c>
    </row>
    <row r="1009" spans="2:65" s="15" customFormat="1">
      <c r="B1009" s="240"/>
      <c r="C1009" s="241"/>
      <c r="D1009" s="205" t="s">
        <v>210</v>
      </c>
      <c r="E1009" s="242" t="s">
        <v>22</v>
      </c>
      <c r="F1009" s="243" t="s">
        <v>217</v>
      </c>
      <c r="G1009" s="241"/>
      <c r="H1009" s="244">
        <v>1104.645</v>
      </c>
      <c r="I1009" s="245"/>
      <c r="J1009" s="241"/>
      <c r="K1009" s="241"/>
      <c r="L1009" s="246"/>
      <c r="M1009" s="247"/>
      <c r="N1009" s="248"/>
      <c r="O1009" s="248"/>
      <c r="P1009" s="248"/>
      <c r="Q1009" s="248"/>
      <c r="R1009" s="248"/>
      <c r="S1009" s="248"/>
      <c r="T1009" s="249"/>
      <c r="AT1009" s="250" t="s">
        <v>210</v>
      </c>
      <c r="AU1009" s="250" t="s">
        <v>83</v>
      </c>
      <c r="AV1009" s="15" t="s">
        <v>202</v>
      </c>
      <c r="AW1009" s="15" t="s">
        <v>38</v>
      </c>
      <c r="AX1009" s="15" t="s">
        <v>23</v>
      </c>
      <c r="AY1009" s="250" t="s">
        <v>195</v>
      </c>
    </row>
    <row r="1010" spans="2:65" s="13" customFormat="1">
      <c r="B1010" s="218"/>
      <c r="C1010" s="219"/>
      <c r="D1010" s="251" t="s">
        <v>210</v>
      </c>
      <c r="E1010" s="219"/>
      <c r="F1010" s="270" t="s">
        <v>2021</v>
      </c>
      <c r="G1010" s="219"/>
      <c r="H1010" s="271">
        <v>1126.7380000000001</v>
      </c>
      <c r="I1010" s="223"/>
      <c r="J1010" s="219"/>
      <c r="K1010" s="219"/>
      <c r="L1010" s="224"/>
      <c r="M1010" s="225"/>
      <c r="N1010" s="226"/>
      <c r="O1010" s="226"/>
      <c r="P1010" s="226"/>
      <c r="Q1010" s="226"/>
      <c r="R1010" s="226"/>
      <c r="S1010" s="226"/>
      <c r="T1010" s="227"/>
      <c r="AT1010" s="228" t="s">
        <v>210</v>
      </c>
      <c r="AU1010" s="228" t="s">
        <v>83</v>
      </c>
      <c r="AV1010" s="13" t="s">
        <v>83</v>
      </c>
      <c r="AW1010" s="13" t="s">
        <v>4</v>
      </c>
      <c r="AX1010" s="13" t="s">
        <v>23</v>
      </c>
      <c r="AY1010" s="228" t="s">
        <v>195</v>
      </c>
    </row>
    <row r="1011" spans="2:65" s="1" customFormat="1" ht="20.399999999999999" customHeight="1">
      <c r="B1011" s="36"/>
      <c r="C1011" s="260" t="s">
        <v>958</v>
      </c>
      <c r="D1011" s="260" t="s">
        <v>267</v>
      </c>
      <c r="E1011" s="261" t="s">
        <v>492</v>
      </c>
      <c r="F1011" s="262" t="s">
        <v>493</v>
      </c>
      <c r="G1011" s="263" t="s">
        <v>231</v>
      </c>
      <c r="H1011" s="264">
        <v>12.534000000000001</v>
      </c>
      <c r="I1011" s="265"/>
      <c r="J1011" s="266">
        <f>ROUND(I1011*H1011,2)</f>
        <v>0</v>
      </c>
      <c r="K1011" s="262" t="s">
        <v>22</v>
      </c>
      <c r="L1011" s="267"/>
      <c r="M1011" s="268" t="s">
        <v>22</v>
      </c>
      <c r="N1011" s="269" t="s">
        <v>46</v>
      </c>
      <c r="O1011" s="37"/>
      <c r="P1011" s="202">
        <f>O1011*H1011</f>
        <v>0</v>
      </c>
      <c r="Q1011" s="202">
        <v>3.2000000000000001E-2</v>
      </c>
      <c r="R1011" s="202">
        <f>Q1011*H1011</f>
        <v>0.40108800000000006</v>
      </c>
      <c r="S1011" s="202">
        <v>0</v>
      </c>
      <c r="T1011" s="203">
        <f>S1011*H1011</f>
        <v>0</v>
      </c>
      <c r="AR1011" s="19" t="s">
        <v>262</v>
      </c>
      <c r="AT1011" s="19" t="s">
        <v>267</v>
      </c>
      <c r="AU1011" s="19" t="s">
        <v>83</v>
      </c>
      <c r="AY1011" s="19" t="s">
        <v>195</v>
      </c>
      <c r="BE1011" s="204">
        <f>IF(N1011="základní",J1011,0)</f>
        <v>0</v>
      </c>
      <c r="BF1011" s="204">
        <f>IF(N1011="snížená",J1011,0)</f>
        <v>0</v>
      </c>
      <c r="BG1011" s="204">
        <f>IF(N1011="zákl. přenesená",J1011,0)</f>
        <v>0</v>
      </c>
      <c r="BH1011" s="204">
        <f>IF(N1011="sníž. přenesená",J1011,0)</f>
        <v>0</v>
      </c>
      <c r="BI1011" s="204">
        <f>IF(N1011="nulová",J1011,0)</f>
        <v>0</v>
      </c>
      <c r="BJ1011" s="19" t="s">
        <v>23</v>
      </c>
      <c r="BK1011" s="204">
        <f>ROUND(I1011*H1011,2)</f>
        <v>0</v>
      </c>
      <c r="BL1011" s="19" t="s">
        <v>202</v>
      </c>
      <c r="BM1011" s="19" t="s">
        <v>2022</v>
      </c>
    </row>
    <row r="1012" spans="2:65" s="12" customFormat="1">
      <c r="B1012" s="207"/>
      <c r="C1012" s="208"/>
      <c r="D1012" s="205" t="s">
        <v>210</v>
      </c>
      <c r="E1012" s="209" t="s">
        <v>22</v>
      </c>
      <c r="F1012" s="210" t="s">
        <v>458</v>
      </c>
      <c r="G1012" s="208"/>
      <c r="H1012" s="211" t="s">
        <v>22</v>
      </c>
      <c r="I1012" s="212"/>
      <c r="J1012" s="208"/>
      <c r="K1012" s="208"/>
      <c r="L1012" s="213"/>
      <c r="M1012" s="214"/>
      <c r="N1012" s="215"/>
      <c r="O1012" s="215"/>
      <c r="P1012" s="215"/>
      <c r="Q1012" s="215"/>
      <c r="R1012" s="215"/>
      <c r="S1012" s="215"/>
      <c r="T1012" s="216"/>
      <c r="AT1012" s="217" t="s">
        <v>210</v>
      </c>
      <c r="AU1012" s="217" t="s">
        <v>83</v>
      </c>
      <c r="AV1012" s="12" t="s">
        <v>23</v>
      </c>
      <c r="AW1012" s="12" t="s">
        <v>38</v>
      </c>
      <c r="AX1012" s="12" t="s">
        <v>75</v>
      </c>
      <c r="AY1012" s="217" t="s">
        <v>195</v>
      </c>
    </row>
    <row r="1013" spans="2:65" s="12" customFormat="1">
      <c r="B1013" s="207"/>
      <c r="C1013" s="208"/>
      <c r="D1013" s="205" t="s">
        <v>210</v>
      </c>
      <c r="E1013" s="209" t="s">
        <v>22</v>
      </c>
      <c r="F1013" s="210" t="s">
        <v>495</v>
      </c>
      <c r="G1013" s="208"/>
      <c r="H1013" s="211" t="s">
        <v>22</v>
      </c>
      <c r="I1013" s="212"/>
      <c r="J1013" s="208"/>
      <c r="K1013" s="208"/>
      <c r="L1013" s="213"/>
      <c r="M1013" s="214"/>
      <c r="N1013" s="215"/>
      <c r="O1013" s="215"/>
      <c r="P1013" s="215"/>
      <c r="Q1013" s="215"/>
      <c r="R1013" s="215"/>
      <c r="S1013" s="215"/>
      <c r="T1013" s="216"/>
      <c r="AT1013" s="217" t="s">
        <v>210</v>
      </c>
      <c r="AU1013" s="217" t="s">
        <v>83</v>
      </c>
      <c r="AV1013" s="12" t="s">
        <v>23</v>
      </c>
      <c r="AW1013" s="12" t="s">
        <v>38</v>
      </c>
      <c r="AX1013" s="12" t="s">
        <v>75</v>
      </c>
      <c r="AY1013" s="217" t="s">
        <v>195</v>
      </c>
    </row>
    <row r="1014" spans="2:65" s="13" customFormat="1">
      <c r="B1014" s="218"/>
      <c r="C1014" s="219"/>
      <c r="D1014" s="205" t="s">
        <v>210</v>
      </c>
      <c r="E1014" s="220" t="s">
        <v>22</v>
      </c>
      <c r="F1014" s="221" t="s">
        <v>2023</v>
      </c>
      <c r="G1014" s="219"/>
      <c r="H1014" s="222">
        <v>5.0750000000000002</v>
      </c>
      <c r="I1014" s="223"/>
      <c r="J1014" s="219"/>
      <c r="K1014" s="219"/>
      <c r="L1014" s="224"/>
      <c r="M1014" s="225"/>
      <c r="N1014" s="226"/>
      <c r="O1014" s="226"/>
      <c r="P1014" s="226"/>
      <c r="Q1014" s="226"/>
      <c r="R1014" s="226"/>
      <c r="S1014" s="226"/>
      <c r="T1014" s="227"/>
      <c r="AT1014" s="228" t="s">
        <v>210</v>
      </c>
      <c r="AU1014" s="228" t="s">
        <v>83</v>
      </c>
      <c r="AV1014" s="13" t="s">
        <v>83</v>
      </c>
      <c r="AW1014" s="13" t="s">
        <v>38</v>
      </c>
      <c r="AX1014" s="13" t="s">
        <v>75</v>
      </c>
      <c r="AY1014" s="228" t="s">
        <v>195</v>
      </c>
    </row>
    <row r="1015" spans="2:65" s="13" customFormat="1">
      <c r="B1015" s="218"/>
      <c r="C1015" s="219"/>
      <c r="D1015" s="205" t="s">
        <v>210</v>
      </c>
      <c r="E1015" s="220" t="s">
        <v>22</v>
      </c>
      <c r="F1015" s="221" t="s">
        <v>2024</v>
      </c>
      <c r="G1015" s="219"/>
      <c r="H1015" s="222">
        <v>2.2999999999999998</v>
      </c>
      <c r="I1015" s="223"/>
      <c r="J1015" s="219"/>
      <c r="K1015" s="219"/>
      <c r="L1015" s="224"/>
      <c r="M1015" s="225"/>
      <c r="N1015" s="226"/>
      <c r="O1015" s="226"/>
      <c r="P1015" s="226"/>
      <c r="Q1015" s="226"/>
      <c r="R1015" s="226"/>
      <c r="S1015" s="226"/>
      <c r="T1015" s="227"/>
      <c r="AT1015" s="228" t="s">
        <v>210</v>
      </c>
      <c r="AU1015" s="228" t="s">
        <v>83</v>
      </c>
      <c r="AV1015" s="13" t="s">
        <v>83</v>
      </c>
      <c r="AW1015" s="13" t="s">
        <v>38</v>
      </c>
      <c r="AX1015" s="13" t="s">
        <v>75</v>
      </c>
      <c r="AY1015" s="228" t="s">
        <v>195</v>
      </c>
    </row>
    <row r="1016" spans="2:65" s="13" customFormat="1">
      <c r="B1016" s="218"/>
      <c r="C1016" s="219"/>
      <c r="D1016" s="205" t="s">
        <v>210</v>
      </c>
      <c r="E1016" s="220" t="s">
        <v>22</v>
      </c>
      <c r="F1016" s="221" t="s">
        <v>2025</v>
      </c>
      <c r="G1016" s="219"/>
      <c r="H1016" s="222">
        <v>4.9130000000000003</v>
      </c>
      <c r="I1016" s="223"/>
      <c r="J1016" s="219"/>
      <c r="K1016" s="219"/>
      <c r="L1016" s="224"/>
      <c r="M1016" s="225"/>
      <c r="N1016" s="226"/>
      <c r="O1016" s="226"/>
      <c r="P1016" s="226"/>
      <c r="Q1016" s="226"/>
      <c r="R1016" s="226"/>
      <c r="S1016" s="226"/>
      <c r="T1016" s="227"/>
      <c r="AT1016" s="228" t="s">
        <v>210</v>
      </c>
      <c r="AU1016" s="228" t="s">
        <v>83</v>
      </c>
      <c r="AV1016" s="13" t="s">
        <v>83</v>
      </c>
      <c r="AW1016" s="13" t="s">
        <v>38</v>
      </c>
      <c r="AX1016" s="13" t="s">
        <v>75</v>
      </c>
      <c r="AY1016" s="228" t="s">
        <v>195</v>
      </c>
    </row>
    <row r="1017" spans="2:65" s="14" customFormat="1">
      <c r="B1017" s="229"/>
      <c r="C1017" s="230"/>
      <c r="D1017" s="205" t="s">
        <v>210</v>
      </c>
      <c r="E1017" s="231" t="s">
        <v>22</v>
      </c>
      <c r="F1017" s="232" t="s">
        <v>215</v>
      </c>
      <c r="G1017" s="230"/>
      <c r="H1017" s="233">
        <v>12.288</v>
      </c>
      <c r="I1017" s="234"/>
      <c r="J1017" s="230"/>
      <c r="K1017" s="230"/>
      <c r="L1017" s="235"/>
      <c r="M1017" s="236"/>
      <c r="N1017" s="237"/>
      <c r="O1017" s="237"/>
      <c r="P1017" s="237"/>
      <c r="Q1017" s="237"/>
      <c r="R1017" s="237"/>
      <c r="S1017" s="237"/>
      <c r="T1017" s="238"/>
      <c r="AT1017" s="239" t="s">
        <v>210</v>
      </c>
      <c r="AU1017" s="239" t="s">
        <v>83</v>
      </c>
      <c r="AV1017" s="14" t="s">
        <v>216</v>
      </c>
      <c r="AW1017" s="14" t="s">
        <v>38</v>
      </c>
      <c r="AX1017" s="14" t="s">
        <v>75</v>
      </c>
      <c r="AY1017" s="239" t="s">
        <v>195</v>
      </c>
    </row>
    <row r="1018" spans="2:65" s="15" customFormat="1">
      <c r="B1018" s="240"/>
      <c r="C1018" s="241"/>
      <c r="D1018" s="205" t="s">
        <v>210</v>
      </c>
      <c r="E1018" s="242" t="s">
        <v>22</v>
      </c>
      <c r="F1018" s="243" t="s">
        <v>217</v>
      </c>
      <c r="G1018" s="241"/>
      <c r="H1018" s="244">
        <v>12.288</v>
      </c>
      <c r="I1018" s="245"/>
      <c r="J1018" s="241"/>
      <c r="K1018" s="241"/>
      <c r="L1018" s="246"/>
      <c r="M1018" s="247"/>
      <c r="N1018" s="248"/>
      <c r="O1018" s="248"/>
      <c r="P1018" s="248"/>
      <c r="Q1018" s="248"/>
      <c r="R1018" s="248"/>
      <c r="S1018" s="248"/>
      <c r="T1018" s="249"/>
      <c r="AT1018" s="250" t="s">
        <v>210</v>
      </c>
      <c r="AU1018" s="250" t="s">
        <v>83</v>
      </c>
      <c r="AV1018" s="15" t="s">
        <v>202</v>
      </c>
      <c r="AW1018" s="15" t="s">
        <v>38</v>
      </c>
      <c r="AX1018" s="15" t="s">
        <v>23</v>
      </c>
      <c r="AY1018" s="250" t="s">
        <v>195</v>
      </c>
    </row>
    <row r="1019" spans="2:65" s="13" customFormat="1">
      <c r="B1019" s="218"/>
      <c r="C1019" s="219"/>
      <c r="D1019" s="251" t="s">
        <v>210</v>
      </c>
      <c r="E1019" s="219"/>
      <c r="F1019" s="270" t="s">
        <v>2026</v>
      </c>
      <c r="G1019" s="219"/>
      <c r="H1019" s="271">
        <v>12.534000000000001</v>
      </c>
      <c r="I1019" s="223"/>
      <c r="J1019" s="219"/>
      <c r="K1019" s="219"/>
      <c r="L1019" s="224"/>
      <c r="M1019" s="225"/>
      <c r="N1019" s="226"/>
      <c r="O1019" s="226"/>
      <c r="P1019" s="226"/>
      <c r="Q1019" s="226"/>
      <c r="R1019" s="226"/>
      <c r="S1019" s="226"/>
      <c r="T1019" s="227"/>
      <c r="AT1019" s="228" t="s">
        <v>210</v>
      </c>
      <c r="AU1019" s="228" t="s">
        <v>83</v>
      </c>
      <c r="AV1019" s="13" t="s">
        <v>83</v>
      </c>
      <c r="AW1019" s="13" t="s">
        <v>4</v>
      </c>
      <c r="AX1019" s="13" t="s">
        <v>23</v>
      </c>
      <c r="AY1019" s="228" t="s">
        <v>195</v>
      </c>
    </row>
    <row r="1020" spans="2:65" s="1" customFormat="1" ht="28.8" customHeight="1">
      <c r="B1020" s="36"/>
      <c r="C1020" s="193" t="s">
        <v>962</v>
      </c>
      <c r="D1020" s="193" t="s">
        <v>198</v>
      </c>
      <c r="E1020" s="194" t="s">
        <v>2027</v>
      </c>
      <c r="F1020" s="195" t="s">
        <v>2028</v>
      </c>
      <c r="G1020" s="196" t="s">
        <v>206</v>
      </c>
      <c r="H1020" s="197">
        <v>109.72</v>
      </c>
      <c r="I1020" s="198"/>
      <c r="J1020" s="199">
        <f>ROUND(I1020*H1020,2)</f>
        <v>0</v>
      </c>
      <c r="K1020" s="195" t="s">
        <v>223</v>
      </c>
      <c r="L1020" s="56"/>
      <c r="M1020" s="200" t="s">
        <v>22</v>
      </c>
      <c r="N1020" s="201" t="s">
        <v>46</v>
      </c>
      <c r="O1020" s="37"/>
      <c r="P1020" s="202">
        <f>O1020*H1020</f>
        <v>0</v>
      </c>
      <c r="Q1020" s="202">
        <v>1.6800000000000001E-3</v>
      </c>
      <c r="R1020" s="202">
        <f>Q1020*H1020</f>
        <v>0.18432960000000001</v>
      </c>
      <c r="S1020" s="202">
        <v>0</v>
      </c>
      <c r="T1020" s="203">
        <f>S1020*H1020</f>
        <v>0</v>
      </c>
      <c r="AR1020" s="19" t="s">
        <v>202</v>
      </c>
      <c r="AT1020" s="19" t="s">
        <v>198</v>
      </c>
      <c r="AU1020" s="19" t="s">
        <v>83</v>
      </c>
      <c r="AY1020" s="19" t="s">
        <v>195</v>
      </c>
      <c r="BE1020" s="204">
        <f>IF(N1020="základní",J1020,0)</f>
        <v>0</v>
      </c>
      <c r="BF1020" s="204">
        <f>IF(N1020="snížená",J1020,0)</f>
        <v>0</v>
      </c>
      <c r="BG1020" s="204">
        <f>IF(N1020="zákl. přenesená",J1020,0)</f>
        <v>0</v>
      </c>
      <c r="BH1020" s="204">
        <f>IF(N1020="sníž. přenesená",J1020,0)</f>
        <v>0</v>
      </c>
      <c r="BI1020" s="204">
        <f>IF(N1020="nulová",J1020,0)</f>
        <v>0</v>
      </c>
      <c r="BJ1020" s="19" t="s">
        <v>23</v>
      </c>
      <c r="BK1020" s="204">
        <f>ROUND(I1020*H1020,2)</f>
        <v>0</v>
      </c>
      <c r="BL1020" s="19" t="s">
        <v>202</v>
      </c>
      <c r="BM1020" s="19" t="s">
        <v>2029</v>
      </c>
    </row>
    <row r="1021" spans="2:65" s="1" customFormat="1" ht="132">
      <c r="B1021" s="36"/>
      <c r="C1021" s="58"/>
      <c r="D1021" s="205" t="s">
        <v>225</v>
      </c>
      <c r="E1021" s="58"/>
      <c r="F1021" s="206" t="s">
        <v>2030</v>
      </c>
      <c r="G1021" s="58"/>
      <c r="H1021" s="58"/>
      <c r="I1021" s="163"/>
      <c r="J1021" s="58"/>
      <c r="K1021" s="58"/>
      <c r="L1021" s="56"/>
      <c r="M1021" s="73"/>
      <c r="N1021" s="37"/>
      <c r="O1021" s="37"/>
      <c r="P1021" s="37"/>
      <c r="Q1021" s="37"/>
      <c r="R1021" s="37"/>
      <c r="S1021" s="37"/>
      <c r="T1021" s="74"/>
      <c r="AT1021" s="19" t="s">
        <v>225</v>
      </c>
      <c r="AU1021" s="19" t="s">
        <v>83</v>
      </c>
    </row>
    <row r="1022" spans="2:65" s="12" customFormat="1">
      <c r="B1022" s="207"/>
      <c r="C1022" s="208"/>
      <c r="D1022" s="205" t="s">
        <v>210</v>
      </c>
      <c r="E1022" s="209" t="s">
        <v>22</v>
      </c>
      <c r="F1022" s="210" t="s">
        <v>458</v>
      </c>
      <c r="G1022" s="208"/>
      <c r="H1022" s="211" t="s">
        <v>22</v>
      </c>
      <c r="I1022" s="212"/>
      <c r="J1022" s="208"/>
      <c r="K1022" s="208"/>
      <c r="L1022" s="213"/>
      <c r="M1022" s="214"/>
      <c r="N1022" s="215"/>
      <c r="O1022" s="215"/>
      <c r="P1022" s="215"/>
      <c r="Q1022" s="215"/>
      <c r="R1022" s="215"/>
      <c r="S1022" s="215"/>
      <c r="T1022" s="216"/>
      <c r="AT1022" s="217" t="s">
        <v>210</v>
      </c>
      <c r="AU1022" s="217" t="s">
        <v>83</v>
      </c>
      <c r="AV1022" s="12" t="s">
        <v>23</v>
      </c>
      <c r="AW1022" s="12" t="s">
        <v>38</v>
      </c>
      <c r="AX1022" s="12" t="s">
        <v>75</v>
      </c>
      <c r="AY1022" s="217" t="s">
        <v>195</v>
      </c>
    </row>
    <row r="1023" spans="2:65" s="13" customFormat="1">
      <c r="B1023" s="218"/>
      <c r="C1023" s="219"/>
      <c r="D1023" s="205" t="s">
        <v>210</v>
      </c>
      <c r="E1023" s="220" t="s">
        <v>22</v>
      </c>
      <c r="F1023" s="221" t="s">
        <v>2031</v>
      </c>
      <c r="G1023" s="219"/>
      <c r="H1023" s="222">
        <v>51.4</v>
      </c>
      <c r="I1023" s="223"/>
      <c r="J1023" s="219"/>
      <c r="K1023" s="219"/>
      <c r="L1023" s="224"/>
      <c r="M1023" s="225"/>
      <c r="N1023" s="226"/>
      <c r="O1023" s="226"/>
      <c r="P1023" s="226"/>
      <c r="Q1023" s="226"/>
      <c r="R1023" s="226"/>
      <c r="S1023" s="226"/>
      <c r="T1023" s="227"/>
      <c r="AT1023" s="228" t="s">
        <v>210</v>
      </c>
      <c r="AU1023" s="228" t="s">
        <v>83</v>
      </c>
      <c r="AV1023" s="13" t="s">
        <v>83</v>
      </c>
      <c r="AW1023" s="13" t="s">
        <v>38</v>
      </c>
      <c r="AX1023" s="13" t="s">
        <v>75</v>
      </c>
      <c r="AY1023" s="228" t="s">
        <v>195</v>
      </c>
    </row>
    <row r="1024" spans="2:65" s="13" customFormat="1">
      <c r="B1024" s="218"/>
      <c r="C1024" s="219"/>
      <c r="D1024" s="205" t="s">
        <v>210</v>
      </c>
      <c r="E1024" s="220" t="s">
        <v>22</v>
      </c>
      <c r="F1024" s="221" t="s">
        <v>2032</v>
      </c>
      <c r="G1024" s="219"/>
      <c r="H1024" s="222">
        <v>6.32</v>
      </c>
      <c r="I1024" s="223"/>
      <c r="J1024" s="219"/>
      <c r="K1024" s="219"/>
      <c r="L1024" s="224"/>
      <c r="M1024" s="225"/>
      <c r="N1024" s="226"/>
      <c r="O1024" s="226"/>
      <c r="P1024" s="226"/>
      <c r="Q1024" s="226"/>
      <c r="R1024" s="226"/>
      <c r="S1024" s="226"/>
      <c r="T1024" s="227"/>
      <c r="AT1024" s="228" t="s">
        <v>210</v>
      </c>
      <c r="AU1024" s="228" t="s">
        <v>83</v>
      </c>
      <c r="AV1024" s="13" t="s">
        <v>83</v>
      </c>
      <c r="AW1024" s="13" t="s">
        <v>38</v>
      </c>
      <c r="AX1024" s="13" t="s">
        <v>75</v>
      </c>
      <c r="AY1024" s="228" t="s">
        <v>195</v>
      </c>
    </row>
    <row r="1025" spans="2:65" s="13" customFormat="1">
      <c r="B1025" s="218"/>
      <c r="C1025" s="219"/>
      <c r="D1025" s="205" t="s">
        <v>210</v>
      </c>
      <c r="E1025" s="220" t="s">
        <v>22</v>
      </c>
      <c r="F1025" s="221" t="s">
        <v>2006</v>
      </c>
      <c r="G1025" s="219"/>
      <c r="H1025" s="222">
        <v>52</v>
      </c>
      <c r="I1025" s="223"/>
      <c r="J1025" s="219"/>
      <c r="K1025" s="219"/>
      <c r="L1025" s="224"/>
      <c r="M1025" s="225"/>
      <c r="N1025" s="226"/>
      <c r="O1025" s="226"/>
      <c r="P1025" s="226"/>
      <c r="Q1025" s="226"/>
      <c r="R1025" s="226"/>
      <c r="S1025" s="226"/>
      <c r="T1025" s="227"/>
      <c r="AT1025" s="228" t="s">
        <v>210</v>
      </c>
      <c r="AU1025" s="228" t="s">
        <v>83</v>
      </c>
      <c r="AV1025" s="13" t="s">
        <v>83</v>
      </c>
      <c r="AW1025" s="13" t="s">
        <v>38</v>
      </c>
      <c r="AX1025" s="13" t="s">
        <v>75</v>
      </c>
      <c r="AY1025" s="228" t="s">
        <v>195</v>
      </c>
    </row>
    <row r="1026" spans="2:65" s="14" customFormat="1">
      <c r="B1026" s="229"/>
      <c r="C1026" s="230"/>
      <c r="D1026" s="205" t="s">
        <v>210</v>
      </c>
      <c r="E1026" s="231" t="s">
        <v>22</v>
      </c>
      <c r="F1026" s="232" t="s">
        <v>215</v>
      </c>
      <c r="G1026" s="230"/>
      <c r="H1026" s="233">
        <v>109.72</v>
      </c>
      <c r="I1026" s="234"/>
      <c r="J1026" s="230"/>
      <c r="K1026" s="230"/>
      <c r="L1026" s="235"/>
      <c r="M1026" s="236"/>
      <c r="N1026" s="237"/>
      <c r="O1026" s="237"/>
      <c r="P1026" s="237"/>
      <c r="Q1026" s="237"/>
      <c r="R1026" s="237"/>
      <c r="S1026" s="237"/>
      <c r="T1026" s="238"/>
      <c r="AT1026" s="239" t="s">
        <v>210</v>
      </c>
      <c r="AU1026" s="239" t="s">
        <v>83</v>
      </c>
      <c r="AV1026" s="14" t="s">
        <v>216</v>
      </c>
      <c r="AW1026" s="14" t="s">
        <v>38</v>
      </c>
      <c r="AX1026" s="14" t="s">
        <v>75</v>
      </c>
      <c r="AY1026" s="239" t="s">
        <v>195</v>
      </c>
    </row>
    <row r="1027" spans="2:65" s="15" customFormat="1">
      <c r="B1027" s="240"/>
      <c r="C1027" s="241"/>
      <c r="D1027" s="251" t="s">
        <v>210</v>
      </c>
      <c r="E1027" s="252" t="s">
        <v>22</v>
      </c>
      <c r="F1027" s="253" t="s">
        <v>217</v>
      </c>
      <c r="G1027" s="241"/>
      <c r="H1027" s="254">
        <v>109.72</v>
      </c>
      <c r="I1027" s="245"/>
      <c r="J1027" s="241"/>
      <c r="K1027" s="241"/>
      <c r="L1027" s="246"/>
      <c r="M1027" s="247"/>
      <c r="N1027" s="248"/>
      <c r="O1027" s="248"/>
      <c r="P1027" s="248"/>
      <c r="Q1027" s="248"/>
      <c r="R1027" s="248"/>
      <c r="S1027" s="248"/>
      <c r="T1027" s="249"/>
      <c r="AT1027" s="250" t="s">
        <v>210</v>
      </c>
      <c r="AU1027" s="250" t="s">
        <v>83</v>
      </c>
      <c r="AV1027" s="15" t="s">
        <v>202</v>
      </c>
      <c r="AW1027" s="15" t="s">
        <v>38</v>
      </c>
      <c r="AX1027" s="15" t="s">
        <v>23</v>
      </c>
      <c r="AY1027" s="250" t="s">
        <v>195</v>
      </c>
    </row>
    <row r="1028" spans="2:65" s="1" customFormat="1" ht="28.8" customHeight="1">
      <c r="B1028" s="36"/>
      <c r="C1028" s="260" t="s">
        <v>966</v>
      </c>
      <c r="D1028" s="260" t="s">
        <v>267</v>
      </c>
      <c r="E1028" s="261" t="s">
        <v>2033</v>
      </c>
      <c r="F1028" s="262" t="s">
        <v>2034</v>
      </c>
      <c r="G1028" s="263" t="s">
        <v>222</v>
      </c>
      <c r="H1028" s="264">
        <v>109.72</v>
      </c>
      <c r="I1028" s="265"/>
      <c r="J1028" s="266">
        <f>ROUND(I1028*H1028,2)</f>
        <v>0</v>
      </c>
      <c r="K1028" s="262" t="s">
        <v>22</v>
      </c>
      <c r="L1028" s="267"/>
      <c r="M1028" s="268" t="s">
        <v>22</v>
      </c>
      <c r="N1028" s="269" t="s">
        <v>46</v>
      </c>
      <c r="O1028" s="37"/>
      <c r="P1028" s="202">
        <f>O1028*H1028</f>
        <v>0</v>
      </c>
      <c r="Q1028" s="202">
        <v>6.8000000000000005E-4</v>
      </c>
      <c r="R1028" s="202">
        <f>Q1028*H1028</f>
        <v>7.4609599999999998E-2</v>
      </c>
      <c r="S1028" s="202">
        <v>0</v>
      </c>
      <c r="T1028" s="203">
        <f>S1028*H1028</f>
        <v>0</v>
      </c>
      <c r="AR1028" s="19" t="s">
        <v>262</v>
      </c>
      <c r="AT1028" s="19" t="s">
        <v>267</v>
      </c>
      <c r="AU1028" s="19" t="s">
        <v>83</v>
      </c>
      <c r="AY1028" s="19" t="s">
        <v>195</v>
      </c>
      <c r="BE1028" s="204">
        <f>IF(N1028="základní",J1028,0)</f>
        <v>0</v>
      </c>
      <c r="BF1028" s="204">
        <f>IF(N1028="snížená",J1028,0)</f>
        <v>0</v>
      </c>
      <c r="BG1028" s="204">
        <f>IF(N1028="zákl. přenesená",J1028,0)</f>
        <v>0</v>
      </c>
      <c r="BH1028" s="204">
        <f>IF(N1028="sníž. přenesená",J1028,0)</f>
        <v>0</v>
      </c>
      <c r="BI1028" s="204">
        <f>IF(N1028="nulová",J1028,0)</f>
        <v>0</v>
      </c>
      <c r="BJ1028" s="19" t="s">
        <v>23</v>
      </c>
      <c r="BK1028" s="204">
        <f>ROUND(I1028*H1028,2)</f>
        <v>0</v>
      </c>
      <c r="BL1028" s="19" t="s">
        <v>202</v>
      </c>
      <c r="BM1028" s="19" t="s">
        <v>2035</v>
      </c>
    </row>
    <row r="1029" spans="2:65" s="1" customFormat="1" ht="28.8" customHeight="1">
      <c r="B1029" s="36"/>
      <c r="C1029" s="193" t="s">
        <v>970</v>
      </c>
      <c r="D1029" s="193" t="s">
        <v>198</v>
      </c>
      <c r="E1029" s="194" t="s">
        <v>499</v>
      </c>
      <c r="F1029" s="195" t="s">
        <v>500</v>
      </c>
      <c r="G1029" s="196" t="s">
        <v>222</v>
      </c>
      <c r="H1029" s="197">
        <v>60.284999999999997</v>
      </c>
      <c r="I1029" s="198"/>
      <c r="J1029" s="199">
        <f>ROUND(I1029*H1029,2)</f>
        <v>0</v>
      </c>
      <c r="K1029" s="195" t="s">
        <v>223</v>
      </c>
      <c r="L1029" s="56"/>
      <c r="M1029" s="200" t="s">
        <v>22</v>
      </c>
      <c r="N1029" s="201" t="s">
        <v>46</v>
      </c>
      <c r="O1029" s="37"/>
      <c r="P1029" s="202">
        <f>O1029*H1029</f>
        <v>0</v>
      </c>
      <c r="Q1029" s="202">
        <v>9.4999999999999998E-3</v>
      </c>
      <c r="R1029" s="202">
        <f>Q1029*H1029</f>
        <v>0.57270749999999992</v>
      </c>
      <c r="S1029" s="202">
        <v>0</v>
      </c>
      <c r="T1029" s="203">
        <f>S1029*H1029</f>
        <v>0</v>
      </c>
      <c r="AR1029" s="19" t="s">
        <v>202</v>
      </c>
      <c r="AT1029" s="19" t="s">
        <v>198</v>
      </c>
      <c r="AU1029" s="19" t="s">
        <v>83</v>
      </c>
      <c r="AY1029" s="19" t="s">
        <v>195</v>
      </c>
      <c r="BE1029" s="204">
        <f>IF(N1029="základní",J1029,0)</f>
        <v>0</v>
      </c>
      <c r="BF1029" s="204">
        <f>IF(N1029="snížená",J1029,0)</f>
        <v>0</v>
      </c>
      <c r="BG1029" s="204">
        <f>IF(N1029="zákl. přenesená",J1029,0)</f>
        <v>0</v>
      </c>
      <c r="BH1029" s="204">
        <f>IF(N1029="sníž. přenesená",J1029,0)</f>
        <v>0</v>
      </c>
      <c r="BI1029" s="204">
        <f>IF(N1029="nulová",J1029,0)</f>
        <v>0</v>
      </c>
      <c r="BJ1029" s="19" t="s">
        <v>23</v>
      </c>
      <c r="BK1029" s="204">
        <f>ROUND(I1029*H1029,2)</f>
        <v>0</v>
      </c>
      <c r="BL1029" s="19" t="s">
        <v>202</v>
      </c>
      <c r="BM1029" s="19" t="s">
        <v>2036</v>
      </c>
    </row>
    <row r="1030" spans="2:65" s="1" customFormat="1" ht="180">
      <c r="B1030" s="36"/>
      <c r="C1030" s="58"/>
      <c r="D1030" s="205" t="s">
        <v>225</v>
      </c>
      <c r="E1030" s="58"/>
      <c r="F1030" s="206" t="s">
        <v>483</v>
      </c>
      <c r="G1030" s="58"/>
      <c r="H1030" s="58"/>
      <c r="I1030" s="163"/>
      <c r="J1030" s="58"/>
      <c r="K1030" s="58"/>
      <c r="L1030" s="56"/>
      <c r="M1030" s="73"/>
      <c r="N1030" s="37"/>
      <c r="O1030" s="37"/>
      <c r="P1030" s="37"/>
      <c r="Q1030" s="37"/>
      <c r="R1030" s="37"/>
      <c r="S1030" s="37"/>
      <c r="T1030" s="74"/>
      <c r="AT1030" s="19" t="s">
        <v>225</v>
      </c>
      <c r="AU1030" s="19" t="s">
        <v>83</v>
      </c>
    </row>
    <row r="1031" spans="2:65" s="12" customFormat="1">
      <c r="B1031" s="207"/>
      <c r="C1031" s="208"/>
      <c r="D1031" s="205" t="s">
        <v>210</v>
      </c>
      <c r="E1031" s="209" t="s">
        <v>22</v>
      </c>
      <c r="F1031" s="210" t="s">
        <v>458</v>
      </c>
      <c r="G1031" s="208"/>
      <c r="H1031" s="211" t="s">
        <v>22</v>
      </c>
      <c r="I1031" s="212"/>
      <c r="J1031" s="208"/>
      <c r="K1031" s="208"/>
      <c r="L1031" s="213"/>
      <c r="M1031" s="214"/>
      <c r="N1031" s="215"/>
      <c r="O1031" s="215"/>
      <c r="P1031" s="215"/>
      <c r="Q1031" s="215"/>
      <c r="R1031" s="215"/>
      <c r="S1031" s="215"/>
      <c r="T1031" s="216"/>
      <c r="AT1031" s="217" t="s">
        <v>210</v>
      </c>
      <c r="AU1031" s="217" t="s">
        <v>83</v>
      </c>
      <c r="AV1031" s="12" t="s">
        <v>23</v>
      </c>
      <c r="AW1031" s="12" t="s">
        <v>38</v>
      </c>
      <c r="AX1031" s="12" t="s">
        <v>75</v>
      </c>
      <c r="AY1031" s="217" t="s">
        <v>195</v>
      </c>
    </row>
    <row r="1032" spans="2:65" s="12" customFormat="1">
      <c r="B1032" s="207"/>
      <c r="C1032" s="208"/>
      <c r="D1032" s="205" t="s">
        <v>210</v>
      </c>
      <c r="E1032" s="209" t="s">
        <v>22</v>
      </c>
      <c r="F1032" s="210" t="s">
        <v>1988</v>
      </c>
      <c r="G1032" s="208"/>
      <c r="H1032" s="211" t="s">
        <v>22</v>
      </c>
      <c r="I1032" s="212"/>
      <c r="J1032" s="208"/>
      <c r="K1032" s="208"/>
      <c r="L1032" s="213"/>
      <c r="M1032" s="214"/>
      <c r="N1032" s="215"/>
      <c r="O1032" s="215"/>
      <c r="P1032" s="215"/>
      <c r="Q1032" s="215"/>
      <c r="R1032" s="215"/>
      <c r="S1032" s="215"/>
      <c r="T1032" s="216"/>
      <c r="AT1032" s="217" t="s">
        <v>210</v>
      </c>
      <c r="AU1032" s="217" t="s">
        <v>83</v>
      </c>
      <c r="AV1032" s="12" t="s">
        <v>23</v>
      </c>
      <c r="AW1032" s="12" t="s">
        <v>38</v>
      </c>
      <c r="AX1032" s="12" t="s">
        <v>75</v>
      </c>
      <c r="AY1032" s="217" t="s">
        <v>195</v>
      </c>
    </row>
    <row r="1033" spans="2:65" s="13" customFormat="1">
      <c r="B1033" s="218"/>
      <c r="C1033" s="219"/>
      <c r="D1033" s="205" t="s">
        <v>210</v>
      </c>
      <c r="E1033" s="220" t="s">
        <v>22</v>
      </c>
      <c r="F1033" s="221" t="s">
        <v>2037</v>
      </c>
      <c r="G1033" s="219"/>
      <c r="H1033" s="222">
        <v>17</v>
      </c>
      <c r="I1033" s="223"/>
      <c r="J1033" s="219"/>
      <c r="K1033" s="219"/>
      <c r="L1033" s="224"/>
      <c r="M1033" s="225"/>
      <c r="N1033" s="226"/>
      <c r="O1033" s="226"/>
      <c r="P1033" s="226"/>
      <c r="Q1033" s="226"/>
      <c r="R1033" s="226"/>
      <c r="S1033" s="226"/>
      <c r="T1033" s="227"/>
      <c r="AT1033" s="228" t="s">
        <v>210</v>
      </c>
      <c r="AU1033" s="228" t="s">
        <v>83</v>
      </c>
      <c r="AV1033" s="13" t="s">
        <v>83</v>
      </c>
      <c r="AW1033" s="13" t="s">
        <v>38</v>
      </c>
      <c r="AX1033" s="13" t="s">
        <v>75</v>
      </c>
      <c r="AY1033" s="228" t="s">
        <v>195</v>
      </c>
    </row>
    <row r="1034" spans="2:65" s="13" customFormat="1">
      <c r="B1034" s="218"/>
      <c r="C1034" s="219"/>
      <c r="D1034" s="205" t="s">
        <v>210</v>
      </c>
      <c r="E1034" s="220" t="s">
        <v>22</v>
      </c>
      <c r="F1034" s="221" t="s">
        <v>2038</v>
      </c>
      <c r="G1034" s="219"/>
      <c r="H1034" s="222">
        <v>28.285</v>
      </c>
      <c r="I1034" s="223"/>
      <c r="J1034" s="219"/>
      <c r="K1034" s="219"/>
      <c r="L1034" s="224"/>
      <c r="M1034" s="225"/>
      <c r="N1034" s="226"/>
      <c r="O1034" s="226"/>
      <c r="P1034" s="226"/>
      <c r="Q1034" s="226"/>
      <c r="R1034" s="226"/>
      <c r="S1034" s="226"/>
      <c r="T1034" s="227"/>
      <c r="AT1034" s="228" t="s">
        <v>210</v>
      </c>
      <c r="AU1034" s="228" t="s">
        <v>83</v>
      </c>
      <c r="AV1034" s="13" t="s">
        <v>83</v>
      </c>
      <c r="AW1034" s="13" t="s">
        <v>38</v>
      </c>
      <c r="AX1034" s="13" t="s">
        <v>75</v>
      </c>
      <c r="AY1034" s="228" t="s">
        <v>195</v>
      </c>
    </row>
    <row r="1035" spans="2:65" s="13" customFormat="1">
      <c r="B1035" s="218"/>
      <c r="C1035" s="219"/>
      <c r="D1035" s="205" t="s">
        <v>210</v>
      </c>
      <c r="E1035" s="220" t="s">
        <v>22</v>
      </c>
      <c r="F1035" s="221" t="s">
        <v>2039</v>
      </c>
      <c r="G1035" s="219"/>
      <c r="H1035" s="222">
        <v>11.6</v>
      </c>
      <c r="I1035" s="223"/>
      <c r="J1035" s="219"/>
      <c r="K1035" s="219"/>
      <c r="L1035" s="224"/>
      <c r="M1035" s="225"/>
      <c r="N1035" s="226"/>
      <c r="O1035" s="226"/>
      <c r="P1035" s="226"/>
      <c r="Q1035" s="226"/>
      <c r="R1035" s="226"/>
      <c r="S1035" s="226"/>
      <c r="T1035" s="227"/>
      <c r="AT1035" s="228" t="s">
        <v>210</v>
      </c>
      <c r="AU1035" s="228" t="s">
        <v>83</v>
      </c>
      <c r="AV1035" s="13" t="s">
        <v>83</v>
      </c>
      <c r="AW1035" s="13" t="s">
        <v>38</v>
      </c>
      <c r="AX1035" s="13" t="s">
        <v>75</v>
      </c>
      <c r="AY1035" s="228" t="s">
        <v>195</v>
      </c>
    </row>
    <row r="1036" spans="2:65" s="13" customFormat="1">
      <c r="B1036" s="218"/>
      <c r="C1036" s="219"/>
      <c r="D1036" s="205" t="s">
        <v>210</v>
      </c>
      <c r="E1036" s="220" t="s">
        <v>22</v>
      </c>
      <c r="F1036" s="221" t="s">
        <v>2040</v>
      </c>
      <c r="G1036" s="219"/>
      <c r="H1036" s="222">
        <v>3.4</v>
      </c>
      <c r="I1036" s="223"/>
      <c r="J1036" s="219"/>
      <c r="K1036" s="219"/>
      <c r="L1036" s="224"/>
      <c r="M1036" s="225"/>
      <c r="N1036" s="226"/>
      <c r="O1036" s="226"/>
      <c r="P1036" s="226"/>
      <c r="Q1036" s="226"/>
      <c r="R1036" s="226"/>
      <c r="S1036" s="226"/>
      <c r="T1036" s="227"/>
      <c r="AT1036" s="228" t="s">
        <v>210</v>
      </c>
      <c r="AU1036" s="228" t="s">
        <v>83</v>
      </c>
      <c r="AV1036" s="13" t="s">
        <v>83</v>
      </c>
      <c r="AW1036" s="13" t="s">
        <v>38</v>
      </c>
      <c r="AX1036" s="13" t="s">
        <v>75</v>
      </c>
      <c r="AY1036" s="228" t="s">
        <v>195</v>
      </c>
    </row>
    <row r="1037" spans="2:65" s="14" customFormat="1">
      <c r="B1037" s="229"/>
      <c r="C1037" s="230"/>
      <c r="D1037" s="205" t="s">
        <v>210</v>
      </c>
      <c r="E1037" s="231" t="s">
        <v>22</v>
      </c>
      <c r="F1037" s="232" t="s">
        <v>215</v>
      </c>
      <c r="G1037" s="230"/>
      <c r="H1037" s="233">
        <v>60.284999999999997</v>
      </c>
      <c r="I1037" s="234"/>
      <c r="J1037" s="230"/>
      <c r="K1037" s="230"/>
      <c r="L1037" s="235"/>
      <c r="M1037" s="236"/>
      <c r="N1037" s="237"/>
      <c r="O1037" s="237"/>
      <c r="P1037" s="237"/>
      <c r="Q1037" s="237"/>
      <c r="R1037" s="237"/>
      <c r="S1037" s="237"/>
      <c r="T1037" s="238"/>
      <c r="AT1037" s="239" t="s">
        <v>210</v>
      </c>
      <c r="AU1037" s="239" t="s">
        <v>83</v>
      </c>
      <c r="AV1037" s="14" t="s">
        <v>216</v>
      </c>
      <c r="AW1037" s="14" t="s">
        <v>38</v>
      </c>
      <c r="AX1037" s="14" t="s">
        <v>75</v>
      </c>
      <c r="AY1037" s="239" t="s">
        <v>195</v>
      </c>
    </row>
    <row r="1038" spans="2:65" s="15" customFormat="1">
      <c r="B1038" s="240"/>
      <c r="C1038" s="241"/>
      <c r="D1038" s="251" t="s">
        <v>210</v>
      </c>
      <c r="E1038" s="252" t="s">
        <v>22</v>
      </c>
      <c r="F1038" s="253" t="s">
        <v>217</v>
      </c>
      <c r="G1038" s="241"/>
      <c r="H1038" s="254">
        <v>60.284999999999997</v>
      </c>
      <c r="I1038" s="245"/>
      <c r="J1038" s="241"/>
      <c r="K1038" s="241"/>
      <c r="L1038" s="246"/>
      <c r="M1038" s="247"/>
      <c r="N1038" s="248"/>
      <c r="O1038" s="248"/>
      <c r="P1038" s="248"/>
      <c r="Q1038" s="248"/>
      <c r="R1038" s="248"/>
      <c r="S1038" s="248"/>
      <c r="T1038" s="249"/>
      <c r="AT1038" s="250" t="s">
        <v>210</v>
      </c>
      <c r="AU1038" s="250" t="s">
        <v>83</v>
      </c>
      <c r="AV1038" s="15" t="s">
        <v>202</v>
      </c>
      <c r="AW1038" s="15" t="s">
        <v>38</v>
      </c>
      <c r="AX1038" s="15" t="s">
        <v>23</v>
      </c>
      <c r="AY1038" s="250" t="s">
        <v>195</v>
      </c>
    </row>
    <row r="1039" spans="2:65" s="1" customFormat="1" ht="20.399999999999999" customHeight="1">
      <c r="B1039" s="36"/>
      <c r="C1039" s="260" t="s">
        <v>974</v>
      </c>
      <c r="D1039" s="260" t="s">
        <v>267</v>
      </c>
      <c r="E1039" s="261" t="s">
        <v>504</v>
      </c>
      <c r="F1039" s="262" t="s">
        <v>505</v>
      </c>
      <c r="G1039" s="263" t="s">
        <v>222</v>
      </c>
      <c r="H1039" s="264">
        <v>61.491</v>
      </c>
      <c r="I1039" s="265"/>
      <c r="J1039" s="266">
        <f>ROUND(I1039*H1039,2)</f>
        <v>0</v>
      </c>
      <c r="K1039" s="262" t="s">
        <v>22</v>
      </c>
      <c r="L1039" s="267"/>
      <c r="M1039" s="268" t="s">
        <v>22</v>
      </c>
      <c r="N1039" s="269" t="s">
        <v>46</v>
      </c>
      <c r="O1039" s="37"/>
      <c r="P1039" s="202">
        <f>O1039*H1039</f>
        <v>0</v>
      </c>
      <c r="Q1039" s="202">
        <v>2.1000000000000001E-2</v>
      </c>
      <c r="R1039" s="202">
        <f>Q1039*H1039</f>
        <v>1.2913110000000001</v>
      </c>
      <c r="S1039" s="202">
        <v>0</v>
      </c>
      <c r="T1039" s="203">
        <f>S1039*H1039</f>
        <v>0</v>
      </c>
      <c r="AR1039" s="19" t="s">
        <v>262</v>
      </c>
      <c r="AT1039" s="19" t="s">
        <v>267</v>
      </c>
      <c r="AU1039" s="19" t="s">
        <v>83</v>
      </c>
      <c r="AY1039" s="19" t="s">
        <v>195</v>
      </c>
      <c r="BE1039" s="204">
        <f>IF(N1039="základní",J1039,0)</f>
        <v>0</v>
      </c>
      <c r="BF1039" s="204">
        <f>IF(N1039="snížená",J1039,0)</f>
        <v>0</v>
      </c>
      <c r="BG1039" s="204">
        <f>IF(N1039="zákl. přenesená",J1039,0)</f>
        <v>0</v>
      </c>
      <c r="BH1039" s="204">
        <f>IF(N1039="sníž. přenesená",J1039,0)</f>
        <v>0</v>
      </c>
      <c r="BI1039" s="204">
        <f>IF(N1039="nulová",J1039,0)</f>
        <v>0</v>
      </c>
      <c r="BJ1039" s="19" t="s">
        <v>23</v>
      </c>
      <c r="BK1039" s="204">
        <f>ROUND(I1039*H1039,2)</f>
        <v>0</v>
      </c>
      <c r="BL1039" s="19" t="s">
        <v>202</v>
      </c>
      <c r="BM1039" s="19" t="s">
        <v>2041</v>
      </c>
    </row>
    <row r="1040" spans="2:65" s="13" customFormat="1">
      <c r="B1040" s="218"/>
      <c r="C1040" s="219"/>
      <c r="D1040" s="251" t="s">
        <v>210</v>
      </c>
      <c r="E1040" s="219"/>
      <c r="F1040" s="270" t="s">
        <v>2042</v>
      </c>
      <c r="G1040" s="219"/>
      <c r="H1040" s="271">
        <v>61.491</v>
      </c>
      <c r="I1040" s="223"/>
      <c r="J1040" s="219"/>
      <c r="K1040" s="219"/>
      <c r="L1040" s="224"/>
      <c r="M1040" s="225"/>
      <c r="N1040" s="226"/>
      <c r="O1040" s="226"/>
      <c r="P1040" s="226"/>
      <c r="Q1040" s="226"/>
      <c r="R1040" s="226"/>
      <c r="S1040" s="226"/>
      <c r="T1040" s="227"/>
      <c r="AT1040" s="228" t="s">
        <v>210</v>
      </c>
      <c r="AU1040" s="228" t="s">
        <v>83</v>
      </c>
      <c r="AV1040" s="13" t="s">
        <v>83</v>
      </c>
      <c r="AW1040" s="13" t="s">
        <v>4</v>
      </c>
      <c r="AX1040" s="13" t="s">
        <v>23</v>
      </c>
      <c r="AY1040" s="228" t="s">
        <v>195</v>
      </c>
    </row>
    <row r="1041" spans="2:65" s="1" customFormat="1" ht="20.399999999999999" customHeight="1">
      <c r="B1041" s="36"/>
      <c r="C1041" s="193" t="s">
        <v>980</v>
      </c>
      <c r="D1041" s="193" t="s">
        <v>198</v>
      </c>
      <c r="E1041" s="194" t="s">
        <v>2043</v>
      </c>
      <c r="F1041" s="195" t="s">
        <v>2044</v>
      </c>
      <c r="G1041" s="196" t="s">
        <v>222</v>
      </c>
      <c r="H1041" s="197">
        <v>1025.49</v>
      </c>
      <c r="I1041" s="198"/>
      <c r="J1041" s="199">
        <f>ROUND(I1041*H1041,2)</f>
        <v>0</v>
      </c>
      <c r="K1041" s="195" t="s">
        <v>22</v>
      </c>
      <c r="L1041" s="56"/>
      <c r="M1041" s="200" t="s">
        <v>22</v>
      </c>
      <c r="N1041" s="201" t="s">
        <v>46</v>
      </c>
      <c r="O1041" s="37"/>
      <c r="P1041" s="202">
        <f>O1041*H1041</f>
        <v>0</v>
      </c>
      <c r="Q1041" s="202">
        <v>2.3099999999999999E-2</v>
      </c>
      <c r="R1041" s="202">
        <f>Q1041*H1041</f>
        <v>23.688818999999999</v>
      </c>
      <c r="S1041" s="202">
        <v>0</v>
      </c>
      <c r="T1041" s="203">
        <f>S1041*H1041</f>
        <v>0</v>
      </c>
      <c r="AR1041" s="19" t="s">
        <v>202</v>
      </c>
      <c r="AT1041" s="19" t="s">
        <v>198</v>
      </c>
      <c r="AU1041" s="19" t="s">
        <v>83</v>
      </c>
      <c r="AY1041" s="19" t="s">
        <v>195</v>
      </c>
      <c r="BE1041" s="204">
        <f>IF(N1041="základní",J1041,0)</f>
        <v>0</v>
      </c>
      <c r="BF1041" s="204">
        <f>IF(N1041="snížená",J1041,0)</f>
        <v>0</v>
      </c>
      <c r="BG1041" s="204">
        <f>IF(N1041="zákl. přenesená",J1041,0)</f>
        <v>0</v>
      </c>
      <c r="BH1041" s="204">
        <f>IF(N1041="sníž. přenesená",J1041,0)</f>
        <v>0</v>
      </c>
      <c r="BI1041" s="204">
        <f>IF(N1041="nulová",J1041,0)</f>
        <v>0</v>
      </c>
      <c r="BJ1041" s="19" t="s">
        <v>23</v>
      </c>
      <c r="BK1041" s="204">
        <f>ROUND(I1041*H1041,2)</f>
        <v>0</v>
      </c>
      <c r="BL1041" s="19" t="s">
        <v>202</v>
      </c>
      <c r="BM1041" s="19" t="s">
        <v>2045</v>
      </c>
    </row>
    <row r="1042" spans="2:65" s="12" customFormat="1">
      <c r="B1042" s="207"/>
      <c r="C1042" s="208"/>
      <c r="D1042" s="205" t="s">
        <v>210</v>
      </c>
      <c r="E1042" s="209" t="s">
        <v>22</v>
      </c>
      <c r="F1042" s="210" t="s">
        <v>458</v>
      </c>
      <c r="G1042" s="208"/>
      <c r="H1042" s="211" t="s">
        <v>22</v>
      </c>
      <c r="I1042" s="212"/>
      <c r="J1042" s="208"/>
      <c r="K1042" s="208"/>
      <c r="L1042" s="213"/>
      <c r="M1042" s="214"/>
      <c r="N1042" s="215"/>
      <c r="O1042" s="215"/>
      <c r="P1042" s="215"/>
      <c r="Q1042" s="215"/>
      <c r="R1042" s="215"/>
      <c r="S1042" s="215"/>
      <c r="T1042" s="216"/>
      <c r="AT1042" s="217" t="s">
        <v>210</v>
      </c>
      <c r="AU1042" s="217" t="s">
        <v>83</v>
      </c>
      <c r="AV1042" s="12" t="s">
        <v>23</v>
      </c>
      <c r="AW1042" s="12" t="s">
        <v>38</v>
      </c>
      <c r="AX1042" s="12" t="s">
        <v>75</v>
      </c>
      <c r="AY1042" s="217" t="s">
        <v>195</v>
      </c>
    </row>
    <row r="1043" spans="2:65" s="12" customFormat="1">
      <c r="B1043" s="207"/>
      <c r="C1043" s="208"/>
      <c r="D1043" s="205" t="s">
        <v>210</v>
      </c>
      <c r="E1043" s="209" t="s">
        <v>22</v>
      </c>
      <c r="F1043" s="210" t="s">
        <v>1988</v>
      </c>
      <c r="G1043" s="208"/>
      <c r="H1043" s="211" t="s">
        <v>22</v>
      </c>
      <c r="I1043" s="212"/>
      <c r="J1043" s="208"/>
      <c r="K1043" s="208"/>
      <c r="L1043" s="213"/>
      <c r="M1043" s="214"/>
      <c r="N1043" s="215"/>
      <c r="O1043" s="215"/>
      <c r="P1043" s="215"/>
      <c r="Q1043" s="215"/>
      <c r="R1043" s="215"/>
      <c r="S1043" s="215"/>
      <c r="T1043" s="216"/>
      <c r="AT1043" s="217" t="s">
        <v>210</v>
      </c>
      <c r="AU1043" s="217" t="s">
        <v>83</v>
      </c>
      <c r="AV1043" s="12" t="s">
        <v>23</v>
      </c>
      <c r="AW1043" s="12" t="s">
        <v>38</v>
      </c>
      <c r="AX1043" s="12" t="s">
        <v>75</v>
      </c>
      <c r="AY1043" s="217" t="s">
        <v>195</v>
      </c>
    </row>
    <row r="1044" spans="2:65" s="13" customFormat="1">
      <c r="B1044" s="218"/>
      <c r="C1044" s="219"/>
      <c r="D1044" s="205" t="s">
        <v>210</v>
      </c>
      <c r="E1044" s="220" t="s">
        <v>22</v>
      </c>
      <c r="F1044" s="221" t="s">
        <v>1991</v>
      </c>
      <c r="G1044" s="219"/>
      <c r="H1044" s="222">
        <v>251.00399999999999</v>
      </c>
      <c r="I1044" s="223"/>
      <c r="J1044" s="219"/>
      <c r="K1044" s="219"/>
      <c r="L1044" s="224"/>
      <c r="M1044" s="225"/>
      <c r="N1044" s="226"/>
      <c r="O1044" s="226"/>
      <c r="P1044" s="226"/>
      <c r="Q1044" s="226"/>
      <c r="R1044" s="226"/>
      <c r="S1044" s="226"/>
      <c r="T1044" s="227"/>
      <c r="AT1044" s="228" t="s">
        <v>210</v>
      </c>
      <c r="AU1044" s="228" t="s">
        <v>83</v>
      </c>
      <c r="AV1044" s="13" t="s">
        <v>83</v>
      </c>
      <c r="AW1044" s="13" t="s">
        <v>38</v>
      </c>
      <c r="AX1044" s="13" t="s">
        <v>75</v>
      </c>
      <c r="AY1044" s="228" t="s">
        <v>195</v>
      </c>
    </row>
    <row r="1045" spans="2:65" s="13" customFormat="1">
      <c r="B1045" s="218"/>
      <c r="C1045" s="219"/>
      <c r="D1045" s="205" t="s">
        <v>210</v>
      </c>
      <c r="E1045" s="220" t="s">
        <v>22</v>
      </c>
      <c r="F1045" s="221" t="s">
        <v>1992</v>
      </c>
      <c r="G1045" s="219"/>
      <c r="H1045" s="222">
        <v>248.83199999999999</v>
      </c>
      <c r="I1045" s="223"/>
      <c r="J1045" s="219"/>
      <c r="K1045" s="219"/>
      <c r="L1045" s="224"/>
      <c r="M1045" s="225"/>
      <c r="N1045" s="226"/>
      <c r="O1045" s="226"/>
      <c r="P1045" s="226"/>
      <c r="Q1045" s="226"/>
      <c r="R1045" s="226"/>
      <c r="S1045" s="226"/>
      <c r="T1045" s="227"/>
      <c r="AT1045" s="228" t="s">
        <v>210</v>
      </c>
      <c r="AU1045" s="228" t="s">
        <v>83</v>
      </c>
      <c r="AV1045" s="13" t="s">
        <v>83</v>
      </c>
      <c r="AW1045" s="13" t="s">
        <v>38</v>
      </c>
      <c r="AX1045" s="13" t="s">
        <v>75</v>
      </c>
      <c r="AY1045" s="228" t="s">
        <v>195</v>
      </c>
    </row>
    <row r="1046" spans="2:65" s="13" customFormat="1">
      <c r="B1046" s="218"/>
      <c r="C1046" s="219"/>
      <c r="D1046" s="205" t="s">
        <v>210</v>
      </c>
      <c r="E1046" s="220" t="s">
        <v>22</v>
      </c>
      <c r="F1046" s="221" t="s">
        <v>1993</v>
      </c>
      <c r="G1046" s="219"/>
      <c r="H1046" s="222">
        <v>345.92</v>
      </c>
      <c r="I1046" s="223"/>
      <c r="J1046" s="219"/>
      <c r="K1046" s="219"/>
      <c r="L1046" s="224"/>
      <c r="M1046" s="225"/>
      <c r="N1046" s="226"/>
      <c r="O1046" s="226"/>
      <c r="P1046" s="226"/>
      <c r="Q1046" s="226"/>
      <c r="R1046" s="226"/>
      <c r="S1046" s="226"/>
      <c r="T1046" s="227"/>
      <c r="AT1046" s="228" t="s">
        <v>210</v>
      </c>
      <c r="AU1046" s="228" t="s">
        <v>83</v>
      </c>
      <c r="AV1046" s="13" t="s">
        <v>83</v>
      </c>
      <c r="AW1046" s="13" t="s">
        <v>38</v>
      </c>
      <c r="AX1046" s="13" t="s">
        <v>75</v>
      </c>
      <c r="AY1046" s="228" t="s">
        <v>195</v>
      </c>
    </row>
    <row r="1047" spans="2:65" s="13" customFormat="1">
      <c r="B1047" s="218"/>
      <c r="C1047" s="219"/>
      <c r="D1047" s="205" t="s">
        <v>210</v>
      </c>
      <c r="E1047" s="220" t="s">
        <v>22</v>
      </c>
      <c r="F1047" s="221" t="s">
        <v>1994</v>
      </c>
      <c r="G1047" s="219"/>
      <c r="H1047" s="222">
        <v>163.21100000000001</v>
      </c>
      <c r="I1047" s="223"/>
      <c r="J1047" s="219"/>
      <c r="K1047" s="219"/>
      <c r="L1047" s="224"/>
      <c r="M1047" s="225"/>
      <c r="N1047" s="226"/>
      <c r="O1047" s="226"/>
      <c r="P1047" s="226"/>
      <c r="Q1047" s="226"/>
      <c r="R1047" s="226"/>
      <c r="S1047" s="226"/>
      <c r="T1047" s="227"/>
      <c r="AT1047" s="228" t="s">
        <v>210</v>
      </c>
      <c r="AU1047" s="228" t="s">
        <v>83</v>
      </c>
      <c r="AV1047" s="13" t="s">
        <v>83</v>
      </c>
      <c r="AW1047" s="13" t="s">
        <v>38</v>
      </c>
      <c r="AX1047" s="13" t="s">
        <v>75</v>
      </c>
      <c r="AY1047" s="228" t="s">
        <v>195</v>
      </c>
    </row>
    <row r="1048" spans="2:65" s="13" customFormat="1">
      <c r="B1048" s="218"/>
      <c r="C1048" s="219"/>
      <c r="D1048" s="205" t="s">
        <v>210</v>
      </c>
      <c r="E1048" s="220" t="s">
        <v>22</v>
      </c>
      <c r="F1048" s="221" t="s">
        <v>1995</v>
      </c>
      <c r="G1048" s="219"/>
      <c r="H1048" s="222">
        <v>16.523</v>
      </c>
      <c r="I1048" s="223"/>
      <c r="J1048" s="219"/>
      <c r="K1048" s="219"/>
      <c r="L1048" s="224"/>
      <c r="M1048" s="225"/>
      <c r="N1048" s="226"/>
      <c r="O1048" s="226"/>
      <c r="P1048" s="226"/>
      <c r="Q1048" s="226"/>
      <c r="R1048" s="226"/>
      <c r="S1048" s="226"/>
      <c r="T1048" s="227"/>
      <c r="AT1048" s="228" t="s">
        <v>210</v>
      </c>
      <c r="AU1048" s="228" t="s">
        <v>83</v>
      </c>
      <c r="AV1048" s="13" t="s">
        <v>83</v>
      </c>
      <c r="AW1048" s="13" t="s">
        <v>38</v>
      </c>
      <c r="AX1048" s="13" t="s">
        <v>75</v>
      </c>
      <c r="AY1048" s="228" t="s">
        <v>195</v>
      </c>
    </row>
    <row r="1049" spans="2:65" s="14" customFormat="1">
      <c r="B1049" s="229"/>
      <c r="C1049" s="230"/>
      <c r="D1049" s="205" t="s">
        <v>210</v>
      </c>
      <c r="E1049" s="231" t="s">
        <v>22</v>
      </c>
      <c r="F1049" s="232" t="s">
        <v>215</v>
      </c>
      <c r="G1049" s="230"/>
      <c r="H1049" s="233">
        <v>1025.49</v>
      </c>
      <c r="I1049" s="234"/>
      <c r="J1049" s="230"/>
      <c r="K1049" s="230"/>
      <c r="L1049" s="235"/>
      <c r="M1049" s="236"/>
      <c r="N1049" s="237"/>
      <c r="O1049" s="237"/>
      <c r="P1049" s="237"/>
      <c r="Q1049" s="237"/>
      <c r="R1049" s="237"/>
      <c r="S1049" s="237"/>
      <c r="T1049" s="238"/>
      <c r="AT1049" s="239" t="s">
        <v>210</v>
      </c>
      <c r="AU1049" s="239" t="s">
        <v>83</v>
      </c>
      <c r="AV1049" s="14" t="s">
        <v>216</v>
      </c>
      <c r="AW1049" s="14" t="s">
        <v>38</v>
      </c>
      <c r="AX1049" s="14" t="s">
        <v>75</v>
      </c>
      <c r="AY1049" s="239" t="s">
        <v>195</v>
      </c>
    </row>
    <row r="1050" spans="2:65" s="15" customFormat="1">
      <c r="B1050" s="240"/>
      <c r="C1050" s="241"/>
      <c r="D1050" s="251" t="s">
        <v>210</v>
      </c>
      <c r="E1050" s="252" t="s">
        <v>22</v>
      </c>
      <c r="F1050" s="253" t="s">
        <v>217</v>
      </c>
      <c r="G1050" s="241"/>
      <c r="H1050" s="254">
        <v>1025.49</v>
      </c>
      <c r="I1050" s="245"/>
      <c r="J1050" s="241"/>
      <c r="K1050" s="241"/>
      <c r="L1050" s="246"/>
      <c r="M1050" s="247"/>
      <c r="N1050" s="248"/>
      <c r="O1050" s="248"/>
      <c r="P1050" s="248"/>
      <c r="Q1050" s="248"/>
      <c r="R1050" s="248"/>
      <c r="S1050" s="248"/>
      <c r="T1050" s="249"/>
      <c r="AT1050" s="250" t="s">
        <v>210</v>
      </c>
      <c r="AU1050" s="250" t="s">
        <v>83</v>
      </c>
      <c r="AV1050" s="15" t="s">
        <v>202</v>
      </c>
      <c r="AW1050" s="15" t="s">
        <v>38</v>
      </c>
      <c r="AX1050" s="15" t="s">
        <v>23</v>
      </c>
      <c r="AY1050" s="250" t="s">
        <v>195</v>
      </c>
    </row>
    <row r="1051" spans="2:65" s="1" customFormat="1" ht="28.8" customHeight="1">
      <c r="B1051" s="36"/>
      <c r="C1051" s="193" t="s">
        <v>987</v>
      </c>
      <c r="D1051" s="193" t="s">
        <v>198</v>
      </c>
      <c r="E1051" s="194" t="s">
        <v>509</v>
      </c>
      <c r="F1051" s="195" t="s">
        <v>510</v>
      </c>
      <c r="G1051" s="196" t="s">
        <v>222</v>
      </c>
      <c r="H1051" s="197">
        <v>127.24</v>
      </c>
      <c r="I1051" s="198"/>
      <c r="J1051" s="199">
        <f>ROUND(I1051*H1051,2)</f>
        <v>0</v>
      </c>
      <c r="K1051" s="195" t="s">
        <v>22</v>
      </c>
      <c r="L1051" s="56"/>
      <c r="M1051" s="200" t="s">
        <v>22</v>
      </c>
      <c r="N1051" s="201" t="s">
        <v>46</v>
      </c>
      <c r="O1051" s="37"/>
      <c r="P1051" s="202">
        <f>O1051*H1051</f>
        <v>0</v>
      </c>
      <c r="Q1051" s="202">
        <v>1.98E-3</v>
      </c>
      <c r="R1051" s="202">
        <f>Q1051*H1051</f>
        <v>0.25193519999999997</v>
      </c>
      <c r="S1051" s="202">
        <v>0</v>
      </c>
      <c r="T1051" s="203">
        <f>S1051*H1051</f>
        <v>0</v>
      </c>
      <c r="AR1051" s="19" t="s">
        <v>202</v>
      </c>
      <c r="AT1051" s="19" t="s">
        <v>198</v>
      </c>
      <c r="AU1051" s="19" t="s">
        <v>83</v>
      </c>
      <c r="AY1051" s="19" t="s">
        <v>195</v>
      </c>
      <c r="BE1051" s="204">
        <f>IF(N1051="základní",J1051,0)</f>
        <v>0</v>
      </c>
      <c r="BF1051" s="204">
        <f>IF(N1051="snížená",J1051,0)</f>
        <v>0</v>
      </c>
      <c r="BG1051" s="204">
        <f>IF(N1051="zákl. přenesená",J1051,0)</f>
        <v>0</v>
      </c>
      <c r="BH1051" s="204">
        <f>IF(N1051="sníž. přenesená",J1051,0)</f>
        <v>0</v>
      </c>
      <c r="BI1051" s="204">
        <f>IF(N1051="nulová",J1051,0)</f>
        <v>0</v>
      </c>
      <c r="BJ1051" s="19" t="s">
        <v>23</v>
      </c>
      <c r="BK1051" s="204">
        <f>ROUND(I1051*H1051,2)</f>
        <v>0</v>
      </c>
      <c r="BL1051" s="19" t="s">
        <v>202</v>
      </c>
      <c r="BM1051" s="19" t="s">
        <v>2046</v>
      </c>
    </row>
    <row r="1052" spans="2:65" s="12" customFormat="1">
      <c r="B1052" s="207"/>
      <c r="C1052" s="208"/>
      <c r="D1052" s="205" t="s">
        <v>210</v>
      </c>
      <c r="E1052" s="209" t="s">
        <v>22</v>
      </c>
      <c r="F1052" s="210" t="s">
        <v>458</v>
      </c>
      <c r="G1052" s="208"/>
      <c r="H1052" s="211" t="s">
        <v>22</v>
      </c>
      <c r="I1052" s="212"/>
      <c r="J1052" s="208"/>
      <c r="K1052" s="208"/>
      <c r="L1052" s="213"/>
      <c r="M1052" s="214"/>
      <c r="N1052" s="215"/>
      <c r="O1052" s="215"/>
      <c r="P1052" s="215"/>
      <c r="Q1052" s="215"/>
      <c r="R1052" s="215"/>
      <c r="S1052" s="215"/>
      <c r="T1052" s="216"/>
      <c r="AT1052" s="217" t="s">
        <v>210</v>
      </c>
      <c r="AU1052" s="217" t="s">
        <v>83</v>
      </c>
      <c r="AV1052" s="12" t="s">
        <v>23</v>
      </c>
      <c r="AW1052" s="12" t="s">
        <v>38</v>
      </c>
      <c r="AX1052" s="12" t="s">
        <v>75</v>
      </c>
      <c r="AY1052" s="217" t="s">
        <v>195</v>
      </c>
    </row>
    <row r="1053" spans="2:65" s="12" customFormat="1">
      <c r="B1053" s="207"/>
      <c r="C1053" s="208"/>
      <c r="D1053" s="205" t="s">
        <v>210</v>
      </c>
      <c r="E1053" s="209" t="s">
        <v>22</v>
      </c>
      <c r="F1053" s="210" t="s">
        <v>1988</v>
      </c>
      <c r="G1053" s="208"/>
      <c r="H1053" s="211" t="s">
        <v>22</v>
      </c>
      <c r="I1053" s="212"/>
      <c r="J1053" s="208"/>
      <c r="K1053" s="208"/>
      <c r="L1053" s="213"/>
      <c r="M1053" s="214"/>
      <c r="N1053" s="215"/>
      <c r="O1053" s="215"/>
      <c r="P1053" s="215"/>
      <c r="Q1053" s="215"/>
      <c r="R1053" s="215"/>
      <c r="S1053" s="215"/>
      <c r="T1053" s="216"/>
      <c r="AT1053" s="217" t="s">
        <v>210</v>
      </c>
      <c r="AU1053" s="217" t="s">
        <v>83</v>
      </c>
      <c r="AV1053" s="12" t="s">
        <v>23</v>
      </c>
      <c r="AW1053" s="12" t="s">
        <v>38</v>
      </c>
      <c r="AX1053" s="12" t="s">
        <v>75</v>
      </c>
      <c r="AY1053" s="217" t="s">
        <v>195</v>
      </c>
    </row>
    <row r="1054" spans="2:65" s="13" customFormat="1" ht="24">
      <c r="B1054" s="218"/>
      <c r="C1054" s="219"/>
      <c r="D1054" s="205" t="s">
        <v>210</v>
      </c>
      <c r="E1054" s="220" t="s">
        <v>22</v>
      </c>
      <c r="F1054" s="221" t="s">
        <v>2047</v>
      </c>
      <c r="G1054" s="219"/>
      <c r="H1054" s="222">
        <v>114.54</v>
      </c>
      <c r="I1054" s="223"/>
      <c r="J1054" s="219"/>
      <c r="K1054" s="219"/>
      <c r="L1054" s="224"/>
      <c r="M1054" s="225"/>
      <c r="N1054" s="226"/>
      <c r="O1054" s="226"/>
      <c r="P1054" s="226"/>
      <c r="Q1054" s="226"/>
      <c r="R1054" s="226"/>
      <c r="S1054" s="226"/>
      <c r="T1054" s="227"/>
      <c r="AT1054" s="228" t="s">
        <v>210</v>
      </c>
      <c r="AU1054" s="228" t="s">
        <v>83</v>
      </c>
      <c r="AV1054" s="13" t="s">
        <v>83</v>
      </c>
      <c r="AW1054" s="13" t="s">
        <v>38</v>
      </c>
      <c r="AX1054" s="13" t="s">
        <v>75</v>
      </c>
      <c r="AY1054" s="228" t="s">
        <v>195</v>
      </c>
    </row>
    <row r="1055" spans="2:65" s="13" customFormat="1">
      <c r="B1055" s="218"/>
      <c r="C1055" s="219"/>
      <c r="D1055" s="205" t="s">
        <v>210</v>
      </c>
      <c r="E1055" s="220" t="s">
        <v>22</v>
      </c>
      <c r="F1055" s="221" t="s">
        <v>1990</v>
      </c>
      <c r="G1055" s="219"/>
      <c r="H1055" s="222">
        <v>12.7</v>
      </c>
      <c r="I1055" s="223"/>
      <c r="J1055" s="219"/>
      <c r="K1055" s="219"/>
      <c r="L1055" s="224"/>
      <c r="M1055" s="225"/>
      <c r="N1055" s="226"/>
      <c r="O1055" s="226"/>
      <c r="P1055" s="226"/>
      <c r="Q1055" s="226"/>
      <c r="R1055" s="226"/>
      <c r="S1055" s="226"/>
      <c r="T1055" s="227"/>
      <c r="AT1055" s="228" t="s">
        <v>210</v>
      </c>
      <c r="AU1055" s="228" t="s">
        <v>83</v>
      </c>
      <c r="AV1055" s="13" t="s">
        <v>83</v>
      </c>
      <c r="AW1055" s="13" t="s">
        <v>38</v>
      </c>
      <c r="AX1055" s="13" t="s">
        <v>75</v>
      </c>
      <c r="AY1055" s="228" t="s">
        <v>195</v>
      </c>
    </row>
    <row r="1056" spans="2:65" s="14" customFormat="1">
      <c r="B1056" s="229"/>
      <c r="C1056" s="230"/>
      <c r="D1056" s="205" t="s">
        <v>210</v>
      </c>
      <c r="E1056" s="231" t="s">
        <v>22</v>
      </c>
      <c r="F1056" s="232" t="s">
        <v>215</v>
      </c>
      <c r="G1056" s="230"/>
      <c r="H1056" s="233">
        <v>127.24</v>
      </c>
      <c r="I1056" s="234"/>
      <c r="J1056" s="230"/>
      <c r="K1056" s="230"/>
      <c r="L1056" s="235"/>
      <c r="M1056" s="236"/>
      <c r="N1056" s="237"/>
      <c r="O1056" s="237"/>
      <c r="P1056" s="237"/>
      <c r="Q1056" s="237"/>
      <c r="R1056" s="237"/>
      <c r="S1056" s="237"/>
      <c r="T1056" s="238"/>
      <c r="AT1056" s="239" t="s">
        <v>210</v>
      </c>
      <c r="AU1056" s="239" t="s">
        <v>83</v>
      </c>
      <c r="AV1056" s="14" t="s">
        <v>216</v>
      </c>
      <c r="AW1056" s="14" t="s">
        <v>38</v>
      </c>
      <c r="AX1056" s="14" t="s">
        <v>75</v>
      </c>
      <c r="AY1056" s="239" t="s">
        <v>195</v>
      </c>
    </row>
    <row r="1057" spans="2:65" s="15" customFormat="1">
      <c r="B1057" s="240"/>
      <c r="C1057" s="241"/>
      <c r="D1057" s="251" t="s">
        <v>210</v>
      </c>
      <c r="E1057" s="252" t="s">
        <v>22</v>
      </c>
      <c r="F1057" s="253" t="s">
        <v>217</v>
      </c>
      <c r="G1057" s="241"/>
      <c r="H1057" s="254">
        <v>127.24</v>
      </c>
      <c r="I1057" s="245"/>
      <c r="J1057" s="241"/>
      <c r="K1057" s="241"/>
      <c r="L1057" s="246"/>
      <c r="M1057" s="247"/>
      <c r="N1057" s="248"/>
      <c r="O1057" s="248"/>
      <c r="P1057" s="248"/>
      <c r="Q1057" s="248"/>
      <c r="R1057" s="248"/>
      <c r="S1057" s="248"/>
      <c r="T1057" s="249"/>
      <c r="AT1057" s="250" t="s">
        <v>210</v>
      </c>
      <c r="AU1057" s="250" t="s">
        <v>83</v>
      </c>
      <c r="AV1057" s="15" t="s">
        <v>202</v>
      </c>
      <c r="AW1057" s="15" t="s">
        <v>38</v>
      </c>
      <c r="AX1057" s="15" t="s">
        <v>23</v>
      </c>
      <c r="AY1057" s="250" t="s">
        <v>195</v>
      </c>
    </row>
    <row r="1058" spans="2:65" s="1" customFormat="1" ht="28.8" customHeight="1">
      <c r="B1058" s="36"/>
      <c r="C1058" s="193" t="s">
        <v>992</v>
      </c>
      <c r="D1058" s="193" t="s">
        <v>198</v>
      </c>
      <c r="E1058" s="194" t="s">
        <v>513</v>
      </c>
      <c r="F1058" s="195" t="s">
        <v>514</v>
      </c>
      <c r="G1058" s="196" t="s">
        <v>222</v>
      </c>
      <c r="H1058" s="197">
        <v>25</v>
      </c>
      <c r="I1058" s="198"/>
      <c r="J1058" s="199">
        <f>ROUND(I1058*H1058,2)</f>
        <v>0</v>
      </c>
      <c r="K1058" s="195" t="s">
        <v>22</v>
      </c>
      <c r="L1058" s="56"/>
      <c r="M1058" s="200" t="s">
        <v>22</v>
      </c>
      <c r="N1058" s="201" t="s">
        <v>46</v>
      </c>
      <c r="O1058" s="37"/>
      <c r="P1058" s="202">
        <f>O1058*H1058</f>
        <v>0</v>
      </c>
      <c r="Q1058" s="202">
        <v>1.6800000000000001E-3</v>
      </c>
      <c r="R1058" s="202">
        <f>Q1058*H1058</f>
        <v>4.2000000000000003E-2</v>
      </c>
      <c r="S1058" s="202">
        <v>0</v>
      </c>
      <c r="T1058" s="203">
        <f>S1058*H1058</f>
        <v>0</v>
      </c>
      <c r="AR1058" s="19" t="s">
        <v>202</v>
      </c>
      <c r="AT1058" s="19" t="s">
        <v>198</v>
      </c>
      <c r="AU1058" s="19" t="s">
        <v>83</v>
      </c>
      <c r="AY1058" s="19" t="s">
        <v>195</v>
      </c>
      <c r="BE1058" s="204">
        <f>IF(N1058="základní",J1058,0)</f>
        <v>0</v>
      </c>
      <c r="BF1058" s="204">
        <f>IF(N1058="snížená",J1058,0)</f>
        <v>0</v>
      </c>
      <c r="BG1058" s="204">
        <f>IF(N1058="zákl. přenesená",J1058,0)</f>
        <v>0</v>
      </c>
      <c r="BH1058" s="204">
        <f>IF(N1058="sníž. přenesená",J1058,0)</f>
        <v>0</v>
      </c>
      <c r="BI1058" s="204">
        <f>IF(N1058="nulová",J1058,0)</f>
        <v>0</v>
      </c>
      <c r="BJ1058" s="19" t="s">
        <v>23</v>
      </c>
      <c r="BK1058" s="204">
        <f>ROUND(I1058*H1058,2)</f>
        <v>0</v>
      </c>
      <c r="BL1058" s="19" t="s">
        <v>202</v>
      </c>
      <c r="BM1058" s="19" t="s">
        <v>2048</v>
      </c>
    </row>
    <row r="1059" spans="2:65" s="12" customFormat="1">
      <c r="B1059" s="207"/>
      <c r="C1059" s="208"/>
      <c r="D1059" s="205" t="s">
        <v>210</v>
      </c>
      <c r="E1059" s="209" t="s">
        <v>22</v>
      </c>
      <c r="F1059" s="210" t="s">
        <v>458</v>
      </c>
      <c r="G1059" s="208"/>
      <c r="H1059" s="211" t="s">
        <v>22</v>
      </c>
      <c r="I1059" s="212"/>
      <c r="J1059" s="208"/>
      <c r="K1059" s="208"/>
      <c r="L1059" s="213"/>
      <c r="M1059" s="214"/>
      <c r="N1059" s="215"/>
      <c r="O1059" s="215"/>
      <c r="P1059" s="215"/>
      <c r="Q1059" s="215"/>
      <c r="R1059" s="215"/>
      <c r="S1059" s="215"/>
      <c r="T1059" s="216"/>
      <c r="AT1059" s="217" t="s">
        <v>210</v>
      </c>
      <c r="AU1059" s="217" t="s">
        <v>83</v>
      </c>
      <c r="AV1059" s="12" t="s">
        <v>23</v>
      </c>
      <c r="AW1059" s="12" t="s">
        <v>38</v>
      </c>
      <c r="AX1059" s="12" t="s">
        <v>75</v>
      </c>
      <c r="AY1059" s="217" t="s">
        <v>195</v>
      </c>
    </row>
    <row r="1060" spans="2:65" s="13" customFormat="1">
      <c r="B1060" s="218"/>
      <c r="C1060" s="219"/>
      <c r="D1060" s="205" t="s">
        <v>210</v>
      </c>
      <c r="E1060" s="220" t="s">
        <v>22</v>
      </c>
      <c r="F1060" s="221" t="s">
        <v>2049</v>
      </c>
      <c r="G1060" s="219"/>
      <c r="H1060" s="222">
        <v>21.5</v>
      </c>
      <c r="I1060" s="223"/>
      <c r="J1060" s="219"/>
      <c r="K1060" s="219"/>
      <c r="L1060" s="224"/>
      <c r="M1060" s="225"/>
      <c r="N1060" s="226"/>
      <c r="O1060" s="226"/>
      <c r="P1060" s="226"/>
      <c r="Q1060" s="226"/>
      <c r="R1060" s="226"/>
      <c r="S1060" s="226"/>
      <c r="T1060" s="227"/>
      <c r="AT1060" s="228" t="s">
        <v>210</v>
      </c>
      <c r="AU1060" s="228" t="s">
        <v>83</v>
      </c>
      <c r="AV1060" s="13" t="s">
        <v>83</v>
      </c>
      <c r="AW1060" s="13" t="s">
        <v>38</v>
      </c>
      <c r="AX1060" s="13" t="s">
        <v>75</v>
      </c>
      <c r="AY1060" s="228" t="s">
        <v>195</v>
      </c>
    </row>
    <row r="1061" spans="2:65" s="13" customFormat="1">
      <c r="B1061" s="218"/>
      <c r="C1061" s="219"/>
      <c r="D1061" s="205" t="s">
        <v>210</v>
      </c>
      <c r="E1061" s="220" t="s">
        <v>22</v>
      </c>
      <c r="F1061" s="221" t="s">
        <v>2050</v>
      </c>
      <c r="G1061" s="219"/>
      <c r="H1061" s="222">
        <v>3.5</v>
      </c>
      <c r="I1061" s="223"/>
      <c r="J1061" s="219"/>
      <c r="K1061" s="219"/>
      <c r="L1061" s="224"/>
      <c r="M1061" s="225"/>
      <c r="N1061" s="226"/>
      <c r="O1061" s="226"/>
      <c r="P1061" s="226"/>
      <c r="Q1061" s="226"/>
      <c r="R1061" s="226"/>
      <c r="S1061" s="226"/>
      <c r="T1061" s="227"/>
      <c r="AT1061" s="228" t="s">
        <v>210</v>
      </c>
      <c r="AU1061" s="228" t="s">
        <v>83</v>
      </c>
      <c r="AV1061" s="13" t="s">
        <v>83</v>
      </c>
      <c r="AW1061" s="13" t="s">
        <v>38</v>
      </c>
      <c r="AX1061" s="13" t="s">
        <v>75</v>
      </c>
      <c r="AY1061" s="228" t="s">
        <v>195</v>
      </c>
    </row>
    <row r="1062" spans="2:65" s="14" customFormat="1">
      <c r="B1062" s="229"/>
      <c r="C1062" s="230"/>
      <c r="D1062" s="205" t="s">
        <v>210</v>
      </c>
      <c r="E1062" s="231" t="s">
        <v>22</v>
      </c>
      <c r="F1062" s="232" t="s">
        <v>215</v>
      </c>
      <c r="G1062" s="230"/>
      <c r="H1062" s="233">
        <v>25</v>
      </c>
      <c r="I1062" s="234"/>
      <c r="J1062" s="230"/>
      <c r="K1062" s="230"/>
      <c r="L1062" s="235"/>
      <c r="M1062" s="236"/>
      <c r="N1062" s="237"/>
      <c r="O1062" s="237"/>
      <c r="P1062" s="237"/>
      <c r="Q1062" s="237"/>
      <c r="R1062" s="237"/>
      <c r="S1062" s="237"/>
      <c r="T1062" s="238"/>
      <c r="AT1062" s="239" t="s">
        <v>210</v>
      </c>
      <c r="AU1062" s="239" t="s">
        <v>83</v>
      </c>
      <c r="AV1062" s="14" t="s">
        <v>216</v>
      </c>
      <c r="AW1062" s="14" t="s">
        <v>38</v>
      </c>
      <c r="AX1062" s="14" t="s">
        <v>75</v>
      </c>
      <c r="AY1062" s="239" t="s">
        <v>195</v>
      </c>
    </row>
    <row r="1063" spans="2:65" s="15" customFormat="1">
      <c r="B1063" s="240"/>
      <c r="C1063" s="241"/>
      <c r="D1063" s="251" t="s">
        <v>210</v>
      </c>
      <c r="E1063" s="252" t="s">
        <v>22</v>
      </c>
      <c r="F1063" s="253" t="s">
        <v>217</v>
      </c>
      <c r="G1063" s="241"/>
      <c r="H1063" s="254">
        <v>25</v>
      </c>
      <c r="I1063" s="245"/>
      <c r="J1063" s="241"/>
      <c r="K1063" s="241"/>
      <c r="L1063" s="246"/>
      <c r="M1063" s="247"/>
      <c r="N1063" s="248"/>
      <c r="O1063" s="248"/>
      <c r="P1063" s="248"/>
      <c r="Q1063" s="248"/>
      <c r="R1063" s="248"/>
      <c r="S1063" s="248"/>
      <c r="T1063" s="249"/>
      <c r="AT1063" s="250" t="s">
        <v>210</v>
      </c>
      <c r="AU1063" s="250" t="s">
        <v>83</v>
      </c>
      <c r="AV1063" s="15" t="s">
        <v>202</v>
      </c>
      <c r="AW1063" s="15" t="s">
        <v>38</v>
      </c>
      <c r="AX1063" s="15" t="s">
        <v>23</v>
      </c>
      <c r="AY1063" s="250" t="s">
        <v>195</v>
      </c>
    </row>
    <row r="1064" spans="2:65" s="1" customFormat="1" ht="28.8" customHeight="1">
      <c r="B1064" s="36"/>
      <c r="C1064" s="193" t="s">
        <v>1004</v>
      </c>
      <c r="D1064" s="193" t="s">
        <v>198</v>
      </c>
      <c r="E1064" s="194" t="s">
        <v>517</v>
      </c>
      <c r="F1064" s="195" t="s">
        <v>518</v>
      </c>
      <c r="G1064" s="196" t="s">
        <v>231</v>
      </c>
      <c r="H1064" s="197">
        <v>8.0250000000000004</v>
      </c>
      <c r="I1064" s="198"/>
      <c r="J1064" s="199">
        <f>ROUND(I1064*H1064,2)</f>
        <v>0</v>
      </c>
      <c r="K1064" s="195" t="s">
        <v>223</v>
      </c>
      <c r="L1064" s="56"/>
      <c r="M1064" s="200" t="s">
        <v>22</v>
      </c>
      <c r="N1064" s="201" t="s">
        <v>46</v>
      </c>
      <c r="O1064" s="37"/>
      <c r="P1064" s="202">
        <f>O1064*H1064</f>
        <v>0</v>
      </c>
      <c r="Q1064" s="202">
        <v>2.2563399999999998</v>
      </c>
      <c r="R1064" s="202">
        <f>Q1064*H1064</f>
        <v>18.107128499999998</v>
      </c>
      <c r="S1064" s="202">
        <v>0</v>
      </c>
      <c r="T1064" s="203">
        <f>S1064*H1064</f>
        <v>0</v>
      </c>
      <c r="AR1064" s="19" t="s">
        <v>202</v>
      </c>
      <c r="AT1064" s="19" t="s">
        <v>198</v>
      </c>
      <c r="AU1064" s="19" t="s">
        <v>83</v>
      </c>
      <c r="AY1064" s="19" t="s">
        <v>195</v>
      </c>
      <c r="BE1064" s="204">
        <f>IF(N1064="základní",J1064,0)</f>
        <v>0</v>
      </c>
      <c r="BF1064" s="204">
        <f>IF(N1064="snížená",J1064,0)</f>
        <v>0</v>
      </c>
      <c r="BG1064" s="204">
        <f>IF(N1064="zákl. přenesená",J1064,0)</f>
        <v>0</v>
      </c>
      <c r="BH1064" s="204">
        <f>IF(N1064="sníž. přenesená",J1064,0)</f>
        <v>0</v>
      </c>
      <c r="BI1064" s="204">
        <f>IF(N1064="nulová",J1064,0)</f>
        <v>0</v>
      </c>
      <c r="BJ1064" s="19" t="s">
        <v>23</v>
      </c>
      <c r="BK1064" s="204">
        <f>ROUND(I1064*H1064,2)</f>
        <v>0</v>
      </c>
      <c r="BL1064" s="19" t="s">
        <v>202</v>
      </c>
      <c r="BM1064" s="19" t="s">
        <v>2051</v>
      </c>
    </row>
    <row r="1065" spans="2:65" s="1" customFormat="1" ht="192">
      <c r="B1065" s="36"/>
      <c r="C1065" s="58"/>
      <c r="D1065" s="205" t="s">
        <v>225</v>
      </c>
      <c r="E1065" s="58"/>
      <c r="F1065" s="206" t="s">
        <v>520</v>
      </c>
      <c r="G1065" s="58"/>
      <c r="H1065" s="58"/>
      <c r="I1065" s="163"/>
      <c r="J1065" s="58"/>
      <c r="K1065" s="58"/>
      <c r="L1065" s="56"/>
      <c r="M1065" s="73"/>
      <c r="N1065" s="37"/>
      <c r="O1065" s="37"/>
      <c r="P1065" s="37"/>
      <c r="Q1065" s="37"/>
      <c r="R1065" s="37"/>
      <c r="S1065" s="37"/>
      <c r="T1065" s="74"/>
      <c r="AT1065" s="19" t="s">
        <v>225</v>
      </c>
      <c r="AU1065" s="19" t="s">
        <v>83</v>
      </c>
    </row>
    <row r="1066" spans="2:65" s="12" customFormat="1" ht="24">
      <c r="B1066" s="207"/>
      <c r="C1066" s="208"/>
      <c r="D1066" s="205" t="s">
        <v>210</v>
      </c>
      <c r="E1066" s="209" t="s">
        <v>22</v>
      </c>
      <c r="F1066" s="210" t="s">
        <v>2052</v>
      </c>
      <c r="G1066" s="208"/>
      <c r="H1066" s="211" t="s">
        <v>22</v>
      </c>
      <c r="I1066" s="212"/>
      <c r="J1066" s="208"/>
      <c r="K1066" s="208"/>
      <c r="L1066" s="213"/>
      <c r="M1066" s="214"/>
      <c r="N1066" s="215"/>
      <c r="O1066" s="215"/>
      <c r="P1066" s="215"/>
      <c r="Q1066" s="215"/>
      <c r="R1066" s="215"/>
      <c r="S1066" s="215"/>
      <c r="T1066" s="216"/>
      <c r="AT1066" s="217" t="s">
        <v>210</v>
      </c>
      <c r="AU1066" s="217" t="s">
        <v>83</v>
      </c>
      <c r="AV1066" s="12" t="s">
        <v>23</v>
      </c>
      <c r="AW1066" s="12" t="s">
        <v>38</v>
      </c>
      <c r="AX1066" s="12" t="s">
        <v>75</v>
      </c>
      <c r="AY1066" s="217" t="s">
        <v>195</v>
      </c>
    </row>
    <row r="1067" spans="2:65" s="13" customFormat="1">
      <c r="B1067" s="218"/>
      <c r="C1067" s="219"/>
      <c r="D1067" s="205" t="s">
        <v>210</v>
      </c>
      <c r="E1067" s="220" t="s">
        <v>22</v>
      </c>
      <c r="F1067" s="221" t="s">
        <v>2053</v>
      </c>
      <c r="G1067" s="219"/>
      <c r="H1067" s="222">
        <v>3.0350000000000001</v>
      </c>
      <c r="I1067" s="223"/>
      <c r="J1067" s="219"/>
      <c r="K1067" s="219"/>
      <c r="L1067" s="224"/>
      <c r="M1067" s="225"/>
      <c r="N1067" s="226"/>
      <c r="O1067" s="226"/>
      <c r="P1067" s="226"/>
      <c r="Q1067" s="226"/>
      <c r="R1067" s="226"/>
      <c r="S1067" s="226"/>
      <c r="T1067" s="227"/>
      <c r="AT1067" s="228" t="s">
        <v>210</v>
      </c>
      <c r="AU1067" s="228" t="s">
        <v>83</v>
      </c>
      <c r="AV1067" s="13" t="s">
        <v>83</v>
      </c>
      <c r="AW1067" s="13" t="s">
        <v>38</v>
      </c>
      <c r="AX1067" s="13" t="s">
        <v>75</v>
      </c>
      <c r="AY1067" s="228" t="s">
        <v>195</v>
      </c>
    </row>
    <row r="1068" spans="2:65" s="13" customFormat="1">
      <c r="B1068" s="218"/>
      <c r="C1068" s="219"/>
      <c r="D1068" s="205" t="s">
        <v>210</v>
      </c>
      <c r="E1068" s="220" t="s">
        <v>22</v>
      </c>
      <c r="F1068" s="221" t="s">
        <v>2054</v>
      </c>
      <c r="G1068" s="219"/>
      <c r="H1068" s="222">
        <v>2.7069999999999999</v>
      </c>
      <c r="I1068" s="223"/>
      <c r="J1068" s="219"/>
      <c r="K1068" s="219"/>
      <c r="L1068" s="224"/>
      <c r="M1068" s="225"/>
      <c r="N1068" s="226"/>
      <c r="O1068" s="226"/>
      <c r="P1068" s="226"/>
      <c r="Q1068" s="226"/>
      <c r="R1068" s="226"/>
      <c r="S1068" s="226"/>
      <c r="T1068" s="227"/>
      <c r="AT1068" s="228" t="s">
        <v>210</v>
      </c>
      <c r="AU1068" s="228" t="s">
        <v>83</v>
      </c>
      <c r="AV1068" s="13" t="s">
        <v>83</v>
      </c>
      <c r="AW1068" s="13" t="s">
        <v>38</v>
      </c>
      <c r="AX1068" s="13" t="s">
        <v>75</v>
      </c>
      <c r="AY1068" s="228" t="s">
        <v>195</v>
      </c>
    </row>
    <row r="1069" spans="2:65" s="13" customFormat="1">
      <c r="B1069" s="218"/>
      <c r="C1069" s="219"/>
      <c r="D1069" s="205" t="s">
        <v>210</v>
      </c>
      <c r="E1069" s="220" t="s">
        <v>22</v>
      </c>
      <c r="F1069" s="221" t="s">
        <v>2055</v>
      </c>
      <c r="G1069" s="219"/>
      <c r="H1069" s="222">
        <v>1.3109999999999999</v>
      </c>
      <c r="I1069" s="223"/>
      <c r="J1069" s="219"/>
      <c r="K1069" s="219"/>
      <c r="L1069" s="224"/>
      <c r="M1069" s="225"/>
      <c r="N1069" s="226"/>
      <c r="O1069" s="226"/>
      <c r="P1069" s="226"/>
      <c r="Q1069" s="226"/>
      <c r="R1069" s="226"/>
      <c r="S1069" s="226"/>
      <c r="T1069" s="227"/>
      <c r="AT1069" s="228" t="s">
        <v>210</v>
      </c>
      <c r="AU1069" s="228" t="s">
        <v>83</v>
      </c>
      <c r="AV1069" s="13" t="s">
        <v>83</v>
      </c>
      <c r="AW1069" s="13" t="s">
        <v>38</v>
      </c>
      <c r="AX1069" s="13" t="s">
        <v>75</v>
      </c>
      <c r="AY1069" s="228" t="s">
        <v>195</v>
      </c>
    </row>
    <row r="1070" spans="2:65" s="13" customFormat="1">
      <c r="B1070" s="218"/>
      <c r="C1070" s="219"/>
      <c r="D1070" s="205" t="s">
        <v>210</v>
      </c>
      <c r="E1070" s="220" t="s">
        <v>22</v>
      </c>
      <c r="F1070" s="221" t="s">
        <v>2056</v>
      </c>
      <c r="G1070" s="219"/>
      <c r="H1070" s="222">
        <v>0.97199999999999998</v>
      </c>
      <c r="I1070" s="223"/>
      <c r="J1070" s="219"/>
      <c r="K1070" s="219"/>
      <c r="L1070" s="224"/>
      <c r="M1070" s="225"/>
      <c r="N1070" s="226"/>
      <c r="O1070" s="226"/>
      <c r="P1070" s="226"/>
      <c r="Q1070" s="226"/>
      <c r="R1070" s="226"/>
      <c r="S1070" s="226"/>
      <c r="T1070" s="227"/>
      <c r="AT1070" s="228" t="s">
        <v>210</v>
      </c>
      <c r="AU1070" s="228" t="s">
        <v>83</v>
      </c>
      <c r="AV1070" s="13" t="s">
        <v>83</v>
      </c>
      <c r="AW1070" s="13" t="s">
        <v>38</v>
      </c>
      <c r="AX1070" s="13" t="s">
        <v>75</v>
      </c>
      <c r="AY1070" s="228" t="s">
        <v>195</v>
      </c>
    </row>
    <row r="1071" spans="2:65" s="14" customFormat="1">
      <c r="B1071" s="229"/>
      <c r="C1071" s="230"/>
      <c r="D1071" s="205" t="s">
        <v>210</v>
      </c>
      <c r="E1071" s="231" t="s">
        <v>22</v>
      </c>
      <c r="F1071" s="232" t="s">
        <v>215</v>
      </c>
      <c r="G1071" s="230"/>
      <c r="H1071" s="233">
        <v>8.0250000000000004</v>
      </c>
      <c r="I1071" s="234"/>
      <c r="J1071" s="230"/>
      <c r="K1071" s="230"/>
      <c r="L1071" s="235"/>
      <c r="M1071" s="236"/>
      <c r="N1071" s="237"/>
      <c r="O1071" s="237"/>
      <c r="P1071" s="237"/>
      <c r="Q1071" s="237"/>
      <c r="R1071" s="237"/>
      <c r="S1071" s="237"/>
      <c r="T1071" s="238"/>
      <c r="AT1071" s="239" t="s">
        <v>210</v>
      </c>
      <c r="AU1071" s="239" t="s">
        <v>83</v>
      </c>
      <c r="AV1071" s="14" t="s">
        <v>216</v>
      </c>
      <c r="AW1071" s="14" t="s">
        <v>38</v>
      </c>
      <c r="AX1071" s="14" t="s">
        <v>75</v>
      </c>
      <c r="AY1071" s="239" t="s">
        <v>195</v>
      </c>
    </row>
    <row r="1072" spans="2:65" s="15" customFormat="1">
      <c r="B1072" s="240"/>
      <c r="C1072" s="241"/>
      <c r="D1072" s="251" t="s">
        <v>210</v>
      </c>
      <c r="E1072" s="252" t="s">
        <v>22</v>
      </c>
      <c r="F1072" s="253" t="s">
        <v>217</v>
      </c>
      <c r="G1072" s="241"/>
      <c r="H1072" s="254">
        <v>8.0250000000000004</v>
      </c>
      <c r="I1072" s="245"/>
      <c r="J1072" s="241"/>
      <c r="K1072" s="241"/>
      <c r="L1072" s="246"/>
      <c r="M1072" s="247"/>
      <c r="N1072" s="248"/>
      <c r="O1072" s="248"/>
      <c r="P1072" s="248"/>
      <c r="Q1072" s="248"/>
      <c r="R1072" s="248"/>
      <c r="S1072" s="248"/>
      <c r="T1072" s="249"/>
      <c r="AT1072" s="250" t="s">
        <v>210</v>
      </c>
      <c r="AU1072" s="250" t="s">
        <v>83</v>
      </c>
      <c r="AV1072" s="15" t="s">
        <v>202</v>
      </c>
      <c r="AW1072" s="15" t="s">
        <v>38</v>
      </c>
      <c r="AX1072" s="15" t="s">
        <v>23</v>
      </c>
      <c r="AY1072" s="250" t="s">
        <v>195</v>
      </c>
    </row>
    <row r="1073" spans="2:65" s="1" customFormat="1" ht="40.200000000000003" customHeight="1">
      <c r="B1073" s="36"/>
      <c r="C1073" s="193" t="s">
        <v>1008</v>
      </c>
      <c r="D1073" s="193" t="s">
        <v>198</v>
      </c>
      <c r="E1073" s="194" t="s">
        <v>524</v>
      </c>
      <c r="F1073" s="195" t="s">
        <v>525</v>
      </c>
      <c r="G1073" s="196" t="s">
        <v>231</v>
      </c>
      <c r="H1073" s="197">
        <v>8.0250000000000004</v>
      </c>
      <c r="I1073" s="198"/>
      <c r="J1073" s="199">
        <f>ROUND(I1073*H1073,2)</f>
        <v>0</v>
      </c>
      <c r="K1073" s="195" t="s">
        <v>223</v>
      </c>
      <c r="L1073" s="56"/>
      <c r="M1073" s="200" t="s">
        <v>22</v>
      </c>
      <c r="N1073" s="201" t="s">
        <v>46</v>
      </c>
      <c r="O1073" s="37"/>
      <c r="P1073" s="202">
        <f>O1073*H1073</f>
        <v>0</v>
      </c>
      <c r="Q1073" s="202">
        <v>0</v>
      </c>
      <c r="R1073" s="202">
        <f>Q1073*H1073</f>
        <v>0</v>
      </c>
      <c r="S1073" s="202">
        <v>0</v>
      </c>
      <c r="T1073" s="203">
        <f>S1073*H1073</f>
        <v>0</v>
      </c>
      <c r="AR1073" s="19" t="s">
        <v>202</v>
      </c>
      <c r="AT1073" s="19" t="s">
        <v>198</v>
      </c>
      <c r="AU1073" s="19" t="s">
        <v>83</v>
      </c>
      <c r="AY1073" s="19" t="s">
        <v>195</v>
      </c>
      <c r="BE1073" s="204">
        <f>IF(N1073="základní",J1073,0)</f>
        <v>0</v>
      </c>
      <c r="BF1073" s="204">
        <f>IF(N1073="snížená",J1073,0)</f>
        <v>0</v>
      </c>
      <c r="BG1073" s="204">
        <f>IF(N1073="zákl. přenesená",J1073,0)</f>
        <v>0</v>
      </c>
      <c r="BH1073" s="204">
        <f>IF(N1073="sníž. přenesená",J1073,0)</f>
        <v>0</v>
      </c>
      <c r="BI1073" s="204">
        <f>IF(N1073="nulová",J1073,0)</f>
        <v>0</v>
      </c>
      <c r="BJ1073" s="19" t="s">
        <v>23</v>
      </c>
      <c r="BK1073" s="204">
        <f>ROUND(I1073*H1073,2)</f>
        <v>0</v>
      </c>
      <c r="BL1073" s="19" t="s">
        <v>202</v>
      </c>
      <c r="BM1073" s="19" t="s">
        <v>2057</v>
      </c>
    </row>
    <row r="1074" spans="2:65" s="1" customFormat="1" ht="84">
      <c r="B1074" s="36"/>
      <c r="C1074" s="58"/>
      <c r="D1074" s="205" t="s">
        <v>225</v>
      </c>
      <c r="E1074" s="58"/>
      <c r="F1074" s="206" t="s">
        <v>527</v>
      </c>
      <c r="G1074" s="58"/>
      <c r="H1074" s="58"/>
      <c r="I1074" s="163"/>
      <c r="J1074" s="58"/>
      <c r="K1074" s="58"/>
      <c r="L1074" s="56"/>
      <c r="M1074" s="73"/>
      <c r="N1074" s="37"/>
      <c r="O1074" s="37"/>
      <c r="P1074" s="37"/>
      <c r="Q1074" s="37"/>
      <c r="R1074" s="37"/>
      <c r="S1074" s="37"/>
      <c r="T1074" s="74"/>
      <c r="AT1074" s="19" t="s">
        <v>225</v>
      </c>
      <c r="AU1074" s="19" t="s">
        <v>83</v>
      </c>
    </row>
    <row r="1075" spans="2:65" s="12" customFormat="1" ht="24">
      <c r="B1075" s="207"/>
      <c r="C1075" s="208"/>
      <c r="D1075" s="205" t="s">
        <v>210</v>
      </c>
      <c r="E1075" s="209" t="s">
        <v>22</v>
      </c>
      <c r="F1075" s="210" t="s">
        <v>2052</v>
      </c>
      <c r="G1075" s="208"/>
      <c r="H1075" s="211" t="s">
        <v>22</v>
      </c>
      <c r="I1075" s="212"/>
      <c r="J1075" s="208"/>
      <c r="K1075" s="208"/>
      <c r="L1075" s="213"/>
      <c r="M1075" s="214"/>
      <c r="N1075" s="215"/>
      <c r="O1075" s="215"/>
      <c r="P1075" s="215"/>
      <c r="Q1075" s="215"/>
      <c r="R1075" s="215"/>
      <c r="S1075" s="215"/>
      <c r="T1075" s="216"/>
      <c r="AT1075" s="217" t="s">
        <v>210</v>
      </c>
      <c r="AU1075" s="217" t="s">
        <v>83</v>
      </c>
      <c r="AV1075" s="12" t="s">
        <v>23</v>
      </c>
      <c r="AW1075" s="12" t="s">
        <v>38</v>
      </c>
      <c r="AX1075" s="12" t="s">
        <v>75</v>
      </c>
      <c r="AY1075" s="217" t="s">
        <v>195</v>
      </c>
    </row>
    <row r="1076" spans="2:65" s="13" customFormat="1">
      <c r="B1076" s="218"/>
      <c r="C1076" s="219"/>
      <c r="D1076" s="205" t="s">
        <v>210</v>
      </c>
      <c r="E1076" s="220" t="s">
        <v>22</v>
      </c>
      <c r="F1076" s="221" t="s">
        <v>2053</v>
      </c>
      <c r="G1076" s="219"/>
      <c r="H1076" s="222">
        <v>3.0350000000000001</v>
      </c>
      <c r="I1076" s="223"/>
      <c r="J1076" s="219"/>
      <c r="K1076" s="219"/>
      <c r="L1076" s="224"/>
      <c r="M1076" s="225"/>
      <c r="N1076" s="226"/>
      <c r="O1076" s="226"/>
      <c r="P1076" s="226"/>
      <c r="Q1076" s="226"/>
      <c r="R1076" s="226"/>
      <c r="S1076" s="226"/>
      <c r="T1076" s="227"/>
      <c r="AT1076" s="228" t="s">
        <v>210</v>
      </c>
      <c r="AU1076" s="228" t="s">
        <v>83</v>
      </c>
      <c r="AV1076" s="13" t="s">
        <v>83</v>
      </c>
      <c r="AW1076" s="13" t="s">
        <v>38</v>
      </c>
      <c r="AX1076" s="13" t="s">
        <v>75</v>
      </c>
      <c r="AY1076" s="228" t="s">
        <v>195</v>
      </c>
    </row>
    <row r="1077" spans="2:65" s="13" customFormat="1">
      <c r="B1077" s="218"/>
      <c r="C1077" s="219"/>
      <c r="D1077" s="205" t="s">
        <v>210</v>
      </c>
      <c r="E1077" s="220" t="s">
        <v>22</v>
      </c>
      <c r="F1077" s="221" t="s">
        <v>2054</v>
      </c>
      <c r="G1077" s="219"/>
      <c r="H1077" s="222">
        <v>2.7069999999999999</v>
      </c>
      <c r="I1077" s="223"/>
      <c r="J1077" s="219"/>
      <c r="K1077" s="219"/>
      <c r="L1077" s="224"/>
      <c r="M1077" s="225"/>
      <c r="N1077" s="226"/>
      <c r="O1077" s="226"/>
      <c r="P1077" s="226"/>
      <c r="Q1077" s="226"/>
      <c r="R1077" s="226"/>
      <c r="S1077" s="226"/>
      <c r="T1077" s="227"/>
      <c r="AT1077" s="228" t="s">
        <v>210</v>
      </c>
      <c r="AU1077" s="228" t="s">
        <v>83</v>
      </c>
      <c r="AV1077" s="13" t="s">
        <v>83</v>
      </c>
      <c r="AW1077" s="13" t="s">
        <v>38</v>
      </c>
      <c r="AX1077" s="13" t="s">
        <v>75</v>
      </c>
      <c r="AY1077" s="228" t="s">
        <v>195</v>
      </c>
    </row>
    <row r="1078" spans="2:65" s="13" customFormat="1">
      <c r="B1078" s="218"/>
      <c r="C1078" s="219"/>
      <c r="D1078" s="205" t="s">
        <v>210</v>
      </c>
      <c r="E1078" s="220" t="s">
        <v>22</v>
      </c>
      <c r="F1078" s="221" t="s">
        <v>2055</v>
      </c>
      <c r="G1078" s="219"/>
      <c r="H1078" s="222">
        <v>1.3109999999999999</v>
      </c>
      <c r="I1078" s="223"/>
      <c r="J1078" s="219"/>
      <c r="K1078" s="219"/>
      <c r="L1078" s="224"/>
      <c r="M1078" s="225"/>
      <c r="N1078" s="226"/>
      <c r="O1078" s="226"/>
      <c r="P1078" s="226"/>
      <c r="Q1078" s="226"/>
      <c r="R1078" s="226"/>
      <c r="S1078" s="226"/>
      <c r="T1078" s="227"/>
      <c r="AT1078" s="228" t="s">
        <v>210</v>
      </c>
      <c r="AU1078" s="228" t="s">
        <v>83</v>
      </c>
      <c r="AV1078" s="13" t="s">
        <v>83</v>
      </c>
      <c r="AW1078" s="13" t="s">
        <v>38</v>
      </c>
      <c r="AX1078" s="13" t="s">
        <v>75</v>
      </c>
      <c r="AY1078" s="228" t="s">
        <v>195</v>
      </c>
    </row>
    <row r="1079" spans="2:65" s="13" customFormat="1">
      <c r="B1079" s="218"/>
      <c r="C1079" s="219"/>
      <c r="D1079" s="205" t="s">
        <v>210</v>
      </c>
      <c r="E1079" s="220" t="s">
        <v>22</v>
      </c>
      <c r="F1079" s="221" t="s">
        <v>2056</v>
      </c>
      <c r="G1079" s="219"/>
      <c r="H1079" s="222">
        <v>0.97199999999999998</v>
      </c>
      <c r="I1079" s="223"/>
      <c r="J1079" s="219"/>
      <c r="K1079" s="219"/>
      <c r="L1079" s="224"/>
      <c r="M1079" s="225"/>
      <c r="N1079" s="226"/>
      <c r="O1079" s="226"/>
      <c r="P1079" s="226"/>
      <c r="Q1079" s="226"/>
      <c r="R1079" s="226"/>
      <c r="S1079" s="226"/>
      <c r="T1079" s="227"/>
      <c r="AT1079" s="228" t="s">
        <v>210</v>
      </c>
      <c r="AU1079" s="228" t="s">
        <v>83</v>
      </c>
      <c r="AV1079" s="13" t="s">
        <v>83</v>
      </c>
      <c r="AW1079" s="13" t="s">
        <v>38</v>
      </c>
      <c r="AX1079" s="13" t="s">
        <v>75</v>
      </c>
      <c r="AY1079" s="228" t="s">
        <v>195</v>
      </c>
    </row>
    <row r="1080" spans="2:65" s="14" customFormat="1">
      <c r="B1080" s="229"/>
      <c r="C1080" s="230"/>
      <c r="D1080" s="205" t="s">
        <v>210</v>
      </c>
      <c r="E1080" s="231" t="s">
        <v>22</v>
      </c>
      <c r="F1080" s="232" t="s">
        <v>215</v>
      </c>
      <c r="G1080" s="230"/>
      <c r="H1080" s="233">
        <v>8.0250000000000004</v>
      </c>
      <c r="I1080" s="234"/>
      <c r="J1080" s="230"/>
      <c r="K1080" s="230"/>
      <c r="L1080" s="235"/>
      <c r="M1080" s="236"/>
      <c r="N1080" s="237"/>
      <c r="O1080" s="237"/>
      <c r="P1080" s="237"/>
      <c r="Q1080" s="237"/>
      <c r="R1080" s="237"/>
      <c r="S1080" s="237"/>
      <c r="T1080" s="238"/>
      <c r="AT1080" s="239" t="s">
        <v>210</v>
      </c>
      <c r="AU1080" s="239" t="s">
        <v>83</v>
      </c>
      <c r="AV1080" s="14" t="s">
        <v>216</v>
      </c>
      <c r="AW1080" s="14" t="s">
        <v>38</v>
      </c>
      <c r="AX1080" s="14" t="s">
        <v>75</v>
      </c>
      <c r="AY1080" s="239" t="s">
        <v>195</v>
      </c>
    </row>
    <row r="1081" spans="2:65" s="15" customFormat="1">
      <c r="B1081" s="240"/>
      <c r="C1081" s="241"/>
      <c r="D1081" s="251" t="s">
        <v>210</v>
      </c>
      <c r="E1081" s="252" t="s">
        <v>22</v>
      </c>
      <c r="F1081" s="253" t="s">
        <v>217</v>
      </c>
      <c r="G1081" s="241"/>
      <c r="H1081" s="254">
        <v>8.0250000000000004</v>
      </c>
      <c r="I1081" s="245"/>
      <c r="J1081" s="241"/>
      <c r="K1081" s="241"/>
      <c r="L1081" s="246"/>
      <c r="M1081" s="247"/>
      <c r="N1081" s="248"/>
      <c r="O1081" s="248"/>
      <c r="P1081" s="248"/>
      <c r="Q1081" s="248"/>
      <c r="R1081" s="248"/>
      <c r="S1081" s="248"/>
      <c r="T1081" s="249"/>
      <c r="AT1081" s="250" t="s">
        <v>210</v>
      </c>
      <c r="AU1081" s="250" t="s">
        <v>83</v>
      </c>
      <c r="AV1081" s="15" t="s">
        <v>202</v>
      </c>
      <c r="AW1081" s="15" t="s">
        <v>38</v>
      </c>
      <c r="AX1081" s="15" t="s">
        <v>23</v>
      </c>
      <c r="AY1081" s="250" t="s">
        <v>195</v>
      </c>
    </row>
    <row r="1082" spans="2:65" s="1" customFormat="1" ht="20.399999999999999" customHeight="1">
      <c r="B1082" s="36"/>
      <c r="C1082" s="193" t="s">
        <v>1013</v>
      </c>
      <c r="D1082" s="193" t="s">
        <v>198</v>
      </c>
      <c r="E1082" s="194" t="s">
        <v>529</v>
      </c>
      <c r="F1082" s="195" t="s">
        <v>530</v>
      </c>
      <c r="G1082" s="196" t="s">
        <v>242</v>
      </c>
      <c r="H1082" s="197">
        <v>0.56000000000000005</v>
      </c>
      <c r="I1082" s="198"/>
      <c r="J1082" s="199">
        <f>ROUND(I1082*H1082,2)</f>
        <v>0</v>
      </c>
      <c r="K1082" s="195" t="s">
        <v>223</v>
      </c>
      <c r="L1082" s="56"/>
      <c r="M1082" s="200" t="s">
        <v>22</v>
      </c>
      <c r="N1082" s="201" t="s">
        <v>46</v>
      </c>
      <c r="O1082" s="37"/>
      <c r="P1082" s="202">
        <f>O1082*H1082</f>
        <v>0</v>
      </c>
      <c r="Q1082" s="202">
        <v>1.0530600000000001</v>
      </c>
      <c r="R1082" s="202">
        <f>Q1082*H1082</f>
        <v>0.58971360000000017</v>
      </c>
      <c r="S1082" s="202">
        <v>0</v>
      </c>
      <c r="T1082" s="203">
        <f>S1082*H1082</f>
        <v>0</v>
      </c>
      <c r="AR1082" s="19" t="s">
        <v>202</v>
      </c>
      <c r="AT1082" s="19" t="s">
        <v>198</v>
      </c>
      <c r="AU1082" s="19" t="s">
        <v>83</v>
      </c>
      <c r="AY1082" s="19" t="s">
        <v>195</v>
      </c>
      <c r="BE1082" s="204">
        <f>IF(N1082="základní",J1082,0)</f>
        <v>0</v>
      </c>
      <c r="BF1082" s="204">
        <f>IF(N1082="snížená",J1082,0)</f>
        <v>0</v>
      </c>
      <c r="BG1082" s="204">
        <f>IF(N1082="zákl. přenesená",J1082,0)</f>
        <v>0</v>
      </c>
      <c r="BH1082" s="204">
        <f>IF(N1082="sníž. přenesená",J1082,0)</f>
        <v>0</v>
      </c>
      <c r="BI1082" s="204">
        <f>IF(N1082="nulová",J1082,0)</f>
        <v>0</v>
      </c>
      <c r="BJ1082" s="19" t="s">
        <v>23</v>
      </c>
      <c r="BK1082" s="204">
        <f>ROUND(I1082*H1082,2)</f>
        <v>0</v>
      </c>
      <c r="BL1082" s="19" t="s">
        <v>202</v>
      </c>
      <c r="BM1082" s="19" t="s">
        <v>2058</v>
      </c>
    </row>
    <row r="1083" spans="2:65" s="12" customFormat="1" ht="24">
      <c r="B1083" s="207"/>
      <c r="C1083" s="208"/>
      <c r="D1083" s="205" t="s">
        <v>210</v>
      </c>
      <c r="E1083" s="209" t="s">
        <v>22</v>
      </c>
      <c r="F1083" s="210" t="s">
        <v>2052</v>
      </c>
      <c r="G1083" s="208"/>
      <c r="H1083" s="211" t="s">
        <v>22</v>
      </c>
      <c r="I1083" s="212"/>
      <c r="J1083" s="208"/>
      <c r="K1083" s="208"/>
      <c r="L1083" s="213"/>
      <c r="M1083" s="214"/>
      <c r="N1083" s="215"/>
      <c r="O1083" s="215"/>
      <c r="P1083" s="215"/>
      <c r="Q1083" s="215"/>
      <c r="R1083" s="215"/>
      <c r="S1083" s="215"/>
      <c r="T1083" s="216"/>
      <c r="AT1083" s="217" t="s">
        <v>210</v>
      </c>
      <c r="AU1083" s="217" t="s">
        <v>83</v>
      </c>
      <c r="AV1083" s="12" t="s">
        <v>23</v>
      </c>
      <c r="AW1083" s="12" t="s">
        <v>38</v>
      </c>
      <c r="AX1083" s="12" t="s">
        <v>75</v>
      </c>
      <c r="AY1083" s="217" t="s">
        <v>195</v>
      </c>
    </row>
    <row r="1084" spans="2:65" s="13" customFormat="1">
      <c r="B1084" s="218"/>
      <c r="C1084" s="219"/>
      <c r="D1084" s="205" t="s">
        <v>210</v>
      </c>
      <c r="E1084" s="220" t="s">
        <v>22</v>
      </c>
      <c r="F1084" s="221" t="s">
        <v>2059</v>
      </c>
      <c r="G1084" s="219"/>
      <c r="H1084" s="222">
        <v>0.21199999999999999</v>
      </c>
      <c r="I1084" s="223"/>
      <c r="J1084" s="219"/>
      <c r="K1084" s="219"/>
      <c r="L1084" s="224"/>
      <c r="M1084" s="225"/>
      <c r="N1084" s="226"/>
      <c r="O1084" s="226"/>
      <c r="P1084" s="226"/>
      <c r="Q1084" s="226"/>
      <c r="R1084" s="226"/>
      <c r="S1084" s="226"/>
      <c r="T1084" s="227"/>
      <c r="AT1084" s="228" t="s">
        <v>210</v>
      </c>
      <c r="AU1084" s="228" t="s">
        <v>83</v>
      </c>
      <c r="AV1084" s="13" t="s">
        <v>83</v>
      </c>
      <c r="AW1084" s="13" t="s">
        <v>38</v>
      </c>
      <c r="AX1084" s="13" t="s">
        <v>75</v>
      </c>
      <c r="AY1084" s="228" t="s">
        <v>195</v>
      </c>
    </row>
    <row r="1085" spans="2:65" s="13" customFormat="1">
      <c r="B1085" s="218"/>
      <c r="C1085" s="219"/>
      <c r="D1085" s="205" t="s">
        <v>210</v>
      </c>
      <c r="E1085" s="220" t="s">
        <v>22</v>
      </c>
      <c r="F1085" s="221" t="s">
        <v>2060</v>
      </c>
      <c r="G1085" s="219"/>
      <c r="H1085" s="222">
        <v>0.189</v>
      </c>
      <c r="I1085" s="223"/>
      <c r="J1085" s="219"/>
      <c r="K1085" s="219"/>
      <c r="L1085" s="224"/>
      <c r="M1085" s="225"/>
      <c r="N1085" s="226"/>
      <c r="O1085" s="226"/>
      <c r="P1085" s="226"/>
      <c r="Q1085" s="226"/>
      <c r="R1085" s="226"/>
      <c r="S1085" s="226"/>
      <c r="T1085" s="227"/>
      <c r="AT1085" s="228" t="s">
        <v>210</v>
      </c>
      <c r="AU1085" s="228" t="s">
        <v>83</v>
      </c>
      <c r="AV1085" s="13" t="s">
        <v>83</v>
      </c>
      <c r="AW1085" s="13" t="s">
        <v>38</v>
      </c>
      <c r="AX1085" s="13" t="s">
        <v>75</v>
      </c>
      <c r="AY1085" s="228" t="s">
        <v>195</v>
      </c>
    </row>
    <row r="1086" spans="2:65" s="13" customFormat="1">
      <c r="B1086" s="218"/>
      <c r="C1086" s="219"/>
      <c r="D1086" s="205" t="s">
        <v>210</v>
      </c>
      <c r="E1086" s="220" t="s">
        <v>22</v>
      </c>
      <c r="F1086" s="221" t="s">
        <v>2061</v>
      </c>
      <c r="G1086" s="219"/>
      <c r="H1086" s="222">
        <v>9.0999999999999998E-2</v>
      </c>
      <c r="I1086" s="223"/>
      <c r="J1086" s="219"/>
      <c r="K1086" s="219"/>
      <c r="L1086" s="224"/>
      <c r="M1086" s="225"/>
      <c r="N1086" s="226"/>
      <c r="O1086" s="226"/>
      <c r="P1086" s="226"/>
      <c r="Q1086" s="226"/>
      <c r="R1086" s="226"/>
      <c r="S1086" s="226"/>
      <c r="T1086" s="227"/>
      <c r="AT1086" s="228" t="s">
        <v>210</v>
      </c>
      <c r="AU1086" s="228" t="s">
        <v>83</v>
      </c>
      <c r="AV1086" s="13" t="s">
        <v>83</v>
      </c>
      <c r="AW1086" s="13" t="s">
        <v>38</v>
      </c>
      <c r="AX1086" s="13" t="s">
        <v>75</v>
      </c>
      <c r="AY1086" s="228" t="s">
        <v>195</v>
      </c>
    </row>
    <row r="1087" spans="2:65" s="13" customFormat="1">
      <c r="B1087" s="218"/>
      <c r="C1087" s="219"/>
      <c r="D1087" s="205" t="s">
        <v>210</v>
      </c>
      <c r="E1087" s="220" t="s">
        <v>22</v>
      </c>
      <c r="F1087" s="221" t="s">
        <v>2062</v>
      </c>
      <c r="G1087" s="219"/>
      <c r="H1087" s="222">
        <v>6.8000000000000005E-2</v>
      </c>
      <c r="I1087" s="223"/>
      <c r="J1087" s="219"/>
      <c r="K1087" s="219"/>
      <c r="L1087" s="224"/>
      <c r="M1087" s="225"/>
      <c r="N1087" s="226"/>
      <c r="O1087" s="226"/>
      <c r="P1087" s="226"/>
      <c r="Q1087" s="226"/>
      <c r="R1087" s="226"/>
      <c r="S1087" s="226"/>
      <c r="T1087" s="227"/>
      <c r="AT1087" s="228" t="s">
        <v>210</v>
      </c>
      <c r="AU1087" s="228" t="s">
        <v>83</v>
      </c>
      <c r="AV1087" s="13" t="s">
        <v>83</v>
      </c>
      <c r="AW1087" s="13" t="s">
        <v>38</v>
      </c>
      <c r="AX1087" s="13" t="s">
        <v>75</v>
      </c>
      <c r="AY1087" s="228" t="s">
        <v>195</v>
      </c>
    </row>
    <row r="1088" spans="2:65" s="14" customFormat="1">
      <c r="B1088" s="229"/>
      <c r="C1088" s="230"/>
      <c r="D1088" s="205" t="s">
        <v>210</v>
      </c>
      <c r="E1088" s="231" t="s">
        <v>22</v>
      </c>
      <c r="F1088" s="232" t="s">
        <v>215</v>
      </c>
      <c r="G1088" s="230"/>
      <c r="H1088" s="233">
        <v>0.56000000000000005</v>
      </c>
      <c r="I1088" s="234"/>
      <c r="J1088" s="230"/>
      <c r="K1088" s="230"/>
      <c r="L1088" s="235"/>
      <c r="M1088" s="236"/>
      <c r="N1088" s="237"/>
      <c r="O1088" s="237"/>
      <c r="P1088" s="237"/>
      <c r="Q1088" s="237"/>
      <c r="R1088" s="237"/>
      <c r="S1088" s="237"/>
      <c r="T1088" s="238"/>
      <c r="AT1088" s="239" t="s">
        <v>210</v>
      </c>
      <c r="AU1088" s="239" t="s">
        <v>83</v>
      </c>
      <c r="AV1088" s="14" t="s">
        <v>216</v>
      </c>
      <c r="AW1088" s="14" t="s">
        <v>38</v>
      </c>
      <c r="AX1088" s="14" t="s">
        <v>75</v>
      </c>
      <c r="AY1088" s="239" t="s">
        <v>195</v>
      </c>
    </row>
    <row r="1089" spans="2:65" s="15" customFormat="1">
      <c r="B1089" s="240"/>
      <c r="C1089" s="241"/>
      <c r="D1089" s="251" t="s">
        <v>210</v>
      </c>
      <c r="E1089" s="252" t="s">
        <v>22</v>
      </c>
      <c r="F1089" s="253" t="s">
        <v>217</v>
      </c>
      <c r="G1089" s="241"/>
      <c r="H1089" s="254">
        <v>0.56000000000000005</v>
      </c>
      <c r="I1089" s="245"/>
      <c r="J1089" s="241"/>
      <c r="K1089" s="241"/>
      <c r="L1089" s="246"/>
      <c r="M1089" s="247"/>
      <c r="N1089" s="248"/>
      <c r="O1089" s="248"/>
      <c r="P1089" s="248"/>
      <c r="Q1089" s="248"/>
      <c r="R1089" s="248"/>
      <c r="S1089" s="248"/>
      <c r="T1089" s="249"/>
      <c r="AT1089" s="250" t="s">
        <v>210</v>
      </c>
      <c r="AU1089" s="250" t="s">
        <v>83</v>
      </c>
      <c r="AV1089" s="15" t="s">
        <v>202</v>
      </c>
      <c r="AW1089" s="15" t="s">
        <v>38</v>
      </c>
      <c r="AX1089" s="15" t="s">
        <v>23</v>
      </c>
      <c r="AY1089" s="250" t="s">
        <v>195</v>
      </c>
    </row>
    <row r="1090" spans="2:65" s="1" customFormat="1" ht="28.8" customHeight="1">
      <c r="B1090" s="36"/>
      <c r="C1090" s="193" t="s">
        <v>1017</v>
      </c>
      <c r="D1090" s="193" t="s">
        <v>198</v>
      </c>
      <c r="E1090" s="194" t="s">
        <v>2063</v>
      </c>
      <c r="F1090" s="195" t="s">
        <v>2064</v>
      </c>
      <c r="G1090" s="196" t="s">
        <v>222</v>
      </c>
      <c r="H1090" s="197">
        <v>6.8129999999999997</v>
      </c>
      <c r="I1090" s="198"/>
      <c r="J1090" s="199">
        <f>ROUND(I1090*H1090,2)</f>
        <v>0</v>
      </c>
      <c r="K1090" s="195" t="s">
        <v>223</v>
      </c>
      <c r="L1090" s="56"/>
      <c r="M1090" s="200" t="s">
        <v>22</v>
      </c>
      <c r="N1090" s="201" t="s">
        <v>46</v>
      </c>
      <c r="O1090" s="37"/>
      <c r="P1090" s="202">
        <f>O1090*H1090</f>
        <v>0</v>
      </c>
      <c r="Q1090" s="202">
        <v>7.0379999999999998E-2</v>
      </c>
      <c r="R1090" s="202">
        <f>Q1090*H1090</f>
        <v>0.47949893999999998</v>
      </c>
      <c r="S1090" s="202">
        <v>0</v>
      </c>
      <c r="T1090" s="203">
        <f>S1090*H1090</f>
        <v>0</v>
      </c>
      <c r="AR1090" s="19" t="s">
        <v>202</v>
      </c>
      <c r="AT1090" s="19" t="s">
        <v>198</v>
      </c>
      <c r="AU1090" s="19" t="s">
        <v>83</v>
      </c>
      <c r="AY1090" s="19" t="s">
        <v>195</v>
      </c>
      <c r="BE1090" s="204">
        <f>IF(N1090="základní",J1090,0)</f>
        <v>0</v>
      </c>
      <c r="BF1090" s="204">
        <f>IF(N1090="snížená",J1090,0)</f>
        <v>0</v>
      </c>
      <c r="BG1090" s="204">
        <f>IF(N1090="zákl. přenesená",J1090,0)</f>
        <v>0</v>
      </c>
      <c r="BH1090" s="204">
        <f>IF(N1090="sníž. přenesená",J1090,0)</f>
        <v>0</v>
      </c>
      <c r="BI1090" s="204">
        <f>IF(N1090="nulová",J1090,0)</f>
        <v>0</v>
      </c>
      <c r="BJ1090" s="19" t="s">
        <v>23</v>
      </c>
      <c r="BK1090" s="204">
        <f>ROUND(I1090*H1090,2)</f>
        <v>0</v>
      </c>
      <c r="BL1090" s="19" t="s">
        <v>202</v>
      </c>
      <c r="BM1090" s="19" t="s">
        <v>2065</v>
      </c>
    </row>
    <row r="1091" spans="2:65" s="1" customFormat="1" ht="48">
      <c r="B1091" s="36"/>
      <c r="C1091" s="58"/>
      <c r="D1091" s="205" t="s">
        <v>225</v>
      </c>
      <c r="E1091" s="58"/>
      <c r="F1091" s="206" t="s">
        <v>2066</v>
      </c>
      <c r="G1091" s="58"/>
      <c r="H1091" s="58"/>
      <c r="I1091" s="163"/>
      <c r="J1091" s="58"/>
      <c r="K1091" s="58"/>
      <c r="L1091" s="56"/>
      <c r="M1091" s="73"/>
      <c r="N1091" s="37"/>
      <c r="O1091" s="37"/>
      <c r="P1091" s="37"/>
      <c r="Q1091" s="37"/>
      <c r="R1091" s="37"/>
      <c r="S1091" s="37"/>
      <c r="T1091" s="74"/>
      <c r="AT1091" s="19" t="s">
        <v>225</v>
      </c>
      <c r="AU1091" s="19" t="s">
        <v>83</v>
      </c>
    </row>
    <row r="1092" spans="2:65" s="12" customFormat="1" ht="24">
      <c r="B1092" s="207"/>
      <c r="C1092" s="208"/>
      <c r="D1092" s="205" t="s">
        <v>210</v>
      </c>
      <c r="E1092" s="209" t="s">
        <v>22</v>
      </c>
      <c r="F1092" s="210" t="s">
        <v>2052</v>
      </c>
      <c r="G1092" s="208"/>
      <c r="H1092" s="211" t="s">
        <v>22</v>
      </c>
      <c r="I1092" s="212"/>
      <c r="J1092" s="208"/>
      <c r="K1092" s="208"/>
      <c r="L1092" s="213"/>
      <c r="M1092" s="214"/>
      <c r="N1092" s="215"/>
      <c r="O1092" s="215"/>
      <c r="P1092" s="215"/>
      <c r="Q1092" s="215"/>
      <c r="R1092" s="215"/>
      <c r="S1092" s="215"/>
      <c r="T1092" s="216"/>
      <c r="AT1092" s="217" t="s">
        <v>210</v>
      </c>
      <c r="AU1092" s="217" t="s">
        <v>83</v>
      </c>
      <c r="AV1092" s="12" t="s">
        <v>23</v>
      </c>
      <c r="AW1092" s="12" t="s">
        <v>38</v>
      </c>
      <c r="AX1092" s="12" t="s">
        <v>75</v>
      </c>
      <c r="AY1092" s="217" t="s">
        <v>195</v>
      </c>
    </row>
    <row r="1093" spans="2:65" s="13" customFormat="1">
      <c r="B1093" s="218"/>
      <c r="C1093" s="219"/>
      <c r="D1093" s="205" t="s">
        <v>210</v>
      </c>
      <c r="E1093" s="220" t="s">
        <v>22</v>
      </c>
      <c r="F1093" s="221" t="s">
        <v>2067</v>
      </c>
      <c r="G1093" s="219"/>
      <c r="H1093" s="222">
        <v>4.53</v>
      </c>
      <c r="I1093" s="223"/>
      <c r="J1093" s="219"/>
      <c r="K1093" s="219"/>
      <c r="L1093" s="224"/>
      <c r="M1093" s="225"/>
      <c r="N1093" s="226"/>
      <c r="O1093" s="226"/>
      <c r="P1093" s="226"/>
      <c r="Q1093" s="226"/>
      <c r="R1093" s="226"/>
      <c r="S1093" s="226"/>
      <c r="T1093" s="227"/>
      <c r="AT1093" s="228" t="s">
        <v>210</v>
      </c>
      <c r="AU1093" s="228" t="s">
        <v>83</v>
      </c>
      <c r="AV1093" s="13" t="s">
        <v>83</v>
      </c>
      <c r="AW1093" s="13" t="s">
        <v>38</v>
      </c>
      <c r="AX1093" s="13" t="s">
        <v>75</v>
      </c>
      <c r="AY1093" s="228" t="s">
        <v>195</v>
      </c>
    </row>
    <row r="1094" spans="2:65" s="13" customFormat="1">
      <c r="B1094" s="218"/>
      <c r="C1094" s="219"/>
      <c r="D1094" s="205" t="s">
        <v>210</v>
      </c>
      <c r="E1094" s="220" t="s">
        <v>22</v>
      </c>
      <c r="F1094" s="221" t="s">
        <v>2055</v>
      </c>
      <c r="G1094" s="219"/>
      <c r="H1094" s="222">
        <v>1.3109999999999999</v>
      </c>
      <c r="I1094" s="223"/>
      <c r="J1094" s="219"/>
      <c r="K1094" s="219"/>
      <c r="L1094" s="224"/>
      <c r="M1094" s="225"/>
      <c r="N1094" s="226"/>
      <c r="O1094" s="226"/>
      <c r="P1094" s="226"/>
      <c r="Q1094" s="226"/>
      <c r="R1094" s="226"/>
      <c r="S1094" s="226"/>
      <c r="T1094" s="227"/>
      <c r="AT1094" s="228" t="s">
        <v>210</v>
      </c>
      <c r="AU1094" s="228" t="s">
        <v>83</v>
      </c>
      <c r="AV1094" s="13" t="s">
        <v>83</v>
      </c>
      <c r="AW1094" s="13" t="s">
        <v>38</v>
      </c>
      <c r="AX1094" s="13" t="s">
        <v>75</v>
      </c>
      <c r="AY1094" s="228" t="s">
        <v>195</v>
      </c>
    </row>
    <row r="1095" spans="2:65" s="13" customFormat="1">
      <c r="B1095" s="218"/>
      <c r="C1095" s="219"/>
      <c r="D1095" s="205" t="s">
        <v>210</v>
      </c>
      <c r="E1095" s="220" t="s">
        <v>22</v>
      </c>
      <c r="F1095" s="221" t="s">
        <v>2056</v>
      </c>
      <c r="G1095" s="219"/>
      <c r="H1095" s="222">
        <v>0.97199999999999998</v>
      </c>
      <c r="I1095" s="223"/>
      <c r="J1095" s="219"/>
      <c r="K1095" s="219"/>
      <c r="L1095" s="224"/>
      <c r="M1095" s="225"/>
      <c r="N1095" s="226"/>
      <c r="O1095" s="226"/>
      <c r="P1095" s="226"/>
      <c r="Q1095" s="226"/>
      <c r="R1095" s="226"/>
      <c r="S1095" s="226"/>
      <c r="T1095" s="227"/>
      <c r="AT1095" s="228" t="s">
        <v>210</v>
      </c>
      <c r="AU1095" s="228" t="s">
        <v>83</v>
      </c>
      <c r="AV1095" s="13" t="s">
        <v>83</v>
      </c>
      <c r="AW1095" s="13" t="s">
        <v>38</v>
      </c>
      <c r="AX1095" s="13" t="s">
        <v>75</v>
      </c>
      <c r="AY1095" s="228" t="s">
        <v>195</v>
      </c>
    </row>
    <row r="1096" spans="2:65" s="14" customFormat="1">
      <c r="B1096" s="229"/>
      <c r="C1096" s="230"/>
      <c r="D1096" s="205" t="s">
        <v>210</v>
      </c>
      <c r="E1096" s="231" t="s">
        <v>22</v>
      </c>
      <c r="F1096" s="232" t="s">
        <v>215</v>
      </c>
      <c r="G1096" s="230"/>
      <c r="H1096" s="233">
        <v>6.8129999999999997</v>
      </c>
      <c r="I1096" s="234"/>
      <c r="J1096" s="230"/>
      <c r="K1096" s="230"/>
      <c r="L1096" s="235"/>
      <c r="M1096" s="236"/>
      <c r="N1096" s="237"/>
      <c r="O1096" s="237"/>
      <c r="P1096" s="237"/>
      <c r="Q1096" s="237"/>
      <c r="R1096" s="237"/>
      <c r="S1096" s="237"/>
      <c r="T1096" s="238"/>
      <c r="AT1096" s="239" t="s">
        <v>210</v>
      </c>
      <c r="AU1096" s="239" t="s">
        <v>83</v>
      </c>
      <c r="AV1096" s="14" t="s">
        <v>216</v>
      </c>
      <c r="AW1096" s="14" t="s">
        <v>38</v>
      </c>
      <c r="AX1096" s="14" t="s">
        <v>75</v>
      </c>
      <c r="AY1096" s="239" t="s">
        <v>195</v>
      </c>
    </row>
    <row r="1097" spans="2:65" s="15" customFormat="1">
      <c r="B1097" s="240"/>
      <c r="C1097" s="241"/>
      <c r="D1097" s="251" t="s">
        <v>210</v>
      </c>
      <c r="E1097" s="252" t="s">
        <v>22</v>
      </c>
      <c r="F1097" s="253" t="s">
        <v>217</v>
      </c>
      <c r="G1097" s="241"/>
      <c r="H1097" s="254">
        <v>6.8129999999999997</v>
      </c>
      <c r="I1097" s="245"/>
      <c r="J1097" s="241"/>
      <c r="K1097" s="241"/>
      <c r="L1097" s="246"/>
      <c r="M1097" s="247"/>
      <c r="N1097" s="248"/>
      <c r="O1097" s="248"/>
      <c r="P1097" s="248"/>
      <c r="Q1097" s="248"/>
      <c r="R1097" s="248"/>
      <c r="S1097" s="248"/>
      <c r="T1097" s="249"/>
      <c r="AT1097" s="250" t="s">
        <v>210</v>
      </c>
      <c r="AU1097" s="250" t="s">
        <v>83</v>
      </c>
      <c r="AV1097" s="15" t="s">
        <v>202</v>
      </c>
      <c r="AW1097" s="15" t="s">
        <v>38</v>
      </c>
      <c r="AX1097" s="15" t="s">
        <v>23</v>
      </c>
      <c r="AY1097" s="250" t="s">
        <v>195</v>
      </c>
    </row>
    <row r="1098" spans="2:65" s="1" customFormat="1" ht="28.8" customHeight="1">
      <c r="B1098" s="36"/>
      <c r="C1098" s="193" t="s">
        <v>1022</v>
      </c>
      <c r="D1098" s="193" t="s">
        <v>198</v>
      </c>
      <c r="E1098" s="194" t="s">
        <v>2068</v>
      </c>
      <c r="F1098" s="195" t="s">
        <v>2069</v>
      </c>
      <c r="G1098" s="196" t="s">
        <v>222</v>
      </c>
      <c r="H1098" s="197">
        <v>110.29</v>
      </c>
      <c r="I1098" s="198"/>
      <c r="J1098" s="199">
        <f>ROUND(I1098*H1098,2)</f>
        <v>0</v>
      </c>
      <c r="K1098" s="195" t="s">
        <v>223</v>
      </c>
      <c r="L1098" s="56"/>
      <c r="M1098" s="200" t="s">
        <v>22</v>
      </c>
      <c r="N1098" s="201" t="s">
        <v>46</v>
      </c>
      <c r="O1098" s="37"/>
      <c r="P1098" s="202">
        <f>O1098*H1098</f>
        <v>0</v>
      </c>
      <c r="Q1098" s="202">
        <v>9.3840000000000007E-2</v>
      </c>
      <c r="R1098" s="202">
        <f>Q1098*H1098</f>
        <v>10.349613600000001</v>
      </c>
      <c r="S1098" s="202">
        <v>0</v>
      </c>
      <c r="T1098" s="203">
        <f>S1098*H1098</f>
        <v>0</v>
      </c>
      <c r="AR1098" s="19" t="s">
        <v>202</v>
      </c>
      <c r="AT1098" s="19" t="s">
        <v>198</v>
      </c>
      <c r="AU1098" s="19" t="s">
        <v>83</v>
      </c>
      <c r="AY1098" s="19" t="s">
        <v>195</v>
      </c>
      <c r="BE1098" s="204">
        <f>IF(N1098="základní",J1098,0)</f>
        <v>0</v>
      </c>
      <c r="BF1098" s="204">
        <f>IF(N1098="snížená",J1098,0)</f>
        <v>0</v>
      </c>
      <c r="BG1098" s="204">
        <f>IF(N1098="zákl. přenesená",J1098,0)</f>
        <v>0</v>
      </c>
      <c r="BH1098" s="204">
        <f>IF(N1098="sníž. přenesená",J1098,0)</f>
        <v>0</v>
      </c>
      <c r="BI1098" s="204">
        <f>IF(N1098="nulová",J1098,0)</f>
        <v>0</v>
      </c>
      <c r="BJ1098" s="19" t="s">
        <v>23</v>
      </c>
      <c r="BK1098" s="204">
        <f>ROUND(I1098*H1098,2)</f>
        <v>0</v>
      </c>
      <c r="BL1098" s="19" t="s">
        <v>202</v>
      </c>
      <c r="BM1098" s="19" t="s">
        <v>2070</v>
      </c>
    </row>
    <row r="1099" spans="2:65" s="1" customFormat="1" ht="48">
      <c r="B1099" s="36"/>
      <c r="C1099" s="58"/>
      <c r="D1099" s="205" t="s">
        <v>225</v>
      </c>
      <c r="E1099" s="58"/>
      <c r="F1099" s="206" t="s">
        <v>2066</v>
      </c>
      <c r="G1099" s="58"/>
      <c r="H1099" s="58"/>
      <c r="I1099" s="163"/>
      <c r="J1099" s="58"/>
      <c r="K1099" s="58"/>
      <c r="L1099" s="56"/>
      <c r="M1099" s="73"/>
      <c r="N1099" s="37"/>
      <c r="O1099" s="37"/>
      <c r="P1099" s="37"/>
      <c r="Q1099" s="37"/>
      <c r="R1099" s="37"/>
      <c r="S1099" s="37"/>
      <c r="T1099" s="74"/>
      <c r="AT1099" s="19" t="s">
        <v>225</v>
      </c>
      <c r="AU1099" s="19" t="s">
        <v>83</v>
      </c>
    </row>
    <row r="1100" spans="2:65" s="12" customFormat="1" ht="24">
      <c r="B1100" s="207"/>
      <c r="C1100" s="208"/>
      <c r="D1100" s="205" t="s">
        <v>210</v>
      </c>
      <c r="E1100" s="209" t="s">
        <v>22</v>
      </c>
      <c r="F1100" s="210" t="s">
        <v>2052</v>
      </c>
      <c r="G1100" s="208"/>
      <c r="H1100" s="211" t="s">
        <v>22</v>
      </c>
      <c r="I1100" s="212"/>
      <c r="J1100" s="208"/>
      <c r="K1100" s="208"/>
      <c r="L1100" s="213"/>
      <c r="M1100" s="214"/>
      <c r="N1100" s="215"/>
      <c r="O1100" s="215"/>
      <c r="P1100" s="215"/>
      <c r="Q1100" s="215"/>
      <c r="R1100" s="215"/>
      <c r="S1100" s="215"/>
      <c r="T1100" s="216"/>
      <c r="AT1100" s="217" t="s">
        <v>210</v>
      </c>
      <c r="AU1100" s="217" t="s">
        <v>83</v>
      </c>
      <c r="AV1100" s="12" t="s">
        <v>23</v>
      </c>
      <c r="AW1100" s="12" t="s">
        <v>38</v>
      </c>
      <c r="AX1100" s="12" t="s">
        <v>75</v>
      </c>
      <c r="AY1100" s="217" t="s">
        <v>195</v>
      </c>
    </row>
    <row r="1101" spans="2:65" s="13" customFormat="1">
      <c r="B1101" s="218"/>
      <c r="C1101" s="219"/>
      <c r="D1101" s="205" t="s">
        <v>210</v>
      </c>
      <c r="E1101" s="220" t="s">
        <v>22</v>
      </c>
      <c r="F1101" s="221" t="s">
        <v>2071</v>
      </c>
      <c r="G1101" s="219"/>
      <c r="H1101" s="222">
        <v>54.13</v>
      </c>
      <c r="I1101" s="223"/>
      <c r="J1101" s="219"/>
      <c r="K1101" s="219"/>
      <c r="L1101" s="224"/>
      <c r="M1101" s="225"/>
      <c r="N1101" s="226"/>
      <c r="O1101" s="226"/>
      <c r="P1101" s="226"/>
      <c r="Q1101" s="226"/>
      <c r="R1101" s="226"/>
      <c r="S1101" s="226"/>
      <c r="T1101" s="227"/>
      <c r="AT1101" s="228" t="s">
        <v>210</v>
      </c>
      <c r="AU1101" s="228" t="s">
        <v>83</v>
      </c>
      <c r="AV1101" s="13" t="s">
        <v>83</v>
      </c>
      <c r="AW1101" s="13" t="s">
        <v>38</v>
      </c>
      <c r="AX1101" s="13" t="s">
        <v>75</v>
      </c>
      <c r="AY1101" s="228" t="s">
        <v>195</v>
      </c>
    </row>
    <row r="1102" spans="2:65" s="13" customFormat="1">
      <c r="B1102" s="218"/>
      <c r="C1102" s="219"/>
      <c r="D1102" s="205" t="s">
        <v>210</v>
      </c>
      <c r="E1102" s="220" t="s">
        <v>22</v>
      </c>
      <c r="F1102" s="221" t="s">
        <v>2072</v>
      </c>
      <c r="G1102" s="219"/>
      <c r="H1102" s="222">
        <v>56.16</v>
      </c>
      <c r="I1102" s="223"/>
      <c r="J1102" s="219"/>
      <c r="K1102" s="219"/>
      <c r="L1102" s="224"/>
      <c r="M1102" s="225"/>
      <c r="N1102" s="226"/>
      <c r="O1102" s="226"/>
      <c r="P1102" s="226"/>
      <c r="Q1102" s="226"/>
      <c r="R1102" s="226"/>
      <c r="S1102" s="226"/>
      <c r="T1102" s="227"/>
      <c r="AT1102" s="228" t="s">
        <v>210</v>
      </c>
      <c r="AU1102" s="228" t="s">
        <v>83</v>
      </c>
      <c r="AV1102" s="13" t="s">
        <v>83</v>
      </c>
      <c r="AW1102" s="13" t="s">
        <v>38</v>
      </c>
      <c r="AX1102" s="13" t="s">
        <v>75</v>
      </c>
      <c r="AY1102" s="228" t="s">
        <v>195</v>
      </c>
    </row>
    <row r="1103" spans="2:65" s="14" customFormat="1">
      <c r="B1103" s="229"/>
      <c r="C1103" s="230"/>
      <c r="D1103" s="205" t="s">
        <v>210</v>
      </c>
      <c r="E1103" s="231" t="s">
        <v>22</v>
      </c>
      <c r="F1103" s="232" t="s">
        <v>215</v>
      </c>
      <c r="G1103" s="230"/>
      <c r="H1103" s="233">
        <v>110.29</v>
      </c>
      <c r="I1103" s="234"/>
      <c r="J1103" s="230"/>
      <c r="K1103" s="230"/>
      <c r="L1103" s="235"/>
      <c r="M1103" s="236"/>
      <c r="N1103" s="237"/>
      <c r="O1103" s="237"/>
      <c r="P1103" s="237"/>
      <c r="Q1103" s="237"/>
      <c r="R1103" s="237"/>
      <c r="S1103" s="237"/>
      <c r="T1103" s="238"/>
      <c r="AT1103" s="239" t="s">
        <v>210</v>
      </c>
      <c r="AU1103" s="239" t="s">
        <v>83</v>
      </c>
      <c r="AV1103" s="14" t="s">
        <v>216</v>
      </c>
      <c r="AW1103" s="14" t="s">
        <v>38</v>
      </c>
      <c r="AX1103" s="14" t="s">
        <v>75</v>
      </c>
      <c r="AY1103" s="239" t="s">
        <v>195</v>
      </c>
    </row>
    <row r="1104" spans="2:65" s="15" customFormat="1">
      <c r="B1104" s="240"/>
      <c r="C1104" s="241"/>
      <c r="D1104" s="251" t="s">
        <v>210</v>
      </c>
      <c r="E1104" s="252" t="s">
        <v>22</v>
      </c>
      <c r="F1104" s="253" t="s">
        <v>217</v>
      </c>
      <c r="G1104" s="241"/>
      <c r="H1104" s="254">
        <v>110.29</v>
      </c>
      <c r="I1104" s="245"/>
      <c r="J1104" s="241"/>
      <c r="K1104" s="241"/>
      <c r="L1104" s="246"/>
      <c r="M1104" s="247"/>
      <c r="N1104" s="248"/>
      <c r="O1104" s="248"/>
      <c r="P1104" s="248"/>
      <c r="Q1104" s="248"/>
      <c r="R1104" s="248"/>
      <c r="S1104" s="248"/>
      <c r="T1104" s="249"/>
      <c r="AT1104" s="250" t="s">
        <v>210</v>
      </c>
      <c r="AU1104" s="250" t="s">
        <v>83</v>
      </c>
      <c r="AV1104" s="15" t="s">
        <v>202</v>
      </c>
      <c r="AW1104" s="15" t="s">
        <v>38</v>
      </c>
      <c r="AX1104" s="15" t="s">
        <v>23</v>
      </c>
      <c r="AY1104" s="250" t="s">
        <v>195</v>
      </c>
    </row>
    <row r="1105" spans="2:65" s="1" customFormat="1" ht="20.399999999999999" customHeight="1">
      <c r="B1105" s="36"/>
      <c r="C1105" s="193" t="s">
        <v>1026</v>
      </c>
      <c r="D1105" s="193" t="s">
        <v>198</v>
      </c>
      <c r="E1105" s="194" t="s">
        <v>556</v>
      </c>
      <c r="F1105" s="195" t="s">
        <v>557</v>
      </c>
      <c r="G1105" s="196" t="s">
        <v>222</v>
      </c>
      <c r="H1105" s="197">
        <v>160.47999999999999</v>
      </c>
      <c r="I1105" s="198"/>
      <c r="J1105" s="199">
        <f>ROUND(I1105*H1105,2)</f>
        <v>0</v>
      </c>
      <c r="K1105" s="195" t="s">
        <v>223</v>
      </c>
      <c r="L1105" s="56"/>
      <c r="M1105" s="200" t="s">
        <v>22</v>
      </c>
      <c r="N1105" s="201" t="s">
        <v>46</v>
      </c>
      <c r="O1105" s="37"/>
      <c r="P1105" s="202">
        <f>O1105*H1105</f>
        <v>0</v>
      </c>
      <c r="Q1105" s="202">
        <v>1.2E-4</v>
      </c>
      <c r="R1105" s="202">
        <f>Q1105*H1105</f>
        <v>1.92576E-2</v>
      </c>
      <c r="S1105" s="202">
        <v>0</v>
      </c>
      <c r="T1105" s="203">
        <f>S1105*H1105</f>
        <v>0</v>
      </c>
      <c r="AR1105" s="19" t="s">
        <v>202</v>
      </c>
      <c r="AT1105" s="19" t="s">
        <v>198</v>
      </c>
      <c r="AU1105" s="19" t="s">
        <v>83</v>
      </c>
      <c r="AY1105" s="19" t="s">
        <v>195</v>
      </c>
      <c r="BE1105" s="204">
        <f>IF(N1105="základní",J1105,0)</f>
        <v>0</v>
      </c>
      <c r="BF1105" s="204">
        <f>IF(N1105="snížená",J1105,0)</f>
        <v>0</v>
      </c>
      <c r="BG1105" s="204">
        <f>IF(N1105="zákl. přenesená",J1105,0)</f>
        <v>0</v>
      </c>
      <c r="BH1105" s="204">
        <f>IF(N1105="sníž. přenesená",J1105,0)</f>
        <v>0</v>
      </c>
      <c r="BI1105" s="204">
        <f>IF(N1105="nulová",J1105,0)</f>
        <v>0</v>
      </c>
      <c r="BJ1105" s="19" t="s">
        <v>23</v>
      </c>
      <c r="BK1105" s="204">
        <f>ROUND(I1105*H1105,2)</f>
        <v>0</v>
      </c>
      <c r="BL1105" s="19" t="s">
        <v>202</v>
      </c>
      <c r="BM1105" s="19" t="s">
        <v>2073</v>
      </c>
    </row>
    <row r="1106" spans="2:65" s="12" customFormat="1" ht="24">
      <c r="B1106" s="207"/>
      <c r="C1106" s="208"/>
      <c r="D1106" s="205" t="s">
        <v>210</v>
      </c>
      <c r="E1106" s="209" t="s">
        <v>22</v>
      </c>
      <c r="F1106" s="210" t="s">
        <v>2052</v>
      </c>
      <c r="G1106" s="208"/>
      <c r="H1106" s="211" t="s">
        <v>22</v>
      </c>
      <c r="I1106" s="212"/>
      <c r="J1106" s="208"/>
      <c r="K1106" s="208"/>
      <c r="L1106" s="213"/>
      <c r="M1106" s="214"/>
      <c r="N1106" s="215"/>
      <c r="O1106" s="215"/>
      <c r="P1106" s="215"/>
      <c r="Q1106" s="215"/>
      <c r="R1106" s="215"/>
      <c r="S1106" s="215"/>
      <c r="T1106" s="216"/>
      <c r="AT1106" s="217" t="s">
        <v>210</v>
      </c>
      <c r="AU1106" s="217" t="s">
        <v>83</v>
      </c>
      <c r="AV1106" s="12" t="s">
        <v>23</v>
      </c>
      <c r="AW1106" s="12" t="s">
        <v>38</v>
      </c>
      <c r="AX1106" s="12" t="s">
        <v>75</v>
      </c>
      <c r="AY1106" s="217" t="s">
        <v>195</v>
      </c>
    </row>
    <row r="1107" spans="2:65" s="13" customFormat="1">
      <c r="B1107" s="218"/>
      <c r="C1107" s="219"/>
      <c r="D1107" s="205" t="s">
        <v>210</v>
      </c>
      <c r="E1107" s="220" t="s">
        <v>22</v>
      </c>
      <c r="F1107" s="221" t="s">
        <v>2074</v>
      </c>
      <c r="G1107" s="219"/>
      <c r="H1107" s="222">
        <v>60.69</v>
      </c>
      <c r="I1107" s="223"/>
      <c r="J1107" s="219"/>
      <c r="K1107" s="219"/>
      <c r="L1107" s="224"/>
      <c r="M1107" s="225"/>
      <c r="N1107" s="226"/>
      <c r="O1107" s="226"/>
      <c r="P1107" s="226"/>
      <c r="Q1107" s="226"/>
      <c r="R1107" s="226"/>
      <c r="S1107" s="226"/>
      <c r="T1107" s="227"/>
      <c r="AT1107" s="228" t="s">
        <v>210</v>
      </c>
      <c r="AU1107" s="228" t="s">
        <v>83</v>
      </c>
      <c r="AV1107" s="13" t="s">
        <v>83</v>
      </c>
      <c r="AW1107" s="13" t="s">
        <v>38</v>
      </c>
      <c r="AX1107" s="13" t="s">
        <v>75</v>
      </c>
      <c r="AY1107" s="228" t="s">
        <v>195</v>
      </c>
    </row>
    <row r="1108" spans="2:65" s="13" customFormat="1">
      <c r="B1108" s="218"/>
      <c r="C1108" s="219"/>
      <c r="D1108" s="205" t="s">
        <v>210</v>
      </c>
      <c r="E1108" s="220" t="s">
        <v>22</v>
      </c>
      <c r="F1108" s="221" t="s">
        <v>2071</v>
      </c>
      <c r="G1108" s="219"/>
      <c r="H1108" s="222">
        <v>54.13</v>
      </c>
      <c r="I1108" s="223"/>
      <c r="J1108" s="219"/>
      <c r="K1108" s="219"/>
      <c r="L1108" s="224"/>
      <c r="M1108" s="225"/>
      <c r="N1108" s="226"/>
      <c r="O1108" s="226"/>
      <c r="P1108" s="226"/>
      <c r="Q1108" s="226"/>
      <c r="R1108" s="226"/>
      <c r="S1108" s="226"/>
      <c r="T1108" s="227"/>
      <c r="AT1108" s="228" t="s">
        <v>210</v>
      </c>
      <c r="AU1108" s="228" t="s">
        <v>83</v>
      </c>
      <c r="AV1108" s="13" t="s">
        <v>83</v>
      </c>
      <c r="AW1108" s="13" t="s">
        <v>38</v>
      </c>
      <c r="AX1108" s="13" t="s">
        <v>75</v>
      </c>
      <c r="AY1108" s="228" t="s">
        <v>195</v>
      </c>
    </row>
    <row r="1109" spans="2:65" s="13" customFormat="1">
      <c r="B1109" s="218"/>
      <c r="C1109" s="219"/>
      <c r="D1109" s="205" t="s">
        <v>210</v>
      </c>
      <c r="E1109" s="220" t="s">
        <v>22</v>
      </c>
      <c r="F1109" s="221" t="s">
        <v>2075</v>
      </c>
      <c r="G1109" s="219"/>
      <c r="H1109" s="222">
        <v>26.22</v>
      </c>
      <c r="I1109" s="223"/>
      <c r="J1109" s="219"/>
      <c r="K1109" s="219"/>
      <c r="L1109" s="224"/>
      <c r="M1109" s="225"/>
      <c r="N1109" s="226"/>
      <c r="O1109" s="226"/>
      <c r="P1109" s="226"/>
      <c r="Q1109" s="226"/>
      <c r="R1109" s="226"/>
      <c r="S1109" s="226"/>
      <c r="T1109" s="227"/>
      <c r="AT1109" s="228" t="s">
        <v>210</v>
      </c>
      <c r="AU1109" s="228" t="s">
        <v>83</v>
      </c>
      <c r="AV1109" s="13" t="s">
        <v>83</v>
      </c>
      <c r="AW1109" s="13" t="s">
        <v>38</v>
      </c>
      <c r="AX1109" s="13" t="s">
        <v>75</v>
      </c>
      <c r="AY1109" s="228" t="s">
        <v>195</v>
      </c>
    </row>
    <row r="1110" spans="2:65" s="13" customFormat="1">
      <c r="B1110" s="218"/>
      <c r="C1110" s="219"/>
      <c r="D1110" s="205" t="s">
        <v>210</v>
      </c>
      <c r="E1110" s="220" t="s">
        <v>22</v>
      </c>
      <c r="F1110" s="221" t="s">
        <v>2076</v>
      </c>
      <c r="G1110" s="219"/>
      <c r="H1110" s="222">
        <v>19.440000000000001</v>
      </c>
      <c r="I1110" s="223"/>
      <c r="J1110" s="219"/>
      <c r="K1110" s="219"/>
      <c r="L1110" s="224"/>
      <c r="M1110" s="225"/>
      <c r="N1110" s="226"/>
      <c r="O1110" s="226"/>
      <c r="P1110" s="226"/>
      <c r="Q1110" s="226"/>
      <c r="R1110" s="226"/>
      <c r="S1110" s="226"/>
      <c r="T1110" s="227"/>
      <c r="AT1110" s="228" t="s">
        <v>210</v>
      </c>
      <c r="AU1110" s="228" t="s">
        <v>83</v>
      </c>
      <c r="AV1110" s="13" t="s">
        <v>83</v>
      </c>
      <c r="AW1110" s="13" t="s">
        <v>38</v>
      </c>
      <c r="AX1110" s="13" t="s">
        <v>75</v>
      </c>
      <c r="AY1110" s="228" t="s">
        <v>195</v>
      </c>
    </row>
    <row r="1111" spans="2:65" s="14" customFormat="1">
      <c r="B1111" s="229"/>
      <c r="C1111" s="230"/>
      <c r="D1111" s="205" t="s">
        <v>210</v>
      </c>
      <c r="E1111" s="231" t="s">
        <v>22</v>
      </c>
      <c r="F1111" s="232" t="s">
        <v>215</v>
      </c>
      <c r="G1111" s="230"/>
      <c r="H1111" s="233">
        <v>160.47999999999999</v>
      </c>
      <c r="I1111" s="234"/>
      <c r="J1111" s="230"/>
      <c r="K1111" s="230"/>
      <c r="L1111" s="235"/>
      <c r="M1111" s="236"/>
      <c r="N1111" s="237"/>
      <c r="O1111" s="237"/>
      <c r="P1111" s="237"/>
      <c r="Q1111" s="237"/>
      <c r="R1111" s="237"/>
      <c r="S1111" s="237"/>
      <c r="T1111" s="238"/>
      <c r="AT1111" s="239" t="s">
        <v>210</v>
      </c>
      <c r="AU1111" s="239" t="s">
        <v>83</v>
      </c>
      <c r="AV1111" s="14" t="s">
        <v>216</v>
      </c>
      <c r="AW1111" s="14" t="s">
        <v>38</v>
      </c>
      <c r="AX1111" s="14" t="s">
        <v>75</v>
      </c>
      <c r="AY1111" s="239" t="s">
        <v>195</v>
      </c>
    </row>
    <row r="1112" spans="2:65" s="15" customFormat="1">
      <c r="B1112" s="240"/>
      <c r="C1112" s="241"/>
      <c r="D1112" s="251" t="s">
        <v>210</v>
      </c>
      <c r="E1112" s="252" t="s">
        <v>22</v>
      </c>
      <c r="F1112" s="253" t="s">
        <v>217</v>
      </c>
      <c r="G1112" s="241"/>
      <c r="H1112" s="254">
        <v>160.47999999999999</v>
      </c>
      <c r="I1112" s="245"/>
      <c r="J1112" s="241"/>
      <c r="K1112" s="241"/>
      <c r="L1112" s="246"/>
      <c r="M1112" s="247"/>
      <c r="N1112" s="248"/>
      <c r="O1112" s="248"/>
      <c r="P1112" s="248"/>
      <c r="Q1112" s="248"/>
      <c r="R1112" s="248"/>
      <c r="S1112" s="248"/>
      <c r="T1112" s="249"/>
      <c r="AT1112" s="250" t="s">
        <v>210</v>
      </c>
      <c r="AU1112" s="250" t="s">
        <v>83</v>
      </c>
      <c r="AV1112" s="15" t="s">
        <v>202</v>
      </c>
      <c r="AW1112" s="15" t="s">
        <v>38</v>
      </c>
      <c r="AX1112" s="15" t="s">
        <v>23</v>
      </c>
      <c r="AY1112" s="250" t="s">
        <v>195</v>
      </c>
    </row>
    <row r="1113" spans="2:65" s="1" customFormat="1" ht="28.8" customHeight="1">
      <c r="B1113" s="36"/>
      <c r="C1113" s="193" t="s">
        <v>1031</v>
      </c>
      <c r="D1113" s="193" t="s">
        <v>198</v>
      </c>
      <c r="E1113" s="194" t="s">
        <v>2077</v>
      </c>
      <c r="F1113" s="195" t="s">
        <v>2078</v>
      </c>
      <c r="G1113" s="196" t="s">
        <v>206</v>
      </c>
      <c r="H1113" s="197">
        <v>130.47</v>
      </c>
      <c r="I1113" s="198"/>
      <c r="J1113" s="199">
        <f>ROUND(I1113*H1113,2)</f>
        <v>0</v>
      </c>
      <c r="K1113" s="195" t="s">
        <v>223</v>
      </c>
      <c r="L1113" s="56"/>
      <c r="M1113" s="200" t="s">
        <v>22</v>
      </c>
      <c r="N1113" s="201" t="s">
        <v>46</v>
      </c>
      <c r="O1113" s="37"/>
      <c r="P1113" s="202">
        <f>O1113*H1113</f>
        <v>0</v>
      </c>
      <c r="Q1113" s="202">
        <v>6.0000000000000002E-5</v>
      </c>
      <c r="R1113" s="202">
        <f>Q1113*H1113</f>
        <v>7.8282000000000004E-3</v>
      </c>
      <c r="S1113" s="202">
        <v>0</v>
      </c>
      <c r="T1113" s="203">
        <f>S1113*H1113</f>
        <v>0</v>
      </c>
      <c r="AR1113" s="19" t="s">
        <v>202</v>
      </c>
      <c r="AT1113" s="19" t="s">
        <v>198</v>
      </c>
      <c r="AU1113" s="19" t="s">
        <v>83</v>
      </c>
      <c r="AY1113" s="19" t="s">
        <v>195</v>
      </c>
      <c r="BE1113" s="204">
        <f>IF(N1113="základní",J1113,0)</f>
        <v>0</v>
      </c>
      <c r="BF1113" s="204">
        <f>IF(N1113="snížená",J1113,0)</f>
        <v>0</v>
      </c>
      <c r="BG1113" s="204">
        <f>IF(N1113="zákl. přenesená",J1113,0)</f>
        <v>0</v>
      </c>
      <c r="BH1113" s="204">
        <f>IF(N1113="sníž. přenesená",J1113,0)</f>
        <v>0</v>
      </c>
      <c r="BI1113" s="204">
        <f>IF(N1113="nulová",J1113,0)</f>
        <v>0</v>
      </c>
      <c r="BJ1113" s="19" t="s">
        <v>23</v>
      </c>
      <c r="BK1113" s="204">
        <f>ROUND(I1113*H1113,2)</f>
        <v>0</v>
      </c>
      <c r="BL1113" s="19" t="s">
        <v>202</v>
      </c>
      <c r="BM1113" s="19" t="s">
        <v>2079</v>
      </c>
    </row>
    <row r="1114" spans="2:65" s="12" customFormat="1" ht="24">
      <c r="B1114" s="207"/>
      <c r="C1114" s="208"/>
      <c r="D1114" s="205" t="s">
        <v>210</v>
      </c>
      <c r="E1114" s="209" t="s">
        <v>22</v>
      </c>
      <c r="F1114" s="210" t="s">
        <v>2052</v>
      </c>
      <c r="G1114" s="208"/>
      <c r="H1114" s="211" t="s">
        <v>22</v>
      </c>
      <c r="I1114" s="212"/>
      <c r="J1114" s="208"/>
      <c r="K1114" s="208"/>
      <c r="L1114" s="213"/>
      <c r="M1114" s="214"/>
      <c r="N1114" s="215"/>
      <c r="O1114" s="215"/>
      <c r="P1114" s="215"/>
      <c r="Q1114" s="215"/>
      <c r="R1114" s="215"/>
      <c r="S1114" s="215"/>
      <c r="T1114" s="216"/>
      <c r="AT1114" s="217" t="s">
        <v>210</v>
      </c>
      <c r="AU1114" s="217" t="s">
        <v>83</v>
      </c>
      <c r="AV1114" s="12" t="s">
        <v>23</v>
      </c>
      <c r="AW1114" s="12" t="s">
        <v>38</v>
      </c>
      <c r="AX1114" s="12" t="s">
        <v>75</v>
      </c>
      <c r="AY1114" s="217" t="s">
        <v>195</v>
      </c>
    </row>
    <row r="1115" spans="2:65" s="13" customFormat="1">
      <c r="B1115" s="218"/>
      <c r="C1115" s="219"/>
      <c r="D1115" s="205" t="s">
        <v>210</v>
      </c>
      <c r="E1115" s="220" t="s">
        <v>22</v>
      </c>
      <c r="F1115" s="221" t="s">
        <v>2080</v>
      </c>
      <c r="G1115" s="219"/>
      <c r="H1115" s="222">
        <v>52.35</v>
      </c>
      <c r="I1115" s="223"/>
      <c r="J1115" s="219"/>
      <c r="K1115" s="219"/>
      <c r="L1115" s="224"/>
      <c r="M1115" s="225"/>
      <c r="N1115" s="226"/>
      <c r="O1115" s="226"/>
      <c r="P1115" s="226"/>
      <c r="Q1115" s="226"/>
      <c r="R1115" s="226"/>
      <c r="S1115" s="226"/>
      <c r="T1115" s="227"/>
      <c r="AT1115" s="228" t="s">
        <v>210</v>
      </c>
      <c r="AU1115" s="228" t="s">
        <v>83</v>
      </c>
      <c r="AV1115" s="13" t="s">
        <v>83</v>
      </c>
      <c r="AW1115" s="13" t="s">
        <v>38</v>
      </c>
      <c r="AX1115" s="13" t="s">
        <v>75</v>
      </c>
      <c r="AY1115" s="228" t="s">
        <v>195</v>
      </c>
    </row>
    <row r="1116" spans="2:65" s="13" customFormat="1">
      <c r="B1116" s="218"/>
      <c r="C1116" s="219"/>
      <c r="D1116" s="205" t="s">
        <v>210</v>
      </c>
      <c r="E1116" s="220" t="s">
        <v>22</v>
      </c>
      <c r="F1116" s="221" t="s">
        <v>2081</v>
      </c>
      <c r="G1116" s="219"/>
      <c r="H1116" s="222">
        <v>36.22</v>
      </c>
      <c r="I1116" s="223"/>
      <c r="J1116" s="219"/>
      <c r="K1116" s="219"/>
      <c r="L1116" s="224"/>
      <c r="M1116" s="225"/>
      <c r="N1116" s="226"/>
      <c r="O1116" s="226"/>
      <c r="P1116" s="226"/>
      <c r="Q1116" s="226"/>
      <c r="R1116" s="226"/>
      <c r="S1116" s="226"/>
      <c r="T1116" s="227"/>
      <c r="AT1116" s="228" t="s">
        <v>210</v>
      </c>
      <c r="AU1116" s="228" t="s">
        <v>83</v>
      </c>
      <c r="AV1116" s="13" t="s">
        <v>83</v>
      </c>
      <c r="AW1116" s="13" t="s">
        <v>38</v>
      </c>
      <c r="AX1116" s="13" t="s">
        <v>75</v>
      </c>
      <c r="AY1116" s="228" t="s">
        <v>195</v>
      </c>
    </row>
    <row r="1117" spans="2:65" s="13" customFormat="1">
      <c r="B1117" s="218"/>
      <c r="C1117" s="219"/>
      <c r="D1117" s="205" t="s">
        <v>210</v>
      </c>
      <c r="E1117" s="220" t="s">
        <v>22</v>
      </c>
      <c r="F1117" s="221" t="s">
        <v>2082</v>
      </c>
      <c r="G1117" s="219"/>
      <c r="H1117" s="222">
        <v>20.77</v>
      </c>
      <c r="I1117" s="223"/>
      <c r="J1117" s="219"/>
      <c r="K1117" s="219"/>
      <c r="L1117" s="224"/>
      <c r="M1117" s="225"/>
      <c r="N1117" s="226"/>
      <c r="O1117" s="226"/>
      <c r="P1117" s="226"/>
      <c r="Q1117" s="226"/>
      <c r="R1117" s="226"/>
      <c r="S1117" s="226"/>
      <c r="T1117" s="227"/>
      <c r="AT1117" s="228" t="s">
        <v>210</v>
      </c>
      <c r="AU1117" s="228" t="s">
        <v>83</v>
      </c>
      <c r="AV1117" s="13" t="s">
        <v>83</v>
      </c>
      <c r="AW1117" s="13" t="s">
        <v>38</v>
      </c>
      <c r="AX1117" s="13" t="s">
        <v>75</v>
      </c>
      <c r="AY1117" s="228" t="s">
        <v>195</v>
      </c>
    </row>
    <row r="1118" spans="2:65" s="13" customFormat="1">
      <c r="B1118" s="218"/>
      <c r="C1118" s="219"/>
      <c r="D1118" s="205" t="s">
        <v>210</v>
      </c>
      <c r="E1118" s="220" t="s">
        <v>22</v>
      </c>
      <c r="F1118" s="221" t="s">
        <v>2083</v>
      </c>
      <c r="G1118" s="219"/>
      <c r="H1118" s="222">
        <v>21.13</v>
      </c>
      <c r="I1118" s="223"/>
      <c r="J1118" s="219"/>
      <c r="K1118" s="219"/>
      <c r="L1118" s="224"/>
      <c r="M1118" s="225"/>
      <c r="N1118" s="226"/>
      <c r="O1118" s="226"/>
      <c r="P1118" s="226"/>
      <c r="Q1118" s="226"/>
      <c r="R1118" s="226"/>
      <c r="S1118" s="226"/>
      <c r="T1118" s="227"/>
      <c r="AT1118" s="228" t="s">
        <v>210</v>
      </c>
      <c r="AU1118" s="228" t="s">
        <v>83</v>
      </c>
      <c r="AV1118" s="13" t="s">
        <v>83</v>
      </c>
      <c r="AW1118" s="13" t="s">
        <v>38</v>
      </c>
      <c r="AX1118" s="13" t="s">
        <v>75</v>
      </c>
      <c r="AY1118" s="228" t="s">
        <v>195</v>
      </c>
    </row>
    <row r="1119" spans="2:65" s="14" customFormat="1">
      <c r="B1119" s="229"/>
      <c r="C1119" s="230"/>
      <c r="D1119" s="205" t="s">
        <v>210</v>
      </c>
      <c r="E1119" s="231" t="s">
        <v>22</v>
      </c>
      <c r="F1119" s="232" t="s">
        <v>215</v>
      </c>
      <c r="G1119" s="230"/>
      <c r="H1119" s="233">
        <v>130.47</v>
      </c>
      <c r="I1119" s="234"/>
      <c r="J1119" s="230"/>
      <c r="K1119" s="230"/>
      <c r="L1119" s="235"/>
      <c r="M1119" s="236"/>
      <c r="N1119" s="237"/>
      <c r="O1119" s="237"/>
      <c r="P1119" s="237"/>
      <c r="Q1119" s="237"/>
      <c r="R1119" s="237"/>
      <c r="S1119" s="237"/>
      <c r="T1119" s="238"/>
      <c r="AT1119" s="239" t="s">
        <v>210</v>
      </c>
      <c r="AU1119" s="239" t="s">
        <v>83</v>
      </c>
      <c r="AV1119" s="14" t="s">
        <v>216</v>
      </c>
      <c r="AW1119" s="14" t="s">
        <v>38</v>
      </c>
      <c r="AX1119" s="14" t="s">
        <v>75</v>
      </c>
      <c r="AY1119" s="239" t="s">
        <v>195</v>
      </c>
    </row>
    <row r="1120" spans="2:65" s="15" customFormat="1">
      <c r="B1120" s="240"/>
      <c r="C1120" s="241"/>
      <c r="D1120" s="251" t="s">
        <v>210</v>
      </c>
      <c r="E1120" s="252" t="s">
        <v>22</v>
      </c>
      <c r="F1120" s="253" t="s">
        <v>217</v>
      </c>
      <c r="G1120" s="241"/>
      <c r="H1120" s="254">
        <v>130.47</v>
      </c>
      <c r="I1120" s="245"/>
      <c r="J1120" s="241"/>
      <c r="K1120" s="241"/>
      <c r="L1120" s="246"/>
      <c r="M1120" s="247"/>
      <c r="N1120" s="248"/>
      <c r="O1120" s="248"/>
      <c r="P1120" s="248"/>
      <c r="Q1120" s="248"/>
      <c r="R1120" s="248"/>
      <c r="S1120" s="248"/>
      <c r="T1120" s="249"/>
      <c r="AT1120" s="250" t="s">
        <v>210</v>
      </c>
      <c r="AU1120" s="250" t="s">
        <v>83</v>
      </c>
      <c r="AV1120" s="15" t="s">
        <v>202</v>
      </c>
      <c r="AW1120" s="15" t="s">
        <v>38</v>
      </c>
      <c r="AX1120" s="15" t="s">
        <v>23</v>
      </c>
      <c r="AY1120" s="250" t="s">
        <v>195</v>
      </c>
    </row>
    <row r="1121" spans="2:65" s="1" customFormat="1" ht="40.200000000000003" customHeight="1">
      <c r="B1121" s="36"/>
      <c r="C1121" s="193" t="s">
        <v>1037</v>
      </c>
      <c r="D1121" s="193" t="s">
        <v>198</v>
      </c>
      <c r="E1121" s="194" t="s">
        <v>2084</v>
      </c>
      <c r="F1121" s="195" t="s">
        <v>2085</v>
      </c>
      <c r="G1121" s="196" t="s">
        <v>201</v>
      </c>
      <c r="H1121" s="197">
        <v>4</v>
      </c>
      <c r="I1121" s="198"/>
      <c r="J1121" s="199">
        <f>ROUND(I1121*H1121,2)</f>
        <v>0</v>
      </c>
      <c r="K1121" s="195" t="s">
        <v>834</v>
      </c>
      <c r="L1121" s="56"/>
      <c r="M1121" s="200" t="s">
        <v>22</v>
      </c>
      <c r="N1121" s="201" t="s">
        <v>46</v>
      </c>
      <c r="O1121" s="37"/>
      <c r="P1121" s="202">
        <f>O1121*H1121</f>
        <v>0</v>
      </c>
      <c r="Q1121" s="202">
        <v>3.3730000000000003E-2</v>
      </c>
      <c r="R1121" s="202">
        <f>Q1121*H1121</f>
        <v>0.13492000000000001</v>
      </c>
      <c r="S1121" s="202">
        <v>0</v>
      </c>
      <c r="T1121" s="203">
        <f>S1121*H1121</f>
        <v>0</v>
      </c>
      <c r="AR1121" s="19" t="s">
        <v>202</v>
      </c>
      <c r="AT1121" s="19" t="s">
        <v>198</v>
      </c>
      <c r="AU1121" s="19" t="s">
        <v>83</v>
      </c>
      <c r="AY1121" s="19" t="s">
        <v>195</v>
      </c>
      <c r="BE1121" s="204">
        <f>IF(N1121="základní",J1121,0)</f>
        <v>0</v>
      </c>
      <c r="BF1121" s="204">
        <f>IF(N1121="snížená",J1121,0)</f>
        <v>0</v>
      </c>
      <c r="BG1121" s="204">
        <f>IF(N1121="zákl. přenesená",J1121,0)</f>
        <v>0</v>
      </c>
      <c r="BH1121" s="204">
        <f>IF(N1121="sníž. přenesená",J1121,0)</f>
        <v>0</v>
      </c>
      <c r="BI1121" s="204">
        <f>IF(N1121="nulová",J1121,0)</f>
        <v>0</v>
      </c>
      <c r="BJ1121" s="19" t="s">
        <v>23</v>
      </c>
      <c r="BK1121" s="204">
        <f>ROUND(I1121*H1121,2)</f>
        <v>0</v>
      </c>
      <c r="BL1121" s="19" t="s">
        <v>202</v>
      </c>
      <c r="BM1121" s="19" t="s">
        <v>2086</v>
      </c>
    </row>
    <row r="1122" spans="2:65" s="1" customFormat="1" ht="20.399999999999999" customHeight="1">
      <c r="B1122" s="36"/>
      <c r="C1122" s="260" t="s">
        <v>1042</v>
      </c>
      <c r="D1122" s="260" t="s">
        <v>267</v>
      </c>
      <c r="E1122" s="261" t="s">
        <v>2087</v>
      </c>
      <c r="F1122" s="262" t="s">
        <v>2088</v>
      </c>
      <c r="G1122" s="263" t="s">
        <v>201</v>
      </c>
      <c r="H1122" s="264">
        <v>1</v>
      </c>
      <c r="I1122" s="265"/>
      <c r="J1122" s="266">
        <f>ROUND(I1122*H1122,2)</f>
        <v>0</v>
      </c>
      <c r="K1122" s="262" t="s">
        <v>22</v>
      </c>
      <c r="L1122" s="267"/>
      <c r="M1122" s="268" t="s">
        <v>22</v>
      </c>
      <c r="N1122" s="269" t="s">
        <v>46</v>
      </c>
      <c r="O1122" s="37"/>
      <c r="P1122" s="202">
        <f>O1122*H1122</f>
        <v>0</v>
      </c>
      <c r="Q1122" s="202">
        <v>1.12E-2</v>
      </c>
      <c r="R1122" s="202">
        <f>Q1122*H1122</f>
        <v>1.12E-2</v>
      </c>
      <c r="S1122" s="202">
        <v>0</v>
      </c>
      <c r="T1122" s="203">
        <f>S1122*H1122</f>
        <v>0</v>
      </c>
      <c r="AR1122" s="19" t="s">
        <v>262</v>
      </c>
      <c r="AT1122" s="19" t="s">
        <v>267</v>
      </c>
      <c r="AU1122" s="19" t="s">
        <v>83</v>
      </c>
      <c r="AY1122" s="19" t="s">
        <v>195</v>
      </c>
      <c r="BE1122" s="204">
        <f>IF(N1122="základní",J1122,0)</f>
        <v>0</v>
      </c>
      <c r="BF1122" s="204">
        <f>IF(N1122="snížená",J1122,0)</f>
        <v>0</v>
      </c>
      <c r="BG1122" s="204">
        <f>IF(N1122="zákl. přenesená",J1122,0)</f>
        <v>0</v>
      </c>
      <c r="BH1122" s="204">
        <f>IF(N1122="sníž. přenesená",J1122,0)</f>
        <v>0</v>
      </c>
      <c r="BI1122" s="204">
        <f>IF(N1122="nulová",J1122,0)</f>
        <v>0</v>
      </c>
      <c r="BJ1122" s="19" t="s">
        <v>23</v>
      </c>
      <c r="BK1122" s="204">
        <f>ROUND(I1122*H1122,2)</f>
        <v>0</v>
      </c>
      <c r="BL1122" s="19" t="s">
        <v>202</v>
      </c>
      <c r="BM1122" s="19" t="s">
        <v>2089</v>
      </c>
    </row>
    <row r="1123" spans="2:65" s="1" customFormat="1" ht="20.399999999999999" customHeight="1">
      <c r="B1123" s="36"/>
      <c r="C1123" s="260" t="s">
        <v>1046</v>
      </c>
      <c r="D1123" s="260" t="s">
        <v>267</v>
      </c>
      <c r="E1123" s="261" t="s">
        <v>2090</v>
      </c>
      <c r="F1123" s="262" t="s">
        <v>2091</v>
      </c>
      <c r="G1123" s="263" t="s">
        <v>201</v>
      </c>
      <c r="H1123" s="264">
        <v>1</v>
      </c>
      <c r="I1123" s="265"/>
      <c r="J1123" s="266">
        <f>ROUND(I1123*H1123,2)</f>
        <v>0</v>
      </c>
      <c r="K1123" s="262" t="s">
        <v>22</v>
      </c>
      <c r="L1123" s="267"/>
      <c r="M1123" s="268" t="s">
        <v>22</v>
      </c>
      <c r="N1123" s="269" t="s">
        <v>46</v>
      </c>
      <c r="O1123" s="37"/>
      <c r="P1123" s="202">
        <f>O1123*H1123</f>
        <v>0</v>
      </c>
      <c r="Q1123" s="202">
        <v>1.12E-2</v>
      </c>
      <c r="R1123" s="202">
        <f>Q1123*H1123</f>
        <v>1.12E-2</v>
      </c>
      <c r="S1123" s="202">
        <v>0</v>
      </c>
      <c r="T1123" s="203">
        <f>S1123*H1123</f>
        <v>0</v>
      </c>
      <c r="AR1123" s="19" t="s">
        <v>262</v>
      </c>
      <c r="AT1123" s="19" t="s">
        <v>267</v>
      </c>
      <c r="AU1123" s="19" t="s">
        <v>83</v>
      </c>
      <c r="AY1123" s="19" t="s">
        <v>195</v>
      </c>
      <c r="BE1123" s="204">
        <f>IF(N1123="základní",J1123,0)</f>
        <v>0</v>
      </c>
      <c r="BF1123" s="204">
        <f>IF(N1123="snížená",J1123,0)</f>
        <v>0</v>
      </c>
      <c r="BG1123" s="204">
        <f>IF(N1123="zákl. přenesená",J1123,0)</f>
        <v>0</v>
      </c>
      <c r="BH1123" s="204">
        <f>IF(N1123="sníž. přenesená",J1123,0)</f>
        <v>0</v>
      </c>
      <c r="BI1123" s="204">
        <f>IF(N1123="nulová",J1123,0)</f>
        <v>0</v>
      </c>
      <c r="BJ1123" s="19" t="s">
        <v>23</v>
      </c>
      <c r="BK1123" s="204">
        <f>ROUND(I1123*H1123,2)</f>
        <v>0</v>
      </c>
      <c r="BL1123" s="19" t="s">
        <v>202</v>
      </c>
      <c r="BM1123" s="19" t="s">
        <v>2092</v>
      </c>
    </row>
    <row r="1124" spans="2:65" s="1" customFormat="1" ht="20.399999999999999" customHeight="1">
      <c r="B1124" s="36"/>
      <c r="C1124" s="260" t="s">
        <v>1054</v>
      </c>
      <c r="D1124" s="260" t="s">
        <v>267</v>
      </c>
      <c r="E1124" s="261" t="s">
        <v>2093</v>
      </c>
      <c r="F1124" s="262" t="s">
        <v>2094</v>
      </c>
      <c r="G1124" s="263" t="s">
        <v>201</v>
      </c>
      <c r="H1124" s="264">
        <v>1</v>
      </c>
      <c r="I1124" s="265"/>
      <c r="J1124" s="266">
        <f>ROUND(I1124*H1124,2)</f>
        <v>0</v>
      </c>
      <c r="K1124" s="262" t="s">
        <v>22</v>
      </c>
      <c r="L1124" s="267"/>
      <c r="M1124" s="268" t="s">
        <v>22</v>
      </c>
      <c r="N1124" s="269" t="s">
        <v>46</v>
      </c>
      <c r="O1124" s="37"/>
      <c r="P1124" s="202">
        <f>O1124*H1124</f>
        <v>0</v>
      </c>
      <c r="Q1124" s="202">
        <v>1.12E-2</v>
      </c>
      <c r="R1124" s="202">
        <f>Q1124*H1124</f>
        <v>1.12E-2</v>
      </c>
      <c r="S1124" s="202">
        <v>0</v>
      </c>
      <c r="T1124" s="203">
        <f>S1124*H1124</f>
        <v>0</v>
      </c>
      <c r="AR1124" s="19" t="s">
        <v>262</v>
      </c>
      <c r="AT1124" s="19" t="s">
        <v>267</v>
      </c>
      <c r="AU1124" s="19" t="s">
        <v>83</v>
      </c>
      <c r="AY1124" s="19" t="s">
        <v>195</v>
      </c>
      <c r="BE1124" s="204">
        <f>IF(N1124="základní",J1124,0)</f>
        <v>0</v>
      </c>
      <c r="BF1124" s="204">
        <f>IF(N1124="snížená",J1124,0)</f>
        <v>0</v>
      </c>
      <c r="BG1124" s="204">
        <f>IF(N1124="zákl. přenesená",J1124,0)</f>
        <v>0</v>
      </c>
      <c r="BH1124" s="204">
        <f>IF(N1124="sníž. přenesená",J1124,0)</f>
        <v>0</v>
      </c>
      <c r="BI1124" s="204">
        <f>IF(N1124="nulová",J1124,0)</f>
        <v>0</v>
      </c>
      <c r="BJ1124" s="19" t="s">
        <v>23</v>
      </c>
      <c r="BK1124" s="204">
        <f>ROUND(I1124*H1124,2)</f>
        <v>0</v>
      </c>
      <c r="BL1124" s="19" t="s">
        <v>202</v>
      </c>
      <c r="BM1124" s="19" t="s">
        <v>2095</v>
      </c>
    </row>
    <row r="1125" spans="2:65" s="1" customFormat="1" ht="20.399999999999999" customHeight="1">
      <c r="B1125" s="36"/>
      <c r="C1125" s="260" t="s">
        <v>1059</v>
      </c>
      <c r="D1125" s="260" t="s">
        <v>267</v>
      </c>
      <c r="E1125" s="261" t="s">
        <v>2096</v>
      </c>
      <c r="F1125" s="262" t="s">
        <v>2097</v>
      </c>
      <c r="G1125" s="263" t="s">
        <v>201</v>
      </c>
      <c r="H1125" s="264">
        <v>1</v>
      </c>
      <c r="I1125" s="265"/>
      <c r="J1125" s="266">
        <f>ROUND(I1125*H1125,2)</f>
        <v>0</v>
      </c>
      <c r="K1125" s="262" t="s">
        <v>22</v>
      </c>
      <c r="L1125" s="267"/>
      <c r="M1125" s="268" t="s">
        <v>22</v>
      </c>
      <c r="N1125" s="269" t="s">
        <v>46</v>
      </c>
      <c r="O1125" s="37"/>
      <c r="P1125" s="202">
        <f>O1125*H1125</f>
        <v>0</v>
      </c>
      <c r="Q1125" s="202">
        <v>1.12E-2</v>
      </c>
      <c r="R1125" s="202">
        <f>Q1125*H1125</f>
        <v>1.12E-2</v>
      </c>
      <c r="S1125" s="202">
        <v>0</v>
      </c>
      <c r="T1125" s="203">
        <f>S1125*H1125</f>
        <v>0</v>
      </c>
      <c r="AR1125" s="19" t="s">
        <v>262</v>
      </c>
      <c r="AT1125" s="19" t="s">
        <v>267</v>
      </c>
      <c r="AU1125" s="19" t="s">
        <v>83</v>
      </c>
      <c r="AY1125" s="19" t="s">
        <v>195</v>
      </c>
      <c r="BE1125" s="204">
        <f>IF(N1125="základní",J1125,0)</f>
        <v>0</v>
      </c>
      <c r="BF1125" s="204">
        <f>IF(N1125="snížená",J1125,0)</f>
        <v>0</v>
      </c>
      <c r="BG1125" s="204">
        <f>IF(N1125="zákl. přenesená",J1125,0)</f>
        <v>0</v>
      </c>
      <c r="BH1125" s="204">
        <f>IF(N1125="sníž. přenesená",J1125,0)</f>
        <v>0</v>
      </c>
      <c r="BI1125" s="204">
        <f>IF(N1125="nulová",J1125,0)</f>
        <v>0</v>
      </c>
      <c r="BJ1125" s="19" t="s">
        <v>23</v>
      </c>
      <c r="BK1125" s="204">
        <f>ROUND(I1125*H1125,2)</f>
        <v>0</v>
      </c>
      <c r="BL1125" s="19" t="s">
        <v>202</v>
      </c>
      <c r="BM1125" s="19" t="s">
        <v>2098</v>
      </c>
    </row>
    <row r="1126" spans="2:65" s="11" customFormat="1" ht="29.85" customHeight="1">
      <c r="B1126" s="176"/>
      <c r="C1126" s="177"/>
      <c r="D1126" s="190" t="s">
        <v>74</v>
      </c>
      <c r="E1126" s="191" t="s">
        <v>218</v>
      </c>
      <c r="F1126" s="191" t="s">
        <v>219</v>
      </c>
      <c r="G1126" s="177"/>
      <c r="H1126" s="177"/>
      <c r="I1126" s="180"/>
      <c r="J1126" s="192">
        <f>BK1126</f>
        <v>0</v>
      </c>
      <c r="K1126" s="177"/>
      <c r="L1126" s="182"/>
      <c r="M1126" s="183"/>
      <c r="N1126" s="184"/>
      <c r="O1126" s="184"/>
      <c r="P1126" s="185">
        <f>SUM(P1127:P1230)</f>
        <v>0</v>
      </c>
      <c r="Q1126" s="184"/>
      <c r="R1126" s="185">
        <f>SUM(R1127:R1230)</f>
        <v>3.0200378999999997</v>
      </c>
      <c r="S1126" s="184"/>
      <c r="T1126" s="186">
        <f>SUM(T1127:T1230)</f>
        <v>1.75</v>
      </c>
      <c r="AR1126" s="187" t="s">
        <v>23</v>
      </c>
      <c r="AT1126" s="188" t="s">
        <v>74</v>
      </c>
      <c r="AU1126" s="188" t="s">
        <v>23</v>
      </c>
      <c r="AY1126" s="187" t="s">
        <v>195</v>
      </c>
      <c r="BK1126" s="189">
        <f>SUM(BK1127:BK1230)</f>
        <v>0</v>
      </c>
    </row>
    <row r="1127" spans="2:65" s="1" customFormat="1" ht="40.200000000000003" customHeight="1">
      <c r="B1127" s="36"/>
      <c r="C1127" s="193" t="s">
        <v>1064</v>
      </c>
      <c r="D1127" s="193" t="s">
        <v>198</v>
      </c>
      <c r="E1127" s="194" t="s">
        <v>586</v>
      </c>
      <c r="F1127" s="195" t="s">
        <v>587</v>
      </c>
      <c r="G1127" s="196" t="s">
        <v>222</v>
      </c>
      <c r="H1127" s="197">
        <v>1157.44</v>
      </c>
      <c r="I1127" s="198"/>
      <c r="J1127" s="199">
        <f>ROUND(I1127*H1127,2)</f>
        <v>0</v>
      </c>
      <c r="K1127" s="195" t="s">
        <v>223</v>
      </c>
      <c r="L1127" s="56"/>
      <c r="M1127" s="200" t="s">
        <v>22</v>
      </c>
      <c r="N1127" s="201" t="s">
        <v>46</v>
      </c>
      <c r="O1127" s="37"/>
      <c r="P1127" s="202">
        <f>O1127*H1127</f>
        <v>0</v>
      </c>
      <c r="Q1127" s="202">
        <v>0</v>
      </c>
      <c r="R1127" s="202">
        <f>Q1127*H1127</f>
        <v>0</v>
      </c>
      <c r="S1127" s="202">
        <v>0</v>
      </c>
      <c r="T1127" s="203">
        <f>S1127*H1127</f>
        <v>0</v>
      </c>
      <c r="AR1127" s="19" t="s">
        <v>202</v>
      </c>
      <c r="AT1127" s="19" t="s">
        <v>198</v>
      </c>
      <c r="AU1127" s="19" t="s">
        <v>83</v>
      </c>
      <c r="AY1127" s="19" t="s">
        <v>195</v>
      </c>
      <c r="BE1127" s="204">
        <f>IF(N1127="základní",J1127,0)</f>
        <v>0</v>
      </c>
      <c r="BF1127" s="204">
        <f>IF(N1127="snížená",J1127,0)</f>
        <v>0</v>
      </c>
      <c r="BG1127" s="204">
        <f>IF(N1127="zákl. přenesená",J1127,0)</f>
        <v>0</v>
      </c>
      <c r="BH1127" s="204">
        <f>IF(N1127="sníž. přenesená",J1127,0)</f>
        <v>0</v>
      </c>
      <c r="BI1127" s="204">
        <f>IF(N1127="nulová",J1127,0)</f>
        <v>0</v>
      </c>
      <c r="BJ1127" s="19" t="s">
        <v>23</v>
      </c>
      <c r="BK1127" s="204">
        <f>ROUND(I1127*H1127,2)</f>
        <v>0</v>
      </c>
      <c r="BL1127" s="19" t="s">
        <v>202</v>
      </c>
      <c r="BM1127" s="19" t="s">
        <v>2099</v>
      </c>
    </row>
    <row r="1128" spans="2:65" s="1" customFormat="1" ht="60">
      <c r="B1128" s="36"/>
      <c r="C1128" s="58"/>
      <c r="D1128" s="205" t="s">
        <v>225</v>
      </c>
      <c r="E1128" s="58"/>
      <c r="F1128" s="206" t="s">
        <v>589</v>
      </c>
      <c r="G1128" s="58"/>
      <c r="H1128" s="58"/>
      <c r="I1128" s="163"/>
      <c r="J1128" s="58"/>
      <c r="K1128" s="58"/>
      <c r="L1128" s="56"/>
      <c r="M1128" s="73"/>
      <c r="N1128" s="37"/>
      <c r="O1128" s="37"/>
      <c r="P1128" s="37"/>
      <c r="Q1128" s="37"/>
      <c r="R1128" s="37"/>
      <c r="S1128" s="37"/>
      <c r="T1128" s="74"/>
      <c r="AT1128" s="19" t="s">
        <v>225</v>
      </c>
      <c r="AU1128" s="19" t="s">
        <v>83</v>
      </c>
    </row>
    <row r="1129" spans="2:65" s="12" customFormat="1">
      <c r="B1129" s="207"/>
      <c r="C1129" s="208"/>
      <c r="D1129" s="205" t="s">
        <v>210</v>
      </c>
      <c r="E1129" s="209" t="s">
        <v>22</v>
      </c>
      <c r="F1129" s="210" t="s">
        <v>590</v>
      </c>
      <c r="G1129" s="208"/>
      <c r="H1129" s="211" t="s">
        <v>22</v>
      </c>
      <c r="I1129" s="212"/>
      <c r="J1129" s="208"/>
      <c r="K1129" s="208"/>
      <c r="L1129" s="213"/>
      <c r="M1129" s="214"/>
      <c r="N1129" s="215"/>
      <c r="O1129" s="215"/>
      <c r="P1129" s="215"/>
      <c r="Q1129" s="215"/>
      <c r="R1129" s="215"/>
      <c r="S1129" s="215"/>
      <c r="T1129" s="216"/>
      <c r="AT1129" s="217" t="s">
        <v>210</v>
      </c>
      <c r="AU1129" s="217" t="s">
        <v>83</v>
      </c>
      <c r="AV1129" s="12" t="s">
        <v>23</v>
      </c>
      <c r="AW1129" s="12" t="s">
        <v>38</v>
      </c>
      <c r="AX1129" s="12" t="s">
        <v>75</v>
      </c>
      <c r="AY1129" s="217" t="s">
        <v>195</v>
      </c>
    </row>
    <row r="1130" spans="2:65" s="13" customFormat="1">
      <c r="B1130" s="218"/>
      <c r="C1130" s="219"/>
      <c r="D1130" s="205" t="s">
        <v>210</v>
      </c>
      <c r="E1130" s="220" t="s">
        <v>22</v>
      </c>
      <c r="F1130" s="221" t="s">
        <v>2100</v>
      </c>
      <c r="G1130" s="219"/>
      <c r="H1130" s="222">
        <v>153.84</v>
      </c>
      <c r="I1130" s="223"/>
      <c r="J1130" s="219"/>
      <c r="K1130" s="219"/>
      <c r="L1130" s="224"/>
      <c r="M1130" s="225"/>
      <c r="N1130" s="226"/>
      <c r="O1130" s="226"/>
      <c r="P1130" s="226"/>
      <c r="Q1130" s="226"/>
      <c r="R1130" s="226"/>
      <c r="S1130" s="226"/>
      <c r="T1130" s="227"/>
      <c r="AT1130" s="228" t="s">
        <v>210</v>
      </c>
      <c r="AU1130" s="228" t="s">
        <v>83</v>
      </c>
      <c r="AV1130" s="13" t="s">
        <v>83</v>
      </c>
      <c r="AW1130" s="13" t="s">
        <v>38</v>
      </c>
      <c r="AX1130" s="13" t="s">
        <v>75</v>
      </c>
      <c r="AY1130" s="228" t="s">
        <v>195</v>
      </c>
    </row>
    <row r="1131" spans="2:65" s="13" customFormat="1">
      <c r="B1131" s="218"/>
      <c r="C1131" s="219"/>
      <c r="D1131" s="205" t="s">
        <v>210</v>
      </c>
      <c r="E1131" s="220" t="s">
        <v>22</v>
      </c>
      <c r="F1131" s="221" t="s">
        <v>2101</v>
      </c>
      <c r="G1131" s="219"/>
      <c r="H1131" s="222">
        <v>207</v>
      </c>
      <c r="I1131" s="223"/>
      <c r="J1131" s="219"/>
      <c r="K1131" s="219"/>
      <c r="L1131" s="224"/>
      <c r="M1131" s="225"/>
      <c r="N1131" s="226"/>
      <c r="O1131" s="226"/>
      <c r="P1131" s="226"/>
      <c r="Q1131" s="226"/>
      <c r="R1131" s="226"/>
      <c r="S1131" s="226"/>
      <c r="T1131" s="227"/>
      <c r="AT1131" s="228" t="s">
        <v>210</v>
      </c>
      <c r="AU1131" s="228" t="s">
        <v>83</v>
      </c>
      <c r="AV1131" s="13" t="s">
        <v>83</v>
      </c>
      <c r="AW1131" s="13" t="s">
        <v>38</v>
      </c>
      <c r="AX1131" s="13" t="s">
        <v>75</v>
      </c>
      <c r="AY1131" s="228" t="s">
        <v>195</v>
      </c>
    </row>
    <row r="1132" spans="2:65" s="13" customFormat="1">
      <c r="B1132" s="218"/>
      <c r="C1132" s="219"/>
      <c r="D1132" s="205" t="s">
        <v>210</v>
      </c>
      <c r="E1132" s="220" t="s">
        <v>22</v>
      </c>
      <c r="F1132" s="221" t="s">
        <v>2102</v>
      </c>
      <c r="G1132" s="219"/>
      <c r="H1132" s="222">
        <v>796.6</v>
      </c>
      <c r="I1132" s="223"/>
      <c r="J1132" s="219"/>
      <c r="K1132" s="219"/>
      <c r="L1132" s="224"/>
      <c r="M1132" s="225"/>
      <c r="N1132" s="226"/>
      <c r="O1132" s="226"/>
      <c r="P1132" s="226"/>
      <c r="Q1132" s="226"/>
      <c r="R1132" s="226"/>
      <c r="S1132" s="226"/>
      <c r="T1132" s="227"/>
      <c r="AT1132" s="228" t="s">
        <v>210</v>
      </c>
      <c r="AU1132" s="228" t="s">
        <v>83</v>
      </c>
      <c r="AV1132" s="13" t="s">
        <v>83</v>
      </c>
      <c r="AW1132" s="13" t="s">
        <v>38</v>
      </c>
      <c r="AX1132" s="13" t="s">
        <v>75</v>
      </c>
      <c r="AY1132" s="228" t="s">
        <v>195</v>
      </c>
    </row>
    <row r="1133" spans="2:65" s="14" customFormat="1">
      <c r="B1133" s="229"/>
      <c r="C1133" s="230"/>
      <c r="D1133" s="205" t="s">
        <v>210</v>
      </c>
      <c r="E1133" s="231" t="s">
        <v>22</v>
      </c>
      <c r="F1133" s="232" t="s">
        <v>215</v>
      </c>
      <c r="G1133" s="230"/>
      <c r="H1133" s="233">
        <v>1157.44</v>
      </c>
      <c r="I1133" s="234"/>
      <c r="J1133" s="230"/>
      <c r="K1133" s="230"/>
      <c r="L1133" s="235"/>
      <c r="M1133" s="236"/>
      <c r="N1133" s="237"/>
      <c r="O1133" s="237"/>
      <c r="P1133" s="237"/>
      <c r="Q1133" s="237"/>
      <c r="R1133" s="237"/>
      <c r="S1133" s="237"/>
      <c r="T1133" s="238"/>
      <c r="AT1133" s="239" t="s">
        <v>210</v>
      </c>
      <c r="AU1133" s="239" t="s">
        <v>83</v>
      </c>
      <c r="AV1133" s="14" t="s">
        <v>216</v>
      </c>
      <c r="AW1133" s="14" t="s">
        <v>38</v>
      </c>
      <c r="AX1133" s="14" t="s">
        <v>75</v>
      </c>
      <c r="AY1133" s="239" t="s">
        <v>195</v>
      </c>
    </row>
    <row r="1134" spans="2:65" s="15" customFormat="1">
      <c r="B1134" s="240"/>
      <c r="C1134" s="241"/>
      <c r="D1134" s="251" t="s">
        <v>210</v>
      </c>
      <c r="E1134" s="252" t="s">
        <v>22</v>
      </c>
      <c r="F1134" s="253" t="s">
        <v>217</v>
      </c>
      <c r="G1134" s="241"/>
      <c r="H1134" s="254">
        <v>1157.44</v>
      </c>
      <c r="I1134" s="245"/>
      <c r="J1134" s="241"/>
      <c r="K1134" s="241"/>
      <c r="L1134" s="246"/>
      <c r="M1134" s="247"/>
      <c r="N1134" s="248"/>
      <c r="O1134" s="248"/>
      <c r="P1134" s="248"/>
      <c r="Q1134" s="248"/>
      <c r="R1134" s="248"/>
      <c r="S1134" s="248"/>
      <c r="T1134" s="249"/>
      <c r="AT1134" s="250" t="s">
        <v>210</v>
      </c>
      <c r="AU1134" s="250" t="s">
        <v>83</v>
      </c>
      <c r="AV1134" s="15" t="s">
        <v>202</v>
      </c>
      <c r="AW1134" s="15" t="s">
        <v>38</v>
      </c>
      <c r="AX1134" s="15" t="s">
        <v>23</v>
      </c>
      <c r="AY1134" s="250" t="s">
        <v>195</v>
      </c>
    </row>
    <row r="1135" spans="2:65" s="1" customFormat="1" ht="40.200000000000003" customHeight="1">
      <c r="B1135" s="36"/>
      <c r="C1135" s="193" t="s">
        <v>1069</v>
      </c>
      <c r="D1135" s="193" t="s">
        <v>198</v>
      </c>
      <c r="E1135" s="194" t="s">
        <v>593</v>
      </c>
      <c r="F1135" s="195" t="s">
        <v>594</v>
      </c>
      <c r="G1135" s="196" t="s">
        <v>222</v>
      </c>
      <c r="H1135" s="197">
        <v>104169.60000000001</v>
      </c>
      <c r="I1135" s="198"/>
      <c r="J1135" s="199">
        <f>ROUND(I1135*H1135,2)</f>
        <v>0</v>
      </c>
      <c r="K1135" s="195" t="s">
        <v>223</v>
      </c>
      <c r="L1135" s="56"/>
      <c r="M1135" s="200" t="s">
        <v>22</v>
      </c>
      <c r="N1135" s="201" t="s">
        <v>46</v>
      </c>
      <c r="O1135" s="37"/>
      <c r="P1135" s="202">
        <f>O1135*H1135</f>
        <v>0</v>
      </c>
      <c r="Q1135" s="202">
        <v>0</v>
      </c>
      <c r="R1135" s="202">
        <f>Q1135*H1135</f>
        <v>0</v>
      </c>
      <c r="S1135" s="202">
        <v>0</v>
      </c>
      <c r="T1135" s="203">
        <f>S1135*H1135</f>
        <v>0</v>
      </c>
      <c r="AR1135" s="19" t="s">
        <v>202</v>
      </c>
      <c r="AT1135" s="19" t="s">
        <v>198</v>
      </c>
      <c r="AU1135" s="19" t="s">
        <v>83</v>
      </c>
      <c r="AY1135" s="19" t="s">
        <v>195</v>
      </c>
      <c r="BE1135" s="204">
        <f>IF(N1135="základní",J1135,0)</f>
        <v>0</v>
      </c>
      <c r="BF1135" s="204">
        <f>IF(N1135="snížená",J1135,0)</f>
        <v>0</v>
      </c>
      <c r="BG1135" s="204">
        <f>IF(N1135="zákl. přenesená",J1135,0)</f>
        <v>0</v>
      </c>
      <c r="BH1135" s="204">
        <f>IF(N1135="sníž. přenesená",J1135,0)</f>
        <v>0</v>
      </c>
      <c r="BI1135" s="204">
        <f>IF(N1135="nulová",J1135,0)</f>
        <v>0</v>
      </c>
      <c r="BJ1135" s="19" t="s">
        <v>23</v>
      </c>
      <c r="BK1135" s="204">
        <f>ROUND(I1135*H1135,2)</f>
        <v>0</v>
      </c>
      <c r="BL1135" s="19" t="s">
        <v>202</v>
      </c>
      <c r="BM1135" s="19" t="s">
        <v>2103</v>
      </c>
    </row>
    <row r="1136" spans="2:65" s="1" customFormat="1" ht="60">
      <c r="B1136" s="36"/>
      <c r="C1136" s="58"/>
      <c r="D1136" s="205" t="s">
        <v>225</v>
      </c>
      <c r="E1136" s="58"/>
      <c r="F1136" s="206" t="s">
        <v>589</v>
      </c>
      <c r="G1136" s="58"/>
      <c r="H1136" s="58"/>
      <c r="I1136" s="163"/>
      <c r="J1136" s="58"/>
      <c r="K1136" s="58"/>
      <c r="L1136" s="56"/>
      <c r="M1136" s="73"/>
      <c r="N1136" s="37"/>
      <c r="O1136" s="37"/>
      <c r="P1136" s="37"/>
      <c r="Q1136" s="37"/>
      <c r="R1136" s="37"/>
      <c r="S1136" s="37"/>
      <c r="T1136" s="74"/>
      <c r="AT1136" s="19" t="s">
        <v>225</v>
      </c>
      <c r="AU1136" s="19" t="s">
        <v>83</v>
      </c>
    </row>
    <row r="1137" spans="2:65" s="13" customFormat="1">
      <c r="B1137" s="218"/>
      <c r="C1137" s="219"/>
      <c r="D1137" s="251" t="s">
        <v>210</v>
      </c>
      <c r="E1137" s="219"/>
      <c r="F1137" s="270" t="s">
        <v>2104</v>
      </c>
      <c r="G1137" s="219"/>
      <c r="H1137" s="271">
        <v>104169.60000000001</v>
      </c>
      <c r="I1137" s="223"/>
      <c r="J1137" s="219"/>
      <c r="K1137" s="219"/>
      <c r="L1137" s="224"/>
      <c r="M1137" s="225"/>
      <c r="N1137" s="226"/>
      <c r="O1137" s="226"/>
      <c r="P1137" s="226"/>
      <c r="Q1137" s="226"/>
      <c r="R1137" s="226"/>
      <c r="S1137" s="226"/>
      <c r="T1137" s="227"/>
      <c r="AT1137" s="228" t="s">
        <v>210</v>
      </c>
      <c r="AU1137" s="228" t="s">
        <v>83</v>
      </c>
      <c r="AV1137" s="13" t="s">
        <v>83</v>
      </c>
      <c r="AW1137" s="13" t="s">
        <v>4</v>
      </c>
      <c r="AX1137" s="13" t="s">
        <v>23</v>
      </c>
      <c r="AY1137" s="228" t="s">
        <v>195</v>
      </c>
    </row>
    <row r="1138" spans="2:65" s="1" customFormat="1" ht="40.200000000000003" customHeight="1">
      <c r="B1138" s="36"/>
      <c r="C1138" s="193" t="s">
        <v>1076</v>
      </c>
      <c r="D1138" s="193" t="s">
        <v>198</v>
      </c>
      <c r="E1138" s="194" t="s">
        <v>598</v>
      </c>
      <c r="F1138" s="195" t="s">
        <v>599</v>
      </c>
      <c r="G1138" s="196" t="s">
        <v>222</v>
      </c>
      <c r="H1138" s="197">
        <v>1157.44</v>
      </c>
      <c r="I1138" s="198"/>
      <c r="J1138" s="199">
        <f>ROUND(I1138*H1138,2)</f>
        <v>0</v>
      </c>
      <c r="K1138" s="195" t="s">
        <v>223</v>
      </c>
      <c r="L1138" s="56"/>
      <c r="M1138" s="200" t="s">
        <v>22</v>
      </c>
      <c r="N1138" s="201" t="s">
        <v>46</v>
      </c>
      <c r="O1138" s="37"/>
      <c r="P1138" s="202">
        <f>O1138*H1138</f>
        <v>0</v>
      </c>
      <c r="Q1138" s="202">
        <v>0</v>
      </c>
      <c r="R1138" s="202">
        <f>Q1138*H1138</f>
        <v>0</v>
      </c>
      <c r="S1138" s="202">
        <v>0</v>
      </c>
      <c r="T1138" s="203">
        <f>S1138*H1138</f>
        <v>0</v>
      </c>
      <c r="AR1138" s="19" t="s">
        <v>202</v>
      </c>
      <c r="AT1138" s="19" t="s">
        <v>198</v>
      </c>
      <c r="AU1138" s="19" t="s">
        <v>83</v>
      </c>
      <c r="AY1138" s="19" t="s">
        <v>195</v>
      </c>
      <c r="BE1138" s="204">
        <f>IF(N1138="základní",J1138,0)</f>
        <v>0</v>
      </c>
      <c r="BF1138" s="204">
        <f>IF(N1138="snížená",J1138,0)</f>
        <v>0</v>
      </c>
      <c r="BG1138" s="204">
        <f>IF(N1138="zákl. přenesená",J1138,0)</f>
        <v>0</v>
      </c>
      <c r="BH1138" s="204">
        <f>IF(N1138="sníž. přenesená",J1138,0)</f>
        <v>0</v>
      </c>
      <c r="BI1138" s="204">
        <f>IF(N1138="nulová",J1138,0)</f>
        <v>0</v>
      </c>
      <c r="BJ1138" s="19" t="s">
        <v>23</v>
      </c>
      <c r="BK1138" s="204">
        <f>ROUND(I1138*H1138,2)</f>
        <v>0</v>
      </c>
      <c r="BL1138" s="19" t="s">
        <v>202</v>
      </c>
      <c r="BM1138" s="19" t="s">
        <v>2105</v>
      </c>
    </row>
    <row r="1139" spans="2:65" s="1" customFormat="1" ht="36">
      <c r="B1139" s="36"/>
      <c r="C1139" s="58"/>
      <c r="D1139" s="251" t="s">
        <v>225</v>
      </c>
      <c r="E1139" s="58"/>
      <c r="F1139" s="272" t="s">
        <v>601</v>
      </c>
      <c r="G1139" s="58"/>
      <c r="H1139" s="58"/>
      <c r="I1139" s="163"/>
      <c r="J1139" s="58"/>
      <c r="K1139" s="58"/>
      <c r="L1139" s="56"/>
      <c r="M1139" s="73"/>
      <c r="N1139" s="37"/>
      <c r="O1139" s="37"/>
      <c r="P1139" s="37"/>
      <c r="Q1139" s="37"/>
      <c r="R1139" s="37"/>
      <c r="S1139" s="37"/>
      <c r="T1139" s="74"/>
      <c r="AT1139" s="19" t="s">
        <v>225</v>
      </c>
      <c r="AU1139" s="19" t="s">
        <v>83</v>
      </c>
    </row>
    <row r="1140" spans="2:65" s="1" customFormat="1" ht="28.8" customHeight="1">
      <c r="B1140" s="36"/>
      <c r="C1140" s="193" t="s">
        <v>1081</v>
      </c>
      <c r="D1140" s="193" t="s">
        <v>198</v>
      </c>
      <c r="E1140" s="194" t="s">
        <v>2106</v>
      </c>
      <c r="F1140" s="195" t="s">
        <v>2107</v>
      </c>
      <c r="G1140" s="196" t="s">
        <v>231</v>
      </c>
      <c r="H1140" s="197">
        <v>5379</v>
      </c>
      <c r="I1140" s="198"/>
      <c r="J1140" s="199">
        <f>ROUND(I1140*H1140,2)</f>
        <v>0</v>
      </c>
      <c r="K1140" s="195" t="s">
        <v>223</v>
      </c>
      <c r="L1140" s="56"/>
      <c r="M1140" s="200" t="s">
        <v>22</v>
      </c>
      <c r="N1140" s="201" t="s">
        <v>46</v>
      </c>
      <c r="O1140" s="37"/>
      <c r="P1140" s="202">
        <f>O1140*H1140</f>
        <v>0</v>
      </c>
      <c r="Q1140" s="202">
        <v>0</v>
      </c>
      <c r="R1140" s="202">
        <f>Q1140*H1140</f>
        <v>0</v>
      </c>
      <c r="S1140" s="202">
        <v>0</v>
      </c>
      <c r="T1140" s="203">
        <f>S1140*H1140</f>
        <v>0</v>
      </c>
      <c r="AR1140" s="19" t="s">
        <v>202</v>
      </c>
      <c r="AT1140" s="19" t="s">
        <v>198</v>
      </c>
      <c r="AU1140" s="19" t="s">
        <v>83</v>
      </c>
      <c r="AY1140" s="19" t="s">
        <v>195</v>
      </c>
      <c r="BE1140" s="204">
        <f>IF(N1140="základní",J1140,0)</f>
        <v>0</v>
      </c>
      <c r="BF1140" s="204">
        <f>IF(N1140="snížená",J1140,0)</f>
        <v>0</v>
      </c>
      <c r="BG1140" s="204">
        <f>IF(N1140="zákl. přenesená",J1140,0)</f>
        <v>0</v>
      </c>
      <c r="BH1140" s="204">
        <f>IF(N1140="sníž. přenesená",J1140,0)</f>
        <v>0</v>
      </c>
      <c r="BI1140" s="204">
        <f>IF(N1140="nulová",J1140,0)</f>
        <v>0</v>
      </c>
      <c r="BJ1140" s="19" t="s">
        <v>23</v>
      </c>
      <c r="BK1140" s="204">
        <f>ROUND(I1140*H1140,2)</f>
        <v>0</v>
      </c>
      <c r="BL1140" s="19" t="s">
        <v>202</v>
      </c>
      <c r="BM1140" s="19" t="s">
        <v>2108</v>
      </c>
    </row>
    <row r="1141" spans="2:65" s="1" customFormat="1" ht="36">
      <c r="B1141" s="36"/>
      <c r="C1141" s="58"/>
      <c r="D1141" s="205" t="s">
        <v>225</v>
      </c>
      <c r="E1141" s="58"/>
      <c r="F1141" s="206" t="s">
        <v>2109</v>
      </c>
      <c r="G1141" s="58"/>
      <c r="H1141" s="58"/>
      <c r="I1141" s="163"/>
      <c r="J1141" s="58"/>
      <c r="K1141" s="58"/>
      <c r="L1141" s="56"/>
      <c r="M1141" s="73"/>
      <c r="N1141" s="37"/>
      <c r="O1141" s="37"/>
      <c r="P1141" s="37"/>
      <c r="Q1141" s="37"/>
      <c r="R1141" s="37"/>
      <c r="S1141" s="37"/>
      <c r="T1141" s="74"/>
      <c r="AT1141" s="19" t="s">
        <v>225</v>
      </c>
      <c r="AU1141" s="19" t="s">
        <v>83</v>
      </c>
    </row>
    <row r="1142" spans="2:65" s="12" customFormat="1">
      <c r="B1142" s="207"/>
      <c r="C1142" s="208"/>
      <c r="D1142" s="205" t="s">
        <v>210</v>
      </c>
      <c r="E1142" s="209" t="s">
        <v>22</v>
      </c>
      <c r="F1142" s="210" t="s">
        <v>590</v>
      </c>
      <c r="G1142" s="208"/>
      <c r="H1142" s="211" t="s">
        <v>22</v>
      </c>
      <c r="I1142" s="212"/>
      <c r="J1142" s="208"/>
      <c r="K1142" s="208"/>
      <c r="L1142" s="213"/>
      <c r="M1142" s="214"/>
      <c r="N1142" s="215"/>
      <c r="O1142" s="215"/>
      <c r="P1142" s="215"/>
      <c r="Q1142" s="215"/>
      <c r="R1142" s="215"/>
      <c r="S1142" s="215"/>
      <c r="T1142" s="216"/>
      <c r="AT1142" s="217" t="s">
        <v>210</v>
      </c>
      <c r="AU1142" s="217" t="s">
        <v>83</v>
      </c>
      <c r="AV1142" s="12" t="s">
        <v>23</v>
      </c>
      <c r="AW1142" s="12" t="s">
        <v>38</v>
      </c>
      <c r="AX1142" s="12" t="s">
        <v>75</v>
      </c>
      <c r="AY1142" s="217" t="s">
        <v>195</v>
      </c>
    </row>
    <row r="1143" spans="2:65" s="13" customFormat="1">
      <c r="B1143" s="218"/>
      <c r="C1143" s="219"/>
      <c r="D1143" s="205" t="s">
        <v>210</v>
      </c>
      <c r="E1143" s="220" t="s">
        <v>22</v>
      </c>
      <c r="F1143" s="221" t="s">
        <v>2110</v>
      </c>
      <c r="G1143" s="219"/>
      <c r="H1143" s="222">
        <v>5379</v>
      </c>
      <c r="I1143" s="223"/>
      <c r="J1143" s="219"/>
      <c r="K1143" s="219"/>
      <c r="L1143" s="224"/>
      <c r="M1143" s="225"/>
      <c r="N1143" s="226"/>
      <c r="O1143" s="226"/>
      <c r="P1143" s="226"/>
      <c r="Q1143" s="226"/>
      <c r="R1143" s="226"/>
      <c r="S1143" s="226"/>
      <c r="T1143" s="227"/>
      <c r="AT1143" s="228" t="s">
        <v>210</v>
      </c>
      <c r="AU1143" s="228" t="s">
        <v>83</v>
      </c>
      <c r="AV1143" s="13" t="s">
        <v>83</v>
      </c>
      <c r="AW1143" s="13" t="s">
        <v>38</v>
      </c>
      <c r="AX1143" s="13" t="s">
        <v>75</v>
      </c>
      <c r="AY1143" s="228" t="s">
        <v>195</v>
      </c>
    </row>
    <row r="1144" spans="2:65" s="14" customFormat="1">
      <c r="B1144" s="229"/>
      <c r="C1144" s="230"/>
      <c r="D1144" s="205" t="s">
        <v>210</v>
      </c>
      <c r="E1144" s="231" t="s">
        <v>22</v>
      </c>
      <c r="F1144" s="232" t="s">
        <v>215</v>
      </c>
      <c r="G1144" s="230"/>
      <c r="H1144" s="233">
        <v>5379</v>
      </c>
      <c r="I1144" s="234"/>
      <c r="J1144" s="230"/>
      <c r="K1144" s="230"/>
      <c r="L1144" s="235"/>
      <c r="M1144" s="236"/>
      <c r="N1144" s="237"/>
      <c r="O1144" s="237"/>
      <c r="P1144" s="237"/>
      <c r="Q1144" s="237"/>
      <c r="R1144" s="237"/>
      <c r="S1144" s="237"/>
      <c r="T1144" s="238"/>
      <c r="AT1144" s="239" t="s">
        <v>210</v>
      </c>
      <c r="AU1144" s="239" t="s">
        <v>83</v>
      </c>
      <c r="AV1144" s="14" t="s">
        <v>216</v>
      </c>
      <c r="AW1144" s="14" t="s">
        <v>38</v>
      </c>
      <c r="AX1144" s="14" t="s">
        <v>75</v>
      </c>
      <c r="AY1144" s="239" t="s">
        <v>195</v>
      </c>
    </row>
    <row r="1145" spans="2:65" s="15" customFormat="1">
      <c r="B1145" s="240"/>
      <c r="C1145" s="241"/>
      <c r="D1145" s="251" t="s">
        <v>210</v>
      </c>
      <c r="E1145" s="252" t="s">
        <v>22</v>
      </c>
      <c r="F1145" s="253" t="s">
        <v>217</v>
      </c>
      <c r="G1145" s="241"/>
      <c r="H1145" s="254">
        <v>5379</v>
      </c>
      <c r="I1145" s="245"/>
      <c r="J1145" s="241"/>
      <c r="K1145" s="241"/>
      <c r="L1145" s="246"/>
      <c r="M1145" s="247"/>
      <c r="N1145" s="248"/>
      <c r="O1145" s="248"/>
      <c r="P1145" s="248"/>
      <c r="Q1145" s="248"/>
      <c r="R1145" s="248"/>
      <c r="S1145" s="248"/>
      <c r="T1145" s="249"/>
      <c r="AT1145" s="250" t="s">
        <v>210</v>
      </c>
      <c r="AU1145" s="250" t="s">
        <v>83</v>
      </c>
      <c r="AV1145" s="15" t="s">
        <v>202</v>
      </c>
      <c r="AW1145" s="15" t="s">
        <v>38</v>
      </c>
      <c r="AX1145" s="15" t="s">
        <v>23</v>
      </c>
      <c r="AY1145" s="250" t="s">
        <v>195</v>
      </c>
    </row>
    <row r="1146" spans="2:65" s="1" customFormat="1" ht="28.8" customHeight="1">
      <c r="B1146" s="36"/>
      <c r="C1146" s="193" t="s">
        <v>1088</v>
      </c>
      <c r="D1146" s="193" t="s">
        <v>198</v>
      </c>
      <c r="E1146" s="194" t="s">
        <v>2111</v>
      </c>
      <c r="F1146" s="195" t="s">
        <v>2112</v>
      </c>
      <c r="G1146" s="196" t="s">
        <v>231</v>
      </c>
      <c r="H1146" s="197">
        <v>322740</v>
      </c>
      <c r="I1146" s="198"/>
      <c r="J1146" s="199">
        <f>ROUND(I1146*H1146,2)</f>
        <v>0</v>
      </c>
      <c r="K1146" s="195" t="s">
        <v>223</v>
      </c>
      <c r="L1146" s="56"/>
      <c r="M1146" s="200" t="s">
        <v>22</v>
      </c>
      <c r="N1146" s="201" t="s">
        <v>46</v>
      </c>
      <c r="O1146" s="37"/>
      <c r="P1146" s="202">
        <f>O1146*H1146</f>
        <v>0</v>
      </c>
      <c r="Q1146" s="202">
        <v>0</v>
      </c>
      <c r="R1146" s="202">
        <f>Q1146*H1146</f>
        <v>0</v>
      </c>
      <c r="S1146" s="202">
        <v>0</v>
      </c>
      <c r="T1146" s="203">
        <f>S1146*H1146</f>
        <v>0</v>
      </c>
      <c r="AR1146" s="19" t="s">
        <v>202</v>
      </c>
      <c r="AT1146" s="19" t="s">
        <v>198</v>
      </c>
      <c r="AU1146" s="19" t="s">
        <v>83</v>
      </c>
      <c r="AY1146" s="19" t="s">
        <v>195</v>
      </c>
      <c r="BE1146" s="204">
        <f>IF(N1146="základní",J1146,0)</f>
        <v>0</v>
      </c>
      <c r="BF1146" s="204">
        <f>IF(N1146="snížená",J1146,0)</f>
        <v>0</v>
      </c>
      <c r="BG1146" s="204">
        <f>IF(N1146="zákl. přenesená",J1146,0)</f>
        <v>0</v>
      </c>
      <c r="BH1146" s="204">
        <f>IF(N1146="sníž. přenesená",J1146,0)</f>
        <v>0</v>
      </c>
      <c r="BI1146" s="204">
        <f>IF(N1146="nulová",J1146,0)</f>
        <v>0</v>
      </c>
      <c r="BJ1146" s="19" t="s">
        <v>23</v>
      </c>
      <c r="BK1146" s="204">
        <f>ROUND(I1146*H1146,2)</f>
        <v>0</v>
      </c>
      <c r="BL1146" s="19" t="s">
        <v>202</v>
      </c>
      <c r="BM1146" s="19" t="s">
        <v>2113</v>
      </c>
    </row>
    <row r="1147" spans="2:65" s="1" customFormat="1" ht="36">
      <c r="B1147" s="36"/>
      <c r="C1147" s="58"/>
      <c r="D1147" s="205" t="s">
        <v>225</v>
      </c>
      <c r="E1147" s="58"/>
      <c r="F1147" s="206" t="s">
        <v>2109</v>
      </c>
      <c r="G1147" s="58"/>
      <c r="H1147" s="58"/>
      <c r="I1147" s="163"/>
      <c r="J1147" s="58"/>
      <c r="K1147" s="58"/>
      <c r="L1147" s="56"/>
      <c r="M1147" s="73"/>
      <c r="N1147" s="37"/>
      <c r="O1147" s="37"/>
      <c r="P1147" s="37"/>
      <c r="Q1147" s="37"/>
      <c r="R1147" s="37"/>
      <c r="S1147" s="37"/>
      <c r="T1147" s="74"/>
      <c r="AT1147" s="19" t="s">
        <v>225</v>
      </c>
      <c r="AU1147" s="19" t="s">
        <v>83</v>
      </c>
    </row>
    <row r="1148" spans="2:65" s="13" customFormat="1">
      <c r="B1148" s="218"/>
      <c r="C1148" s="219"/>
      <c r="D1148" s="251" t="s">
        <v>210</v>
      </c>
      <c r="E1148" s="219"/>
      <c r="F1148" s="270" t="s">
        <v>2114</v>
      </c>
      <c r="G1148" s="219"/>
      <c r="H1148" s="271">
        <v>322740</v>
      </c>
      <c r="I1148" s="223"/>
      <c r="J1148" s="219"/>
      <c r="K1148" s="219"/>
      <c r="L1148" s="224"/>
      <c r="M1148" s="225"/>
      <c r="N1148" s="226"/>
      <c r="O1148" s="226"/>
      <c r="P1148" s="226"/>
      <c r="Q1148" s="226"/>
      <c r="R1148" s="226"/>
      <c r="S1148" s="226"/>
      <c r="T1148" s="227"/>
      <c r="AT1148" s="228" t="s">
        <v>210</v>
      </c>
      <c r="AU1148" s="228" t="s">
        <v>83</v>
      </c>
      <c r="AV1148" s="13" t="s">
        <v>83</v>
      </c>
      <c r="AW1148" s="13" t="s">
        <v>4</v>
      </c>
      <c r="AX1148" s="13" t="s">
        <v>23</v>
      </c>
      <c r="AY1148" s="228" t="s">
        <v>195</v>
      </c>
    </row>
    <row r="1149" spans="2:65" s="1" customFormat="1" ht="28.8" customHeight="1">
      <c r="B1149" s="36"/>
      <c r="C1149" s="193" t="s">
        <v>1096</v>
      </c>
      <c r="D1149" s="193" t="s">
        <v>198</v>
      </c>
      <c r="E1149" s="194" t="s">
        <v>2115</v>
      </c>
      <c r="F1149" s="195" t="s">
        <v>2116</v>
      </c>
      <c r="G1149" s="196" t="s">
        <v>231</v>
      </c>
      <c r="H1149" s="197">
        <v>5379</v>
      </c>
      <c r="I1149" s="198"/>
      <c r="J1149" s="199">
        <f>ROUND(I1149*H1149,2)</f>
        <v>0</v>
      </c>
      <c r="K1149" s="195" t="s">
        <v>223</v>
      </c>
      <c r="L1149" s="56"/>
      <c r="M1149" s="200" t="s">
        <v>22</v>
      </c>
      <c r="N1149" s="201" t="s">
        <v>46</v>
      </c>
      <c r="O1149" s="37"/>
      <c r="P1149" s="202">
        <f>O1149*H1149</f>
        <v>0</v>
      </c>
      <c r="Q1149" s="202">
        <v>0</v>
      </c>
      <c r="R1149" s="202">
        <f>Q1149*H1149</f>
        <v>0</v>
      </c>
      <c r="S1149" s="202">
        <v>0</v>
      </c>
      <c r="T1149" s="203">
        <f>S1149*H1149</f>
        <v>0</v>
      </c>
      <c r="AR1149" s="19" t="s">
        <v>202</v>
      </c>
      <c r="AT1149" s="19" t="s">
        <v>198</v>
      </c>
      <c r="AU1149" s="19" t="s">
        <v>83</v>
      </c>
      <c r="AY1149" s="19" t="s">
        <v>195</v>
      </c>
      <c r="BE1149" s="204">
        <f>IF(N1149="základní",J1149,0)</f>
        <v>0</v>
      </c>
      <c r="BF1149" s="204">
        <f>IF(N1149="snížená",J1149,0)</f>
        <v>0</v>
      </c>
      <c r="BG1149" s="204">
        <f>IF(N1149="zákl. přenesená",J1149,0)</f>
        <v>0</v>
      </c>
      <c r="BH1149" s="204">
        <f>IF(N1149="sníž. přenesená",J1149,0)</f>
        <v>0</v>
      </c>
      <c r="BI1149" s="204">
        <f>IF(N1149="nulová",J1149,0)</f>
        <v>0</v>
      </c>
      <c r="BJ1149" s="19" t="s">
        <v>23</v>
      </c>
      <c r="BK1149" s="204">
        <f>ROUND(I1149*H1149,2)</f>
        <v>0</v>
      </c>
      <c r="BL1149" s="19" t="s">
        <v>202</v>
      </c>
      <c r="BM1149" s="19" t="s">
        <v>2117</v>
      </c>
    </row>
    <row r="1150" spans="2:65" s="1" customFormat="1" ht="36">
      <c r="B1150" s="36"/>
      <c r="C1150" s="58"/>
      <c r="D1150" s="251" t="s">
        <v>225</v>
      </c>
      <c r="E1150" s="58"/>
      <c r="F1150" s="272" t="s">
        <v>2118</v>
      </c>
      <c r="G1150" s="58"/>
      <c r="H1150" s="58"/>
      <c r="I1150" s="163"/>
      <c r="J1150" s="58"/>
      <c r="K1150" s="58"/>
      <c r="L1150" s="56"/>
      <c r="M1150" s="73"/>
      <c r="N1150" s="37"/>
      <c r="O1150" s="37"/>
      <c r="P1150" s="37"/>
      <c r="Q1150" s="37"/>
      <c r="R1150" s="37"/>
      <c r="S1150" s="37"/>
      <c r="T1150" s="74"/>
      <c r="AT1150" s="19" t="s">
        <v>225</v>
      </c>
      <c r="AU1150" s="19" t="s">
        <v>83</v>
      </c>
    </row>
    <row r="1151" spans="2:65" s="1" customFormat="1" ht="28.8" customHeight="1">
      <c r="B1151" s="36"/>
      <c r="C1151" s="193" t="s">
        <v>1105</v>
      </c>
      <c r="D1151" s="193" t="s">
        <v>198</v>
      </c>
      <c r="E1151" s="194" t="s">
        <v>603</v>
      </c>
      <c r="F1151" s="195" t="s">
        <v>604</v>
      </c>
      <c r="G1151" s="196" t="s">
        <v>222</v>
      </c>
      <c r="H1151" s="197">
        <v>160.47999999999999</v>
      </c>
      <c r="I1151" s="198"/>
      <c r="J1151" s="199">
        <f>ROUND(I1151*H1151,2)</f>
        <v>0</v>
      </c>
      <c r="K1151" s="195" t="s">
        <v>223</v>
      </c>
      <c r="L1151" s="56"/>
      <c r="M1151" s="200" t="s">
        <v>22</v>
      </c>
      <c r="N1151" s="201" t="s">
        <v>46</v>
      </c>
      <c r="O1151" s="37"/>
      <c r="P1151" s="202">
        <f>O1151*H1151</f>
        <v>0</v>
      </c>
      <c r="Q1151" s="202">
        <v>1.2999999999999999E-4</v>
      </c>
      <c r="R1151" s="202">
        <f>Q1151*H1151</f>
        <v>2.0862399999999996E-2</v>
      </c>
      <c r="S1151" s="202">
        <v>0</v>
      </c>
      <c r="T1151" s="203">
        <f>S1151*H1151</f>
        <v>0</v>
      </c>
      <c r="AR1151" s="19" t="s">
        <v>202</v>
      </c>
      <c r="AT1151" s="19" t="s">
        <v>198</v>
      </c>
      <c r="AU1151" s="19" t="s">
        <v>83</v>
      </c>
      <c r="AY1151" s="19" t="s">
        <v>195</v>
      </c>
      <c r="BE1151" s="204">
        <f>IF(N1151="základní",J1151,0)</f>
        <v>0</v>
      </c>
      <c r="BF1151" s="204">
        <f>IF(N1151="snížená",J1151,0)</f>
        <v>0</v>
      </c>
      <c r="BG1151" s="204">
        <f>IF(N1151="zákl. přenesená",J1151,0)</f>
        <v>0</v>
      </c>
      <c r="BH1151" s="204">
        <f>IF(N1151="sníž. přenesená",J1151,0)</f>
        <v>0</v>
      </c>
      <c r="BI1151" s="204">
        <f>IF(N1151="nulová",J1151,0)</f>
        <v>0</v>
      </c>
      <c r="BJ1151" s="19" t="s">
        <v>23</v>
      </c>
      <c r="BK1151" s="204">
        <f>ROUND(I1151*H1151,2)</f>
        <v>0</v>
      </c>
      <c r="BL1151" s="19" t="s">
        <v>202</v>
      </c>
      <c r="BM1151" s="19" t="s">
        <v>2119</v>
      </c>
    </row>
    <row r="1152" spans="2:65" s="1" customFormat="1" ht="60">
      <c r="B1152" s="36"/>
      <c r="C1152" s="58"/>
      <c r="D1152" s="205" t="s">
        <v>225</v>
      </c>
      <c r="E1152" s="58"/>
      <c r="F1152" s="206" t="s">
        <v>606</v>
      </c>
      <c r="G1152" s="58"/>
      <c r="H1152" s="58"/>
      <c r="I1152" s="163"/>
      <c r="J1152" s="58"/>
      <c r="K1152" s="58"/>
      <c r="L1152" s="56"/>
      <c r="M1152" s="73"/>
      <c r="N1152" s="37"/>
      <c r="O1152" s="37"/>
      <c r="P1152" s="37"/>
      <c r="Q1152" s="37"/>
      <c r="R1152" s="37"/>
      <c r="S1152" s="37"/>
      <c r="T1152" s="74"/>
      <c r="AT1152" s="19" t="s">
        <v>225</v>
      </c>
      <c r="AU1152" s="19" t="s">
        <v>83</v>
      </c>
    </row>
    <row r="1153" spans="2:65" s="12" customFormat="1">
      <c r="B1153" s="207"/>
      <c r="C1153" s="208"/>
      <c r="D1153" s="205" t="s">
        <v>210</v>
      </c>
      <c r="E1153" s="209" t="s">
        <v>22</v>
      </c>
      <c r="F1153" s="210" t="s">
        <v>590</v>
      </c>
      <c r="G1153" s="208"/>
      <c r="H1153" s="211" t="s">
        <v>22</v>
      </c>
      <c r="I1153" s="212"/>
      <c r="J1153" s="208"/>
      <c r="K1153" s="208"/>
      <c r="L1153" s="213"/>
      <c r="M1153" s="214"/>
      <c r="N1153" s="215"/>
      <c r="O1153" s="215"/>
      <c r="P1153" s="215"/>
      <c r="Q1153" s="215"/>
      <c r="R1153" s="215"/>
      <c r="S1153" s="215"/>
      <c r="T1153" s="216"/>
      <c r="AT1153" s="217" t="s">
        <v>210</v>
      </c>
      <c r="AU1153" s="217" t="s">
        <v>83</v>
      </c>
      <c r="AV1153" s="12" t="s">
        <v>23</v>
      </c>
      <c r="AW1153" s="12" t="s">
        <v>38</v>
      </c>
      <c r="AX1153" s="12" t="s">
        <v>75</v>
      </c>
      <c r="AY1153" s="217" t="s">
        <v>195</v>
      </c>
    </row>
    <row r="1154" spans="2:65" s="13" customFormat="1">
      <c r="B1154" s="218"/>
      <c r="C1154" s="219"/>
      <c r="D1154" s="205" t="s">
        <v>210</v>
      </c>
      <c r="E1154" s="220" t="s">
        <v>22</v>
      </c>
      <c r="F1154" s="221" t="s">
        <v>2120</v>
      </c>
      <c r="G1154" s="219"/>
      <c r="H1154" s="222">
        <v>60.69</v>
      </c>
      <c r="I1154" s="223"/>
      <c r="J1154" s="219"/>
      <c r="K1154" s="219"/>
      <c r="L1154" s="224"/>
      <c r="M1154" s="225"/>
      <c r="N1154" s="226"/>
      <c r="O1154" s="226"/>
      <c r="P1154" s="226"/>
      <c r="Q1154" s="226"/>
      <c r="R1154" s="226"/>
      <c r="S1154" s="226"/>
      <c r="T1154" s="227"/>
      <c r="AT1154" s="228" t="s">
        <v>210</v>
      </c>
      <c r="AU1154" s="228" t="s">
        <v>83</v>
      </c>
      <c r="AV1154" s="13" t="s">
        <v>83</v>
      </c>
      <c r="AW1154" s="13" t="s">
        <v>38</v>
      </c>
      <c r="AX1154" s="13" t="s">
        <v>75</v>
      </c>
      <c r="AY1154" s="228" t="s">
        <v>195</v>
      </c>
    </row>
    <row r="1155" spans="2:65" s="13" customFormat="1">
      <c r="B1155" s="218"/>
      <c r="C1155" s="219"/>
      <c r="D1155" s="205" t="s">
        <v>210</v>
      </c>
      <c r="E1155" s="220" t="s">
        <v>22</v>
      </c>
      <c r="F1155" s="221" t="s">
        <v>2071</v>
      </c>
      <c r="G1155" s="219"/>
      <c r="H1155" s="222">
        <v>54.13</v>
      </c>
      <c r="I1155" s="223"/>
      <c r="J1155" s="219"/>
      <c r="K1155" s="219"/>
      <c r="L1155" s="224"/>
      <c r="M1155" s="225"/>
      <c r="N1155" s="226"/>
      <c r="O1155" s="226"/>
      <c r="P1155" s="226"/>
      <c r="Q1155" s="226"/>
      <c r="R1155" s="226"/>
      <c r="S1155" s="226"/>
      <c r="T1155" s="227"/>
      <c r="AT1155" s="228" t="s">
        <v>210</v>
      </c>
      <c r="AU1155" s="228" t="s">
        <v>83</v>
      </c>
      <c r="AV1155" s="13" t="s">
        <v>83</v>
      </c>
      <c r="AW1155" s="13" t="s">
        <v>38</v>
      </c>
      <c r="AX1155" s="13" t="s">
        <v>75</v>
      </c>
      <c r="AY1155" s="228" t="s">
        <v>195</v>
      </c>
    </row>
    <row r="1156" spans="2:65" s="13" customFormat="1">
      <c r="B1156" s="218"/>
      <c r="C1156" s="219"/>
      <c r="D1156" s="205" t="s">
        <v>210</v>
      </c>
      <c r="E1156" s="220" t="s">
        <v>22</v>
      </c>
      <c r="F1156" s="221" t="s">
        <v>2075</v>
      </c>
      <c r="G1156" s="219"/>
      <c r="H1156" s="222">
        <v>26.22</v>
      </c>
      <c r="I1156" s="223"/>
      <c r="J1156" s="219"/>
      <c r="K1156" s="219"/>
      <c r="L1156" s="224"/>
      <c r="M1156" s="225"/>
      <c r="N1156" s="226"/>
      <c r="O1156" s="226"/>
      <c r="P1156" s="226"/>
      <c r="Q1156" s="226"/>
      <c r="R1156" s="226"/>
      <c r="S1156" s="226"/>
      <c r="T1156" s="227"/>
      <c r="AT1156" s="228" t="s">
        <v>210</v>
      </c>
      <c r="AU1156" s="228" t="s">
        <v>83</v>
      </c>
      <c r="AV1156" s="13" t="s">
        <v>83</v>
      </c>
      <c r="AW1156" s="13" t="s">
        <v>38</v>
      </c>
      <c r="AX1156" s="13" t="s">
        <v>75</v>
      </c>
      <c r="AY1156" s="228" t="s">
        <v>195</v>
      </c>
    </row>
    <row r="1157" spans="2:65" s="13" customFormat="1">
      <c r="B1157" s="218"/>
      <c r="C1157" s="219"/>
      <c r="D1157" s="205" t="s">
        <v>210</v>
      </c>
      <c r="E1157" s="220" t="s">
        <v>22</v>
      </c>
      <c r="F1157" s="221" t="s">
        <v>2076</v>
      </c>
      <c r="G1157" s="219"/>
      <c r="H1157" s="222">
        <v>19.440000000000001</v>
      </c>
      <c r="I1157" s="223"/>
      <c r="J1157" s="219"/>
      <c r="K1157" s="219"/>
      <c r="L1157" s="224"/>
      <c r="M1157" s="225"/>
      <c r="N1157" s="226"/>
      <c r="O1157" s="226"/>
      <c r="P1157" s="226"/>
      <c r="Q1157" s="226"/>
      <c r="R1157" s="226"/>
      <c r="S1157" s="226"/>
      <c r="T1157" s="227"/>
      <c r="AT1157" s="228" t="s">
        <v>210</v>
      </c>
      <c r="AU1157" s="228" t="s">
        <v>83</v>
      </c>
      <c r="AV1157" s="13" t="s">
        <v>83</v>
      </c>
      <c r="AW1157" s="13" t="s">
        <v>38</v>
      </c>
      <c r="AX1157" s="13" t="s">
        <v>75</v>
      </c>
      <c r="AY1157" s="228" t="s">
        <v>195</v>
      </c>
    </row>
    <row r="1158" spans="2:65" s="14" customFormat="1">
      <c r="B1158" s="229"/>
      <c r="C1158" s="230"/>
      <c r="D1158" s="205" t="s">
        <v>210</v>
      </c>
      <c r="E1158" s="231" t="s">
        <v>22</v>
      </c>
      <c r="F1158" s="232" t="s">
        <v>215</v>
      </c>
      <c r="G1158" s="230"/>
      <c r="H1158" s="233">
        <v>160.47999999999999</v>
      </c>
      <c r="I1158" s="234"/>
      <c r="J1158" s="230"/>
      <c r="K1158" s="230"/>
      <c r="L1158" s="235"/>
      <c r="M1158" s="236"/>
      <c r="N1158" s="237"/>
      <c r="O1158" s="237"/>
      <c r="P1158" s="237"/>
      <c r="Q1158" s="237"/>
      <c r="R1158" s="237"/>
      <c r="S1158" s="237"/>
      <c r="T1158" s="238"/>
      <c r="AT1158" s="239" t="s">
        <v>210</v>
      </c>
      <c r="AU1158" s="239" t="s">
        <v>83</v>
      </c>
      <c r="AV1158" s="14" t="s">
        <v>216</v>
      </c>
      <c r="AW1158" s="14" t="s">
        <v>38</v>
      </c>
      <c r="AX1158" s="14" t="s">
        <v>75</v>
      </c>
      <c r="AY1158" s="239" t="s">
        <v>195</v>
      </c>
    </row>
    <row r="1159" spans="2:65" s="15" customFormat="1">
      <c r="B1159" s="240"/>
      <c r="C1159" s="241"/>
      <c r="D1159" s="251" t="s">
        <v>210</v>
      </c>
      <c r="E1159" s="252" t="s">
        <v>22</v>
      </c>
      <c r="F1159" s="253" t="s">
        <v>217</v>
      </c>
      <c r="G1159" s="241"/>
      <c r="H1159" s="254">
        <v>160.47999999999999</v>
      </c>
      <c r="I1159" s="245"/>
      <c r="J1159" s="241"/>
      <c r="K1159" s="241"/>
      <c r="L1159" s="246"/>
      <c r="M1159" s="247"/>
      <c r="N1159" s="248"/>
      <c r="O1159" s="248"/>
      <c r="P1159" s="248"/>
      <c r="Q1159" s="248"/>
      <c r="R1159" s="248"/>
      <c r="S1159" s="248"/>
      <c r="T1159" s="249"/>
      <c r="AT1159" s="250" t="s">
        <v>210</v>
      </c>
      <c r="AU1159" s="250" t="s">
        <v>83</v>
      </c>
      <c r="AV1159" s="15" t="s">
        <v>202</v>
      </c>
      <c r="AW1159" s="15" t="s">
        <v>38</v>
      </c>
      <c r="AX1159" s="15" t="s">
        <v>23</v>
      </c>
      <c r="AY1159" s="250" t="s">
        <v>195</v>
      </c>
    </row>
    <row r="1160" spans="2:65" s="1" customFormat="1" ht="63" customHeight="1">
      <c r="B1160" s="36"/>
      <c r="C1160" s="193" t="s">
        <v>1110</v>
      </c>
      <c r="D1160" s="193" t="s">
        <v>198</v>
      </c>
      <c r="E1160" s="194" t="s">
        <v>220</v>
      </c>
      <c r="F1160" s="195" t="s">
        <v>221</v>
      </c>
      <c r="G1160" s="196" t="s">
        <v>222</v>
      </c>
      <c r="H1160" s="197">
        <v>160.47999999999999</v>
      </c>
      <c r="I1160" s="198"/>
      <c r="J1160" s="199">
        <f>ROUND(I1160*H1160,2)</f>
        <v>0</v>
      </c>
      <c r="K1160" s="195" t="s">
        <v>223</v>
      </c>
      <c r="L1160" s="56"/>
      <c r="M1160" s="200" t="s">
        <v>22</v>
      </c>
      <c r="N1160" s="201" t="s">
        <v>46</v>
      </c>
      <c r="O1160" s="37"/>
      <c r="P1160" s="202">
        <f>O1160*H1160</f>
        <v>0</v>
      </c>
      <c r="Q1160" s="202">
        <v>4.0000000000000003E-5</v>
      </c>
      <c r="R1160" s="202">
        <f>Q1160*H1160</f>
        <v>6.4191999999999999E-3</v>
      </c>
      <c r="S1160" s="202">
        <v>0</v>
      </c>
      <c r="T1160" s="203">
        <f>S1160*H1160</f>
        <v>0</v>
      </c>
      <c r="AR1160" s="19" t="s">
        <v>202</v>
      </c>
      <c r="AT1160" s="19" t="s">
        <v>198</v>
      </c>
      <c r="AU1160" s="19" t="s">
        <v>83</v>
      </c>
      <c r="AY1160" s="19" t="s">
        <v>195</v>
      </c>
      <c r="BE1160" s="204">
        <f>IF(N1160="základní",J1160,0)</f>
        <v>0</v>
      </c>
      <c r="BF1160" s="204">
        <f>IF(N1160="snížená",J1160,0)</f>
        <v>0</v>
      </c>
      <c r="BG1160" s="204">
        <f>IF(N1160="zákl. přenesená",J1160,0)</f>
        <v>0</v>
      </c>
      <c r="BH1160" s="204">
        <f>IF(N1160="sníž. přenesená",J1160,0)</f>
        <v>0</v>
      </c>
      <c r="BI1160" s="204">
        <f>IF(N1160="nulová",J1160,0)</f>
        <v>0</v>
      </c>
      <c r="BJ1160" s="19" t="s">
        <v>23</v>
      </c>
      <c r="BK1160" s="204">
        <f>ROUND(I1160*H1160,2)</f>
        <v>0</v>
      </c>
      <c r="BL1160" s="19" t="s">
        <v>202</v>
      </c>
      <c r="BM1160" s="19" t="s">
        <v>2121</v>
      </c>
    </row>
    <row r="1161" spans="2:65" s="1" customFormat="1" ht="96">
      <c r="B1161" s="36"/>
      <c r="C1161" s="58"/>
      <c r="D1161" s="205" t="s">
        <v>225</v>
      </c>
      <c r="E1161" s="58"/>
      <c r="F1161" s="206" t="s">
        <v>226</v>
      </c>
      <c r="G1161" s="58"/>
      <c r="H1161" s="58"/>
      <c r="I1161" s="163"/>
      <c r="J1161" s="58"/>
      <c r="K1161" s="58"/>
      <c r="L1161" s="56"/>
      <c r="M1161" s="73"/>
      <c r="N1161" s="37"/>
      <c r="O1161" s="37"/>
      <c r="P1161" s="37"/>
      <c r="Q1161" s="37"/>
      <c r="R1161" s="37"/>
      <c r="S1161" s="37"/>
      <c r="T1161" s="74"/>
      <c r="AT1161" s="19" t="s">
        <v>225</v>
      </c>
      <c r="AU1161" s="19" t="s">
        <v>83</v>
      </c>
    </row>
    <row r="1162" spans="2:65" s="12" customFormat="1">
      <c r="B1162" s="207"/>
      <c r="C1162" s="208"/>
      <c r="D1162" s="205" t="s">
        <v>210</v>
      </c>
      <c r="E1162" s="209" t="s">
        <v>22</v>
      </c>
      <c r="F1162" s="210" t="s">
        <v>590</v>
      </c>
      <c r="G1162" s="208"/>
      <c r="H1162" s="211" t="s">
        <v>22</v>
      </c>
      <c r="I1162" s="212"/>
      <c r="J1162" s="208"/>
      <c r="K1162" s="208"/>
      <c r="L1162" s="213"/>
      <c r="M1162" s="214"/>
      <c r="N1162" s="215"/>
      <c r="O1162" s="215"/>
      <c r="P1162" s="215"/>
      <c r="Q1162" s="215"/>
      <c r="R1162" s="215"/>
      <c r="S1162" s="215"/>
      <c r="T1162" s="216"/>
      <c r="AT1162" s="217" t="s">
        <v>210</v>
      </c>
      <c r="AU1162" s="217" t="s">
        <v>83</v>
      </c>
      <c r="AV1162" s="12" t="s">
        <v>23</v>
      </c>
      <c r="AW1162" s="12" t="s">
        <v>38</v>
      </c>
      <c r="AX1162" s="12" t="s">
        <v>75</v>
      </c>
      <c r="AY1162" s="217" t="s">
        <v>195</v>
      </c>
    </row>
    <row r="1163" spans="2:65" s="13" customFormat="1">
      <c r="B1163" s="218"/>
      <c r="C1163" s="219"/>
      <c r="D1163" s="205" t="s">
        <v>210</v>
      </c>
      <c r="E1163" s="220" t="s">
        <v>22</v>
      </c>
      <c r="F1163" s="221" t="s">
        <v>2120</v>
      </c>
      <c r="G1163" s="219"/>
      <c r="H1163" s="222">
        <v>60.69</v>
      </c>
      <c r="I1163" s="223"/>
      <c r="J1163" s="219"/>
      <c r="K1163" s="219"/>
      <c r="L1163" s="224"/>
      <c r="M1163" s="225"/>
      <c r="N1163" s="226"/>
      <c r="O1163" s="226"/>
      <c r="P1163" s="226"/>
      <c r="Q1163" s="226"/>
      <c r="R1163" s="226"/>
      <c r="S1163" s="226"/>
      <c r="T1163" s="227"/>
      <c r="AT1163" s="228" t="s">
        <v>210</v>
      </c>
      <c r="AU1163" s="228" t="s">
        <v>83</v>
      </c>
      <c r="AV1163" s="13" t="s">
        <v>83</v>
      </c>
      <c r="AW1163" s="13" t="s">
        <v>38</v>
      </c>
      <c r="AX1163" s="13" t="s">
        <v>75</v>
      </c>
      <c r="AY1163" s="228" t="s">
        <v>195</v>
      </c>
    </row>
    <row r="1164" spans="2:65" s="13" customFormat="1">
      <c r="B1164" s="218"/>
      <c r="C1164" s="219"/>
      <c r="D1164" s="205" t="s">
        <v>210</v>
      </c>
      <c r="E1164" s="220" t="s">
        <v>22</v>
      </c>
      <c r="F1164" s="221" t="s">
        <v>2071</v>
      </c>
      <c r="G1164" s="219"/>
      <c r="H1164" s="222">
        <v>54.13</v>
      </c>
      <c r="I1164" s="223"/>
      <c r="J1164" s="219"/>
      <c r="K1164" s="219"/>
      <c r="L1164" s="224"/>
      <c r="M1164" s="225"/>
      <c r="N1164" s="226"/>
      <c r="O1164" s="226"/>
      <c r="P1164" s="226"/>
      <c r="Q1164" s="226"/>
      <c r="R1164" s="226"/>
      <c r="S1164" s="226"/>
      <c r="T1164" s="227"/>
      <c r="AT1164" s="228" t="s">
        <v>210</v>
      </c>
      <c r="AU1164" s="228" t="s">
        <v>83</v>
      </c>
      <c r="AV1164" s="13" t="s">
        <v>83</v>
      </c>
      <c r="AW1164" s="13" t="s">
        <v>38</v>
      </c>
      <c r="AX1164" s="13" t="s">
        <v>75</v>
      </c>
      <c r="AY1164" s="228" t="s">
        <v>195</v>
      </c>
    </row>
    <row r="1165" spans="2:65" s="13" customFormat="1">
      <c r="B1165" s="218"/>
      <c r="C1165" s="219"/>
      <c r="D1165" s="205" t="s">
        <v>210</v>
      </c>
      <c r="E1165" s="220" t="s">
        <v>22</v>
      </c>
      <c r="F1165" s="221" t="s">
        <v>2075</v>
      </c>
      <c r="G1165" s="219"/>
      <c r="H1165" s="222">
        <v>26.22</v>
      </c>
      <c r="I1165" s="223"/>
      <c r="J1165" s="219"/>
      <c r="K1165" s="219"/>
      <c r="L1165" s="224"/>
      <c r="M1165" s="225"/>
      <c r="N1165" s="226"/>
      <c r="O1165" s="226"/>
      <c r="P1165" s="226"/>
      <c r="Q1165" s="226"/>
      <c r="R1165" s="226"/>
      <c r="S1165" s="226"/>
      <c r="T1165" s="227"/>
      <c r="AT1165" s="228" t="s">
        <v>210</v>
      </c>
      <c r="AU1165" s="228" t="s">
        <v>83</v>
      </c>
      <c r="AV1165" s="13" t="s">
        <v>83</v>
      </c>
      <c r="AW1165" s="13" t="s">
        <v>38</v>
      </c>
      <c r="AX1165" s="13" t="s">
        <v>75</v>
      </c>
      <c r="AY1165" s="228" t="s">
        <v>195</v>
      </c>
    </row>
    <row r="1166" spans="2:65" s="13" customFormat="1">
      <c r="B1166" s="218"/>
      <c r="C1166" s="219"/>
      <c r="D1166" s="205" t="s">
        <v>210</v>
      </c>
      <c r="E1166" s="220" t="s">
        <v>22</v>
      </c>
      <c r="F1166" s="221" t="s">
        <v>2076</v>
      </c>
      <c r="G1166" s="219"/>
      <c r="H1166" s="222">
        <v>19.440000000000001</v>
      </c>
      <c r="I1166" s="223"/>
      <c r="J1166" s="219"/>
      <c r="K1166" s="219"/>
      <c r="L1166" s="224"/>
      <c r="M1166" s="225"/>
      <c r="N1166" s="226"/>
      <c r="O1166" s="226"/>
      <c r="P1166" s="226"/>
      <c r="Q1166" s="226"/>
      <c r="R1166" s="226"/>
      <c r="S1166" s="226"/>
      <c r="T1166" s="227"/>
      <c r="AT1166" s="228" t="s">
        <v>210</v>
      </c>
      <c r="AU1166" s="228" t="s">
        <v>83</v>
      </c>
      <c r="AV1166" s="13" t="s">
        <v>83</v>
      </c>
      <c r="AW1166" s="13" t="s">
        <v>38</v>
      </c>
      <c r="AX1166" s="13" t="s">
        <v>75</v>
      </c>
      <c r="AY1166" s="228" t="s">
        <v>195</v>
      </c>
    </row>
    <row r="1167" spans="2:65" s="14" customFormat="1">
      <c r="B1167" s="229"/>
      <c r="C1167" s="230"/>
      <c r="D1167" s="205" t="s">
        <v>210</v>
      </c>
      <c r="E1167" s="231" t="s">
        <v>22</v>
      </c>
      <c r="F1167" s="232" t="s">
        <v>215</v>
      </c>
      <c r="G1167" s="230"/>
      <c r="H1167" s="233">
        <v>160.47999999999999</v>
      </c>
      <c r="I1167" s="234"/>
      <c r="J1167" s="230"/>
      <c r="K1167" s="230"/>
      <c r="L1167" s="235"/>
      <c r="M1167" s="236"/>
      <c r="N1167" s="237"/>
      <c r="O1167" s="237"/>
      <c r="P1167" s="237"/>
      <c r="Q1167" s="237"/>
      <c r="R1167" s="237"/>
      <c r="S1167" s="237"/>
      <c r="T1167" s="238"/>
      <c r="AT1167" s="239" t="s">
        <v>210</v>
      </c>
      <c r="AU1167" s="239" t="s">
        <v>83</v>
      </c>
      <c r="AV1167" s="14" t="s">
        <v>216</v>
      </c>
      <c r="AW1167" s="14" t="s">
        <v>38</v>
      </c>
      <c r="AX1167" s="14" t="s">
        <v>75</v>
      </c>
      <c r="AY1167" s="239" t="s">
        <v>195</v>
      </c>
    </row>
    <row r="1168" spans="2:65" s="15" customFormat="1">
      <c r="B1168" s="240"/>
      <c r="C1168" s="241"/>
      <c r="D1168" s="251" t="s">
        <v>210</v>
      </c>
      <c r="E1168" s="252" t="s">
        <v>22</v>
      </c>
      <c r="F1168" s="253" t="s">
        <v>217</v>
      </c>
      <c r="G1168" s="241"/>
      <c r="H1168" s="254">
        <v>160.47999999999999</v>
      </c>
      <c r="I1168" s="245"/>
      <c r="J1168" s="241"/>
      <c r="K1168" s="241"/>
      <c r="L1168" s="246"/>
      <c r="M1168" s="247"/>
      <c r="N1168" s="248"/>
      <c r="O1168" s="248"/>
      <c r="P1168" s="248"/>
      <c r="Q1168" s="248"/>
      <c r="R1168" s="248"/>
      <c r="S1168" s="248"/>
      <c r="T1168" s="249"/>
      <c r="AT1168" s="250" t="s">
        <v>210</v>
      </c>
      <c r="AU1168" s="250" t="s">
        <v>83</v>
      </c>
      <c r="AV1168" s="15" t="s">
        <v>202</v>
      </c>
      <c r="AW1168" s="15" t="s">
        <v>38</v>
      </c>
      <c r="AX1168" s="15" t="s">
        <v>23</v>
      </c>
      <c r="AY1168" s="250" t="s">
        <v>195</v>
      </c>
    </row>
    <row r="1169" spans="2:65" s="1" customFormat="1" ht="63" customHeight="1">
      <c r="B1169" s="36"/>
      <c r="C1169" s="193" t="s">
        <v>1118</v>
      </c>
      <c r="D1169" s="193" t="s">
        <v>198</v>
      </c>
      <c r="E1169" s="194" t="s">
        <v>1230</v>
      </c>
      <c r="F1169" s="195" t="s">
        <v>2122</v>
      </c>
      <c r="G1169" s="196" t="s">
        <v>222</v>
      </c>
      <c r="H1169" s="197">
        <v>717.2</v>
      </c>
      <c r="I1169" s="198"/>
      <c r="J1169" s="199">
        <f>ROUND(I1169*H1169,2)</f>
        <v>0</v>
      </c>
      <c r="K1169" s="195" t="s">
        <v>223</v>
      </c>
      <c r="L1169" s="56"/>
      <c r="M1169" s="200" t="s">
        <v>22</v>
      </c>
      <c r="N1169" s="201" t="s">
        <v>46</v>
      </c>
      <c r="O1169" s="37"/>
      <c r="P1169" s="202">
        <f>O1169*H1169</f>
        <v>0</v>
      </c>
      <c r="Q1169" s="202">
        <v>4.0000000000000003E-5</v>
      </c>
      <c r="R1169" s="202">
        <f>Q1169*H1169</f>
        <v>2.8688000000000005E-2</v>
      </c>
      <c r="S1169" s="202">
        <v>0</v>
      </c>
      <c r="T1169" s="203">
        <f>S1169*H1169</f>
        <v>0</v>
      </c>
      <c r="AR1169" s="19" t="s">
        <v>202</v>
      </c>
      <c r="AT1169" s="19" t="s">
        <v>198</v>
      </c>
      <c r="AU1169" s="19" t="s">
        <v>83</v>
      </c>
      <c r="AY1169" s="19" t="s">
        <v>195</v>
      </c>
      <c r="BE1169" s="204">
        <f>IF(N1169="základní",J1169,0)</f>
        <v>0</v>
      </c>
      <c r="BF1169" s="204">
        <f>IF(N1169="snížená",J1169,0)</f>
        <v>0</v>
      </c>
      <c r="BG1169" s="204">
        <f>IF(N1169="zákl. přenesená",J1169,0)</f>
        <v>0</v>
      </c>
      <c r="BH1169" s="204">
        <f>IF(N1169="sníž. přenesená",J1169,0)</f>
        <v>0</v>
      </c>
      <c r="BI1169" s="204">
        <f>IF(N1169="nulová",J1169,0)</f>
        <v>0</v>
      </c>
      <c r="BJ1169" s="19" t="s">
        <v>23</v>
      </c>
      <c r="BK1169" s="204">
        <f>ROUND(I1169*H1169,2)</f>
        <v>0</v>
      </c>
      <c r="BL1169" s="19" t="s">
        <v>202</v>
      </c>
      <c r="BM1169" s="19" t="s">
        <v>2123</v>
      </c>
    </row>
    <row r="1170" spans="2:65" s="1" customFormat="1" ht="96">
      <c r="B1170" s="36"/>
      <c r="C1170" s="58"/>
      <c r="D1170" s="205" t="s">
        <v>225</v>
      </c>
      <c r="E1170" s="58"/>
      <c r="F1170" s="206" t="s">
        <v>226</v>
      </c>
      <c r="G1170" s="58"/>
      <c r="H1170" s="58"/>
      <c r="I1170" s="163"/>
      <c r="J1170" s="58"/>
      <c r="K1170" s="58"/>
      <c r="L1170" s="56"/>
      <c r="M1170" s="73"/>
      <c r="N1170" s="37"/>
      <c r="O1170" s="37"/>
      <c r="P1170" s="37"/>
      <c r="Q1170" s="37"/>
      <c r="R1170" s="37"/>
      <c r="S1170" s="37"/>
      <c r="T1170" s="74"/>
      <c r="AT1170" s="19" t="s">
        <v>225</v>
      </c>
      <c r="AU1170" s="19" t="s">
        <v>83</v>
      </c>
    </row>
    <row r="1171" spans="2:65" s="12" customFormat="1">
      <c r="B1171" s="207"/>
      <c r="C1171" s="208"/>
      <c r="D1171" s="205" t="s">
        <v>210</v>
      </c>
      <c r="E1171" s="209" t="s">
        <v>22</v>
      </c>
      <c r="F1171" s="210" t="s">
        <v>590</v>
      </c>
      <c r="G1171" s="208"/>
      <c r="H1171" s="211" t="s">
        <v>22</v>
      </c>
      <c r="I1171" s="212"/>
      <c r="J1171" s="208"/>
      <c r="K1171" s="208"/>
      <c r="L1171" s="213"/>
      <c r="M1171" s="214"/>
      <c r="N1171" s="215"/>
      <c r="O1171" s="215"/>
      <c r="P1171" s="215"/>
      <c r="Q1171" s="215"/>
      <c r="R1171" s="215"/>
      <c r="S1171" s="215"/>
      <c r="T1171" s="216"/>
      <c r="AT1171" s="217" t="s">
        <v>210</v>
      </c>
      <c r="AU1171" s="217" t="s">
        <v>83</v>
      </c>
      <c r="AV1171" s="12" t="s">
        <v>23</v>
      </c>
      <c r="AW1171" s="12" t="s">
        <v>38</v>
      </c>
      <c r="AX1171" s="12" t="s">
        <v>75</v>
      </c>
      <c r="AY1171" s="217" t="s">
        <v>195</v>
      </c>
    </row>
    <row r="1172" spans="2:65" s="13" customFormat="1">
      <c r="B1172" s="218"/>
      <c r="C1172" s="219"/>
      <c r="D1172" s="205" t="s">
        <v>210</v>
      </c>
      <c r="E1172" s="220" t="s">
        <v>22</v>
      </c>
      <c r="F1172" s="221" t="s">
        <v>2124</v>
      </c>
      <c r="G1172" s="219"/>
      <c r="H1172" s="222">
        <v>717.2</v>
      </c>
      <c r="I1172" s="223"/>
      <c r="J1172" s="219"/>
      <c r="K1172" s="219"/>
      <c r="L1172" s="224"/>
      <c r="M1172" s="225"/>
      <c r="N1172" s="226"/>
      <c r="O1172" s="226"/>
      <c r="P1172" s="226"/>
      <c r="Q1172" s="226"/>
      <c r="R1172" s="226"/>
      <c r="S1172" s="226"/>
      <c r="T1172" s="227"/>
      <c r="AT1172" s="228" t="s">
        <v>210</v>
      </c>
      <c r="AU1172" s="228" t="s">
        <v>83</v>
      </c>
      <c r="AV1172" s="13" t="s">
        <v>83</v>
      </c>
      <c r="AW1172" s="13" t="s">
        <v>38</v>
      </c>
      <c r="AX1172" s="13" t="s">
        <v>75</v>
      </c>
      <c r="AY1172" s="228" t="s">
        <v>195</v>
      </c>
    </row>
    <row r="1173" spans="2:65" s="14" customFormat="1">
      <c r="B1173" s="229"/>
      <c r="C1173" s="230"/>
      <c r="D1173" s="205" t="s">
        <v>210</v>
      </c>
      <c r="E1173" s="231" t="s">
        <v>22</v>
      </c>
      <c r="F1173" s="232" t="s">
        <v>215</v>
      </c>
      <c r="G1173" s="230"/>
      <c r="H1173" s="233">
        <v>717.2</v>
      </c>
      <c r="I1173" s="234"/>
      <c r="J1173" s="230"/>
      <c r="K1173" s="230"/>
      <c r="L1173" s="235"/>
      <c r="M1173" s="236"/>
      <c r="N1173" s="237"/>
      <c r="O1173" s="237"/>
      <c r="P1173" s="237"/>
      <c r="Q1173" s="237"/>
      <c r="R1173" s="237"/>
      <c r="S1173" s="237"/>
      <c r="T1173" s="238"/>
      <c r="AT1173" s="239" t="s">
        <v>210</v>
      </c>
      <c r="AU1173" s="239" t="s">
        <v>83</v>
      </c>
      <c r="AV1173" s="14" t="s">
        <v>216</v>
      </c>
      <c r="AW1173" s="14" t="s">
        <v>38</v>
      </c>
      <c r="AX1173" s="14" t="s">
        <v>75</v>
      </c>
      <c r="AY1173" s="239" t="s">
        <v>195</v>
      </c>
    </row>
    <row r="1174" spans="2:65" s="15" customFormat="1">
      <c r="B1174" s="240"/>
      <c r="C1174" s="241"/>
      <c r="D1174" s="251" t="s">
        <v>210</v>
      </c>
      <c r="E1174" s="252" t="s">
        <v>22</v>
      </c>
      <c r="F1174" s="253" t="s">
        <v>217</v>
      </c>
      <c r="G1174" s="241"/>
      <c r="H1174" s="254">
        <v>717.2</v>
      </c>
      <c r="I1174" s="245"/>
      <c r="J1174" s="241"/>
      <c r="K1174" s="241"/>
      <c r="L1174" s="246"/>
      <c r="M1174" s="247"/>
      <c r="N1174" s="248"/>
      <c r="O1174" s="248"/>
      <c r="P1174" s="248"/>
      <c r="Q1174" s="248"/>
      <c r="R1174" s="248"/>
      <c r="S1174" s="248"/>
      <c r="T1174" s="249"/>
      <c r="AT1174" s="250" t="s">
        <v>210</v>
      </c>
      <c r="AU1174" s="250" t="s">
        <v>83</v>
      </c>
      <c r="AV1174" s="15" t="s">
        <v>202</v>
      </c>
      <c r="AW1174" s="15" t="s">
        <v>38</v>
      </c>
      <c r="AX1174" s="15" t="s">
        <v>23</v>
      </c>
      <c r="AY1174" s="250" t="s">
        <v>195</v>
      </c>
    </row>
    <row r="1175" spans="2:65" s="1" customFormat="1" ht="28.8" customHeight="1">
      <c r="B1175" s="36"/>
      <c r="C1175" s="193" t="s">
        <v>1123</v>
      </c>
      <c r="D1175" s="193" t="s">
        <v>198</v>
      </c>
      <c r="E1175" s="194" t="s">
        <v>2125</v>
      </c>
      <c r="F1175" s="195" t="s">
        <v>2126</v>
      </c>
      <c r="G1175" s="196" t="s">
        <v>222</v>
      </c>
      <c r="H1175" s="197">
        <v>0.78</v>
      </c>
      <c r="I1175" s="198"/>
      <c r="J1175" s="199">
        <f>ROUND(I1175*H1175,2)</f>
        <v>0</v>
      </c>
      <c r="K1175" s="195" t="s">
        <v>223</v>
      </c>
      <c r="L1175" s="56"/>
      <c r="M1175" s="200" t="s">
        <v>22</v>
      </c>
      <c r="N1175" s="201" t="s">
        <v>46</v>
      </c>
      <c r="O1175" s="37"/>
      <c r="P1175" s="202">
        <f>O1175*H1175</f>
        <v>0</v>
      </c>
      <c r="Q1175" s="202">
        <v>3.6000000000000002E-4</v>
      </c>
      <c r="R1175" s="202">
        <f>Q1175*H1175</f>
        <v>2.8080000000000005E-4</v>
      </c>
      <c r="S1175" s="202">
        <v>0</v>
      </c>
      <c r="T1175" s="203">
        <f>S1175*H1175</f>
        <v>0</v>
      </c>
      <c r="AR1175" s="19" t="s">
        <v>202</v>
      </c>
      <c r="AT1175" s="19" t="s">
        <v>198</v>
      </c>
      <c r="AU1175" s="19" t="s">
        <v>83</v>
      </c>
      <c r="AY1175" s="19" t="s">
        <v>195</v>
      </c>
      <c r="BE1175" s="204">
        <f>IF(N1175="základní",J1175,0)</f>
        <v>0</v>
      </c>
      <c r="BF1175" s="204">
        <f>IF(N1175="snížená",J1175,0)</f>
        <v>0</v>
      </c>
      <c r="BG1175" s="204">
        <f>IF(N1175="zákl. přenesená",J1175,0)</f>
        <v>0</v>
      </c>
      <c r="BH1175" s="204">
        <f>IF(N1175="sníž. přenesená",J1175,0)</f>
        <v>0</v>
      </c>
      <c r="BI1175" s="204">
        <f>IF(N1175="nulová",J1175,0)</f>
        <v>0</v>
      </c>
      <c r="BJ1175" s="19" t="s">
        <v>23</v>
      </c>
      <c r="BK1175" s="204">
        <f>ROUND(I1175*H1175,2)</f>
        <v>0</v>
      </c>
      <c r="BL1175" s="19" t="s">
        <v>202</v>
      </c>
      <c r="BM1175" s="19" t="s">
        <v>2127</v>
      </c>
    </row>
    <row r="1176" spans="2:65" s="12" customFormat="1">
      <c r="B1176" s="207"/>
      <c r="C1176" s="208"/>
      <c r="D1176" s="205" t="s">
        <v>210</v>
      </c>
      <c r="E1176" s="209" t="s">
        <v>22</v>
      </c>
      <c r="F1176" s="210" t="s">
        <v>2128</v>
      </c>
      <c r="G1176" s="208"/>
      <c r="H1176" s="211" t="s">
        <v>22</v>
      </c>
      <c r="I1176" s="212"/>
      <c r="J1176" s="208"/>
      <c r="K1176" s="208"/>
      <c r="L1176" s="213"/>
      <c r="M1176" s="214"/>
      <c r="N1176" s="215"/>
      <c r="O1176" s="215"/>
      <c r="P1176" s="215"/>
      <c r="Q1176" s="215"/>
      <c r="R1176" s="215"/>
      <c r="S1176" s="215"/>
      <c r="T1176" s="216"/>
      <c r="AT1176" s="217" t="s">
        <v>210</v>
      </c>
      <c r="AU1176" s="217" t="s">
        <v>83</v>
      </c>
      <c r="AV1176" s="12" t="s">
        <v>23</v>
      </c>
      <c r="AW1176" s="12" t="s">
        <v>38</v>
      </c>
      <c r="AX1176" s="12" t="s">
        <v>75</v>
      </c>
      <c r="AY1176" s="217" t="s">
        <v>195</v>
      </c>
    </row>
    <row r="1177" spans="2:65" s="13" customFormat="1">
      <c r="B1177" s="218"/>
      <c r="C1177" s="219"/>
      <c r="D1177" s="205" t="s">
        <v>210</v>
      </c>
      <c r="E1177" s="220" t="s">
        <v>22</v>
      </c>
      <c r="F1177" s="221" t="s">
        <v>2129</v>
      </c>
      <c r="G1177" s="219"/>
      <c r="H1177" s="222">
        <v>0.78</v>
      </c>
      <c r="I1177" s="223"/>
      <c r="J1177" s="219"/>
      <c r="K1177" s="219"/>
      <c r="L1177" s="224"/>
      <c r="M1177" s="225"/>
      <c r="N1177" s="226"/>
      <c r="O1177" s="226"/>
      <c r="P1177" s="226"/>
      <c r="Q1177" s="226"/>
      <c r="R1177" s="226"/>
      <c r="S1177" s="226"/>
      <c r="T1177" s="227"/>
      <c r="AT1177" s="228" t="s">
        <v>210</v>
      </c>
      <c r="AU1177" s="228" t="s">
        <v>83</v>
      </c>
      <c r="AV1177" s="13" t="s">
        <v>83</v>
      </c>
      <c r="AW1177" s="13" t="s">
        <v>38</v>
      </c>
      <c r="AX1177" s="13" t="s">
        <v>75</v>
      </c>
      <c r="AY1177" s="228" t="s">
        <v>195</v>
      </c>
    </row>
    <row r="1178" spans="2:65" s="14" customFormat="1">
      <c r="B1178" s="229"/>
      <c r="C1178" s="230"/>
      <c r="D1178" s="205" t="s">
        <v>210</v>
      </c>
      <c r="E1178" s="231" t="s">
        <v>22</v>
      </c>
      <c r="F1178" s="232" t="s">
        <v>215</v>
      </c>
      <c r="G1178" s="230"/>
      <c r="H1178" s="233">
        <v>0.78</v>
      </c>
      <c r="I1178" s="234"/>
      <c r="J1178" s="230"/>
      <c r="K1178" s="230"/>
      <c r="L1178" s="235"/>
      <c r="M1178" s="236"/>
      <c r="N1178" s="237"/>
      <c r="O1178" s="237"/>
      <c r="P1178" s="237"/>
      <c r="Q1178" s="237"/>
      <c r="R1178" s="237"/>
      <c r="S1178" s="237"/>
      <c r="T1178" s="238"/>
      <c r="AT1178" s="239" t="s">
        <v>210</v>
      </c>
      <c r="AU1178" s="239" t="s">
        <v>83</v>
      </c>
      <c r="AV1178" s="14" t="s">
        <v>216</v>
      </c>
      <c r="AW1178" s="14" t="s">
        <v>38</v>
      </c>
      <c r="AX1178" s="14" t="s">
        <v>75</v>
      </c>
      <c r="AY1178" s="239" t="s">
        <v>195</v>
      </c>
    </row>
    <row r="1179" spans="2:65" s="15" customFormat="1">
      <c r="B1179" s="240"/>
      <c r="C1179" s="241"/>
      <c r="D1179" s="251" t="s">
        <v>210</v>
      </c>
      <c r="E1179" s="252" t="s">
        <v>22</v>
      </c>
      <c r="F1179" s="253" t="s">
        <v>217</v>
      </c>
      <c r="G1179" s="241"/>
      <c r="H1179" s="254">
        <v>0.78</v>
      </c>
      <c r="I1179" s="245"/>
      <c r="J1179" s="241"/>
      <c r="K1179" s="241"/>
      <c r="L1179" s="246"/>
      <c r="M1179" s="247"/>
      <c r="N1179" s="248"/>
      <c r="O1179" s="248"/>
      <c r="P1179" s="248"/>
      <c r="Q1179" s="248"/>
      <c r="R1179" s="248"/>
      <c r="S1179" s="248"/>
      <c r="T1179" s="249"/>
      <c r="AT1179" s="250" t="s">
        <v>210</v>
      </c>
      <c r="AU1179" s="250" t="s">
        <v>83</v>
      </c>
      <c r="AV1179" s="15" t="s">
        <v>202</v>
      </c>
      <c r="AW1179" s="15" t="s">
        <v>38</v>
      </c>
      <c r="AX1179" s="15" t="s">
        <v>23</v>
      </c>
      <c r="AY1179" s="250" t="s">
        <v>195</v>
      </c>
    </row>
    <row r="1180" spans="2:65" s="1" customFormat="1" ht="28.8" customHeight="1">
      <c r="B1180" s="36"/>
      <c r="C1180" s="193" t="s">
        <v>1131</v>
      </c>
      <c r="D1180" s="193" t="s">
        <v>198</v>
      </c>
      <c r="E1180" s="194" t="s">
        <v>2130</v>
      </c>
      <c r="F1180" s="195" t="s">
        <v>2131</v>
      </c>
      <c r="G1180" s="196" t="s">
        <v>222</v>
      </c>
      <c r="H1180" s="197">
        <v>33.15</v>
      </c>
      <c r="I1180" s="198"/>
      <c r="J1180" s="199">
        <f>ROUND(I1180*H1180,2)</f>
        <v>0</v>
      </c>
      <c r="K1180" s="195" t="s">
        <v>223</v>
      </c>
      <c r="L1180" s="56"/>
      <c r="M1180" s="200" t="s">
        <v>22</v>
      </c>
      <c r="N1180" s="201" t="s">
        <v>46</v>
      </c>
      <c r="O1180" s="37"/>
      <c r="P1180" s="202">
        <f>O1180*H1180</f>
        <v>0</v>
      </c>
      <c r="Q1180" s="202">
        <v>9.7000000000000005E-4</v>
      </c>
      <c r="R1180" s="202">
        <f>Q1180*H1180</f>
        <v>3.2155500000000004E-2</v>
      </c>
      <c r="S1180" s="202">
        <v>0</v>
      </c>
      <c r="T1180" s="203">
        <f>S1180*H1180</f>
        <v>0</v>
      </c>
      <c r="AR1180" s="19" t="s">
        <v>202</v>
      </c>
      <c r="AT1180" s="19" t="s">
        <v>198</v>
      </c>
      <c r="AU1180" s="19" t="s">
        <v>83</v>
      </c>
      <c r="AY1180" s="19" t="s">
        <v>195</v>
      </c>
      <c r="BE1180" s="204">
        <f>IF(N1180="základní",J1180,0)</f>
        <v>0</v>
      </c>
      <c r="BF1180" s="204">
        <f>IF(N1180="snížená",J1180,0)</f>
        <v>0</v>
      </c>
      <c r="BG1180" s="204">
        <f>IF(N1180="zákl. přenesená",J1180,0)</f>
        <v>0</v>
      </c>
      <c r="BH1180" s="204">
        <f>IF(N1180="sníž. přenesená",J1180,0)</f>
        <v>0</v>
      </c>
      <c r="BI1180" s="204">
        <f>IF(N1180="nulová",J1180,0)</f>
        <v>0</v>
      </c>
      <c r="BJ1180" s="19" t="s">
        <v>23</v>
      </c>
      <c r="BK1180" s="204">
        <f>ROUND(I1180*H1180,2)</f>
        <v>0</v>
      </c>
      <c r="BL1180" s="19" t="s">
        <v>202</v>
      </c>
      <c r="BM1180" s="19" t="s">
        <v>2132</v>
      </c>
    </row>
    <row r="1181" spans="2:65" s="12" customFormat="1">
      <c r="B1181" s="207"/>
      <c r="C1181" s="208"/>
      <c r="D1181" s="205" t="s">
        <v>210</v>
      </c>
      <c r="E1181" s="209" t="s">
        <v>22</v>
      </c>
      <c r="F1181" s="210" t="s">
        <v>2128</v>
      </c>
      <c r="G1181" s="208"/>
      <c r="H1181" s="211" t="s">
        <v>22</v>
      </c>
      <c r="I1181" s="212"/>
      <c r="J1181" s="208"/>
      <c r="K1181" s="208"/>
      <c r="L1181" s="213"/>
      <c r="M1181" s="214"/>
      <c r="N1181" s="215"/>
      <c r="O1181" s="215"/>
      <c r="P1181" s="215"/>
      <c r="Q1181" s="215"/>
      <c r="R1181" s="215"/>
      <c r="S1181" s="215"/>
      <c r="T1181" s="216"/>
      <c r="AT1181" s="217" t="s">
        <v>210</v>
      </c>
      <c r="AU1181" s="217" t="s">
        <v>83</v>
      </c>
      <c r="AV1181" s="12" t="s">
        <v>23</v>
      </c>
      <c r="AW1181" s="12" t="s">
        <v>38</v>
      </c>
      <c r="AX1181" s="12" t="s">
        <v>75</v>
      </c>
      <c r="AY1181" s="217" t="s">
        <v>195</v>
      </c>
    </row>
    <row r="1182" spans="2:65" s="13" customFormat="1">
      <c r="B1182" s="218"/>
      <c r="C1182" s="219"/>
      <c r="D1182" s="205" t="s">
        <v>210</v>
      </c>
      <c r="E1182" s="220" t="s">
        <v>22</v>
      </c>
      <c r="F1182" s="221" t="s">
        <v>2133</v>
      </c>
      <c r="G1182" s="219"/>
      <c r="H1182" s="222">
        <v>33.15</v>
      </c>
      <c r="I1182" s="223"/>
      <c r="J1182" s="219"/>
      <c r="K1182" s="219"/>
      <c r="L1182" s="224"/>
      <c r="M1182" s="225"/>
      <c r="N1182" s="226"/>
      <c r="O1182" s="226"/>
      <c r="P1182" s="226"/>
      <c r="Q1182" s="226"/>
      <c r="R1182" s="226"/>
      <c r="S1182" s="226"/>
      <c r="T1182" s="227"/>
      <c r="AT1182" s="228" t="s">
        <v>210</v>
      </c>
      <c r="AU1182" s="228" t="s">
        <v>83</v>
      </c>
      <c r="AV1182" s="13" t="s">
        <v>83</v>
      </c>
      <c r="AW1182" s="13" t="s">
        <v>38</v>
      </c>
      <c r="AX1182" s="13" t="s">
        <v>75</v>
      </c>
      <c r="AY1182" s="228" t="s">
        <v>195</v>
      </c>
    </row>
    <row r="1183" spans="2:65" s="14" customFormat="1">
      <c r="B1183" s="229"/>
      <c r="C1183" s="230"/>
      <c r="D1183" s="205" t="s">
        <v>210</v>
      </c>
      <c r="E1183" s="231" t="s">
        <v>22</v>
      </c>
      <c r="F1183" s="232" t="s">
        <v>215</v>
      </c>
      <c r="G1183" s="230"/>
      <c r="H1183" s="233">
        <v>33.15</v>
      </c>
      <c r="I1183" s="234"/>
      <c r="J1183" s="230"/>
      <c r="K1183" s="230"/>
      <c r="L1183" s="235"/>
      <c r="M1183" s="236"/>
      <c r="N1183" s="237"/>
      <c r="O1183" s="237"/>
      <c r="P1183" s="237"/>
      <c r="Q1183" s="237"/>
      <c r="R1183" s="237"/>
      <c r="S1183" s="237"/>
      <c r="T1183" s="238"/>
      <c r="AT1183" s="239" t="s">
        <v>210</v>
      </c>
      <c r="AU1183" s="239" t="s">
        <v>83</v>
      </c>
      <c r="AV1183" s="14" t="s">
        <v>216</v>
      </c>
      <c r="AW1183" s="14" t="s">
        <v>38</v>
      </c>
      <c r="AX1183" s="14" t="s">
        <v>75</v>
      </c>
      <c r="AY1183" s="239" t="s">
        <v>195</v>
      </c>
    </row>
    <row r="1184" spans="2:65" s="15" customFormat="1">
      <c r="B1184" s="240"/>
      <c r="C1184" s="241"/>
      <c r="D1184" s="251" t="s">
        <v>210</v>
      </c>
      <c r="E1184" s="252" t="s">
        <v>22</v>
      </c>
      <c r="F1184" s="253" t="s">
        <v>217</v>
      </c>
      <c r="G1184" s="241"/>
      <c r="H1184" s="254">
        <v>33.15</v>
      </c>
      <c r="I1184" s="245"/>
      <c r="J1184" s="241"/>
      <c r="K1184" s="241"/>
      <c r="L1184" s="246"/>
      <c r="M1184" s="247"/>
      <c r="N1184" s="248"/>
      <c r="O1184" s="248"/>
      <c r="P1184" s="248"/>
      <c r="Q1184" s="248"/>
      <c r="R1184" s="248"/>
      <c r="S1184" s="248"/>
      <c r="T1184" s="249"/>
      <c r="AT1184" s="250" t="s">
        <v>210</v>
      </c>
      <c r="AU1184" s="250" t="s">
        <v>83</v>
      </c>
      <c r="AV1184" s="15" t="s">
        <v>202</v>
      </c>
      <c r="AW1184" s="15" t="s">
        <v>38</v>
      </c>
      <c r="AX1184" s="15" t="s">
        <v>23</v>
      </c>
      <c r="AY1184" s="250" t="s">
        <v>195</v>
      </c>
    </row>
    <row r="1185" spans="2:65" s="1" customFormat="1" ht="40.200000000000003" customHeight="1">
      <c r="B1185" s="36"/>
      <c r="C1185" s="193" t="s">
        <v>1136</v>
      </c>
      <c r="D1185" s="193" t="s">
        <v>198</v>
      </c>
      <c r="E1185" s="194" t="s">
        <v>2134</v>
      </c>
      <c r="F1185" s="195" t="s">
        <v>2135</v>
      </c>
      <c r="G1185" s="196" t="s">
        <v>201</v>
      </c>
      <c r="H1185" s="197">
        <v>6</v>
      </c>
      <c r="I1185" s="198"/>
      <c r="J1185" s="199">
        <f>ROUND(I1185*H1185,2)</f>
        <v>0</v>
      </c>
      <c r="K1185" s="195" t="s">
        <v>223</v>
      </c>
      <c r="L1185" s="56"/>
      <c r="M1185" s="200" t="s">
        <v>22</v>
      </c>
      <c r="N1185" s="201" t="s">
        <v>46</v>
      </c>
      <c r="O1185" s="37"/>
      <c r="P1185" s="202">
        <f>O1185*H1185</f>
        <v>0</v>
      </c>
      <c r="Q1185" s="202">
        <v>4.4900000000000001E-3</v>
      </c>
      <c r="R1185" s="202">
        <f>Q1185*H1185</f>
        <v>2.6939999999999999E-2</v>
      </c>
      <c r="S1185" s="202">
        <v>0</v>
      </c>
      <c r="T1185" s="203">
        <f>S1185*H1185</f>
        <v>0</v>
      </c>
      <c r="AR1185" s="19" t="s">
        <v>202</v>
      </c>
      <c r="AT1185" s="19" t="s">
        <v>198</v>
      </c>
      <c r="AU1185" s="19" t="s">
        <v>83</v>
      </c>
      <c r="AY1185" s="19" t="s">
        <v>195</v>
      </c>
      <c r="BE1185" s="204">
        <f>IF(N1185="základní",J1185,0)</f>
        <v>0</v>
      </c>
      <c r="BF1185" s="204">
        <f>IF(N1185="snížená",J1185,0)</f>
        <v>0</v>
      </c>
      <c r="BG1185" s="204">
        <f>IF(N1185="zákl. přenesená",J1185,0)</f>
        <v>0</v>
      </c>
      <c r="BH1185" s="204">
        <f>IF(N1185="sníž. přenesená",J1185,0)</f>
        <v>0</v>
      </c>
      <c r="BI1185" s="204">
        <f>IF(N1185="nulová",J1185,0)</f>
        <v>0</v>
      </c>
      <c r="BJ1185" s="19" t="s">
        <v>23</v>
      </c>
      <c r="BK1185" s="204">
        <f>ROUND(I1185*H1185,2)</f>
        <v>0</v>
      </c>
      <c r="BL1185" s="19" t="s">
        <v>202</v>
      </c>
      <c r="BM1185" s="19" t="s">
        <v>2136</v>
      </c>
    </row>
    <row r="1186" spans="2:65" s="1" customFormat="1" ht="84">
      <c r="B1186" s="36"/>
      <c r="C1186" s="58"/>
      <c r="D1186" s="205" t="s">
        <v>225</v>
      </c>
      <c r="E1186" s="58"/>
      <c r="F1186" s="206" t="s">
        <v>2137</v>
      </c>
      <c r="G1186" s="58"/>
      <c r="H1186" s="58"/>
      <c r="I1186" s="163"/>
      <c r="J1186" s="58"/>
      <c r="K1186" s="58"/>
      <c r="L1186" s="56"/>
      <c r="M1186" s="73"/>
      <c r="N1186" s="37"/>
      <c r="O1186" s="37"/>
      <c r="P1186" s="37"/>
      <c r="Q1186" s="37"/>
      <c r="R1186" s="37"/>
      <c r="S1186" s="37"/>
      <c r="T1186" s="74"/>
      <c r="AT1186" s="19" t="s">
        <v>225</v>
      </c>
      <c r="AU1186" s="19" t="s">
        <v>83</v>
      </c>
    </row>
    <row r="1187" spans="2:65" s="12" customFormat="1">
      <c r="B1187" s="207"/>
      <c r="C1187" s="208"/>
      <c r="D1187" s="205" t="s">
        <v>210</v>
      </c>
      <c r="E1187" s="209" t="s">
        <v>22</v>
      </c>
      <c r="F1187" s="210" t="s">
        <v>2138</v>
      </c>
      <c r="G1187" s="208"/>
      <c r="H1187" s="211" t="s">
        <v>22</v>
      </c>
      <c r="I1187" s="212"/>
      <c r="J1187" s="208"/>
      <c r="K1187" s="208"/>
      <c r="L1187" s="213"/>
      <c r="M1187" s="214"/>
      <c r="N1187" s="215"/>
      <c r="O1187" s="215"/>
      <c r="P1187" s="215"/>
      <c r="Q1187" s="215"/>
      <c r="R1187" s="215"/>
      <c r="S1187" s="215"/>
      <c r="T1187" s="216"/>
      <c r="AT1187" s="217" t="s">
        <v>210</v>
      </c>
      <c r="AU1187" s="217" t="s">
        <v>83</v>
      </c>
      <c r="AV1187" s="12" t="s">
        <v>23</v>
      </c>
      <c r="AW1187" s="12" t="s">
        <v>38</v>
      </c>
      <c r="AX1187" s="12" t="s">
        <v>75</v>
      </c>
      <c r="AY1187" s="217" t="s">
        <v>195</v>
      </c>
    </row>
    <row r="1188" spans="2:65" s="13" customFormat="1">
      <c r="B1188" s="218"/>
      <c r="C1188" s="219"/>
      <c r="D1188" s="205" t="s">
        <v>210</v>
      </c>
      <c r="E1188" s="220" t="s">
        <v>22</v>
      </c>
      <c r="F1188" s="221" t="s">
        <v>2139</v>
      </c>
      <c r="G1188" s="219"/>
      <c r="H1188" s="222">
        <v>4</v>
      </c>
      <c r="I1188" s="223"/>
      <c r="J1188" s="219"/>
      <c r="K1188" s="219"/>
      <c r="L1188" s="224"/>
      <c r="M1188" s="225"/>
      <c r="N1188" s="226"/>
      <c r="O1188" s="226"/>
      <c r="P1188" s="226"/>
      <c r="Q1188" s="226"/>
      <c r="R1188" s="226"/>
      <c r="S1188" s="226"/>
      <c r="T1188" s="227"/>
      <c r="AT1188" s="228" t="s">
        <v>210</v>
      </c>
      <c r="AU1188" s="228" t="s">
        <v>83</v>
      </c>
      <c r="AV1188" s="13" t="s">
        <v>83</v>
      </c>
      <c r="AW1188" s="13" t="s">
        <v>38</v>
      </c>
      <c r="AX1188" s="13" t="s">
        <v>75</v>
      </c>
      <c r="AY1188" s="228" t="s">
        <v>195</v>
      </c>
    </row>
    <row r="1189" spans="2:65" s="13" customFormat="1">
      <c r="B1189" s="218"/>
      <c r="C1189" s="219"/>
      <c r="D1189" s="205" t="s">
        <v>210</v>
      </c>
      <c r="E1189" s="220" t="s">
        <v>22</v>
      </c>
      <c r="F1189" s="221" t="s">
        <v>2140</v>
      </c>
      <c r="G1189" s="219"/>
      <c r="H1189" s="222">
        <v>1</v>
      </c>
      <c r="I1189" s="223"/>
      <c r="J1189" s="219"/>
      <c r="K1189" s="219"/>
      <c r="L1189" s="224"/>
      <c r="M1189" s="225"/>
      <c r="N1189" s="226"/>
      <c r="O1189" s="226"/>
      <c r="P1189" s="226"/>
      <c r="Q1189" s="226"/>
      <c r="R1189" s="226"/>
      <c r="S1189" s="226"/>
      <c r="T1189" s="227"/>
      <c r="AT1189" s="228" t="s">
        <v>210</v>
      </c>
      <c r="AU1189" s="228" t="s">
        <v>83</v>
      </c>
      <c r="AV1189" s="13" t="s">
        <v>83</v>
      </c>
      <c r="AW1189" s="13" t="s">
        <v>38</v>
      </c>
      <c r="AX1189" s="13" t="s">
        <v>75</v>
      </c>
      <c r="AY1189" s="228" t="s">
        <v>195</v>
      </c>
    </row>
    <row r="1190" spans="2:65" s="13" customFormat="1">
      <c r="B1190" s="218"/>
      <c r="C1190" s="219"/>
      <c r="D1190" s="205" t="s">
        <v>210</v>
      </c>
      <c r="E1190" s="220" t="s">
        <v>22</v>
      </c>
      <c r="F1190" s="221" t="s">
        <v>2141</v>
      </c>
      <c r="G1190" s="219"/>
      <c r="H1190" s="222">
        <v>1</v>
      </c>
      <c r="I1190" s="223"/>
      <c r="J1190" s="219"/>
      <c r="K1190" s="219"/>
      <c r="L1190" s="224"/>
      <c r="M1190" s="225"/>
      <c r="N1190" s="226"/>
      <c r="O1190" s="226"/>
      <c r="P1190" s="226"/>
      <c r="Q1190" s="226"/>
      <c r="R1190" s="226"/>
      <c r="S1190" s="226"/>
      <c r="T1190" s="227"/>
      <c r="AT1190" s="228" t="s">
        <v>210</v>
      </c>
      <c r="AU1190" s="228" t="s">
        <v>83</v>
      </c>
      <c r="AV1190" s="13" t="s">
        <v>83</v>
      </c>
      <c r="AW1190" s="13" t="s">
        <v>38</v>
      </c>
      <c r="AX1190" s="13" t="s">
        <v>75</v>
      </c>
      <c r="AY1190" s="228" t="s">
        <v>195</v>
      </c>
    </row>
    <row r="1191" spans="2:65" s="14" customFormat="1">
      <c r="B1191" s="229"/>
      <c r="C1191" s="230"/>
      <c r="D1191" s="205" t="s">
        <v>210</v>
      </c>
      <c r="E1191" s="231" t="s">
        <v>22</v>
      </c>
      <c r="F1191" s="232" t="s">
        <v>215</v>
      </c>
      <c r="G1191" s="230"/>
      <c r="H1191" s="233">
        <v>6</v>
      </c>
      <c r="I1191" s="234"/>
      <c r="J1191" s="230"/>
      <c r="K1191" s="230"/>
      <c r="L1191" s="235"/>
      <c r="M1191" s="236"/>
      <c r="N1191" s="237"/>
      <c r="O1191" s="237"/>
      <c r="P1191" s="237"/>
      <c r="Q1191" s="237"/>
      <c r="R1191" s="237"/>
      <c r="S1191" s="237"/>
      <c r="T1191" s="238"/>
      <c r="AT1191" s="239" t="s">
        <v>210</v>
      </c>
      <c r="AU1191" s="239" t="s">
        <v>83</v>
      </c>
      <c r="AV1191" s="14" t="s">
        <v>216</v>
      </c>
      <c r="AW1191" s="14" t="s">
        <v>38</v>
      </c>
      <c r="AX1191" s="14" t="s">
        <v>75</v>
      </c>
      <c r="AY1191" s="239" t="s">
        <v>195</v>
      </c>
    </row>
    <row r="1192" spans="2:65" s="15" customFormat="1">
      <c r="B1192" s="240"/>
      <c r="C1192" s="241"/>
      <c r="D1192" s="251" t="s">
        <v>210</v>
      </c>
      <c r="E1192" s="252" t="s">
        <v>22</v>
      </c>
      <c r="F1192" s="253" t="s">
        <v>217</v>
      </c>
      <c r="G1192" s="241"/>
      <c r="H1192" s="254">
        <v>6</v>
      </c>
      <c r="I1192" s="245"/>
      <c r="J1192" s="241"/>
      <c r="K1192" s="241"/>
      <c r="L1192" s="246"/>
      <c r="M1192" s="247"/>
      <c r="N1192" s="248"/>
      <c r="O1192" s="248"/>
      <c r="P1192" s="248"/>
      <c r="Q1192" s="248"/>
      <c r="R1192" s="248"/>
      <c r="S1192" s="248"/>
      <c r="T1192" s="249"/>
      <c r="AT1192" s="250" t="s">
        <v>210</v>
      </c>
      <c r="AU1192" s="250" t="s">
        <v>83</v>
      </c>
      <c r="AV1192" s="15" t="s">
        <v>202</v>
      </c>
      <c r="AW1192" s="15" t="s">
        <v>38</v>
      </c>
      <c r="AX1192" s="15" t="s">
        <v>23</v>
      </c>
      <c r="AY1192" s="250" t="s">
        <v>195</v>
      </c>
    </row>
    <row r="1193" spans="2:65" s="1" customFormat="1" ht="20.399999999999999" customHeight="1">
      <c r="B1193" s="36"/>
      <c r="C1193" s="260" t="s">
        <v>1145</v>
      </c>
      <c r="D1193" s="260" t="s">
        <v>267</v>
      </c>
      <c r="E1193" s="261" t="s">
        <v>2142</v>
      </c>
      <c r="F1193" s="262" t="s">
        <v>2143</v>
      </c>
      <c r="G1193" s="263" t="s">
        <v>201</v>
      </c>
      <c r="H1193" s="264">
        <v>5</v>
      </c>
      <c r="I1193" s="265"/>
      <c r="J1193" s="266">
        <f>ROUND(I1193*H1193,2)</f>
        <v>0</v>
      </c>
      <c r="K1193" s="262" t="s">
        <v>22</v>
      </c>
      <c r="L1193" s="267"/>
      <c r="M1193" s="268" t="s">
        <v>22</v>
      </c>
      <c r="N1193" s="269" t="s">
        <v>46</v>
      </c>
      <c r="O1193" s="37"/>
      <c r="P1193" s="202">
        <f>O1193*H1193</f>
        <v>0</v>
      </c>
      <c r="Q1193" s="202">
        <v>0.01</v>
      </c>
      <c r="R1193" s="202">
        <f>Q1193*H1193</f>
        <v>0.05</v>
      </c>
      <c r="S1193" s="202">
        <v>0</v>
      </c>
      <c r="T1193" s="203">
        <f>S1193*H1193</f>
        <v>0</v>
      </c>
      <c r="AR1193" s="19" t="s">
        <v>262</v>
      </c>
      <c r="AT1193" s="19" t="s">
        <v>267</v>
      </c>
      <c r="AU1193" s="19" t="s">
        <v>83</v>
      </c>
      <c r="AY1193" s="19" t="s">
        <v>195</v>
      </c>
      <c r="BE1193" s="204">
        <f>IF(N1193="základní",J1193,0)</f>
        <v>0</v>
      </c>
      <c r="BF1193" s="204">
        <f>IF(N1193="snížená",J1193,0)</f>
        <v>0</v>
      </c>
      <c r="BG1193" s="204">
        <f>IF(N1193="zákl. přenesená",J1193,0)</f>
        <v>0</v>
      </c>
      <c r="BH1193" s="204">
        <f>IF(N1193="sníž. přenesená",J1193,0)</f>
        <v>0</v>
      </c>
      <c r="BI1193" s="204">
        <f>IF(N1193="nulová",J1193,0)</f>
        <v>0</v>
      </c>
      <c r="BJ1193" s="19" t="s">
        <v>23</v>
      </c>
      <c r="BK1193" s="204">
        <f>ROUND(I1193*H1193,2)</f>
        <v>0</v>
      </c>
      <c r="BL1193" s="19" t="s">
        <v>202</v>
      </c>
      <c r="BM1193" s="19" t="s">
        <v>2144</v>
      </c>
    </row>
    <row r="1194" spans="2:65" s="1" customFormat="1" ht="20.399999999999999" customHeight="1">
      <c r="B1194" s="36"/>
      <c r="C1194" s="260" t="s">
        <v>1151</v>
      </c>
      <c r="D1194" s="260" t="s">
        <v>267</v>
      </c>
      <c r="E1194" s="261" t="s">
        <v>2145</v>
      </c>
      <c r="F1194" s="262" t="s">
        <v>2146</v>
      </c>
      <c r="G1194" s="263" t="s">
        <v>201</v>
      </c>
      <c r="H1194" s="264">
        <v>1</v>
      </c>
      <c r="I1194" s="265"/>
      <c r="J1194" s="266">
        <f>ROUND(I1194*H1194,2)</f>
        <v>0</v>
      </c>
      <c r="K1194" s="262" t="s">
        <v>22</v>
      </c>
      <c r="L1194" s="267"/>
      <c r="M1194" s="268" t="s">
        <v>22</v>
      </c>
      <c r="N1194" s="269" t="s">
        <v>46</v>
      </c>
      <c r="O1194" s="37"/>
      <c r="P1194" s="202">
        <f>O1194*H1194</f>
        <v>0</v>
      </c>
      <c r="Q1194" s="202">
        <v>0.01</v>
      </c>
      <c r="R1194" s="202">
        <f>Q1194*H1194</f>
        <v>0.01</v>
      </c>
      <c r="S1194" s="202">
        <v>0</v>
      </c>
      <c r="T1194" s="203">
        <f>S1194*H1194</f>
        <v>0</v>
      </c>
      <c r="AR1194" s="19" t="s">
        <v>262</v>
      </c>
      <c r="AT1194" s="19" t="s">
        <v>267</v>
      </c>
      <c r="AU1194" s="19" t="s">
        <v>83</v>
      </c>
      <c r="AY1194" s="19" t="s">
        <v>195</v>
      </c>
      <c r="BE1194" s="204">
        <f>IF(N1194="základní",J1194,0)</f>
        <v>0</v>
      </c>
      <c r="BF1194" s="204">
        <f>IF(N1194="snížená",J1194,0)</f>
        <v>0</v>
      </c>
      <c r="BG1194" s="204">
        <f>IF(N1194="zákl. přenesená",J1194,0)</f>
        <v>0</v>
      </c>
      <c r="BH1194" s="204">
        <f>IF(N1194="sníž. přenesená",J1194,0)</f>
        <v>0</v>
      </c>
      <c r="BI1194" s="204">
        <f>IF(N1194="nulová",J1194,0)</f>
        <v>0</v>
      </c>
      <c r="BJ1194" s="19" t="s">
        <v>23</v>
      </c>
      <c r="BK1194" s="204">
        <f>ROUND(I1194*H1194,2)</f>
        <v>0</v>
      </c>
      <c r="BL1194" s="19" t="s">
        <v>202</v>
      </c>
      <c r="BM1194" s="19" t="s">
        <v>2147</v>
      </c>
    </row>
    <row r="1195" spans="2:65" s="1" customFormat="1" ht="28.8" customHeight="1">
      <c r="B1195" s="36"/>
      <c r="C1195" s="193" t="s">
        <v>1156</v>
      </c>
      <c r="D1195" s="193" t="s">
        <v>198</v>
      </c>
      <c r="E1195" s="194" t="s">
        <v>2148</v>
      </c>
      <c r="F1195" s="195" t="s">
        <v>2149</v>
      </c>
      <c r="G1195" s="196" t="s">
        <v>201</v>
      </c>
      <c r="H1195" s="197">
        <v>16</v>
      </c>
      <c r="I1195" s="198"/>
      <c r="J1195" s="199">
        <f>ROUND(I1195*H1195,2)</f>
        <v>0</v>
      </c>
      <c r="K1195" s="195" t="s">
        <v>223</v>
      </c>
      <c r="L1195" s="56"/>
      <c r="M1195" s="200" t="s">
        <v>22</v>
      </c>
      <c r="N1195" s="201" t="s">
        <v>46</v>
      </c>
      <c r="O1195" s="37"/>
      <c r="P1195" s="202">
        <f>O1195*H1195</f>
        <v>0</v>
      </c>
      <c r="Q1195" s="202">
        <v>1.17E-2</v>
      </c>
      <c r="R1195" s="202">
        <f>Q1195*H1195</f>
        <v>0.18720000000000001</v>
      </c>
      <c r="S1195" s="202">
        <v>0</v>
      </c>
      <c r="T1195" s="203">
        <f>S1195*H1195</f>
        <v>0</v>
      </c>
      <c r="AR1195" s="19" t="s">
        <v>202</v>
      </c>
      <c r="AT1195" s="19" t="s">
        <v>198</v>
      </c>
      <c r="AU1195" s="19" t="s">
        <v>83</v>
      </c>
      <c r="AY1195" s="19" t="s">
        <v>195</v>
      </c>
      <c r="BE1195" s="204">
        <f>IF(N1195="základní",J1195,0)</f>
        <v>0</v>
      </c>
      <c r="BF1195" s="204">
        <f>IF(N1195="snížená",J1195,0)</f>
        <v>0</v>
      </c>
      <c r="BG1195" s="204">
        <f>IF(N1195="zákl. přenesená",J1195,0)</f>
        <v>0</v>
      </c>
      <c r="BH1195" s="204">
        <f>IF(N1195="sníž. přenesená",J1195,0)</f>
        <v>0</v>
      </c>
      <c r="BI1195" s="204">
        <f>IF(N1195="nulová",J1195,0)</f>
        <v>0</v>
      </c>
      <c r="BJ1195" s="19" t="s">
        <v>23</v>
      </c>
      <c r="BK1195" s="204">
        <f>ROUND(I1195*H1195,2)</f>
        <v>0</v>
      </c>
      <c r="BL1195" s="19" t="s">
        <v>202</v>
      </c>
      <c r="BM1195" s="19" t="s">
        <v>2150</v>
      </c>
    </row>
    <row r="1196" spans="2:65" s="12" customFormat="1">
      <c r="B1196" s="207"/>
      <c r="C1196" s="208"/>
      <c r="D1196" s="205" t="s">
        <v>210</v>
      </c>
      <c r="E1196" s="209" t="s">
        <v>22</v>
      </c>
      <c r="F1196" s="210" t="s">
        <v>2151</v>
      </c>
      <c r="G1196" s="208"/>
      <c r="H1196" s="211" t="s">
        <v>22</v>
      </c>
      <c r="I1196" s="212"/>
      <c r="J1196" s="208"/>
      <c r="K1196" s="208"/>
      <c r="L1196" s="213"/>
      <c r="M1196" s="214"/>
      <c r="N1196" s="215"/>
      <c r="O1196" s="215"/>
      <c r="P1196" s="215"/>
      <c r="Q1196" s="215"/>
      <c r="R1196" s="215"/>
      <c r="S1196" s="215"/>
      <c r="T1196" s="216"/>
      <c r="AT1196" s="217" t="s">
        <v>210</v>
      </c>
      <c r="AU1196" s="217" t="s">
        <v>83</v>
      </c>
      <c r="AV1196" s="12" t="s">
        <v>23</v>
      </c>
      <c r="AW1196" s="12" t="s">
        <v>38</v>
      </c>
      <c r="AX1196" s="12" t="s">
        <v>75</v>
      </c>
      <c r="AY1196" s="217" t="s">
        <v>195</v>
      </c>
    </row>
    <row r="1197" spans="2:65" s="13" customFormat="1">
      <c r="B1197" s="218"/>
      <c r="C1197" s="219"/>
      <c r="D1197" s="205" t="s">
        <v>210</v>
      </c>
      <c r="E1197" s="220" t="s">
        <v>22</v>
      </c>
      <c r="F1197" s="221" t="s">
        <v>2152</v>
      </c>
      <c r="G1197" s="219"/>
      <c r="H1197" s="222">
        <v>8</v>
      </c>
      <c r="I1197" s="223"/>
      <c r="J1197" s="219"/>
      <c r="K1197" s="219"/>
      <c r="L1197" s="224"/>
      <c r="M1197" s="225"/>
      <c r="N1197" s="226"/>
      <c r="O1197" s="226"/>
      <c r="P1197" s="226"/>
      <c r="Q1197" s="226"/>
      <c r="R1197" s="226"/>
      <c r="S1197" s="226"/>
      <c r="T1197" s="227"/>
      <c r="AT1197" s="228" t="s">
        <v>210</v>
      </c>
      <c r="AU1197" s="228" t="s">
        <v>83</v>
      </c>
      <c r="AV1197" s="13" t="s">
        <v>83</v>
      </c>
      <c r="AW1197" s="13" t="s">
        <v>38</v>
      </c>
      <c r="AX1197" s="13" t="s">
        <v>75</v>
      </c>
      <c r="AY1197" s="228" t="s">
        <v>195</v>
      </c>
    </row>
    <row r="1198" spans="2:65" s="13" customFormat="1">
      <c r="B1198" s="218"/>
      <c r="C1198" s="219"/>
      <c r="D1198" s="205" t="s">
        <v>210</v>
      </c>
      <c r="E1198" s="220" t="s">
        <v>22</v>
      </c>
      <c r="F1198" s="221" t="s">
        <v>2153</v>
      </c>
      <c r="G1198" s="219"/>
      <c r="H1198" s="222">
        <v>8</v>
      </c>
      <c r="I1198" s="223"/>
      <c r="J1198" s="219"/>
      <c r="K1198" s="219"/>
      <c r="L1198" s="224"/>
      <c r="M1198" s="225"/>
      <c r="N1198" s="226"/>
      <c r="O1198" s="226"/>
      <c r="P1198" s="226"/>
      <c r="Q1198" s="226"/>
      <c r="R1198" s="226"/>
      <c r="S1198" s="226"/>
      <c r="T1198" s="227"/>
      <c r="AT1198" s="228" t="s">
        <v>210</v>
      </c>
      <c r="AU1198" s="228" t="s">
        <v>83</v>
      </c>
      <c r="AV1198" s="13" t="s">
        <v>83</v>
      </c>
      <c r="AW1198" s="13" t="s">
        <v>38</v>
      </c>
      <c r="AX1198" s="13" t="s">
        <v>75</v>
      </c>
      <c r="AY1198" s="228" t="s">
        <v>195</v>
      </c>
    </row>
    <row r="1199" spans="2:65" s="14" customFormat="1">
      <c r="B1199" s="229"/>
      <c r="C1199" s="230"/>
      <c r="D1199" s="205" t="s">
        <v>210</v>
      </c>
      <c r="E1199" s="231" t="s">
        <v>22</v>
      </c>
      <c r="F1199" s="232" t="s">
        <v>215</v>
      </c>
      <c r="G1199" s="230"/>
      <c r="H1199" s="233">
        <v>16</v>
      </c>
      <c r="I1199" s="234"/>
      <c r="J1199" s="230"/>
      <c r="K1199" s="230"/>
      <c r="L1199" s="235"/>
      <c r="M1199" s="236"/>
      <c r="N1199" s="237"/>
      <c r="O1199" s="237"/>
      <c r="P1199" s="237"/>
      <c r="Q1199" s="237"/>
      <c r="R1199" s="237"/>
      <c r="S1199" s="237"/>
      <c r="T1199" s="238"/>
      <c r="AT1199" s="239" t="s">
        <v>210</v>
      </c>
      <c r="AU1199" s="239" t="s">
        <v>83</v>
      </c>
      <c r="AV1199" s="14" t="s">
        <v>216</v>
      </c>
      <c r="AW1199" s="14" t="s">
        <v>38</v>
      </c>
      <c r="AX1199" s="14" t="s">
        <v>75</v>
      </c>
      <c r="AY1199" s="239" t="s">
        <v>195</v>
      </c>
    </row>
    <row r="1200" spans="2:65" s="15" customFormat="1">
      <c r="B1200" s="240"/>
      <c r="C1200" s="241"/>
      <c r="D1200" s="251" t="s">
        <v>210</v>
      </c>
      <c r="E1200" s="252" t="s">
        <v>22</v>
      </c>
      <c r="F1200" s="253" t="s">
        <v>217</v>
      </c>
      <c r="G1200" s="241"/>
      <c r="H1200" s="254">
        <v>16</v>
      </c>
      <c r="I1200" s="245"/>
      <c r="J1200" s="241"/>
      <c r="K1200" s="241"/>
      <c r="L1200" s="246"/>
      <c r="M1200" s="247"/>
      <c r="N1200" s="248"/>
      <c r="O1200" s="248"/>
      <c r="P1200" s="248"/>
      <c r="Q1200" s="248"/>
      <c r="R1200" s="248"/>
      <c r="S1200" s="248"/>
      <c r="T1200" s="249"/>
      <c r="AT1200" s="250" t="s">
        <v>210</v>
      </c>
      <c r="AU1200" s="250" t="s">
        <v>83</v>
      </c>
      <c r="AV1200" s="15" t="s">
        <v>202</v>
      </c>
      <c r="AW1200" s="15" t="s">
        <v>38</v>
      </c>
      <c r="AX1200" s="15" t="s">
        <v>23</v>
      </c>
      <c r="AY1200" s="250" t="s">
        <v>195</v>
      </c>
    </row>
    <row r="1201" spans="2:65" s="1" customFormat="1" ht="20.399999999999999" customHeight="1">
      <c r="B1201" s="36"/>
      <c r="C1201" s="260" t="s">
        <v>1160</v>
      </c>
      <c r="D1201" s="260" t="s">
        <v>267</v>
      </c>
      <c r="E1201" s="261" t="s">
        <v>2154</v>
      </c>
      <c r="F1201" s="262" t="s">
        <v>2155</v>
      </c>
      <c r="G1201" s="263" t="s">
        <v>201</v>
      </c>
      <c r="H1201" s="264">
        <v>1</v>
      </c>
      <c r="I1201" s="265"/>
      <c r="J1201" s="266">
        <f>ROUND(I1201*H1201,2)</f>
        <v>0</v>
      </c>
      <c r="K1201" s="262" t="s">
        <v>223</v>
      </c>
      <c r="L1201" s="267"/>
      <c r="M1201" s="268" t="s">
        <v>22</v>
      </c>
      <c r="N1201" s="269" t="s">
        <v>46</v>
      </c>
      <c r="O1201" s="37"/>
      <c r="P1201" s="202">
        <f>O1201*H1201</f>
        <v>0</v>
      </c>
      <c r="Q1201" s="202">
        <v>9.5600000000000008E-3</v>
      </c>
      <c r="R1201" s="202">
        <f>Q1201*H1201</f>
        <v>9.5600000000000008E-3</v>
      </c>
      <c r="S1201" s="202">
        <v>0</v>
      </c>
      <c r="T1201" s="203">
        <f>S1201*H1201</f>
        <v>0</v>
      </c>
      <c r="AR1201" s="19" t="s">
        <v>262</v>
      </c>
      <c r="AT1201" s="19" t="s">
        <v>267</v>
      </c>
      <c r="AU1201" s="19" t="s">
        <v>83</v>
      </c>
      <c r="AY1201" s="19" t="s">
        <v>195</v>
      </c>
      <c r="BE1201" s="204">
        <f>IF(N1201="základní",J1201,0)</f>
        <v>0</v>
      </c>
      <c r="BF1201" s="204">
        <f>IF(N1201="snížená",J1201,0)</f>
        <v>0</v>
      </c>
      <c r="BG1201" s="204">
        <f>IF(N1201="zákl. přenesená",J1201,0)</f>
        <v>0</v>
      </c>
      <c r="BH1201" s="204">
        <f>IF(N1201="sníž. přenesená",J1201,0)</f>
        <v>0</v>
      </c>
      <c r="BI1201" s="204">
        <f>IF(N1201="nulová",J1201,0)</f>
        <v>0</v>
      </c>
      <c r="BJ1201" s="19" t="s">
        <v>23</v>
      </c>
      <c r="BK1201" s="204">
        <f>ROUND(I1201*H1201,2)</f>
        <v>0</v>
      </c>
      <c r="BL1201" s="19" t="s">
        <v>202</v>
      </c>
      <c r="BM1201" s="19" t="s">
        <v>2156</v>
      </c>
    </row>
    <row r="1202" spans="2:65" s="1" customFormat="1" ht="24">
      <c r="B1202" s="36"/>
      <c r="C1202" s="58"/>
      <c r="D1202" s="251" t="s">
        <v>208</v>
      </c>
      <c r="E1202" s="58"/>
      <c r="F1202" s="272" t="s">
        <v>2157</v>
      </c>
      <c r="G1202" s="58"/>
      <c r="H1202" s="58"/>
      <c r="I1202" s="163"/>
      <c r="J1202" s="58"/>
      <c r="K1202" s="58"/>
      <c r="L1202" s="56"/>
      <c r="M1202" s="73"/>
      <c r="N1202" s="37"/>
      <c r="O1202" s="37"/>
      <c r="P1202" s="37"/>
      <c r="Q1202" s="37"/>
      <c r="R1202" s="37"/>
      <c r="S1202" s="37"/>
      <c r="T1202" s="74"/>
      <c r="AT1202" s="19" t="s">
        <v>208</v>
      </c>
      <c r="AU1202" s="19" t="s">
        <v>83</v>
      </c>
    </row>
    <row r="1203" spans="2:65" s="1" customFormat="1" ht="20.399999999999999" customHeight="1">
      <c r="B1203" s="36"/>
      <c r="C1203" s="260" t="s">
        <v>1165</v>
      </c>
      <c r="D1203" s="260" t="s">
        <v>267</v>
      </c>
      <c r="E1203" s="261" t="s">
        <v>2158</v>
      </c>
      <c r="F1203" s="262" t="s">
        <v>2159</v>
      </c>
      <c r="G1203" s="263" t="s">
        <v>201</v>
      </c>
      <c r="H1203" s="264">
        <v>2</v>
      </c>
      <c r="I1203" s="265"/>
      <c r="J1203" s="266">
        <f>ROUND(I1203*H1203,2)</f>
        <v>0</v>
      </c>
      <c r="K1203" s="262" t="s">
        <v>22</v>
      </c>
      <c r="L1203" s="267"/>
      <c r="M1203" s="268" t="s">
        <v>22</v>
      </c>
      <c r="N1203" s="269" t="s">
        <v>46</v>
      </c>
      <c r="O1203" s="37"/>
      <c r="P1203" s="202">
        <f>O1203*H1203</f>
        <v>0</v>
      </c>
      <c r="Q1203" s="202">
        <v>1.24E-3</v>
      </c>
      <c r="R1203" s="202">
        <f>Q1203*H1203</f>
        <v>2.48E-3</v>
      </c>
      <c r="S1203" s="202">
        <v>0</v>
      </c>
      <c r="T1203" s="203">
        <f>S1203*H1203</f>
        <v>0</v>
      </c>
      <c r="AR1203" s="19" t="s">
        <v>262</v>
      </c>
      <c r="AT1203" s="19" t="s">
        <v>267</v>
      </c>
      <c r="AU1203" s="19" t="s">
        <v>83</v>
      </c>
      <c r="AY1203" s="19" t="s">
        <v>195</v>
      </c>
      <c r="BE1203" s="204">
        <f>IF(N1203="základní",J1203,0)</f>
        <v>0</v>
      </c>
      <c r="BF1203" s="204">
        <f>IF(N1203="snížená",J1203,0)</f>
        <v>0</v>
      </c>
      <c r="BG1203" s="204">
        <f>IF(N1203="zákl. přenesená",J1203,0)</f>
        <v>0</v>
      </c>
      <c r="BH1203" s="204">
        <f>IF(N1203="sníž. přenesená",J1203,0)</f>
        <v>0</v>
      </c>
      <c r="BI1203" s="204">
        <f>IF(N1203="nulová",J1203,0)</f>
        <v>0</v>
      </c>
      <c r="BJ1203" s="19" t="s">
        <v>23</v>
      </c>
      <c r="BK1203" s="204">
        <f>ROUND(I1203*H1203,2)</f>
        <v>0</v>
      </c>
      <c r="BL1203" s="19" t="s">
        <v>202</v>
      </c>
      <c r="BM1203" s="19" t="s">
        <v>2160</v>
      </c>
    </row>
    <row r="1204" spans="2:65" s="1" customFormat="1" ht="40.200000000000003" customHeight="1">
      <c r="B1204" s="36"/>
      <c r="C1204" s="260" t="s">
        <v>1170</v>
      </c>
      <c r="D1204" s="260" t="s">
        <v>267</v>
      </c>
      <c r="E1204" s="261" t="s">
        <v>2161</v>
      </c>
      <c r="F1204" s="262" t="s">
        <v>2162</v>
      </c>
      <c r="G1204" s="263" t="s">
        <v>201</v>
      </c>
      <c r="H1204" s="264">
        <v>2</v>
      </c>
      <c r="I1204" s="265"/>
      <c r="J1204" s="266">
        <f>ROUND(I1204*H1204,2)</f>
        <v>0</v>
      </c>
      <c r="K1204" s="262" t="s">
        <v>22</v>
      </c>
      <c r="L1204" s="267"/>
      <c r="M1204" s="268" t="s">
        <v>22</v>
      </c>
      <c r="N1204" s="269" t="s">
        <v>46</v>
      </c>
      <c r="O1204" s="37"/>
      <c r="P1204" s="202">
        <f>O1204*H1204</f>
        <v>0</v>
      </c>
      <c r="Q1204" s="202">
        <v>1.24E-3</v>
      </c>
      <c r="R1204" s="202">
        <f>Q1204*H1204</f>
        <v>2.48E-3</v>
      </c>
      <c r="S1204" s="202">
        <v>0</v>
      </c>
      <c r="T1204" s="203">
        <f>S1204*H1204</f>
        <v>0</v>
      </c>
      <c r="AR1204" s="19" t="s">
        <v>262</v>
      </c>
      <c r="AT1204" s="19" t="s">
        <v>267</v>
      </c>
      <c r="AU1204" s="19" t="s">
        <v>83</v>
      </c>
      <c r="AY1204" s="19" t="s">
        <v>195</v>
      </c>
      <c r="BE1204" s="204">
        <f>IF(N1204="základní",J1204,0)</f>
        <v>0</v>
      </c>
      <c r="BF1204" s="204">
        <f>IF(N1204="snížená",J1204,0)</f>
        <v>0</v>
      </c>
      <c r="BG1204" s="204">
        <f>IF(N1204="zákl. přenesená",J1204,0)</f>
        <v>0</v>
      </c>
      <c r="BH1204" s="204">
        <f>IF(N1204="sníž. přenesená",J1204,0)</f>
        <v>0</v>
      </c>
      <c r="BI1204" s="204">
        <f>IF(N1204="nulová",J1204,0)</f>
        <v>0</v>
      </c>
      <c r="BJ1204" s="19" t="s">
        <v>23</v>
      </c>
      <c r="BK1204" s="204">
        <f>ROUND(I1204*H1204,2)</f>
        <v>0</v>
      </c>
      <c r="BL1204" s="19" t="s">
        <v>202</v>
      </c>
      <c r="BM1204" s="19" t="s">
        <v>2163</v>
      </c>
    </row>
    <row r="1205" spans="2:65" s="1" customFormat="1" ht="28.8" customHeight="1">
      <c r="B1205" s="36"/>
      <c r="C1205" s="260" t="s">
        <v>1181</v>
      </c>
      <c r="D1205" s="260" t="s">
        <v>267</v>
      </c>
      <c r="E1205" s="261" t="s">
        <v>2164</v>
      </c>
      <c r="F1205" s="262" t="s">
        <v>2165</v>
      </c>
      <c r="G1205" s="263" t="s">
        <v>201</v>
      </c>
      <c r="H1205" s="264">
        <v>2</v>
      </c>
      <c r="I1205" s="265"/>
      <c r="J1205" s="266">
        <f>ROUND(I1205*H1205,2)</f>
        <v>0</v>
      </c>
      <c r="K1205" s="262" t="s">
        <v>22</v>
      </c>
      <c r="L1205" s="267"/>
      <c r="M1205" s="268" t="s">
        <v>22</v>
      </c>
      <c r="N1205" s="269" t="s">
        <v>46</v>
      </c>
      <c r="O1205" s="37"/>
      <c r="P1205" s="202">
        <f>O1205*H1205</f>
        <v>0</v>
      </c>
      <c r="Q1205" s="202">
        <v>1.24E-3</v>
      </c>
      <c r="R1205" s="202">
        <f>Q1205*H1205</f>
        <v>2.48E-3</v>
      </c>
      <c r="S1205" s="202">
        <v>0</v>
      </c>
      <c r="T1205" s="203">
        <f>S1205*H1205</f>
        <v>0</v>
      </c>
      <c r="AR1205" s="19" t="s">
        <v>262</v>
      </c>
      <c r="AT1205" s="19" t="s">
        <v>267</v>
      </c>
      <c r="AU1205" s="19" t="s">
        <v>83</v>
      </c>
      <c r="AY1205" s="19" t="s">
        <v>195</v>
      </c>
      <c r="BE1205" s="204">
        <f>IF(N1205="základní",J1205,0)</f>
        <v>0</v>
      </c>
      <c r="BF1205" s="204">
        <f>IF(N1205="snížená",J1205,0)</f>
        <v>0</v>
      </c>
      <c r="BG1205" s="204">
        <f>IF(N1205="zákl. přenesená",J1205,0)</f>
        <v>0</v>
      </c>
      <c r="BH1205" s="204">
        <f>IF(N1205="sníž. přenesená",J1205,0)</f>
        <v>0</v>
      </c>
      <c r="BI1205" s="204">
        <f>IF(N1205="nulová",J1205,0)</f>
        <v>0</v>
      </c>
      <c r="BJ1205" s="19" t="s">
        <v>23</v>
      </c>
      <c r="BK1205" s="204">
        <f>ROUND(I1205*H1205,2)</f>
        <v>0</v>
      </c>
      <c r="BL1205" s="19" t="s">
        <v>202</v>
      </c>
      <c r="BM1205" s="19" t="s">
        <v>2166</v>
      </c>
    </row>
    <row r="1206" spans="2:65" s="1" customFormat="1" ht="51.6" customHeight="1">
      <c r="B1206" s="36"/>
      <c r="C1206" s="260" t="s">
        <v>1186</v>
      </c>
      <c r="D1206" s="260" t="s">
        <v>267</v>
      </c>
      <c r="E1206" s="261" t="s">
        <v>2167</v>
      </c>
      <c r="F1206" s="262" t="s">
        <v>2168</v>
      </c>
      <c r="G1206" s="263" t="s">
        <v>201</v>
      </c>
      <c r="H1206" s="264">
        <v>2</v>
      </c>
      <c r="I1206" s="265"/>
      <c r="J1206" s="266">
        <f>ROUND(I1206*H1206,2)</f>
        <v>0</v>
      </c>
      <c r="K1206" s="262" t="s">
        <v>22</v>
      </c>
      <c r="L1206" s="267"/>
      <c r="M1206" s="268" t="s">
        <v>22</v>
      </c>
      <c r="N1206" s="269" t="s">
        <v>46</v>
      </c>
      <c r="O1206" s="37"/>
      <c r="P1206" s="202">
        <f>O1206*H1206</f>
        <v>0</v>
      </c>
      <c r="Q1206" s="202">
        <v>1.24E-3</v>
      </c>
      <c r="R1206" s="202">
        <f>Q1206*H1206</f>
        <v>2.48E-3</v>
      </c>
      <c r="S1206" s="202">
        <v>0</v>
      </c>
      <c r="T1206" s="203">
        <f>S1206*H1206</f>
        <v>0</v>
      </c>
      <c r="AR1206" s="19" t="s">
        <v>262</v>
      </c>
      <c r="AT1206" s="19" t="s">
        <v>267</v>
      </c>
      <c r="AU1206" s="19" t="s">
        <v>83</v>
      </c>
      <c r="AY1206" s="19" t="s">
        <v>195</v>
      </c>
      <c r="BE1206" s="204">
        <f>IF(N1206="základní",J1206,0)</f>
        <v>0</v>
      </c>
      <c r="BF1206" s="204">
        <f>IF(N1206="snížená",J1206,0)</f>
        <v>0</v>
      </c>
      <c r="BG1206" s="204">
        <f>IF(N1206="zákl. přenesená",J1206,0)</f>
        <v>0</v>
      </c>
      <c r="BH1206" s="204">
        <f>IF(N1206="sníž. přenesená",J1206,0)</f>
        <v>0</v>
      </c>
      <c r="BI1206" s="204">
        <f>IF(N1206="nulová",J1206,0)</f>
        <v>0</v>
      </c>
      <c r="BJ1206" s="19" t="s">
        <v>23</v>
      </c>
      <c r="BK1206" s="204">
        <f>ROUND(I1206*H1206,2)</f>
        <v>0</v>
      </c>
      <c r="BL1206" s="19" t="s">
        <v>202</v>
      </c>
      <c r="BM1206" s="19" t="s">
        <v>2169</v>
      </c>
    </row>
    <row r="1207" spans="2:65" s="1" customFormat="1" ht="40.200000000000003" customHeight="1">
      <c r="B1207" s="36"/>
      <c r="C1207" s="193" t="s">
        <v>1189</v>
      </c>
      <c r="D1207" s="193" t="s">
        <v>198</v>
      </c>
      <c r="E1207" s="194" t="s">
        <v>2170</v>
      </c>
      <c r="F1207" s="195" t="s">
        <v>2171</v>
      </c>
      <c r="G1207" s="196" t="s">
        <v>201</v>
      </c>
      <c r="H1207" s="197">
        <v>6</v>
      </c>
      <c r="I1207" s="198"/>
      <c r="J1207" s="199">
        <f>ROUND(I1207*H1207,2)</f>
        <v>0</v>
      </c>
      <c r="K1207" s="195" t="s">
        <v>223</v>
      </c>
      <c r="L1207" s="56"/>
      <c r="M1207" s="200" t="s">
        <v>22</v>
      </c>
      <c r="N1207" s="201" t="s">
        <v>46</v>
      </c>
      <c r="O1207" s="37"/>
      <c r="P1207" s="202">
        <f>O1207*H1207</f>
        <v>0</v>
      </c>
      <c r="Q1207" s="202">
        <v>1.6379999999999999E-2</v>
      </c>
      <c r="R1207" s="202">
        <f>Q1207*H1207</f>
        <v>9.8279999999999992E-2</v>
      </c>
      <c r="S1207" s="202">
        <v>0</v>
      </c>
      <c r="T1207" s="203">
        <f>S1207*H1207</f>
        <v>0</v>
      </c>
      <c r="AR1207" s="19" t="s">
        <v>202</v>
      </c>
      <c r="AT1207" s="19" t="s">
        <v>198</v>
      </c>
      <c r="AU1207" s="19" t="s">
        <v>83</v>
      </c>
      <c r="AY1207" s="19" t="s">
        <v>195</v>
      </c>
      <c r="BE1207" s="204">
        <f>IF(N1207="základní",J1207,0)</f>
        <v>0</v>
      </c>
      <c r="BF1207" s="204">
        <f>IF(N1207="snížená",J1207,0)</f>
        <v>0</v>
      </c>
      <c r="BG1207" s="204">
        <f>IF(N1207="zákl. přenesená",J1207,0)</f>
        <v>0</v>
      </c>
      <c r="BH1207" s="204">
        <f>IF(N1207="sníž. přenesená",J1207,0)</f>
        <v>0</v>
      </c>
      <c r="BI1207" s="204">
        <f>IF(N1207="nulová",J1207,0)</f>
        <v>0</v>
      </c>
      <c r="BJ1207" s="19" t="s">
        <v>23</v>
      </c>
      <c r="BK1207" s="204">
        <f>ROUND(I1207*H1207,2)</f>
        <v>0</v>
      </c>
      <c r="BL1207" s="19" t="s">
        <v>202</v>
      </c>
      <c r="BM1207" s="19" t="s">
        <v>2172</v>
      </c>
    </row>
    <row r="1208" spans="2:65" s="1" customFormat="1" ht="84">
      <c r="B1208" s="36"/>
      <c r="C1208" s="58"/>
      <c r="D1208" s="205" t="s">
        <v>225</v>
      </c>
      <c r="E1208" s="58"/>
      <c r="F1208" s="206" t="s">
        <v>2137</v>
      </c>
      <c r="G1208" s="58"/>
      <c r="H1208" s="58"/>
      <c r="I1208" s="163"/>
      <c r="J1208" s="58"/>
      <c r="K1208" s="58"/>
      <c r="L1208" s="56"/>
      <c r="M1208" s="73"/>
      <c r="N1208" s="37"/>
      <c r="O1208" s="37"/>
      <c r="P1208" s="37"/>
      <c r="Q1208" s="37"/>
      <c r="R1208" s="37"/>
      <c r="S1208" s="37"/>
      <c r="T1208" s="74"/>
      <c r="AT1208" s="19" t="s">
        <v>225</v>
      </c>
      <c r="AU1208" s="19" t="s">
        <v>83</v>
      </c>
    </row>
    <row r="1209" spans="2:65" s="12" customFormat="1">
      <c r="B1209" s="207"/>
      <c r="C1209" s="208"/>
      <c r="D1209" s="205" t="s">
        <v>210</v>
      </c>
      <c r="E1209" s="209" t="s">
        <v>22</v>
      </c>
      <c r="F1209" s="210" t="s">
        <v>1571</v>
      </c>
      <c r="G1209" s="208"/>
      <c r="H1209" s="211" t="s">
        <v>22</v>
      </c>
      <c r="I1209" s="212"/>
      <c r="J1209" s="208"/>
      <c r="K1209" s="208"/>
      <c r="L1209" s="213"/>
      <c r="M1209" s="214"/>
      <c r="N1209" s="215"/>
      <c r="O1209" s="215"/>
      <c r="P1209" s="215"/>
      <c r="Q1209" s="215"/>
      <c r="R1209" s="215"/>
      <c r="S1209" s="215"/>
      <c r="T1209" s="216"/>
      <c r="AT1209" s="217" t="s">
        <v>210</v>
      </c>
      <c r="AU1209" s="217" t="s">
        <v>83</v>
      </c>
      <c r="AV1209" s="12" t="s">
        <v>23</v>
      </c>
      <c r="AW1209" s="12" t="s">
        <v>38</v>
      </c>
      <c r="AX1209" s="12" t="s">
        <v>75</v>
      </c>
      <c r="AY1209" s="217" t="s">
        <v>195</v>
      </c>
    </row>
    <row r="1210" spans="2:65" s="13" customFormat="1">
      <c r="B1210" s="218"/>
      <c r="C1210" s="219"/>
      <c r="D1210" s="205" t="s">
        <v>210</v>
      </c>
      <c r="E1210" s="220" t="s">
        <v>22</v>
      </c>
      <c r="F1210" s="221" t="s">
        <v>2173</v>
      </c>
      <c r="G1210" s="219"/>
      <c r="H1210" s="222">
        <v>2</v>
      </c>
      <c r="I1210" s="223"/>
      <c r="J1210" s="219"/>
      <c r="K1210" s="219"/>
      <c r="L1210" s="224"/>
      <c r="M1210" s="225"/>
      <c r="N1210" s="226"/>
      <c r="O1210" s="226"/>
      <c r="P1210" s="226"/>
      <c r="Q1210" s="226"/>
      <c r="R1210" s="226"/>
      <c r="S1210" s="226"/>
      <c r="T1210" s="227"/>
      <c r="AT1210" s="228" t="s">
        <v>210</v>
      </c>
      <c r="AU1210" s="228" t="s">
        <v>83</v>
      </c>
      <c r="AV1210" s="13" t="s">
        <v>83</v>
      </c>
      <c r="AW1210" s="13" t="s">
        <v>38</v>
      </c>
      <c r="AX1210" s="13" t="s">
        <v>75</v>
      </c>
      <c r="AY1210" s="228" t="s">
        <v>195</v>
      </c>
    </row>
    <row r="1211" spans="2:65" s="13" customFormat="1">
      <c r="B1211" s="218"/>
      <c r="C1211" s="219"/>
      <c r="D1211" s="205" t="s">
        <v>210</v>
      </c>
      <c r="E1211" s="220" t="s">
        <v>22</v>
      </c>
      <c r="F1211" s="221" t="s">
        <v>2174</v>
      </c>
      <c r="G1211" s="219"/>
      <c r="H1211" s="222">
        <v>4</v>
      </c>
      <c r="I1211" s="223"/>
      <c r="J1211" s="219"/>
      <c r="K1211" s="219"/>
      <c r="L1211" s="224"/>
      <c r="M1211" s="225"/>
      <c r="N1211" s="226"/>
      <c r="O1211" s="226"/>
      <c r="P1211" s="226"/>
      <c r="Q1211" s="226"/>
      <c r="R1211" s="226"/>
      <c r="S1211" s="226"/>
      <c r="T1211" s="227"/>
      <c r="AT1211" s="228" t="s">
        <v>210</v>
      </c>
      <c r="AU1211" s="228" t="s">
        <v>83</v>
      </c>
      <c r="AV1211" s="13" t="s">
        <v>83</v>
      </c>
      <c r="AW1211" s="13" t="s">
        <v>38</v>
      </c>
      <c r="AX1211" s="13" t="s">
        <v>75</v>
      </c>
      <c r="AY1211" s="228" t="s">
        <v>195</v>
      </c>
    </row>
    <row r="1212" spans="2:65" s="14" customFormat="1">
      <c r="B1212" s="229"/>
      <c r="C1212" s="230"/>
      <c r="D1212" s="205" t="s">
        <v>210</v>
      </c>
      <c r="E1212" s="231" t="s">
        <v>22</v>
      </c>
      <c r="F1212" s="232" t="s">
        <v>215</v>
      </c>
      <c r="G1212" s="230"/>
      <c r="H1212" s="233">
        <v>6</v>
      </c>
      <c r="I1212" s="234"/>
      <c r="J1212" s="230"/>
      <c r="K1212" s="230"/>
      <c r="L1212" s="235"/>
      <c r="M1212" s="236"/>
      <c r="N1212" s="237"/>
      <c r="O1212" s="237"/>
      <c r="P1212" s="237"/>
      <c r="Q1212" s="237"/>
      <c r="R1212" s="237"/>
      <c r="S1212" s="237"/>
      <c r="T1212" s="238"/>
      <c r="AT1212" s="239" t="s">
        <v>210</v>
      </c>
      <c r="AU1212" s="239" t="s">
        <v>83</v>
      </c>
      <c r="AV1212" s="14" t="s">
        <v>216</v>
      </c>
      <c r="AW1212" s="14" t="s">
        <v>38</v>
      </c>
      <c r="AX1212" s="14" t="s">
        <v>75</v>
      </c>
      <c r="AY1212" s="239" t="s">
        <v>195</v>
      </c>
    </row>
    <row r="1213" spans="2:65" s="15" customFormat="1">
      <c r="B1213" s="240"/>
      <c r="C1213" s="241"/>
      <c r="D1213" s="251" t="s">
        <v>210</v>
      </c>
      <c r="E1213" s="252" t="s">
        <v>22</v>
      </c>
      <c r="F1213" s="253" t="s">
        <v>217</v>
      </c>
      <c r="G1213" s="241"/>
      <c r="H1213" s="254">
        <v>6</v>
      </c>
      <c r="I1213" s="245"/>
      <c r="J1213" s="241"/>
      <c r="K1213" s="241"/>
      <c r="L1213" s="246"/>
      <c r="M1213" s="247"/>
      <c r="N1213" s="248"/>
      <c r="O1213" s="248"/>
      <c r="P1213" s="248"/>
      <c r="Q1213" s="248"/>
      <c r="R1213" s="248"/>
      <c r="S1213" s="248"/>
      <c r="T1213" s="249"/>
      <c r="AT1213" s="250" t="s">
        <v>210</v>
      </c>
      <c r="AU1213" s="250" t="s">
        <v>83</v>
      </c>
      <c r="AV1213" s="15" t="s">
        <v>202</v>
      </c>
      <c r="AW1213" s="15" t="s">
        <v>38</v>
      </c>
      <c r="AX1213" s="15" t="s">
        <v>23</v>
      </c>
      <c r="AY1213" s="250" t="s">
        <v>195</v>
      </c>
    </row>
    <row r="1214" spans="2:65" s="1" customFormat="1" ht="28.8" customHeight="1">
      <c r="B1214" s="36"/>
      <c r="C1214" s="260" t="s">
        <v>1193</v>
      </c>
      <c r="D1214" s="260" t="s">
        <v>267</v>
      </c>
      <c r="E1214" s="261" t="s">
        <v>2175</v>
      </c>
      <c r="F1214" s="262" t="s">
        <v>2176</v>
      </c>
      <c r="G1214" s="263" t="s">
        <v>2177</v>
      </c>
      <c r="H1214" s="264">
        <v>2</v>
      </c>
      <c r="I1214" s="265"/>
      <c r="J1214" s="266">
        <f>ROUND(I1214*H1214,2)</f>
        <v>0</v>
      </c>
      <c r="K1214" s="262" t="s">
        <v>22</v>
      </c>
      <c r="L1214" s="267"/>
      <c r="M1214" s="268" t="s">
        <v>22</v>
      </c>
      <c r="N1214" s="269" t="s">
        <v>46</v>
      </c>
      <c r="O1214" s="37"/>
      <c r="P1214" s="202">
        <f>O1214*H1214</f>
        <v>0</v>
      </c>
      <c r="Q1214" s="202">
        <v>0</v>
      </c>
      <c r="R1214" s="202">
        <f>Q1214*H1214</f>
        <v>0</v>
      </c>
      <c r="S1214" s="202">
        <v>0</v>
      </c>
      <c r="T1214" s="203">
        <f>S1214*H1214</f>
        <v>0</v>
      </c>
      <c r="AR1214" s="19" t="s">
        <v>262</v>
      </c>
      <c r="AT1214" s="19" t="s">
        <v>267</v>
      </c>
      <c r="AU1214" s="19" t="s">
        <v>83</v>
      </c>
      <c r="AY1214" s="19" t="s">
        <v>195</v>
      </c>
      <c r="BE1214" s="204">
        <f>IF(N1214="základní",J1214,0)</f>
        <v>0</v>
      </c>
      <c r="BF1214" s="204">
        <f>IF(N1214="snížená",J1214,0)</f>
        <v>0</v>
      </c>
      <c r="BG1214" s="204">
        <f>IF(N1214="zákl. přenesená",J1214,0)</f>
        <v>0</v>
      </c>
      <c r="BH1214" s="204">
        <f>IF(N1214="sníž. přenesená",J1214,0)</f>
        <v>0</v>
      </c>
      <c r="BI1214" s="204">
        <f>IF(N1214="nulová",J1214,0)</f>
        <v>0</v>
      </c>
      <c r="BJ1214" s="19" t="s">
        <v>23</v>
      </c>
      <c r="BK1214" s="204">
        <f>ROUND(I1214*H1214,2)</f>
        <v>0</v>
      </c>
      <c r="BL1214" s="19" t="s">
        <v>202</v>
      </c>
      <c r="BM1214" s="19" t="s">
        <v>2178</v>
      </c>
    </row>
    <row r="1215" spans="2:65" s="1" customFormat="1" ht="28.8" customHeight="1">
      <c r="B1215" s="36"/>
      <c r="C1215" s="260" t="s">
        <v>2179</v>
      </c>
      <c r="D1215" s="260" t="s">
        <v>267</v>
      </c>
      <c r="E1215" s="261" t="s">
        <v>2180</v>
      </c>
      <c r="F1215" s="262" t="s">
        <v>2181</v>
      </c>
      <c r="G1215" s="263" t="s">
        <v>2177</v>
      </c>
      <c r="H1215" s="264">
        <v>4</v>
      </c>
      <c r="I1215" s="265"/>
      <c r="J1215" s="266">
        <f>ROUND(I1215*H1215,2)</f>
        <v>0</v>
      </c>
      <c r="K1215" s="262" t="s">
        <v>22</v>
      </c>
      <c r="L1215" s="267"/>
      <c r="M1215" s="268" t="s">
        <v>22</v>
      </c>
      <c r="N1215" s="269" t="s">
        <v>46</v>
      </c>
      <c r="O1215" s="37"/>
      <c r="P1215" s="202">
        <f>O1215*H1215</f>
        <v>0</v>
      </c>
      <c r="Q1215" s="202">
        <v>0</v>
      </c>
      <c r="R1215" s="202">
        <f>Q1215*H1215</f>
        <v>0</v>
      </c>
      <c r="S1215" s="202">
        <v>0</v>
      </c>
      <c r="T1215" s="203">
        <f>S1215*H1215</f>
        <v>0</v>
      </c>
      <c r="AR1215" s="19" t="s">
        <v>262</v>
      </c>
      <c r="AT1215" s="19" t="s">
        <v>267</v>
      </c>
      <c r="AU1215" s="19" t="s">
        <v>83</v>
      </c>
      <c r="AY1215" s="19" t="s">
        <v>195</v>
      </c>
      <c r="BE1215" s="204">
        <f>IF(N1215="základní",J1215,0)</f>
        <v>0</v>
      </c>
      <c r="BF1215" s="204">
        <f>IF(N1215="snížená",J1215,0)</f>
        <v>0</v>
      </c>
      <c r="BG1215" s="204">
        <f>IF(N1215="zákl. přenesená",J1215,0)</f>
        <v>0</v>
      </c>
      <c r="BH1215" s="204">
        <f>IF(N1215="sníž. přenesená",J1215,0)</f>
        <v>0</v>
      </c>
      <c r="BI1215" s="204">
        <f>IF(N1215="nulová",J1215,0)</f>
        <v>0</v>
      </c>
      <c r="BJ1215" s="19" t="s">
        <v>23</v>
      </c>
      <c r="BK1215" s="204">
        <f>ROUND(I1215*H1215,2)</f>
        <v>0</v>
      </c>
      <c r="BL1215" s="19" t="s">
        <v>202</v>
      </c>
      <c r="BM1215" s="19" t="s">
        <v>2182</v>
      </c>
    </row>
    <row r="1216" spans="2:65" s="1" customFormat="1" ht="28.8" customHeight="1">
      <c r="B1216" s="36"/>
      <c r="C1216" s="193" t="s">
        <v>2183</v>
      </c>
      <c r="D1216" s="193" t="s">
        <v>198</v>
      </c>
      <c r="E1216" s="194" t="s">
        <v>2184</v>
      </c>
      <c r="F1216" s="195" t="s">
        <v>2185</v>
      </c>
      <c r="G1216" s="196" t="s">
        <v>206</v>
      </c>
      <c r="H1216" s="197">
        <v>439.4</v>
      </c>
      <c r="I1216" s="198"/>
      <c r="J1216" s="199">
        <f>ROUND(I1216*H1216,2)</f>
        <v>0</v>
      </c>
      <c r="K1216" s="195" t="s">
        <v>537</v>
      </c>
      <c r="L1216" s="56"/>
      <c r="M1216" s="200" t="s">
        <v>22</v>
      </c>
      <c r="N1216" s="201" t="s">
        <v>46</v>
      </c>
      <c r="O1216" s="37"/>
      <c r="P1216" s="202">
        <f>O1216*H1216</f>
        <v>0</v>
      </c>
      <c r="Q1216" s="202">
        <v>5.7800000000000004E-3</v>
      </c>
      <c r="R1216" s="202">
        <f>Q1216*H1216</f>
        <v>2.5397319999999999</v>
      </c>
      <c r="S1216" s="202">
        <v>0</v>
      </c>
      <c r="T1216" s="203">
        <f>S1216*H1216</f>
        <v>0</v>
      </c>
      <c r="AR1216" s="19" t="s">
        <v>202</v>
      </c>
      <c r="AT1216" s="19" t="s">
        <v>198</v>
      </c>
      <c r="AU1216" s="19" t="s">
        <v>83</v>
      </c>
      <c r="AY1216" s="19" t="s">
        <v>195</v>
      </c>
      <c r="BE1216" s="204">
        <f>IF(N1216="základní",J1216,0)</f>
        <v>0</v>
      </c>
      <c r="BF1216" s="204">
        <f>IF(N1216="snížená",J1216,0)</f>
        <v>0</v>
      </c>
      <c r="BG1216" s="204">
        <f>IF(N1216="zákl. přenesená",J1216,0)</f>
        <v>0</v>
      </c>
      <c r="BH1216" s="204">
        <f>IF(N1216="sníž. přenesená",J1216,0)</f>
        <v>0</v>
      </c>
      <c r="BI1216" s="204">
        <f>IF(N1216="nulová",J1216,0)</f>
        <v>0</v>
      </c>
      <c r="BJ1216" s="19" t="s">
        <v>23</v>
      </c>
      <c r="BK1216" s="204">
        <f>ROUND(I1216*H1216,2)</f>
        <v>0</v>
      </c>
      <c r="BL1216" s="19" t="s">
        <v>202</v>
      </c>
      <c r="BM1216" s="19" t="s">
        <v>2186</v>
      </c>
    </row>
    <row r="1217" spans="2:65" s="12" customFormat="1">
      <c r="B1217" s="207"/>
      <c r="C1217" s="208"/>
      <c r="D1217" s="205" t="s">
        <v>210</v>
      </c>
      <c r="E1217" s="209" t="s">
        <v>22</v>
      </c>
      <c r="F1217" s="210" t="s">
        <v>2187</v>
      </c>
      <c r="G1217" s="208"/>
      <c r="H1217" s="211" t="s">
        <v>22</v>
      </c>
      <c r="I1217" s="212"/>
      <c r="J1217" s="208"/>
      <c r="K1217" s="208"/>
      <c r="L1217" s="213"/>
      <c r="M1217" s="214"/>
      <c r="N1217" s="215"/>
      <c r="O1217" s="215"/>
      <c r="P1217" s="215"/>
      <c r="Q1217" s="215"/>
      <c r="R1217" s="215"/>
      <c r="S1217" s="215"/>
      <c r="T1217" s="216"/>
      <c r="AT1217" s="217" t="s">
        <v>210</v>
      </c>
      <c r="AU1217" s="217" t="s">
        <v>83</v>
      </c>
      <c r="AV1217" s="12" t="s">
        <v>23</v>
      </c>
      <c r="AW1217" s="12" t="s">
        <v>38</v>
      </c>
      <c r="AX1217" s="12" t="s">
        <v>75</v>
      </c>
      <c r="AY1217" s="217" t="s">
        <v>195</v>
      </c>
    </row>
    <row r="1218" spans="2:65" s="12" customFormat="1">
      <c r="B1218" s="207"/>
      <c r="C1218" s="208"/>
      <c r="D1218" s="205" t="s">
        <v>210</v>
      </c>
      <c r="E1218" s="209" t="s">
        <v>22</v>
      </c>
      <c r="F1218" s="210" t="s">
        <v>2188</v>
      </c>
      <c r="G1218" s="208"/>
      <c r="H1218" s="211" t="s">
        <v>22</v>
      </c>
      <c r="I1218" s="212"/>
      <c r="J1218" s="208"/>
      <c r="K1218" s="208"/>
      <c r="L1218" s="213"/>
      <c r="M1218" s="214"/>
      <c r="N1218" s="215"/>
      <c r="O1218" s="215"/>
      <c r="P1218" s="215"/>
      <c r="Q1218" s="215"/>
      <c r="R1218" s="215"/>
      <c r="S1218" s="215"/>
      <c r="T1218" s="216"/>
      <c r="AT1218" s="217" t="s">
        <v>210</v>
      </c>
      <c r="AU1218" s="217" t="s">
        <v>83</v>
      </c>
      <c r="AV1218" s="12" t="s">
        <v>23</v>
      </c>
      <c r="AW1218" s="12" t="s">
        <v>38</v>
      </c>
      <c r="AX1218" s="12" t="s">
        <v>75</v>
      </c>
      <c r="AY1218" s="217" t="s">
        <v>195</v>
      </c>
    </row>
    <row r="1219" spans="2:65" s="13" customFormat="1" ht="24">
      <c r="B1219" s="218"/>
      <c r="C1219" s="219"/>
      <c r="D1219" s="205" t="s">
        <v>210</v>
      </c>
      <c r="E1219" s="220" t="s">
        <v>22</v>
      </c>
      <c r="F1219" s="221" t="s">
        <v>2189</v>
      </c>
      <c r="G1219" s="219"/>
      <c r="H1219" s="222">
        <v>220.32</v>
      </c>
      <c r="I1219" s="223"/>
      <c r="J1219" s="219"/>
      <c r="K1219" s="219"/>
      <c r="L1219" s="224"/>
      <c r="M1219" s="225"/>
      <c r="N1219" s="226"/>
      <c r="O1219" s="226"/>
      <c r="P1219" s="226"/>
      <c r="Q1219" s="226"/>
      <c r="R1219" s="226"/>
      <c r="S1219" s="226"/>
      <c r="T1219" s="227"/>
      <c r="AT1219" s="228" t="s">
        <v>210</v>
      </c>
      <c r="AU1219" s="228" t="s">
        <v>83</v>
      </c>
      <c r="AV1219" s="13" t="s">
        <v>83</v>
      </c>
      <c r="AW1219" s="13" t="s">
        <v>38</v>
      </c>
      <c r="AX1219" s="13" t="s">
        <v>75</v>
      </c>
      <c r="AY1219" s="228" t="s">
        <v>195</v>
      </c>
    </row>
    <row r="1220" spans="2:65" s="14" customFormat="1">
      <c r="B1220" s="229"/>
      <c r="C1220" s="230"/>
      <c r="D1220" s="205" t="s">
        <v>210</v>
      </c>
      <c r="E1220" s="231" t="s">
        <v>22</v>
      </c>
      <c r="F1220" s="232" t="s">
        <v>215</v>
      </c>
      <c r="G1220" s="230"/>
      <c r="H1220" s="233">
        <v>220.32</v>
      </c>
      <c r="I1220" s="234"/>
      <c r="J1220" s="230"/>
      <c r="K1220" s="230"/>
      <c r="L1220" s="235"/>
      <c r="M1220" s="236"/>
      <c r="N1220" s="237"/>
      <c r="O1220" s="237"/>
      <c r="P1220" s="237"/>
      <c r="Q1220" s="237"/>
      <c r="R1220" s="237"/>
      <c r="S1220" s="237"/>
      <c r="T1220" s="238"/>
      <c r="AT1220" s="239" t="s">
        <v>210</v>
      </c>
      <c r="AU1220" s="239" t="s">
        <v>83</v>
      </c>
      <c r="AV1220" s="14" t="s">
        <v>216</v>
      </c>
      <c r="AW1220" s="14" t="s">
        <v>38</v>
      </c>
      <c r="AX1220" s="14" t="s">
        <v>75</v>
      </c>
      <c r="AY1220" s="239" t="s">
        <v>195</v>
      </c>
    </row>
    <row r="1221" spans="2:65" s="12" customFormat="1">
      <c r="B1221" s="207"/>
      <c r="C1221" s="208"/>
      <c r="D1221" s="205" t="s">
        <v>210</v>
      </c>
      <c r="E1221" s="209" t="s">
        <v>22</v>
      </c>
      <c r="F1221" s="210" t="s">
        <v>2190</v>
      </c>
      <c r="G1221" s="208"/>
      <c r="H1221" s="211" t="s">
        <v>22</v>
      </c>
      <c r="I1221" s="212"/>
      <c r="J1221" s="208"/>
      <c r="K1221" s="208"/>
      <c r="L1221" s="213"/>
      <c r="M1221" s="214"/>
      <c r="N1221" s="215"/>
      <c r="O1221" s="215"/>
      <c r="P1221" s="215"/>
      <c r="Q1221" s="215"/>
      <c r="R1221" s="215"/>
      <c r="S1221" s="215"/>
      <c r="T1221" s="216"/>
      <c r="AT1221" s="217" t="s">
        <v>210</v>
      </c>
      <c r="AU1221" s="217" t="s">
        <v>83</v>
      </c>
      <c r="AV1221" s="12" t="s">
        <v>23</v>
      </c>
      <c r="AW1221" s="12" t="s">
        <v>38</v>
      </c>
      <c r="AX1221" s="12" t="s">
        <v>75</v>
      </c>
      <c r="AY1221" s="217" t="s">
        <v>195</v>
      </c>
    </row>
    <row r="1222" spans="2:65" s="13" customFormat="1" ht="24">
      <c r="B1222" s="218"/>
      <c r="C1222" s="219"/>
      <c r="D1222" s="205" t="s">
        <v>210</v>
      </c>
      <c r="E1222" s="220" t="s">
        <v>22</v>
      </c>
      <c r="F1222" s="221" t="s">
        <v>2191</v>
      </c>
      <c r="G1222" s="219"/>
      <c r="H1222" s="222">
        <v>219.08</v>
      </c>
      <c r="I1222" s="223"/>
      <c r="J1222" s="219"/>
      <c r="K1222" s="219"/>
      <c r="L1222" s="224"/>
      <c r="M1222" s="225"/>
      <c r="N1222" s="226"/>
      <c r="O1222" s="226"/>
      <c r="P1222" s="226"/>
      <c r="Q1222" s="226"/>
      <c r="R1222" s="226"/>
      <c r="S1222" s="226"/>
      <c r="T1222" s="227"/>
      <c r="AT1222" s="228" t="s">
        <v>210</v>
      </c>
      <c r="AU1222" s="228" t="s">
        <v>83</v>
      </c>
      <c r="AV1222" s="13" t="s">
        <v>83</v>
      </c>
      <c r="AW1222" s="13" t="s">
        <v>38</v>
      </c>
      <c r="AX1222" s="13" t="s">
        <v>75</v>
      </c>
      <c r="AY1222" s="228" t="s">
        <v>195</v>
      </c>
    </row>
    <row r="1223" spans="2:65" s="14" customFormat="1">
      <c r="B1223" s="229"/>
      <c r="C1223" s="230"/>
      <c r="D1223" s="205" t="s">
        <v>210</v>
      </c>
      <c r="E1223" s="231" t="s">
        <v>22</v>
      </c>
      <c r="F1223" s="232" t="s">
        <v>215</v>
      </c>
      <c r="G1223" s="230"/>
      <c r="H1223" s="233">
        <v>219.08</v>
      </c>
      <c r="I1223" s="234"/>
      <c r="J1223" s="230"/>
      <c r="K1223" s="230"/>
      <c r="L1223" s="235"/>
      <c r="M1223" s="236"/>
      <c r="N1223" s="237"/>
      <c r="O1223" s="237"/>
      <c r="P1223" s="237"/>
      <c r="Q1223" s="237"/>
      <c r="R1223" s="237"/>
      <c r="S1223" s="237"/>
      <c r="T1223" s="238"/>
      <c r="AT1223" s="239" t="s">
        <v>210</v>
      </c>
      <c r="AU1223" s="239" t="s">
        <v>83</v>
      </c>
      <c r="AV1223" s="14" t="s">
        <v>216</v>
      </c>
      <c r="AW1223" s="14" t="s">
        <v>38</v>
      </c>
      <c r="AX1223" s="14" t="s">
        <v>75</v>
      </c>
      <c r="AY1223" s="239" t="s">
        <v>195</v>
      </c>
    </row>
    <row r="1224" spans="2:65" s="15" customFormat="1">
      <c r="B1224" s="240"/>
      <c r="C1224" s="241"/>
      <c r="D1224" s="251" t="s">
        <v>210</v>
      </c>
      <c r="E1224" s="252" t="s">
        <v>22</v>
      </c>
      <c r="F1224" s="253" t="s">
        <v>217</v>
      </c>
      <c r="G1224" s="241"/>
      <c r="H1224" s="254">
        <v>439.4</v>
      </c>
      <c r="I1224" s="245"/>
      <c r="J1224" s="241"/>
      <c r="K1224" s="241"/>
      <c r="L1224" s="246"/>
      <c r="M1224" s="247"/>
      <c r="N1224" s="248"/>
      <c r="O1224" s="248"/>
      <c r="P1224" s="248"/>
      <c r="Q1224" s="248"/>
      <c r="R1224" s="248"/>
      <c r="S1224" s="248"/>
      <c r="T1224" s="249"/>
      <c r="AT1224" s="250" t="s">
        <v>210</v>
      </c>
      <c r="AU1224" s="250" t="s">
        <v>83</v>
      </c>
      <c r="AV1224" s="15" t="s">
        <v>202</v>
      </c>
      <c r="AW1224" s="15" t="s">
        <v>38</v>
      </c>
      <c r="AX1224" s="15" t="s">
        <v>23</v>
      </c>
      <c r="AY1224" s="250" t="s">
        <v>195</v>
      </c>
    </row>
    <row r="1225" spans="2:65" s="1" customFormat="1" ht="28.8" customHeight="1">
      <c r="B1225" s="36"/>
      <c r="C1225" s="193" t="s">
        <v>2192</v>
      </c>
      <c r="D1225" s="193" t="s">
        <v>198</v>
      </c>
      <c r="E1225" s="194" t="s">
        <v>2193</v>
      </c>
      <c r="F1225" s="195" t="s">
        <v>2194</v>
      </c>
      <c r="G1225" s="196" t="s">
        <v>242</v>
      </c>
      <c r="H1225" s="197">
        <v>1.75</v>
      </c>
      <c r="I1225" s="198"/>
      <c r="J1225" s="199">
        <f>ROUND(I1225*H1225,2)</f>
        <v>0</v>
      </c>
      <c r="K1225" s="195" t="s">
        <v>223</v>
      </c>
      <c r="L1225" s="56"/>
      <c r="M1225" s="200" t="s">
        <v>22</v>
      </c>
      <c r="N1225" s="201" t="s">
        <v>46</v>
      </c>
      <c r="O1225" s="37"/>
      <c r="P1225" s="202">
        <f>O1225*H1225</f>
        <v>0</v>
      </c>
      <c r="Q1225" s="202">
        <v>0</v>
      </c>
      <c r="R1225" s="202">
        <f>Q1225*H1225</f>
        <v>0</v>
      </c>
      <c r="S1225" s="202">
        <v>1</v>
      </c>
      <c r="T1225" s="203">
        <f>S1225*H1225</f>
        <v>1.75</v>
      </c>
      <c r="AR1225" s="19" t="s">
        <v>202</v>
      </c>
      <c r="AT1225" s="19" t="s">
        <v>198</v>
      </c>
      <c r="AU1225" s="19" t="s">
        <v>83</v>
      </c>
      <c r="AY1225" s="19" t="s">
        <v>195</v>
      </c>
      <c r="BE1225" s="204">
        <f>IF(N1225="základní",J1225,0)</f>
        <v>0</v>
      </c>
      <c r="BF1225" s="204">
        <f>IF(N1225="snížená",J1225,0)</f>
        <v>0</v>
      </c>
      <c r="BG1225" s="204">
        <f>IF(N1225="zákl. přenesená",J1225,0)</f>
        <v>0</v>
      </c>
      <c r="BH1225" s="204">
        <f>IF(N1225="sníž. přenesená",J1225,0)</f>
        <v>0</v>
      </c>
      <c r="BI1225" s="204">
        <f>IF(N1225="nulová",J1225,0)</f>
        <v>0</v>
      </c>
      <c r="BJ1225" s="19" t="s">
        <v>23</v>
      </c>
      <c r="BK1225" s="204">
        <f>ROUND(I1225*H1225,2)</f>
        <v>0</v>
      </c>
      <c r="BL1225" s="19" t="s">
        <v>202</v>
      </c>
      <c r="BM1225" s="19" t="s">
        <v>2195</v>
      </c>
    </row>
    <row r="1226" spans="2:65" s="1" customFormat="1" ht="48">
      <c r="B1226" s="36"/>
      <c r="C1226" s="58"/>
      <c r="D1226" s="205" t="s">
        <v>225</v>
      </c>
      <c r="E1226" s="58"/>
      <c r="F1226" s="206" t="s">
        <v>2196</v>
      </c>
      <c r="G1226" s="58"/>
      <c r="H1226" s="58"/>
      <c r="I1226" s="163"/>
      <c r="J1226" s="58"/>
      <c r="K1226" s="58"/>
      <c r="L1226" s="56"/>
      <c r="M1226" s="73"/>
      <c r="N1226" s="37"/>
      <c r="O1226" s="37"/>
      <c r="P1226" s="37"/>
      <c r="Q1226" s="37"/>
      <c r="R1226" s="37"/>
      <c r="S1226" s="37"/>
      <c r="T1226" s="74"/>
      <c r="AT1226" s="19" t="s">
        <v>225</v>
      </c>
      <c r="AU1226" s="19" t="s">
        <v>83</v>
      </c>
    </row>
    <row r="1227" spans="2:65" s="12" customFormat="1">
      <c r="B1227" s="207"/>
      <c r="C1227" s="208"/>
      <c r="D1227" s="205" t="s">
        <v>210</v>
      </c>
      <c r="E1227" s="209" t="s">
        <v>22</v>
      </c>
      <c r="F1227" s="210" t="s">
        <v>1622</v>
      </c>
      <c r="G1227" s="208"/>
      <c r="H1227" s="211" t="s">
        <v>22</v>
      </c>
      <c r="I1227" s="212"/>
      <c r="J1227" s="208"/>
      <c r="K1227" s="208"/>
      <c r="L1227" s="213"/>
      <c r="M1227" s="214"/>
      <c r="N1227" s="215"/>
      <c r="O1227" s="215"/>
      <c r="P1227" s="215"/>
      <c r="Q1227" s="215"/>
      <c r="R1227" s="215"/>
      <c r="S1227" s="215"/>
      <c r="T1227" s="216"/>
      <c r="AT1227" s="217" t="s">
        <v>210</v>
      </c>
      <c r="AU1227" s="217" t="s">
        <v>83</v>
      </c>
      <c r="AV1227" s="12" t="s">
        <v>23</v>
      </c>
      <c r="AW1227" s="12" t="s">
        <v>38</v>
      </c>
      <c r="AX1227" s="12" t="s">
        <v>75</v>
      </c>
      <c r="AY1227" s="217" t="s">
        <v>195</v>
      </c>
    </row>
    <row r="1228" spans="2:65" s="13" customFormat="1">
      <c r="B1228" s="218"/>
      <c r="C1228" s="219"/>
      <c r="D1228" s="205" t="s">
        <v>210</v>
      </c>
      <c r="E1228" s="220" t="s">
        <v>22</v>
      </c>
      <c r="F1228" s="221" t="s">
        <v>2197</v>
      </c>
      <c r="G1228" s="219"/>
      <c r="H1228" s="222">
        <v>1.75</v>
      </c>
      <c r="I1228" s="223"/>
      <c r="J1228" s="219"/>
      <c r="K1228" s="219"/>
      <c r="L1228" s="224"/>
      <c r="M1228" s="225"/>
      <c r="N1228" s="226"/>
      <c r="O1228" s="226"/>
      <c r="P1228" s="226"/>
      <c r="Q1228" s="226"/>
      <c r="R1228" s="226"/>
      <c r="S1228" s="226"/>
      <c r="T1228" s="227"/>
      <c r="AT1228" s="228" t="s">
        <v>210</v>
      </c>
      <c r="AU1228" s="228" t="s">
        <v>83</v>
      </c>
      <c r="AV1228" s="13" t="s">
        <v>83</v>
      </c>
      <c r="AW1228" s="13" t="s">
        <v>38</v>
      </c>
      <c r="AX1228" s="13" t="s">
        <v>75</v>
      </c>
      <c r="AY1228" s="228" t="s">
        <v>195</v>
      </c>
    </row>
    <row r="1229" spans="2:65" s="14" customFormat="1">
      <c r="B1229" s="229"/>
      <c r="C1229" s="230"/>
      <c r="D1229" s="205" t="s">
        <v>210</v>
      </c>
      <c r="E1229" s="231" t="s">
        <v>22</v>
      </c>
      <c r="F1229" s="232" t="s">
        <v>215</v>
      </c>
      <c r="G1229" s="230"/>
      <c r="H1229" s="233">
        <v>1.75</v>
      </c>
      <c r="I1229" s="234"/>
      <c r="J1229" s="230"/>
      <c r="K1229" s="230"/>
      <c r="L1229" s="235"/>
      <c r="M1229" s="236"/>
      <c r="N1229" s="237"/>
      <c r="O1229" s="237"/>
      <c r="P1229" s="237"/>
      <c r="Q1229" s="237"/>
      <c r="R1229" s="237"/>
      <c r="S1229" s="237"/>
      <c r="T1229" s="238"/>
      <c r="AT1229" s="239" t="s">
        <v>210</v>
      </c>
      <c r="AU1229" s="239" t="s">
        <v>83</v>
      </c>
      <c r="AV1229" s="14" t="s">
        <v>216</v>
      </c>
      <c r="AW1229" s="14" t="s">
        <v>38</v>
      </c>
      <c r="AX1229" s="14" t="s">
        <v>75</v>
      </c>
      <c r="AY1229" s="239" t="s">
        <v>195</v>
      </c>
    </row>
    <row r="1230" spans="2:65" s="15" customFormat="1">
      <c r="B1230" s="240"/>
      <c r="C1230" s="241"/>
      <c r="D1230" s="205" t="s">
        <v>210</v>
      </c>
      <c r="E1230" s="242" t="s">
        <v>22</v>
      </c>
      <c r="F1230" s="243" t="s">
        <v>217</v>
      </c>
      <c r="G1230" s="241"/>
      <c r="H1230" s="244">
        <v>1.75</v>
      </c>
      <c r="I1230" s="245"/>
      <c r="J1230" s="241"/>
      <c r="K1230" s="241"/>
      <c r="L1230" s="246"/>
      <c r="M1230" s="247"/>
      <c r="N1230" s="248"/>
      <c r="O1230" s="248"/>
      <c r="P1230" s="248"/>
      <c r="Q1230" s="248"/>
      <c r="R1230" s="248"/>
      <c r="S1230" s="248"/>
      <c r="T1230" s="249"/>
      <c r="AT1230" s="250" t="s">
        <v>210</v>
      </c>
      <c r="AU1230" s="250" t="s">
        <v>83</v>
      </c>
      <c r="AV1230" s="15" t="s">
        <v>202</v>
      </c>
      <c r="AW1230" s="15" t="s">
        <v>38</v>
      </c>
      <c r="AX1230" s="15" t="s">
        <v>23</v>
      </c>
      <c r="AY1230" s="250" t="s">
        <v>195</v>
      </c>
    </row>
    <row r="1231" spans="2:65" s="11" customFormat="1" ht="29.85" customHeight="1">
      <c r="B1231" s="176"/>
      <c r="C1231" s="177"/>
      <c r="D1231" s="190" t="s">
        <v>74</v>
      </c>
      <c r="E1231" s="191" t="s">
        <v>245</v>
      </c>
      <c r="F1231" s="191" t="s">
        <v>246</v>
      </c>
      <c r="G1231" s="177"/>
      <c r="H1231" s="177"/>
      <c r="I1231" s="180"/>
      <c r="J1231" s="192">
        <f>BK1231</f>
        <v>0</v>
      </c>
      <c r="K1231" s="177"/>
      <c r="L1231" s="182"/>
      <c r="M1231" s="183"/>
      <c r="N1231" s="184"/>
      <c r="O1231" s="184"/>
      <c r="P1231" s="185">
        <f>SUM(P1232:P1233)</f>
        <v>0</v>
      </c>
      <c r="Q1231" s="184"/>
      <c r="R1231" s="185">
        <f>SUM(R1232:R1233)</f>
        <v>0</v>
      </c>
      <c r="S1231" s="184"/>
      <c r="T1231" s="186">
        <f>SUM(T1232:T1233)</f>
        <v>0</v>
      </c>
      <c r="AR1231" s="187" t="s">
        <v>23</v>
      </c>
      <c r="AT1231" s="188" t="s">
        <v>74</v>
      </c>
      <c r="AU1231" s="188" t="s">
        <v>23</v>
      </c>
      <c r="AY1231" s="187" t="s">
        <v>195</v>
      </c>
      <c r="BK1231" s="189">
        <f>SUM(BK1232:BK1233)</f>
        <v>0</v>
      </c>
    </row>
    <row r="1232" spans="2:65" s="1" customFormat="1" ht="40.200000000000003" customHeight="1">
      <c r="B1232" s="36"/>
      <c r="C1232" s="193" t="s">
        <v>2198</v>
      </c>
      <c r="D1232" s="193" t="s">
        <v>198</v>
      </c>
      <c r="E1232" s="194" t="s">
        <v>2199</v>
      </c>
      <c r="F1232" s="195" t="s">
        <v>2200</v>
      </c>
      <c r="G1232" s="196" t="s">
        <v>242</v>
      </c>
      <c r="H1232" s="197">
        <v>2110.7339999999999</v>
      </c>
      <c r="I1232" s="198"/>
      <c r="J1232" s="199">
        <f>ROUND(I1232*H1232,2)</f>
        <v>0</v>
      </c>
      <c r="K1232" s="195" t="s">
        <v>223</v>
      </c>
      <c r="L1232" s="56"/>
      <c r="M1232" s="200" t="s">
        <v>22</v>
      </c>
      <c r="N1232" s="201" t="s">
        <v>46</v>
      </c>
      <c r="O1232" s="37"/>
      <c r="P1232" s="202">
        <f>O1232*H1232</f>
        <v>0</v>
      </c>
      <c r="Q1232" s="202">
        <v>0</v>
      </c>
      <c r="R1232" s="202">
        <f>Q1232*H1232</f>
        <v>0</v>
      </c>
      <c r="S1232" s="202">
        <v>0</v>
      </c>
      <c r="T1232" s="203">
        <f>S1232*H1232</f>
        <v>0</v>
      </c>
      <c r="AR1232" s="19" t="s">
        <v>202</v>
      </c>
      <c r="AT1232" s="19" t="s">
        <v>198</v>
      </c>
      <c r="AU1232" s="19" t="s">
        <v>83</v>
      </c>
      <c r="AY1232" s="19" t="s">
        <v>195</v>
      </c>
      <c r="BE1232" s="204">
        <f>IF(N1232="základní",J1232,0)</f>
        <v>0</v>
      </c>
      <c r="BF1232" s="204">
        <f>IF(N1232="snížená",J1232,0)</f>
        <v>0</v>
      </c>
      <c r="BG1232" s="204">
        <f>IF(N1232="zákl. přenesená",J1232,0)</f>
        <v>0</v>
      </c>
      <c r="BH1232" s="204">
        <f>IF(N1232="sníž. přenesená",J1232,0)</f>
        <v>0</v>
      </c>
      <c r="BI1232" s="204">
        <f>IF(N1232="nulová",J1232,0)</f>
        <v>0</v>
      </c>
      <c r="BJ1232" s="19" t="s">
        <v>23</v>
      </c>
      <c r="BK1232" s="204">
        <f>ROUND(I1232*H1232,2)</f>
        <v>0</v>
      </c>
      <c r="BL1232" s="19" t="s">
        <v>202</v>
      </c>
      <c r="BM1232" s="19" t="s">
        <v>2201</v>
      </c>
    </row>
    <row r="1233" spans="2:65" s="1" customFormat="1" ht="48">
      <c r="B1233" s="36"/>
      <c r="C1233" s="58"/>
      <c r="D1233" s="205" t="s">
        <v>225</v>
      </c>
      <c r="E1233" s="58"/>
      <c r="F1233" s="206" t="s">
        <v>2202</v>
      </c>
      <c r="G1233" s="58"/>
      <c r="H1233" s="58"/>
      <c r="I1233" s="163"/>
      <c r="J1233" s="58"/>
      <c r="K1233" s="58"/>
      <c r="L1233" s="56"/>
      <c r="M1233" s="73"/>
      <c r="N1233" s="37"/>
      <c r="O1233" s="37"/>
      <c r="P1233" s="37"/>
      <c r="Q1233" s="37"/>
      <c r="R1233" s="37"/>
      <c r="S1233" s="37"/>
      <c r="T1233" s="74"/>
      <c r="AT1233" s="19" t="s">
        <v>225</v>
      </c>
      <c r="AU1233" s="19" t="s">
        <v>83</v>
      </c>
    </row>
    <row r="1234" spans="2:65" s="11" customFormat="1" ht="37.35" customHeight="1">
      <c r="B1234" s="176"/>
      <c r="C1234" s="177"/>
      <c r="D1234" s="178" t="s">
        <v>74</v>
      </c>
      <c r="E1234" s="179" t="s">
        <v>251</v>
      </c>
      <c r="F1234" s="179" t="s">
        <v>252</v>
      </c>
      <c r="G1234" s="177"/>
      <c r="H1234" s="177"/>
      <c r="I1234" s="180"/>
      <c r="J1234" s="181">
        <f>BK1234</f>
        <v>0</v>
      </c>
      <c r="K1234" s="177"/>
      <c r="L1234" s="182"/>
      <c r="M1234" s="183"/>
      <c r="N1234" s="184"/>
      <c r="O1234" s="184"/>
      <c r="P1234" s="185">
        <f>P1235+P1292+P1333+P1394+P1433+P1477+P1496+P1564+P1619+P1653+P1747+P1758+P1849</f>
        <v>0</v>
      </c>
      <c r="Q1234" s="184"/>
      <c r="R1234" s="185">
        <f>R1235+R1292+R1333+R1394+R1433+R1477+R1496+R1564+R1619+R1653+R1747+R1758+R1849</f>
        <v>68.783572129999996</v>
      </c>
      <c r="S1234" s="184"/>
      <c r="T1234" s="186">
        <f>T1235+T1292+T1333+T1394+T1433+T1477+T1496+T1564+T1619+T1653+T1747+T1758+T1849</f>
        <v>0.16320194999999998</v>
      </c>
      <c r="AR1234" s="187" t="s">
        <v>83</v>
      </c>
      <c r="AT1234" s="188" t="s">
        <v>74</v>
      </c>
      <c r="AU1234" s="188" t="s">
        <v>75</v>
      </c>
      <c r="AY1234" s="187" t="s">
        <v>195</v>
      </c>
      <c r="BK1234" s="189">
        <f>BK1235+BK1292+BK1333+BK1394+BK1433+BK1477+BK1496+BK1564+BK1619+BK1653+BK1747+BK1758+BK1849</f>
        <v>0</v>
      </c>
    </row>
    <row r="1235" spans="2:65" s="11" customFormat="1" ht="19.95" customHeight="1">
      <c r="B1235" s="176"/>
      <c r="C1235" s="177"/>
      <c r="D1235" s="190" t="s">
        <v>74</v>
      </c>
      <c r="E1235" s="191" t="s">
        <v>735</v>
      </c>
      <c r="F1235" s="191" t="s">
        <v>736</v>
      </c>
      <c r="G1235" s="177"/>
      <c r="H1235" s="177"/>
      <c r="I1235" s="180"/>
      <c r="J1235" s="192">
        <f>BK1235</f>
        <v>0</v>
      </c>
      <c r="K1235" s="177"/>
      <c r="L1235" s="182"/>
      <c r="M1235" s="183"/>
      <c r="N1235" s="184"/>
      <c r="O1235" s="184"/>
      <c r="P1235" s="185">
        <f>SUM(P1236:P1291)</f>
        <v>0</v>
      </c>
      <c r="Q1235" s="184"/>
      <c r="R1235" s="185">
        <f>SUM(R1236:R1291)</f>
        <v>10.51139395</v>
      </c>
      <c r="S1235" s="184"/>
      <c r="T1235" s="186">
        <f>SUM(T1236:T1291)</f>
        <v>0</v>
      </c>
      <c r="AR1235" s="187" t="s">
        <v>83</v>
      </c>
      <c r="AT1235" s="188" t="s">
        <v>74</v>
      </c>
      <c r="AU1235" s="188" t="s">
        <v>23</v>
      </c>
      <c r="AY1235" s="187" t="s">
        <v>195</v>
      </c>
      <c r="BK1235" s="189">
        <f>SUM(BK1236:BK1291)</f>
        <v>0</v>
      </c>
    </row>
    <row r="1236" spans="2:65" s="1" customFormat="1" ht="28.8" customHeight="1">
      <c r="B1236" s="36"/>
      <c r="C1236" s="193" t="s">
        <v>2203</v>
      </c>
      <c r="D1236" s="193" t="s">
        <v>198</v>
      </c>
      <c r="E1236" s="194" t="s">
        <v>738</v>
      </c>
      <c r="F1236" s="195" t="s">
        <v>739</v>
      </c>
      <c r="G1236" s="196" t="s">
        <v>222</v>
      </c>
      <c r="H1236" s="197">
        <v>921.68</v>
      </c>
      <c r="I1236" s="198"/>
      <c r="J1236" s="199">
        <f>ROUND(I1236*H1236,2)</f>
        <v>0</v>
      </c>
      <c r="K1236" s="195" t="s">
        <v>223</v>
      </c>
      <c r="L1236" s="56"/>
      <c r="M1236" s="200" t="s">
        <v>22</v>
      </c>
      <c r="N1236" s="201" t="s">
        <v>46</v>
      </c>
      <c r="O1236" s="37"/>
      <c r="P1236" s="202">
        <f>O1236*H1236</f>
        <v>0</v>
      </c>
      <c r="Q1236" s="202">
        <v>0</v>
      </c>
      <c r="R1236" s="202">
        <f>Q1236*H1236</f>
        <v>0</v>
      </c>
      <c r="S1236" s="202">
        <v>0</v>
      </c>
      <c r="T1236" s="203">
        <f>S1236*H1236</f>
        <v>0</v>
      </c>
      <c r="AR1236" s="19" t="s">
        <v>258</v>
      </c>
      <c r="AT1236" s="19" t="s">
        <v>198</v>
      </c>
      <c r="AU1236" s="19" t="s">
        <v>83</v>
      </c>
      <c r="AY1236" s="19" t="s">
        <v>195</v>
      </c>
      <c r="BE1236" s="204">
        <f>IF(N1236="základní",J1236,0)</f>
        <v>0</v>
      </c>
      <c r="BF1236" s="204">
        <f>IF(N1236="snížená",J1236,0)</f>
        <v>0</v>
      </c>
      <c r="BG1236" s="204">
        <f>IF(N1236="zákl. přenesená",J1236,0)</f>
        <v>0</v>
      </c>
      <c r="BH1236" s="204">
        <f>IF(N1236="sníž. přenesená",J1236,0)</f>
        <v>0</v>
      </c>
      <c r="BI1236" s="204">
        <f>IF(N1236="nulová",J1236,0)</f>
        <v>0</v>
      </c>
      <c r="BJ1236" s="19" t="s">
        <v>23</v>
      </c>
      <c r="BK1236" s="204">
        <f>ROUND(I1236*H1236,2)</f>
        <v>0</v>
      </c>
      <c r="BL1236" s="19" t="s">
        <v>258</v>
      </c>
      <c r="BM1236" s="19" t="s">
        <v>2204</v>
      </c>
    </row>
    <row r="1237" spans="2:65" s="1" customFormat="1" ht="36">
      <c r="B1237" s="36"/>
      <c r="C1237" s="58"/>
      <c r="D1237" s="205" t="s">
        <v>225</v>
      </c>
      <c r="E1237" s="58"/>
      <c r="F1237" s="206" t="s">
        <v>741</v>
      </c>
      <c r="G1237" s="58"/>
      <c r="H1237" s="58"/>
      <c r="I1237" s="163"/>
      <c r="J1237" s="58"/>
      <c r="K1237" s="58"/>
      <c r="L1237" s="56"/>
      <c r="M1237" s="73"/>
      <c r="N1237" s="37"/>
      <c r="O1237" s="37"/>
      <c r="P1237" s="37"/>
      <c r="Q1237" s="37"/>
      <c r="R1237" s="37"/>
      <c r="S1237" s="37"/>
      <c r="T1237" s="74"/>
      <c r="AT1237" s="19" t="s">
        <v>225</v>
      </c>
      <c r="AU1237" s="19" t="s">
        <v>83</v>
      </c>
    </row>
    <row r="1238" spans="2:65" s="12" customFormat="1" ht="24">
      <c r="B1238" s="207"/>
      <c r="C1238" s="208"/>
      <c r="D1238" s="205" t="s">
        <v>210</v>
      </c>
      <c r="E1238" s="209" t="s">
        <v>22</v>
      </c>
      <c r="F1238" s="210" t="s">
        <v>2205</v>
      </c>
      <c r="G1238" s="208"/>
      <c r="H1238" s="211" t="s">
        <v>22</v>
      </c>
      <c r="I1238" s="212"/>
      <c r="J1238" s="208"/>
      <c r="K1238" s="208"/>
      <c r="L1238" s="213"/>
      <c r="M1238" s="214"/>
      <c r="N1238" s="215"/>
      <c r="O1238" s="215"/>
      <c r="P1238" s="215"/>
      <c r="Q1238" s="215"/>
      <c r="R1238" s="215"/>
      <c r="S1238" s="215"/>
      <c r="T1238" s="216"/>
      <c r="AT1238" s="217" t="s">
        <v>210</v>
      </c>
      <c r="AU1238" s="217" t="s">
        <v>83</v>
      </c>
      <c r="AV1238" s="12" t="s">
        <v>23</v>
      </c>
      <c r="AW1238" s="12" t="s">
        <v>38</v>
      </c>
      <c r="AX1238" s="12" t="s">
        <v>75</v>
      </c>
      <c r="AY1238" s="217" t="s">
        <v>195</v>
      </c>
    </row>
    <row r="1239" spans="2:65" s="13" customFormat="1">
      <c r="B1239" s="218"/>
      <c r="C1239" s="219"/>
      <c r="D1239" s="205" t="s">
        <v>210</v>
      </c>
      <c r="E1239" s="220" t="s">
        <v>22</v>
      </c>
      <c r="F1239" s="221" t="s">
        <v>2206</v>
      </c>
      <c r="G1239" s="219"/>
      <c r="H1239" s="222">
        <v>921.68</v>
      </c>
      <c r="I1239" s="223"/>
      <c r="J1239" s="219"/>
      <c r="K1239" s="219"/>
      <c r="L1239" s="224"/>
      <c r="M1239" s="225"/>
      <c r="N1239" s="226"/>
      <c r="O1239" s="226"/>
      <c r="P1239" s="226"/>
      <c r="Q1239" s="226"/>
      <c r="R1239" s="226"/>
      <c r="S1239" s="226"/>
      <c r="T1239" s="227"/>
      <c r="AT1239" s="228" t="s">
        <v>210</v>
      </c>
      <c r="AU1239" s="228" t="s">
        <v>83</v>
      </c>
      <c r="AV1239" s="13" t="s">
        <v>83</v>
      </c>
      <c r="AW1239" s="13" t="s">
        <v>38</v>
      </c>
      <c r="AX1239" s="13" t="s">
        <v>75</v>
      </c>
      <c r="AY1239" s="228" t="s">
        <v>195</v>
      </c>
    </row>
    <row r="1240" spans="2:65" s="14" customFormat="1">
      <c r="B1240" s="229"/>
      <c r="C1240" s="230"/>
      <c r="D1240" s="205" t="s">
        <v>210</v>
      </c>
      <c r="E1240" s="231" t="s">
        <v>22</v>
      </c>
      <c r="F1240" s="232" t="s">
        <v>215</v>
      </c>
      <c r="G1240" s="230"/>
      <c r="H1240" s="233">
        <v>921.68</v>
      </c>
      <c r="I1240" s="234"/>
      <c r="J1240" s="230"/>
      <c r="K1240" s="230"/>
      <c r="L1240" s="235"/>
      <c r="M1240" s="236"/>
      <c r="N1240" s="237"/>
      <c r="O1240" s="237"/>
      <c r="P1240" s="237"/>
      <c r="Q1240" s="237"/>
      <c r="R1240" s="237"/>
      <c r="S1240" s="237"/>
      <c r="T1240" s="238"/>
      <c r="AT1240" s="239" t="s">
        <v>210</v>
      </c>
      <c r="AU1240" s="239" t="s">
        <v>83</v>
      </c>
      <c r="AV1240" s="14" t="s">
        <v>216</v>
      </c>
      <c r="AW1240" s="14" t="s">
        <v>38</v>
      </c>
      <c r="AX1240" s="14" t="s">
        <v>75</v>
      </c>
      <c r="AY1240" s="239" t="s">
        <v>195</v>
      </c>
    </row>
    <row r="1241" spans="2:65" s="15" customFormat="1">
      <c r="B1241" s="240"/>
      <c r="C1241" s="241"/>
      <c r="D1241" s="251" t="s">
        <v>210</v>
      </c>
      <c r="E1241" s="252" t="s">
        <v>22</v>
      </c>
      <c r="F1241" s="253" t="s">
        <v>217</v>
      </c>
      <c r="G1241" s="241"/>
      <c r="H1241" s="254">
        <v>921.68</v>
      </c>
      <c r="I1241" s="245"/>
      <c r="J1241" s="241"/>
      <c r="K1241" s="241"/>
      <c r="L1241" s="246"/>
      <c r="M1241" s="247"/>
      <c r="N1241" s="248"/>
      <c r="O1241" s="248"/>
      <c r="P1241" s="248"/>
      <c r="Q1241" s="248"/>
      <c r="R1241" s="248"/>
      <c r="S1241" s="248"/>
      <c r="T1241" s="249"/>
      <c r="AT1241" s="250" t="s">
        <v>210</v>
      </c>
      <c r="AU1241" s="250" t="s">
        <v>83</v>
      </c>
      <c r="AV1241" s="15" t="s">
        <v>202</v>
      </c>
      <c r="AW1241" s="15" t="s">
        <v>38</v>
      </c>
      <c r="AX1241" s="15" t="s">
        <v>23</v>
      </c>
      <c r="AY1241" s="250" t="s">
        <v>195</v>
      </c>
    </row>
    <row r="1242" spans="2:65" s="1" customFormat="1" ht="20.399999999999999" customHeight="1">
      <c r="B1242" s="36"/>
      <c r="C1242" s="260" t="s">
        <v>2207</v>
      </c>
      <c r="D1242" s="260" t="s">
        <v>267</v>
      </c>
      <c r="E1242" s="261" t="s">
        <v>743</v>
      </c>
      <c r="F1242" s="262" t="s">
        <v>744</v>
      </c>
      <c r="G1242" s="263" t="s">
        <v>745</v>
      </c>
      <c r="H1242" s="264">
        <v>194.47399999999999</v>
      </c>
      <c r="I1242" s="265"/>
      <c r="J1242" s="266">
        <f>ROUND(I1242*H1242,2)</f>
        <v>0</v>
      </c>
      <c r="K1242" s="262" t="s">
        <v>22</v>
      </c>
      <c r="L1242" s="267"/>
      <c r="M1242" s="268" t="s">
        <v>22</v>
      </c>
      <c r="N1242" s="269" t="s">
        <v>46</v>
      </c>
      <c r="O1242" s="37"/>
      <c r="P1242" s="202">
        <f>O1242*H1242</f>
        <v>0</v>
      </c>
      <c r="Q1242" s="202">
        <v>1E-3</v>
      </c>
      <c r="R1242" s="202">
        <f>Q1242*H1242</f>
        <v>0.19447399999999998</v>
      </c>
      <c r="S1242" s="202">
        <v>0</v>
      </c>
      <c r="T1242" s="203">
        <f>S1242*H1242</f>
        <v>0</v>
      </c>
      <c r="AR1242" s="19" t="s">
        <v>512</v>
      </c>
      <c r="AT1242" s="19" t="s">
        <v>267</v>
      </c>
      <c r="AU1242" s="19" t="s">
        <v>83</v>
      </c>
      <c r="AY1242" s="19" t="s">
        <v>195</v>
      </c>
      <c r="BE1242" s="204">
        <f>IF(N1242="základní",J1242,0)</f>
        <v>0</v>
      </c>
      <c r="BF1242" s="204">
        <f>IF(N1242="snížená",J1242,0)</f>
        <v>0</v>
      </c>
      <c r="BG1242" s="204">
        <f>IF(N1242="zákl. přenesená",J1242,0)</f>
        <v>0</v>
      </c>
      <c r="BH1242" s="204">
        <f>IF(N1242="sníž. přenesená",J1242,0)</f>
        <v>0</v>
      </c>
      <c r="BI1242" s="204">
        <f>IF(N1242="nulová",J1242,0)</f>
        <v>0</v>
      </c>
      <c r="BJ1242" s="19" t="s">
        <v>23</v>
      </c>
      <c r="BK1242" s="204">
        <f>ROUND(I1242*H1242,2)</f>
        <v>0</v>
      </c>
      <c r="BL1242" s="19" t="s">
        <v>258</v>
      </c>
      <c r="BM1242" s="19" t="s">
        <v>2208</v>
      </c>
    </row>
    <row r="1243" spans="2:65" s="13" customFormat="1">
      <c r="B1243" s="218"/>
      <c r="C1243" s="219"/>
      <c r="D1243" s="251" t="s">
        <v>210</v>
      </c>
      <c r="E1243" s="219"/>
      <c r="F1243" s="270" t="s">
        <v>2209</v>
      </c>
      <c r="G1243" s="219"/>
      <c r="H1243" s="271">
        <v>194.47399999999999</v>
      </c>
      <c r="I1243" s="223"/>
      <c r="J1243" s="219"/>
      <c r="K1243" s="219"/>
      <c r="L1243" s="224"/>
      <c r="M1243" s="225"/>
      <c r="N1243" s="226"/>
      <c r="O1243" s="226"/>
      <c r="P1243" s="226"/>
      <c r="Q1243" s="226"/>
      <c r="R1243" s="226"/>
      <c r="S1243" s="226"/>
      <c r="T1243" s="227"/>
      <c r="AT1243" s="228" t="s">
        <v>210</v>
      </c>
      <c r="AU1243" s="228" t="s">
        <v>83</v>
      </c>
      <c r="AV1243" s="13" t="s">
        <v>83</v>
      </c>
      <c r="AW1243" s="13" t="s">
        <v>4</v>
      </c>
      <c r="AX1243" s="13" t="s">
        <v>23</v>
      </c>
      <c r="AY1243" s="228" t="s">
        <v>195</v>
      </c>
    </row>
    <row r="1244" spans="2:65" s="1" customFormat="1" ht="28.8" customHeight="1">
      <c r="B1244" s="36"/>
      <c r="C1244" s="193" t="s">
        <v>2210</v>
      </c>
      <c r="D1244" s="193" t="s">
        <v>198</v>
      </c>
      <c r="E1244" s="194" t="s">
        <v>2211</v>
      </c>
      <c r="F1244" s="195" t="s">
        <v>2212</v>
      </c>
      <c r="G1244" s="196" t="s">
        <v>222</v>
      </c>
      <c r="H1244" s="197">
        <v>50.328000000000003</v>
      </c>
      <c r="I1244" s="198"/>
      <c r="J1244" s="199">
        <f>ROUND(I1244*H1244,2)</f>
        <v>0</v>
      </c>
      <c r="K1244" s="195" t="s">
        <v>223</v>
      </c>
      <c r="L1244" s="56"/>
      <c r="M1244" s="200" t="s">
        <v>22</v>
      </c>
      <c r="N1244" s="201" t="s">
        <v>46</v>
      </c>
      <c r="O1244" s="37"/>
      <c r="P1244" s="202">
        <f>O1244*H1244</f>
        <v>0</v>
      </c>
      <c r="Q1244" s="202">
        <v>0</v>
      </c>
      <c r="R1244" s="202">
        <f>Q1244*H1244</f>
        <v>0</v>
      </c>
      <c r="S1244" s="202">
        <v>0</v>
      </c>
      <c r="T1244" s="203">
        <f>S1244*H1244</f>
        <v>0</v>
      </c>
      <c r="AR1244" s="19" t="s">
        <v>258</v>
      </c>
      <c r="AT1244" s="19" t="s">
        <v>198</v>
      </c>
      <c r="AU1244" s="19" t="s">
        <v>83</v>
      </c>
      <c r="AY1244" s="19" t="s">
        <v>195</v>
      </c>
      <c r="BE1244" s="204">
        <f>IF(N1244="základní",J1244,0)</f>
        <v>0</v>
      </c>
      <c r="BF1244" s="204">
        <f>IF(N1244="snížená",J1244,0)</f>
        <v>0</v>
      </c>
      <c r="BG1244" s="204">
        <f>IF(N1244="zákl. přenesená",J1244,0)</f>
        <v>0</v>
      </c>
      <c r="BH1244" s="204">
        <f>IF(N1244="sníž. přenesená",J1244,0)</f>
        <v>0</v>
      </c>
      <c r="BI1244" s="204">
        <f>IF(N1244="nulová",J1244,0)</f>
        <v>0</v>
      </c>
      <c r="BJ1244" s="19" t="s">
        <v>23</v>
      </c>
      <c r="BK1244" s="204">
        <f>ROUND(I1244*H1244,2)</f>
        <v>0</v>
      </c>
      <c r="BL1244" s="19" t="s">
        <v>258</v>
      </c>
      <c r="BM1244" s="19" t="s">
        <v>2213</v>
      </c>
    </row>
    <row r="1245" spans="2:65" s="1" customFormat="1" ht="36">
      <c r="B1245" s="36"/>
      <c r="C1245" s="58"/>
      <c r="D1245" s="205" t="s">
        <v>225</v>
      </c>
      <c r="E1245" s="58"/>
      <c r="F1245" s="206" t="s">
        <v>741</v>
      </c>
      <c r="G1245" s="58"/>
      <c r="H1245" s="58"/>
      <c r="I1245" s="163"/>
      <c r="J1245" s="58"/>
      <c r="K1245" s="58"/>
      <c r="L1245" s="56"/>
      <c r="M1245" s="73"/>
      <c r="N1245" s="37"/>
      <c r="O1245" s="37"/>
      <c r="P1245" s="37"/>
      <c r="Q1245" s="37"/>
      <c r="R1245" s="37"/>
      <c r="S1245" s="37"/>
      <c r="T1245" s="74"/>
      <c r="AT1245" s="19" t="s">
        <v>225</v>
      </c>
      <c r="AU1245" s="19" t="s">
        <v>83</v>
      </c>
    </row>
    <row r="1246" spans="2:65" s="12" customFormat="1" ht="24">
      <c r="B1246" s="207"/>
      <c r="C1246" s="208"/>
      <c r="D1246" s="205" t="s">
        <v>210</v>
      </c>
      <c r="E1246" s="209" t="s">
        <v>22</v>
      </c>
      <c r="F1246" s="210" t="s">
        <v>2205</v>
      </c>
      <c r="G1246" s="208"/>
      <c r="H1246" s="211" t="s">
        <v>22</v>
      </c>
      <c r="I1246" s="212"/>
      <c r="J1246" s="208"/>
      <c r="K1246" s="208"/>
      <c r="L1246" s="213"/>
      <c r="M1246" s="214"/>
      <c r="N1246" s="215"/>
      <c r="O1246" s="215"/>
      <c r="P1246" s="215"/>
      <c r="Q1246" s="215"/>
      <c r="R1246" s="215"/>
      <c r="S1246" s="215"/>
      <c r="T1246" s="216"/>
      <c r="AT1246" s="217" t="s">
        <v>210</v>
      </c>
      <c r="AU1246" s="217" t="s">
        <v>83</v>
      </c>
      <c r="AV1246" s="12" t="s">
        <v>23</v>
      </c>
      <c r="AW1246" s="12" t="s">
        <v>38</v>
      </c>
      <c r="AX1246" s="12" t="s">
        <v>75</v>
      </c>
      <c r="AY1246" s="217" t="s">
        <v>195</v>
      </c>
    </row>
    <row r="1247" spans="2:65" s="13" customFormat="1">
      <c r="B1247" s="218"/>
      <c r="C1247" s="219"/>
      <c r="D1247" s="205" t="s">
        <v>210</v>
      </c>
      <c r="E1247" s="220" t="s">
        <v>22</v>
      </c>
      <c r="F1247" s="221" t="s">
        <v>2214</v>
      </c>
      <c r="G1247" s="219"/>
      <c r="H1247" s="222">
        <v>50.328000000000003</v>
      </c>
      <c r="I1247" s="223"/>
      <c r="J1247" s="219"/>
      <c r="K1247" s="219"/>
      <c r="L1247" s="224"/>
      <c r="M1247" s="225"/>
      <c r="N1247" s="226"/>
      <c r="O1247" s="226"/>
      <c r="P1247" s="226"/>
      <c r="Q1247" s="226"/>
      <c r="R1247" s="226"/>
      <c r="S1247" s="226"/>
      <c r="T1247" s="227"/>
      <c r="AT1247" s="228" t="s">
        <v>210</v>
      </c>
      <c r="AU1247" s="228" t="s">
        <v>83</v>
      </c>
      <c r="AV1247" s="13" t="s">
        <v>83</v>
      </c>
      <c r="AW1247" s="13" t="s">
        <v>38</v>
      </c>
      <c r="AX1247" s="13" t="s">
        <v>75</v>
      </c>
      <c r="AY1247" s="228" t="s">
        <v>195</v>
      </c>
    </row>
    <row r="1248" spans="2:65" s="14" customFormat="1">
      <c r="B1248" s="229"/>
      <c r="C1248" s="230"/>
      <c r="D1248" s="205" t="s">
        <v>210</v>
      </c>
      <c r="E1248" s="231" t="s">
        <v>22</v>
      </c>
      <c r="F1248" s="232" t="s">
        <v>215</v>
      </c>
      <c r="G1248" s="230"/>
      <c r="H1248" s="233">
        <v>50.328000000000003</v>
      </c>
      <c r="I1248" s="234"/>
      <c r="J1248" s="230"/>
      <c r="K1248" s="230"/>
      <c r="L1248" s="235"/>
      <c r="M1248" s="236"/>
      <c r="N1248" s="237"/>
      <c r="O1248" s="237"/>
      <c r="P1248" s="237"/>
      <c r="Q1248" s="237"/>
      <c r="R1248" s="237"/>
      <c r="S1248" s="237"/>
      <c r="T1248" s="238"/>
      <c r="AT1248" s="239" t="s">
        <v>210</v>
      </c>
      <c r="AU1248" s="239" t="s">
        <v>83</v>
      </c>
      <c r="AV1248" s="14" t="s">
        <v>216</v>
      </c>
      <c r="AW1248" s="14" t="s">
        <v>38</v>
      </c>
      <c r="AX1248" s="14" t="s">
        <v>75</v>
      </c>
      <c r="AY1248" s="239" t="s">
        <v>195</v>
      </c>
    </row>
    <row r="1249" spans="2:65" s="15" customFormat="1">
      <c r="B1249" s="240"/>
      <c r="C1249" s="241"/>
      <c r="D1249" s="251" t="s">
        <v>210</v>
      </c>
      <c r="E1249" s="252" t="s">
        <v>22</v>
      </c>
      <c r="F1249" s="253" t="s">
        <v>217</v>
      </c>
      <c r="G1249" s="241"/>
      <c r="H1249" s="254">
        <v>50.328000000000003</v>
      </c>
      <c r="I1249" s="245"/>
      <c r="J1249" s="241"/>
      <c r="K1249" s="241"/>
      <c r="L1249" s="246"/>
      <c r="M1249" s="247"/>
      <c r="N1249" s="248"/>
      <c r="O1249" s="248"/>
      <c r="P1249" s="248"/>
      <c r="Q1249" s="248"/>
      <c r="R1249" s="248"/>
      <c r="S1249" s="248"/>
      <c r="T1249" s="249"/>
      <c r="AT1249" s="250" t="s">
        <v>210</v>
      </c>
      <c r="AU1249" s="250" t="s">
        <v>83</v>
      </c>
      <c r="AV1249" s="15" t="s">
        <v>202</v>
      </c>
      <c r="AW1249" s="15" t="s">
        <v>38</v>
      </c>
      <c r="AX1249" s="15" t="s">
        <v>23</v>
      </c>
      <c r="AY1249" s="250" t="s">
        <v>195</v>
      </c>
    </row>
    <row r="1250" spans="2:65" s="1" customFormat="1" ht="20.399999999999999" customHeight="1">
      <c r="B1250" s="36"/>
      <c r="C1250" s="260" t="s">
        <v>2215</v>
      </c>
      <c r="D1250" s="260" t="s">
        <v>267</v>
      </c>
      <c r="E1250" s="261" t="s">
        <v>743</v>
      </c>
      <c r="F1250" s="262" t="s">
        <v>744</v>
      </c>
      <c r="G1250" s="263" t="s">
        <v>745</v>
      </c>
      <c r="H1250" s="264">
        <v>10.619</v>
      </c>
      <c r="I1250" s="265"/>
      <c r="J1250" s="266">
        <f>ROUND(I1250*H1250,2)</f>
        <v>0</v>
      </c>
      <c r="K1250" s="262" t="s">
        <v>22</v>
      </c>
      <c r="L1250" s="267"/>
      <c r="M1250" s="268" t="s">
        <v>22</v>
      </c>
      <c r="N1250" s="269" t="s">
        <v>46</v>
      </c>
      <c r="O1250" s="37"/>
      <c r="P1250" s="202">
        <f>O1250*H1250</f>
        <v>0</v>
      </c>
      <c r="Q1250" s="202">
        <v>1E-3</v>
      </c>
      <c r="R1250" s="202">
        <f>Q1250*H1250</f>
        <v>1.0619E-2</v>
      </c>
      <c r="S1250" s="202">
        <v>0</v>
      </c>
      <c r="T1250" s="203">
        <f>S1250*H1250</f>
        <v>0</v>
      </c>
      <c r="AR1250" s="19" t="s">
        <v>512</v>
      </c>
      <c r="AT1250" s="19" t="s">
        <v>267</v>
      </c>
      <c r="AU1250" s="19" t="s">
        <v>83</v>
      </c>
      <c r="AY1250" s="19" t="s">
        <v>195</v>
      </c>
      <c r="BE1250" s="204">
        <f>IF(N1250="základní",J1250,0)</f>
        <v>0</v>
      </c>
      <c r="BF1250" s="204">
        <f>IF(N1250="snížená",J1250,0)</f>
        <v>0</v>
      </c>
      <c r="BG1250" s="204">
        <f>IF(N1250="zákl. přenesená",J1250,0)</f>
        <v>0</v>
      </c>
      <c r="BH1250" s="204">
        <f>IF(N1250="sníž. přenesená",J1250,0)</f>
        <v>0</v>
      </c>
      <c r="BI1250" s="204">
        <f>IF(N1250="nulová",J1250,0)</f>
        <v>0</v>
      </c>
      <c r="BJ1250" s="19" t="s">
        <v>23</v>
      </c>
      <c r="BK1250" s="204">
        <f>ROUND(I1250*H1250,2)</f>
        <v>0</v>
      </c>
      <c r="BL1250" s="19" t="s">
        <v>258</v>
      </c>
      <c r="BM1250" s="19" t="s">
        <v>2216</v>
      </c>
    </row>
    <row r="1251" spans="2:65" s="13" customFormat="1">
      <c r="B1251" s="218"/>
      <c r="C1251" s="219"/>
      <c r="D1251" s="251" t="s">
        <v>210</v>
      </c>
      <c r="E1251" s="219"/>
      <c r="F1251" s="270" t="s">
        <v>2217</v>
      </c>
      <c r="G1251" s="219"/>
      <c r="H1251" s="271">
        <v>10.619</v>
      </c>
      <c r="I1251" s="223"/>
      <c r="J1251" s="219"/>
      <c r="K1251" s="219"/>
      <c r="L1251" s="224"/>
      <c r="M1251" s="225"/>
      <c r="N1251" s="226"/>
      <c r="O1251" s="226"/>
      <c r="P1251" s="226"/>
      <c r="Q1251" s="226"/>
      <c r="R1251" s="226"/>
      <c r="S1251" s="226"/>
      <c r="T1251" s="227"/>
      <c r="AT1251" s="228" t="s">
        <v>210</v>
      </c>
      <c r="AU1251" s="228" t="s">
        <v>83</v>
      </c>
      <c r="AV1251" s="13" t="s">
        <v>83</v>
      </c>
      <c r="AW1251" s="13" t="s">
        <v>4</v>
      </c>
      <c r="AX1251" s="13" t="s">
        <v>23</v>
      </c>
      <c r="AY1251" s="228" t="s">
        <v>195</v>
      </c>
    </row>
    <row r="1252" spans="2:65" s="1" customFormat="1" ht="20.399999999999999" customHeight="1">
      <c r="B1252" s="36"/>
      <c r="C1252" s="193" t="s">
        <v>2218</v>
      </c>
      <c r="D1252" s="193" t="s">
        <v>198</v>
      </c>
      <c r="E1252" s="194" t="s">
        <v>749</v>
      </c>
      <c r="F1252" s="195" t="s">
        <v>750</v>
      </c>
      <c r="G1252" s="196" t="s">
        <v>222</v>
      </c>
      <c r="H1252" s="197">
        <v>1843.36</v>
      </c>
      <c r="I1252" s="198"/>
      <c r="J1252" s="199">
        <f>ROUND(I1252*H1252,2)</f>
        <v>0</v>
      </c>
      <c r="K1252" s="195" t="s">
        <v>223</v>
      </c>
      <c r="L1252" s="56"/>
      <c r="M1252" s="200" t="s">
        <v>22</v>
      </c>
      <c r="N1252" s="201" t="s">
        <v>46</v>
      </c>
      <c r="O1252" s="37"/>
      <c r="P1252" s="202">
        <f>O1252*H1252</f>
        <v>0</v>
      </c>
      <c r="Q1252" s="202">
        <v>4.0000000000000002E-4</v>
      </c>
      <c r="R1252" s="202">
        <f>Q1252*H1252</f>
        <v>0.737344</v>
      </c>
      <c r="S1252" s="202">
        <v>0</v>
      </c>
      <c r="T1252" s="203">
        <f>S1252*H1252</f>
        <v>0</v>
      </c>
      <c r="AR1252" s="19" t="s">
        <v>258</v>
      </c>
      <c r="AT1252" s="19" t="s">
        <v>198</v>
      </c>
      <c r="AU1252" s="19" t="s">
        <v>83</v>
      </c>
      <c r="AY1252" s="19" t="s">
        <v>195</v>
      </c>
      <c r="BE1252" s="204">
        <f>IF(N1252="základní",J1252,0)</f>
        <v>0</v>
      </c>
      <c r="BF1252" s="204">
        <f>IF(N1252="snížená",J1252,0)</f>
        <v>0</v>
      </c>
      <c r="BG1252" s="204">
        <f>IF(N1252="zákl. přenesená",J1252,0)</f>
        <v>0</v>
      </c>
      <c r="BH1252" s="204">
        <f>IF(N1252="sníž. přenesená",J1252,0)</f>
        <v>0</v>
      </c>
      <c r="BI1252" s="204">
        <f>IF(N1252="nulová",J1252,0)</f>
        <v>0</v>
      </c>
      <c r="BJ1252" s="19" t="s">
        <v>23</v>
      </c>
      <c r="BK1252" s="204">
        <f>ROUND(I1252*H1252,2)</f>
        <v>0</v>
      </c>
      <c r="BL1252" s="19" t="s">
        <v>258</v>
      </c>
      <c r="BM1252" s="19" t="s">
        <v>2219</v>
      </c>
    </row>
    <row r="1253" spans="2:65" s="1" customFormat="1" ht="36">
      <c r="B1253" s="36"/>
      <c r="C1253" s="58"/>
      <c r="D1253" s="205" t="s">
        <v>225</v>
      </c>
      <c r="E1253" s="58"/>
      <c r="F1253" s="206" t="s">
        <v>752</v>
      </c>
      <c r="G1253" s="58"/>
      <c r="H1253" s="58"/>
      <c r="I1253" s="163"/>
      <c r="J1253" s="58"/>
      <c r="K1253" s="58"/>
      <c r="L1253" s="56"/>
      <c r="M1253" s="73"/>
      <c r="N1253" s="37"/>
      <c r="O1253" s="37"/>
      <c r="P1253" s="37"/>
      <c r="Q1253" s="37"/>
      <c r="R1253" s="37"/>
      <c r="S1253" s="37"/>
      <c r="T1253" s="74"/>
      <c r="AT1253" s="19" t="s">
        <v>225</v>
      </c>
      <c r="AU1253" s="19" t="s">
        <v>83</v>
      </c>
    </row>
    <row r="1254" spans="2:65" s="12" customFormat="1" ht="24">
      <c r="B1254" s="207"/>
      <c r="C1254" s="208"/>
      <c r="D1254" s="205" t="s">
        <v>210</v>
      </c>
      <c r="E1254" s="209" t="s">
        <v>22</v>
      </c>
      <c r="F1254" s="210" t="s">
        <v>2205</v>
      </c>
      <c r="G1254" s="208"/>
      <c r="H1254" s="211" t="s">
        <v>22</v>
      </c>
      <c r="I1254" s="212"/>
      <c r="J1254" s="208"/>
      <c r="K1254" s="208"/>
      <c r="L1254" s="213"/>
      <c r="M1254" s="214"/>
      <c r="N1254" s="215"/>
      <c r="O1254" s="215"/>
      <c r="P1254" s="215"/>
      <c r="Q1254" s="215"/>
      <c r="R1254" s="215"/>
      <c r="S1254" s="215"/>
      <c r="T1254" s="216"/>
      <c r="AT1254" s="217" t="s">
        <v>210</v>
      </c>
      <c r="AU1254" s="217" t="s">
        <v>83</v>
      </c>
      <c r="AV1254" s="12" t="s">
        <v>23</v>
      </c>
      <c r="AW1254" s="12" t="s">
        <v>38</v>
      </c>
      <c r="AX1254" s="12" t="s">
        <v>75</v>
      </c>
      <c r="AY1254" s="217" t="s">
        <v>195</v>
      </c>
    </row>
    <row r="1255" spans="2:65" s="13" customFormat="1">
      <c r="B1255" s="218"/>
      <c r="C1255" s="219"/>
      <c r="D1255" s="205" t="s">
        <v>210</v>
      </c>
      <c r="E1255" s="220" t="s">
        <v>22</v>
      </c>
      <c r="F1255" s="221" t="s">
        <v>2220</v>
      </c>
      <c r="G1255" s="219"/>
      <c r="H1255" s="222">
        <v>1843.36</v>
      </c>
      <c r="I1255" s="223"/>
      <c r="J1255" s="219"/>
      <c r="K1255" s="219"/>
      <c r="L1255" s="224"/>
      <c r="M1255" s="225"/>
      <c r="N1255" s="226"/>
      <c r="O1255" s="226"/>
      <c r="P1255" s="226"/>
      <c r="Q1255" s="226"/>
      <c r="R1255" s="226"/>
      <c r="S1255" s="226"/>
      <c r="T1255" s="227"/>
      <c r="AT1255" s="228" t="s">
        <v>210</v>
      </c>
      <c r="AU1255" s="228" t="s">
        <v>83</v>
      </c>
      <c r="AV1255" s="13" t="s">
        <v>83</v>
      </c>
      <c r="AW1255" s="13" t="s">
        <v>38</v>
      </c>
      <c r="AX1255" s="13" t="s">
        <v>75</v>
      </c>
      <c r="AY1255" s="228" t="s">
        <v>195</v>
      </c>
    </row>
    <row r="1256" spans="2:65" s="14" customFormat="1">
      <c r="B1256" s="229"/>
      <c r="C1256" s="230"/>
      <c r="D1256" s="205" t="s">
        <v>210</v>
      </c>
      <c r="E1256" s="231" t="s">
        <v>22</v>
      </c>
      <c r="F1256" s="232" t="s">
        <v>215</v>
      </c>
      <c r="G1256" s="230"/>
      <c r="H1256" s="233">
        <v>1843.36</v>
      </c>
      <c r="I1256" s="234"/>
      <c r="J1256" s="230"/>
      <c r="K1256" s="230"/>
      <c r="L1256" s="235"/>
      <c r="M1256" s="236"/>
      <c r="N1256" s="237"/>
      <c r="O1256" s="237"/>
      <c r="P1256" s="237"/>
      <c r="Q1256" s="237"/>
      <c r="R1256" s="237"/>
      <c r="S1256" s="237"/>
      <c r="T1256" s="238"/>
      <c r="AT1256" s="239" t="s">
        <v>210</v>
      </c>
      <c r="AU1256" s="239" t="s">
        <v>83</v>
      </c>
      <c r="AV1256" s="14" t="s">
        <v>216</v>
      </c>
      <c r="AW1256" s="14" t="s">
        <v>38</v>
      </c>
      <c r="AX1256" s="14" t="s">
        <v>75</v>
      </c>
      <c r="AY1256" s="239" t="s">
        <v>195</v>
      </c>
    </row>
    <row r="1257" spans="2:65" s="15" customFormat="1">
      <c r="B1257" s="240"/>
      <c r="C1257" s="241"/>
      <c r="D1257" s="251" t="s">
        <v>210</v>
      </c>
      <c r="E1257" s="252" t="s">
        <v>22</v>
      </c>
      <c r="F1257" s="253" t="s">
        <v>217</v>
      </c>
      <c r="G1257" s="241"/>
      <c r="H1257" s="254">
        <v>1843.36</v>
      </c>
      <c r="I1257" s="245"/>
      <c r="J1257" s="241"/>
      <c r="K1257" s="241"/>
      <c r="L1257" s="246"/>
      <c r="M1257" s="247"/>
      <c r="N1257" s="248"/>
      <c r="O1257" s="248"/>
      <c r="P1257" s="248"/>
      <c r="Q1257" s="248"/>
      <c r="R1257" s="248"/>
      <c r="S1257" s="248"/>
      <c r="T1257" s="249"/>
      <c r="AT1257" s="250" t="s">
        <v>210</v>
      </c>
      <c r="AU1257" s="250" t="s">
        <v>83</v>
      </c>
      <c r="AV1257" s="15" t="s">
        <v>202</v>
      </c>
      <c r="AW1257" s="15" t="s">
        <v>38</v>
      </c>
      <c r="AX1257" s="15" t="s">
        <v>23</v>
      </c>
      <c r="AY1257" s="250" t="s">
        <v>195</v>
      </c>
    </row>
    <row r="1258" spans="2:65" s="1" customFormat="1" ht="20.399999999999999" customHeight="1">
      <c r="B1258" s="36"/>
      <c r="C1258" s="260" t="s">
        <v>2221</v>
      </c>
      <c r="D1258" s="260" t="s">
        <v>267</v>
      </c>
      <c r="E1258" s="261" t="s">
        <v>756</v>
      </c>
      <c r="F1258" s="262" t="s">
        <v>757</v>
      </c>
      <c r="G1258" s="263" t="s">
        <v>222</v>
      </c>
      <c r="H1258" s="264">
        <v>1059.932</v>
      </c>
      <c r="I1258" s="265"/>
      <c r="J1258" s="266">
        <f>ROUND(I1258*H1258,2)</f>
        <v>0</v>
      </c>
      <c r="K1258" s="262" t="s">
        <v>22</v>
      </c>
      <c r="L1258" s="267"/>
      <c r="M1258" s="268" t="s">
        <v>22</v>
      </c>
      <c r="N1258" s="269" t="s">
        <v>46</v>
      </c>
      <c r="O1258" s="37"/>
      <c r="P1258" s="202">
        <f>O1258*H1258</f>
        <v>0</v>
      </c>
      <c r="Q1258" s="202">
        <v>4.8999999999999998E-3</v>
      </c>
      <c r="R1258" s="202">
        <f>Q1258*H1258</f>
        <v>5.1936667999999999</v>
      </c>
      <c r="S1258" s="202">
        <v>0</v>
      </c>
      <c r="T1258" s="203">
        <f>S1258*H1258</f>
        <v>0</v>
      </c>
      <c r="AR1258" s="19" t="s">
        <v>512</v>
      </c>
      <c r="AT1258" s="19" t="s">
        <v>267</v>
      </c>
      <c r="AU1258" s="19" t="s">
        <v>83</v>
      </c>
      <c r="AY1258" s="19" t="s">
        <v>195</v>
      </c>
      <c r="BE1258" s="204">
        <f>IF(N1258="základní",J1258,0)</f>
        <v>0</v>
      </c>
      <c r="BF1258" s="204">
        <f>IF(N1258="snížená",J1258,0)</f>
        <v>0</v>
      </c>
      <c r="BG1258" s="204">
        <f>IF(N1258="zákl. přenesená",J1258,0)</f>
        <v>0</v>
      </c>
      <c r="BH1258" s="204">
        <f>IF(N1258="sníž. přenesená",J1258,0)</f>
        <v>0</v>
      </c>
      <c r="BI1258" s="204">
        <f>IF(N1258="nulová",J1258,0)</f>
        <v>0</v>
      </c>
      <c r="BJ1258" s="19" t="s">
        <v>23</v>
      </c>
      <c r="BK1258" s="204">
        <f>ROUND(I1258*H1258,2)</f>
        <v>0</v>
      </c>
      <c r="BL1258" s="19" t="s">
        <v>258</v>
      </c>
      <c r="BM1258" s="19" t="s">
        <v>2222</v>
      </c>
    </row>
    <row r="1259" spans="2:65" s="13" customFormat="1">
      <c r="B1259" s="218"/>
      <c r="C1259" s="219"/>
      <c r="D1259" s="251" t="s">
        <v>210</v>
      </c>
      <c r="E1259" s="219"/>
      <c r="F1259" s="270" t="s">
        <v>2223</v>
      </c>
      <c r="G1259" s="219"/>
      <c r="H1259" s="271">
        <v>1059.932</v>
      </c>
      <c r="I1259" s="223"/>
      <c r="J1259" s="219"/>
      <c r="K1259" s="219"/>
      <c r="L1259" s="224"/>
      <c r="M1259" s="225"/>
      <c r="N1259" s="226"/>
      <c r="O1259" s="226"/>
      <c r="P1259" s="226"/>
      <c r="Q1259" s="226"/>
      <c r="R1259" s="226"/>
      <c r="S1259" s="226"/>
      <c r="T1259" s="227"/>
      <c r="AT1259" s="228" t="s">
        <v>210</v>
      </c>
      <c r="AU1259" s="228" t="s">
        <v>83</v>
      </c>
      <c r="AV1259" s="13" t="s">
        <v>83</v>
      </c>
      <c r="AW1259" s="13" t="s">
        <v>4</v>
      </c>
      <c r="AX1259" s="13" t="s">
        <v>23</v>
      </c>
      <c r="AY1259" s="228" t="s">
        <v>195</v>
      </c>
    </row>
    <row r="1260" spans="2:65" s="1" customFormat="1" ht="20.399999999999999" customHeight="1">
      <c r="B1260" s="36"/>
      <c r="C1260" s="260" t="s">
        <v>2224</v>
      </c>
      <c r="D1260" s="260" t="s">
        <v>267</v>
      </c>
      <c r="E1260" s="261" t="s">
        <v>761</v>
      </c>
      <c r="F1260" s="262" t="s">
        <v>762</v>
      </c>
      <c r="G1260" s="263" t="s">
        <v>222</v>
      </c>
      <c r="H1260" s="264">
        <v>1059.932</v>
      </c>
      <c r="I1260" s="265"/>
      <c r="J1260" s="266">
        <f>ROUND(I1260*H1260,2)</f>
        <v>0</v>
      </c>
      <c r="K1260" s="262" t="s">
        <v>22</v>
      </c>
      <c r="L1260" s="267"/>
      <c r="M1260" s="268" t="s">
        <v>22</v>
      </c>
      <c r="N1260" s="269" t="s">
        <v>46</v>
      </c>
      <c r="O1260" s="37"/>
      <c r="P1260" s="202">
        <f>O1260*H1260</f>
        <v>0</v>
      </c>
      <c r="Q1260" s="202">
        <v>3.5000000000000001E-3</v>
      </c>
      <c r="R1260" s="202">
        <f>Q1260*H1260</f>
        <v>3.709762</v>
      </c>
      <c r="S1260" s="202">
        <v>0</v>
      </c>
      <c r="T1260" s="203">
        <f>S1260*H1260</f>
        <v>0</v>
      </c>
      <c r="AR1260" s="19" t="s">
        <v>512</v>
      </c>
      <c r="AT1260" s="19" t="s">
        <v>267</v>
      </c>
      <c r="AU1260" s="19" t="s">
        <v>83</v>
      </c>
      <c r="AY1260" s="19" t="s">
        <v>195</v>
      </c>
      <c r="BE1260" s="204">
        <f>IF(N1260="základní",J1260,0)</f>
        <v>0</v>
      </c>
      <c r="BF1260" s="204">
        <f>IF(N1260="snížená",J1260,0)</f>
        <v>0</v>
      </c>
      <c r="BG1260" s="204">
        <f>IF(N1260="zákl. přenesená",J1260,0)</f>
        <v>0</v>
      </c>
      <c r="BH1260" s="204">
        <f>IF(N1260="sníž. přenesená",J1260,0)</f>
        <v>0</v>
      </c>
      <c r="BI1260" s="204">
        <f>IF(N1260="nulová",J1260,0)</f>
        <v>0</v>
      </c>
      <c r="BJ1260" s="19" t="s">
        <v>23</v>
      </c>
      <c r="BK1260" s="204">
        <f>ROUND(I1260*H1260,2)</f>
        <v>0</v>
      </c>
      <c r="BL1260" s="19" t="s">
        <v>258</v>
      </c>
      <c r="BM1260" s="19" t="s">
        <v>2225</v>
      </c>
    </row>
    <row r="1261" spans="2:65" s="13" customFormat="1">
      <c r="B1261" s="218"/>
      <c r="C1261" s="219"/>
      <c r="D1261" s="251" t="s">
        <v>210</v>
      </c>
      <c r="E1261" s="219"/>
      <c r="F1261" s="270" t="s">
        <v>2223</v>
      </c>
      <c r="G1261" s="219"/>
      <c r="H1261" s="271">
        <v>1059.932</v>
      </c>
      <c r="I1261" s="223"/>
      <c r="J1261" s="219"/>
      <c r="K1261" s="219"/>
      <c r="L1261" s="224"/>
      <c r="M1261" s="225"/>
      <c r="N1261" s="226"/>
      <c r="O1261" s="226"/>
      <c r="P1261" s="226"/>
      <c r="Q1261" s="226"/>
      <c r="R1261" s="226"/>
      <c r="S1261" s="226"/>
      <c r="T1261" s="227"/>
      <c r="AT1261" s="228" t="s">
        <v>210</v>
      </c>
      <c r="AU1261" s="228" t="s">
        <v>83</v>
      </c>
      <c r="AV1261" s="13" t="s">
        <v>83</v>
      </c>
      <c r="AW1261" s="13" t="s">
        <v>4</v>
      </c>
      <c r="AX1261" s="13" t="s">
        <v>23</v>
      </c>
      <c r="AY1261" s="228" t="s">
        <v>195</v>
      </c>
    </row>
    <row r="1262" spans="2:65" s="1" customFormat="1" ht="28.8" customHeight="1">
      <c r="B1262" s="36"/>
      <c r="C1262" s="193" t="s">
        <v>2226</v>
      </c>
      <c r="D1262" s="193" t="s">
        <v>198</v>
      </c>
      <c r="E1262" s="194" t="s">
        <v>2227</v>
      </c>
      <c r="F1262" s="195" t="s">
        <v>2228</v>
      </c>
      <c r="G1262" s="196" t="s">
        <v>222</v>
      </c>
      <c r="H1262" s="197">
        <v>100.65600000000001</v>
      </c>
      <c r="I1262" s="198"/>
      <c r="J1262" s="199">
        <f>ROUND(I1262*H1262,2)</f>
        <v>0</v>
      </c>
      <c r="K1262" s="195" t="s">
        <v>223</v>
      </c>
      <c r="L1262" s="56"/>
      <c r="M1262" s="200" t="s">
        <v>22</v>
      </c>
      <c r="N1262" s="201" t="s">
        <v>46</v>
      </c>
      <c r="O1262" s="37"/>
      <c r="P1262" s="202">
        <f>O1262*H1262</f>
        <v>0</v>
      </c>
      <c r="Q1262" s="202">
        <v>4.0000000000000002E-4</v>
      </c>
      <c r="R1262" s="202">
        <f>Q1262*H1262</f>
        <v>4.0262400000000004E-2</v>
      </c>
      <c r="S1262" s="202">
        <v>0</v>
      </c>
      <c r="T1262" s="203">
        <f>S1262*H1262</f>
        <v>0</v>
      </c>
      <c r="AR1262" s="19" t="s">
        <v>258</v>
      </c>
      <c r="AT1262" s="19" t="s">
        <v>198</v>
      </c>
      <c r="AU1262" s="19" t="s">
        <v>83</v>
      </c>
      <c r="AY1262" s="19" t="s">
        <v>195</v>
      </c>
      <c r="BE1262" s="204">
        <f>IF(N1262="základní",J1262,0)</f>
        <v>0</v>
      </c>
      <c r="BF1262" s="204">
        <f>IF(N1262="snížená",J1262,0)</f>
        <v>0</v>
      </c>
      <c r="BG1262" s="204">
        <f>IF(N1262="zákl. přenesená",J1262,0)</f>
        <v>0</v>
      </c>
      <c r="BH1262" s="204">
        <f>IF(N1262="sníž. přenesená",J1262,0)</f>
        <v>0</v>
      </c>
      <c r="BI1262" s="204">
        <f>IF(N1262="nulová",J1262,0)</f>
        <v>0</v>
      </c>
      <c r="BJ1262" s="19" t="s">
        <v>23</v>
      </c>
      <c r="BK1262" s="204">
        <f>ROUND(I1262*H1262,2)</f>
        <v>0</v>
      </c>
      <c r="BL1262" s="19" t="s">
        <v>258</v>
      </c>
      <c r="BM1262" s="19" t="s">
        <v>2229</v>
      </c>
    </row>
    <row r="1263" spans="2:65" s="1" customFormat="1" ht="36">
      <c r="B1263" s="36"/>
      <c r="C1263" s="58"/>
      <c r="D1263" s="205" t="s">
        <v>225</v>
      </c>
      <c r="E1263" s="58"/>
      <c r="F1263" s="206" t="s">
        <v>752</v>
      </c>
      <c r="G1263" s="58"/>
      <c r="H1263" s="58"/>
      <c r="I1263" s="163"/>
      <c r="J1263" s="58"/>
      <c r="K1263" s="58"/>
      <c r="L1263" s="56"/>
      <c r="M1263" s="73"/>
      <c r="N1263" s="37"/>
      <c r="O1263" s="37"/>
      <c r="P1263" s="37"/>
      <c r="Q1263" s="37"/>
      <c r="R1263" s="37"/>
      <c r="S1263" s="37"/>
      <c r="T1263" s="74"/>
      <c r="AT1263" s="19" t="s">
        <v>225</v>
      </c>
      <c r="AU1263" s="19" t="s">
        <v>83</v>
      </c>
    </row>
    <row r="1264" spans="2:65" s="12" customFormat="1" ht="24">
      <c r="B1264" s="207"/>
      <c r="C1264" s="208"/>
      <c r="D1264" s="205" t="s">
        <v>210</v>
      </c>
      <c r="E1264" s="209" t="s">
        <v>22</v>
      </c>
      <c r="F1264" s="210" t="s">
        <v>2205</v>
      </c>
      <c r="G1264" s="208"/>
      <c r="H1264" s="211" t="s">
        <v>22</v>
      </c>
      <c r="I1264" s="212"/>
      <c r="J1264" s="208"/>
      <c r="K1264" s="208"/>
      <c r="L1264" s="213"/>
      <c r="M1264" s="214"/>
      <c r="N1264" s="215"/>
      <c r="O1264" s="215"/>
      <c r="P1264" s="215"/>
      <c r="Q1264" s="215"/>
      <c r="R1264" s="215"/>
      <c r="S1264" s="215"/>
      <c r="T1264" s="216"/>
      <c r="AT1264" s="217" t="s">
        <v>210</v>
      </c>
      <c r="AU1264" s="217" t="s">
        <v>83</v>
      </c>
      <c r="AV1264" s="12" t="s">
        <v>23</v>
      </c>
      <c r="AW1264" s="12" t="s">
        <v>38</v>
      </c>
      <c r="AX1264" s="12" t="s">
        <v>75</v>
      </c>
      <c r="AY1264" s="217" t="s">
        <v>195</v>
      </c>
    </row>
    <row r="1265" spans="2:65" s="13" customFormat="1">
      <c r="B1265" s="218"/>
      <c r="C1265" s="219"/>
      <c r="D1265" s="205" t="s">
        <v>210</v>
      </c>
      <c r="E1265" s="220" t="s">
        <v>22</v>
      </c>
      <c r="F1265" s="221" t="s">
        <v>2230</v>
      </c>
      <c r="G1265" s="219"/>
      <c r="H1265" s="222">
        <v>100.65600000000001</v>
      </c>
      <c r="I1265" s="223"/>
      <c r="J1265" s="219"/>
      <c r="K1265" s="219"/>
      <c r="L1265" s="224"/>
      <c r="M1265" s="225"/>
      <c r="N1265" s="226"/>
      <c r="O1265" s="226"/>
      <c r="P1265" s="226"/>
      <c r="Q1265" s="226"/>
      <c r="R1265" s="226"/>
      <c r="S1265" s="226"/>
      <c r="T1265" s="227"/>
      <c r="AT1265" s="228" t="s">
        <v>210</v>
      </c>
      <c r="AU1265" s="228" t="s">
        <v>83</v>
      </c>
      <c r="AV1265" s="13" t="s">
        <v>83</v>
      </c>
      <c r="AW1265" s="13" t="s">
        <v>38</v>
      </c>
      <c r="AX1265" s="13" t="s">
        <v>75</v>
      </c>
      <c r="AY1265" s="228" t="s">
        <v>195</v>
      </c>
    </row>
    <row r="1266" spans="2:65" s="14" customFormat="1">
      <c r="B1266" s="229"/>
      <c r="C1266" s="230"/>
      <c r="D1266" s="205" t="s">
        <v>210</v>
      </c>
      <c r="E1266" s="231" t="s">
        <v>22</v>
      </c>
      <c r="F1266" s="232" t="s">
        <v>215</v>
      </c>
      <c r="G1266" s="230"/>
      <c r="H1266" s="233">
        <v>100.65600000000001</v>
      </c>
      <c r="I1266" s="234"/>
      <c r="J1266" s="230"/>
      <c r="K1266" s="230"/>
      <c r="L1266" s="235"/>
      <c r="M1266" s="236"/>
      <c r="N1266" s="237"/>
      <c r="O1266" s="237"/>
      <c r="P1266" s="237"/>
      <c r="Q1266" s="237"/>
      <c r="R1266" s="237"/>
      <c r="S1266" s="237"/>
      <c r="T1266" s="238"/>
      <c r="AT1266" s="239" t="s">
        <v>210</v>
      </c>
      <c r="AU1266" s="239" t="s">
        <v>83</v>
      </c>
      <c r="AV1266" s="14" t="s">
        <v>216</v>
      </c>
      <c r="AW1266" s="14" t="s">
        <v>38</v>
      </c>
      <c r="AX1266" s="14" t="s">
        <v>75</v>
      </c>
      <c r="AY1266" s="239" t="s">
        <v>195</v>
      </c>
    </row>
    <row r="1267" spans="2:65" s="15" customFormat="1">
      <c r="B1267" s="240"/>
      <c r="C1267" s="241"/>
      <c r="D1267" s="251" t="s">
        <v>210</v>
      </c>
      <c r="E1267" s="252" t="s">
        <v>22</v>
      </c>
      <c r="F1267" s="253" t="s">
        <v>217</v>
      </c>
      <c r="G1267" s="241"/>
      <c r="H1267" s="254">
        <v>100.65600000000001</v>
      </c>
      <c r="I1267" s="245"/>
      <c r="J1267" s="241"/>
      <c r="K1267" s="241"/>
      <c r="L1267" s="246"/>
      <c r="M1267" s="247"/>
      <c r="N1267" s="248"/>
      <c r="O1267" s="248"/>
      <c r="P1267" s="248"/>
      <c r="Q1267" s="248"/>
      <c r="R1267" s="248"/>
      <c r="S1267" s="248"/>
      <c r="T1267" s="249"/>
      <c r="AT1267" s="250" t="s">
        <v>210</v>
      </c>
      <c r="AU1267" s="250" t="s">
        <v>83</v>
      </c>
      <c r="AV1267" s="15" t="s">
        <v>202</v>
      </c>
      <c r="AW1267" s="15" t="s">
        <v>38</v>
      </c>
      <c r="AX1267" s="15" t="s">
        <v>23</v>
      </c>
      <c r="AY1267" s="250" t="s">
        <v>195</v>
      </c>
    </row>
    <row r="1268" spans="2:65" s="1" customFormat="1" ht="20.399999999999999" customHeight="1">
      <c r="B1268" s="36"/>
      <c r="C1268" s="260" t="s">
        <v>2231</v>
      </c>
      <c r="D1268" s="260" t="s">
        <v>267</v>
      </c>
      <c r="E1268" s="261" t="s">
        <v>756</v>
      </c>
      <c r="F1268" s="262" t="s">
        <v>757</v>
      </c>
      <c r="G1268" s="263" t="s">
        <v>222</v>
      </c>
      <c r="H1268" s="264">
        <v>60.393999999999998</v>
      </c>
      <c r="I1268" s="265"/>
      <c r="J1268" s="266">
        <f>ROUND(I1268*H1268,2)</f>
        <v>0</v>
      </c>
      <c r="K1268" s="262" t="s">
        <v>22</v>
      </c>
      <c r="L1268" s="267"/>
      <c r="M1268" s="268" t="s">
        <v>22</v>
      </c>
      <c r="N1268" s="269" t="s">
        <v>46</v>
      </c>
      <c r="O1268" s="37"/>
      <c r="P1268" s="202">
        <f>O1268*H1268</f>
        <v>0</v>
      </c>
      <c r="Q1268" s="202">
        <v>4.8999999999999998E-3</v>
      </c>
      <c r="R1268" s="202">
        <f>Q1268*H1268</f>
        <v>0.29593059999999999</v>
      </c>
      <c r="S1268" s="202">
        <v>0</v>
      </c>
      <c r="T1268" s="203">
        <f>S1268*H1268</f>
        <v>0</v>
      </c>
      <c r="AR1268" s="19" t="s">
        <v>512</v>
      </c>
      <c r="AT1268" s="19" t="s">
        <v>267</v>
      </c>
      <c r="AU1268" s="19" t="s">
        <v>83</v>
      </c>
      <c r="AY1268" s="19" t="s">
        <v>195</v>
      </c>
      <c r="BE1268" s="204">
        <f>IF(N1268="základní",J1268,0)</f>
        <v>0</v>
      </c>
      <c r="BF1268" s="204">
        <f>IF(N1268="snížená",J1268,0)</f>
        <v>0</v>
      </c>
      <c r="BG1268" s="204">
        <f>IF(N1268="zákl. přenesená",J1268,0)</f>
        <v>0</v>
      </c>
      <c r="BH1268" s="204">
        <f>IF(N1268="sníž. přenesená",J1268,0)</f>
        <v>0</v>
      </c>
      <c r="BI1268" s="204">
        <f>IF(N1268="nulová",J1268,0)</f>
        <v>0</v>
      </c>
      <c r="BJ1268" s="19" t="s">
        <v>23</v>
      </c>
      <c r="BK1268" s="204">
        <f>ROUND(I1268*H1268,2)</f>
        <v>0</v>
      </c>
      <c r="BL1268" s="19" t="s">
        <v>258</v>
      </c>
      <c r="BM1268" s="19" t="s">
        <v>2232</v>
      </c>
    </row>
    <row r="1269" spans="2:65" s="13" customFormat="1">
      <c r="B1269" s="218"/>
      <c r="C1269" s="219"/>
      <c r="D1269" s="251" t="s">
        <v>210</v>
      </c>
      <c r="E1269" s="219"/>
      <c r="F1269" s="270" t="s">
        <v>2233</v>
      </c>
      <c r="G1269" s="219"/>
      <c r="H1269" s="271">
        <v>60.393999999999998</v>
      </c>
      <c r="I1269" s="223"/>
      <c r="J1269" s="219"/>
      <c r="K1269" s="219"/>
      <c r="L1269" s="224"/>
      <c r="M1269" s="225"/>
      <c r="N1269" s="226"/>
      <c r="O1269" s="226"/>
      <c r="P1269" s="226"/>
      <c r="Q1269" s="226"/>
      <c r="R1269" s="226"/>
      <c r="S1269" s="226"/>
      <c r="T1269" s="227"/>
      <c r="AT1269" s="228" t="s">
        <v>210</v>
      </c>
      <c r="AU1269" s="228" t="s">
        <v>83</v>
      </c>
      <c r="AV1269" s="13" t="s">
        <v>83</v>
      </c>
      <c r="AW1269" s="13" t="s">
        <v>4</v>
      </c>
      <c r="AX1269" s="13" t="s">
        <v>23</v>
      </c>
      <c r="AY1269" s="228" t="s">
        <v>195</v>
      </c>
    </row>
    <row r="1270" spans="2:65" s="1" customFormat="1" ht="20.399999999999999" customHeight="1">
      <c r="B1270" s="36"/>
      <c r="C1270" s="260" t="s">
        <v>2234</v>
      </c>
      <c r="D1270" s="260" t="s">
        <v>267</v>
      </c>
      <c r="E1270" s="261" t="s">
        <v>761</v>
      </c>
      <c r="F1270" s="262" t="s">
        <v>762</v>
      </c>
      <c r="G1270" s="263" t="s">
        <v>222</v>
      </c>
      <c r="H1270" s="264">
        <v>60.393999999999998</v>
      </c>
      <c r="I1270" s="265"/>
      <c r="J1270" s="266">
        <f>ROUND(I1270*H1270,2)</f>
        <v>0</v>
      </c>
      <c r="K1270" s="262" t="s">
        <v>22</v>
      </c>
      <c r="L1270" s="267"/>
      <c r="M1270" s="268" t="s">
        <v>22</v>
      </c>
      <c r="N1270" s="269" t="s">
        <v>46</v>
      </c>
      <c r="O1270" s="37"/>
      <c r="P1270" s="202">
        <f>O1270*H1270</f>
        <v>0</v>
      </c>
      <c r="Q1270" s="202">
        <v>3.5000000000000001E-3</v>
      </c>
      <c r="R1270" s="202">
        <f>Q1270*H1270</f>
        <v>0.21137900000000001</v>
      </c>
      <c r="S1270" s="202">
        <v>0</v>
      </c>
      <c r="T1270" s="203">
        <f>S1270*H1270</f>
        <v>0</v>
      </c>
      <c r="AR1270" s="19" t="s">
        <v>512</v>
      </c>
      <c r="AT1270" s="19" t="s">
        <v>267</v>
      </c>
      <c r="AU1270" s="19" t="s">
        <v>83</v>
      </c>
      <c r="AY1270" s="19" t="s">
        <v>195</v>
      </c>
      <c r="BE1270" s="204">
        <f>IF(N1270="základní",J1270,0)</f>
        <v>0</v>
      </c>
      <c r="BF1270" s="204">
        <f>IF(N1270="snížená",J1270,0)</f>
        <v>0</v>
      </c>
      <c r="BG1270" s="204">
        <f>IF(N1270="zákl. přenesená",J1270,0)</f>
        <v>0</v>
      </c>
      <c r="BH1270" s="204">
        <f>IF(N1270="sníž. přenesená",J1270,0)</f>
        <v>0</v>
      </c>
      <c r="BI1270" s="204">
        <f>IF(N1270="nulová",J1270,0)</f>
        <v>0</v>
      </c>
      <c r="BJ1270" s="19" t="s">
        <v>23</v>
      </c>
      <c r="BK1270" s="204">
        <f>ROUND(I1270*H1270,2)</f>
        <v>0</v>
      </c>
      <c r="BL1270" s="19" t="s">
        <v>258</v>
      </c>
      <c r="BM1270" s="19" t="s">
        <v>2235</v>
      </c>
    </row>
    <row r="1271" spans="2:65" s="13" customFormat="1">
      <c r="B1271" s="218"/>
      <c r="C1271" s="219"/>
      <c r="D1271" s="251" t="s">
        <v>210</v>
      </c>
      <c r="E1271" s="219"/>
      <c r="F1271" s="270" t="s">
        <v>2233</v>
      </c>
      <c r="G1271" s="219"/>
      <c r="H1271" s="271">
        <v>60.393999999999998</v>
      </c>
      <c r="I1271" s="223"/>
      <c r="J1271" s="219"/>
      <c r="K1271" s="219"/>
      <c r="L1271" s="224"/>
      <c r="M1271" s="225"/>
      <c r="N1271" s="226"/>
      <c r="O1271" s="226"/>
      <c r="P1271" s="226"/>
      <c r="Q1271" s="226"/>
      <c r="R1271" s="226"/>
      <c r="S1271" s="226"/>
      <c r="T1271" s="227"/>
      <c r="AT1271" s="228" t="s">
        <v>210</v>
      </c>
      <c r="AU1271" s="228" t="s">
        <v>83</v>
      </c>
      <c r="AV1271" s="13" t="s">
        <v>83</v>
      </c>
      <c r="AW1271" s="13" t="s">
        <v>4</v>
      </c>
      <c r="AX1271" s="13" t="s">
        <v>23</v>
      </c>
      <c r="AY1271" s="228" t="s">
        <v>195</v>
      </c>
    </row>
    <row r="1272" spans="2:65" s="1" customFormat="1" ht="28.8" customHeight="1">
      <c r="B1272" s="36"/>
      <c r="C1272" s="193" t="s">
        <v>2236</v>
      </c>
      <c r="D1272" s="193" t="s">
        <v>198</v>
      </c>
      <c r="E1272" s="194" t="s">
        <v>2237</v>
      </c>
      <c r="F1272" s="195" t="s">
        <v>2238</v>
      </c>
      <c r="G1272" s="196" t="s">
        <v>206</v>
      </c>
      <c r="H1272" s="197">
        <v>251.64</v>
      </c>
      <c r="I1272" s="198"/>
      <c r="J1272" s="199">
        <f>ROUND(I1272*H1272,2)</f>
        <v>0</v>
      </c>
      <c r="K1272" s="195" t="s">
        <v>223</v>
      </c>
      <c r="L1272" s="56"/>
      <c r="M1272" s="200" t="s">
        <v>22</v>
      </c>
      <c r="N1272" s="201" t="s">
        <v>46</v>
      </c>
      <c r="O1272" s="37"/>
      <c r="P1272" s="202">
        <f>O1272*H1272</f>
        <v>0</v>
      </c>
      <c r="Q1272" s="202">
        <v>1.1E-4</v>
      </c>
      <c r="R1272" s="202">
        <f>Q1272*H1272</f>
        <v>2.7680400000000001E-2</v>
      </c>
      <c r="S1272" s="202">
        <v>0</v>
      </c>
      <c r="T1272" s="203">
        <f>S1272*H1272</f>
        <v>0</v>
      </c>
      <c r="AR1272" s="19" t="s">
        <v>258</v>
      </c>
      <c r="AT1272" s="19" t="s">
        <v>198</v>
      </c>
      <c r="AU1272" s="19" t="s">
        <v>83</v>
      </c>
      <c r="AY1272" s="19" t="s">
        <v>195</v>
      </c>
      <c r="BE1272" s="204">
        <f>IF(N1272="základní",J1272,0)</f>
        <v>0</v>
      </c>
      <c r="BF1272" s="204">
        <f>IF(N1272="snížená",J1272,0)</f>
        <v>0</v>
      </c>
      <c r="BG1272" s="204">
        <f>IF(N1272="zákl. přenesená",J1272,0)</f>
        <v>0</v>
      </c>
      <c r="BH1272" s="204">
        <f>IF(N1272="sníž. přenesená",J1272,0)</f>
        <v>0</v>
      </c>
      <c r="BI1272" s="204">
        <f>IF(N1272="nulová",J1272,0)</f>
        <v>0</v>
      </c>
      <c r="BJ1272" s="19" t="s">
        <v>23</v>
      </c>
      <c r="BK1272" s="204">
        <f>ROUND(I1272*H1272,2)</f>
        <v>0</v>
      </c>
      <c r="BL1272" s="19" t="s">
        <v>258</v>
      </c>
      <c r="BM1272" s="19" t="s">
        <v>2239</v>
      </c>
    </row>
    <row r="1273" spans="2:65" s="1" customFormat="1" ht="72">
      <c r="B1273" s="36"/>
      <c r="C1273" s="58"/>
      <c r="D1273" s="205" t="s">
        <v>225</v>
      </c>
      <c r="E1273" s="58"/>
      <c r="F1273" s="206" t="s">
        <v>2240</v>
      </c>
      <c r="G1273" s="58"/>
      <c r="H1273" s="58"/>
      <c r="I1273" s="163"/>
      <c r="J1273" s="58"/>
      <c r="K1273" s="58"/>
      <c r="L1273" s="56"/>
      <c r="M1273" s="73"/>
      <c r="N1273" s="37"/>
      <c r="O1273" s="37"/>
      <c r="P1273" s="37"/>
      <c r="Q1273" s="37"/>
      <c r="R1273" s="37"/>
      <c r="S1273" s="37"/>
      <c r="T1273" s="74"/>
      <c r="AT1273" s="19" t="s">
        <v>225</v>
      </c>
      <c r="AU1273" s="19" t="s">
        <v>83</v>
      </c>
    </row>
    <row r="1274" spans="2:65" s="12" customFormat="1" ht="24">
      <c r="B1274" s="207"/>
      <c r="C1274" s="208"/>
      <c r="D1274" s="205" t="s">
        <v>210</v>
      </c>
      <c r="E1274" s="209" t="s">
        <v>22</v>
      </c>
      <c r="F1274" s="210" t="s">
        <v>2205</v>
      </c>
      <c r="G1274" s="208"/>
      <c r="H1274" s="211" t="s">
        <v>22</v>
      </c>
      <c r="I1274" s="212"/>
      <c r="J1274" s="208"/>
      <c r="K1274" s="208"/>
      <c r="L1274" s="213"/>
      <c r="M1274" s="214"/>
      <c r="N1274" s="215"/>
      <c r="O1274" s="215"/>
      <c r="P1274" s="215"/>
      <c r="Q1274" s="215"/>
      <c r="R1274" s="215"/>
      <c r="S1274" s="215"/>
      <c r="T1274" s="216"/>
      <c r="AT1274" s="217" t="s">
        <v>210</v>
      </c>
      <c r="AU1274" s="217" t="s">
        <v>83</v>
      </c>
      <c r="AV1274" s="12" t="s">
        <v>23</v>
      </c>
      <c r="AW1274" s="12" t="s">
        <v>38</v>
      </c>
      <c r="AX1274" s="12" t="s">
        <v>75</v>
      </c>
      <c r="AY1274" s="217" t="s">
        <v>195</v>
      </c>
    </row>
    <row r="1275" spans="2:65" s="13" customFormat="1">
      <c r="B1275" s="218"/>
      <c r="C1275" s="219"/>
      <c r="D1275" s="205" t="s">
        <v>210</v>
      </c>
      <c r="E1275" s="220" t="s">
        <v>22</v>
      </c>
      <c r="F1275" s="221" t="s">
        <v>2241</v>
      </c>
      <c r="G1275" s="219"/>
      <c r="H1275" s="222">
        <v>125.82</v>
      </c>
      <c r="I1275" s="223"/>
      <c r="J1275" s="219"/>
      <c r="K1275" s="219"/>
      <c r="L1275" s="224"/>
      <c r="M1275" s="225"/>
      <c r="N1275" s="226"/>
      <c r="O1275" s="226"/>
      <c r="P1275" s="226"/>
      <c r="Q1275" s="226"/>
      <c r="R1275" s="226"/>
      <c r="S1275" s="226"/>
      <c r="T1275" s="227"/>
      <c r="AT1275" s="228" t="s">
        <v>210</v>
      </c>
      <c r="AU1275" s="228" t="s">
        <v>83</v>
      </c>
      <c r="AV1275" s="13" t="s">
        <v>83</v>
      </c>
      <c r="AW1275" s="13" t="s">
        <v>38</v>
      </c>
      <c r="AX1275" s="13" t="s">
        <v>75</v>
      </c>
      <c r="AY1275" s="228" t="s">
        <v>195</v>
      </c>
    </row>
    <row r="1276" spans="2:65" s="13" customFormat="1">
      <c r="B1276" s="218"/>
      <c r="C1276" s="219"/>
      <c r="D1276" s="205" t="s">
        <v>210</v>
      </c>
      <c r="E1276" s="220" t="s">
        <v>22</v>
      </c>
      <c r="F1276" s="221" t="s">
        <v>2242</v>
      </c>
      <c r="G1276" s="219"/>
      <c r="H1276" s="222">
        <v>125.82</v>
      </c>
      <c r="I1276" s="223"/>
      <c r="J1276" s="219"/>
      <c r="K1276" s="219"/>
      <c r="L1276" s="224"/>
      <c r="M1276" s="225"/>
      <c r="N1276" s="226"/>
      <c r="O1276" s="226"/>
      <c r="P1276" s="226"/>
      <c r="Q1276" s="226"/>
      <c r="R1276" s="226"/>
      <c r="S1276" s="226"/>
      <c r="T1276" s="227"/>
      <c r="AT1276" s="228" t="s">
        <v>210</v>
      </c>
      <c r="AU1276" s="228" t="s">
        <v>83</v>
      </c>
      <c r="AV1276" s="13" t="s">
        <v>83</v>
      </c>
      <c r="AW1276" s="13" t="s">
        <v>38</v>
      </c>
      <c r="AX1276" s="13" t="s">
        <v>75</v>
      </c>
      <c r="AY1276" s="228" t="s">
        <v>195</v>
      </c>
    </row>
    <row r="1277" spans="2:65" s="14" customFormat="1">
      <c r="B1277" s="229"/>
      <c r="C1277" s="230"/>
      <c r="D1277" s="205" t="s">
        <v>210</v>
      </c>
      <c r="E1277" s="231" t="s">
        <v>22</v>
      </c>
      <c r="F1277" s="232" t="s">
        <v>215</v>
      </c>
      <c r="G1277" s="230"/>
      <c r="H1277" s="233">
        <v>251.64</v>
      </c>
      <c r="I1277" s="234"/>
      <c r="J1277" s="230"/>
      <c r="K1277" s="230"/>
      <c r="L1277" s="235"/>
      <c r="M1277" s="236"/>
      <c r="N1277" s="237"/>
      <c r="O1277" s="237"/>
      <c r="P1277" s="237"/>
      <c r="Q1277" s="237"/>
      <c r="R1277" s="237"/>
      <c r="S1277" s="237"/>
      <c r="T1277" s="238"/>
      <c r="AT1277" s="239" t="s">
        <v>210</v>
      </c>
      <c r="AU1277" s="239" t="s">
        <v>83</v>
      </c>
      <c r="AV1277" s="14" t="s">
        <v>216</v>
      </c>
      <c r="AW1277" s="14" t="s">
        <v>38</v>
      </c>
      <c r="AX1277" s="14" t="s">
        <v>75</v>
      </c>
      <c r="AY1277" s="239" t="s">
        <v>195</v>
      </c>
    </row>
    <row r="1278" spans="2:65" s="15" customFormat="1">
      <c r="B1278" s="240"/>
      <c r="C1278" s="241"/>
      <c r="D1278" s="251" t="s">
        <v>210</v>
      </c>
      <c r="E1278" s="252" t="s">
        <v>22</v>
      </c>
      <c r="F1278" s="253" t="s">
        <v>217</v>
      </c>
      <c r="G1278" s="241"/>
      <c r="H1278" s="254">
        <v>251.64</v>
      </c>
      <c r="I1278" s="245"/>
      <c r="J1278" s="241"/>
      <c r="K1278" s="241"/>
      <c r="L1278" s="246"/>
      <c r="M1278" s="247"/>
      <c r="N1278" s="248"/>
      <c r="O1278" s="248"/>
      <c r="P1278" s="248"/>
      <c r="Q1278" s="248"/>
      <c r="R1278" s="248"/>
      <c r="S1278" s="248"/>
      <c r="T1278" s="249"/>
      <c r="AT1278" s="250" t="s">
        <v>210</v>
      </c>
      <c r="AU1278" s="250" t="s">
        <v>83</v>
      </c>
      <c r="AV1278" s="15" t="s">
        <v>202</v>
      </c>
      <c r="AW1278" s="15" t="s">
        <v>38</v>
      </c>
      <c r="AX1278" s="15" t="s">
        <v>23</v>
      </c>
      <c r="AY1278" s="250" t="s">
        <v>195</v>
      </c>
    </row>
    <row r="1279" spans="2:65" s="1" customFormat="1" ht="20.399999999999999" customHeight="1">
      <c r="B1279" s="36"/>
      <c r="C1279" s="260" t="s">
        <v>2243</v>
      </c>
      <c r="D1279" s="260" t="s">
        <v>267</v>
      </c>
      <c r="E1279" s="261" t="s">
        <v>2244</v>
      </c>
      <c r="F1279" s="262" t="s">
        <v>2245</v>
      </c>
      <c r="G1279" s="263" t="s">
        <v>201</v>
      </c>
      <c r="H1279" s="264">
        <v>125.82</v>
      </c>
      <c r="I1279" s="265"/>
      <c r="J1279" s="266">
        <f>ROUND(I1279*H1279,2)</f>
        <v>0</v>
      </c>
      <c r="K1279" s="262" t="s">
        <v>22</v>
      </c>
      <c r="L1279" s="267"/>
      <c r="M1279" s="268" t="s">
        <v>22</v>
      </c>
      <c r="N1279" s="269" t="s">
        <v>46</v>
      </c>
      <c r="O1279" s="37"/>
      <c r="P1279" s="202">
        <f>O1279*H1279</f>
        <v>0</v>
      </c>
      <c r="Q1279" s="202">
        <v>3.5E-4</v>
      </c>
      <c r="R1279" s="202">
        <f>Q1279*H1279</f>
        <v>4.4037E-2</v>
      </c>
      <c r="S1279" s="202">
        <v>0</v>
      </c>
      <c r="T1279" s="203">
        <f>S1279*H1279</f>
        <v>0</v>
      </c>
      <c r="AR1279" s="19" t="s">
        <v>512</v>
      </c>
      <c r="AT1279" s="19" t="s">
        <v>267</v>
      </c>
      <c r="AU1279" s="19" t="s">
        <v>83</v>
      </c>
      <c r="AY1279" s="19" t="s">
        <v>195</v>
      </c>
      <c r="BE1279" s="204">
        <f>IF(N1279="základní",J1279,0)</f>
        <v>0</v>
      </c>
      <c r="BF1279" s="204">
        <f>IF(N1279="snížená",J1279,0)</f>
        <v>0</v>
      </c>
      <c r="BG1279" s="204">
        <f>IF(N1279="zákl. přenesená",J1279,0)</f>
        <v>0</v>
      </c>
      <c r="BH1279" s="204">
        <f>IF(N1279="sníž. přenesená",J1279,0)</f>
        <v>0</v>
      </c>
      <c r="BI1279" s="204">
        <f>IF(N1279="nulová",J1279,0)</f>
        <v>0</v>
      </c>
      <c r="BJ1279" s="19" t="s">
        <v>23</v>
      </c>
      <c r="BK1279" s="204">
        <f>ROUND(I1279*H1279,2)</f>
        <v>0</v>
      </c>
      <c r="BL1279" s="19" t="s">
        <v>258</v>
      </c>
      <c r="BM1279" s="19" t="s">
        <v>2246</v>
      </c>
    </row>
    <row r="1280" spans="2:65" s="13" customFormat="1">
      <c r="B1280" s="218"/>
      <c r="C1280" s="219"/>
      <c r="D1280" s="251" t="s">
        <v>210</v>
      </c>
      <c r="E1280" s="219"/>
      <c r="F1280" s="270" t="s">
        <v>2247</v>
      </c>
      <c r="G1280" s="219"/>
      <c r="H1280" s="271">
        <v>125.82</v>
      </c>
      <c r="I1280" s="223"/>
      <c r="J1280" s="219"/>
      <c r="K1280" s="219"/>
      <c r="L1280" s="224"/>
      <c r="M1280" s="225"/>
      <c r="N1280" s="226"/>
      <c r="O1280" s="226"/>
      <c r="P1280" s="226"/>
      <c r="Q1280" s="226"/>
      <c r="R1280" s="226"/>
      <c r="S1280" s="226"/>
      <c r="T1280" s="227"/>
      <c r="AT1280" s="228" t="s">
        <v>210</v>
      </c>
      <c r="AU1280" s="228" t="s">
        <v>83</v>
      </c>
      <c r="AV1280" s="13" t="s">
        <v>83</v>
      </c>
      <c r="AW1280" s="13" t="s">
        <v>4</v>
      </c>
      <c r="AX1280" s="13" t="s">
        <v>23</v>
      </c>
      <c r="AY1280" s="228" t="s">
        <v>195</v>
      </c>
    </row>
    <row r="1281" spans="2:65" s="1" customFormat="1" ht="28.8" customHeight="1">
      <c r="B1281" s="36"/>
      <c r="C1281" s="193" t="s">
        <v>2248</v>
      </c>
      <c r="D1281" s="193" t="s">
        <v>198</v>
      </c>
      <c r="E1281" s="194" t="s">
        <v>2249</v>
      </c>
      <c r="F1281" s="195" t="s">
        <v>2250</v>
      </c>
      <c r="G1281" s="196" t="s">
        <v>222</v>
      </c>
      <c r="H1281" s="197">
        <v>176.148</v>
      </c>
      <c r="I1281" s="198"/>
      <c r="J1281" s="199">
        <f>ROUND(I1281*H1281,2)</f>
        <v>0</v>
      </c>
      <c r="K1281" s="195" t="s">
        <v>223</v>
      </c>
      <c r="L1281" s="56"/>
      <c r="M1281" s="200" t="s">
        <v>22</v>
      </c>
      <c r="N1281" s="201" t="s">
        <v>46</v>
      </c>
      <c r="O1281" s="37"/>
      <c r="P1281" s="202">
        <f>O1281*H1281</f>
        <v>0</v>
      </c>
      <c r="Q1281" s="202">
        <v>0</v>
      </c>
      <c r="R1281" s="202">
        <f>Q1281*H1281</f>
        <v>0</v>
      </c>
      <c r="S1281" s="202">
        <v>0</v>
      </c>
      <c r="T1281" s="203">
        <f>S1281*H1281</f>
        <v>0</v>
      </c>
      <c r="AR1281" s="19" t="s">
        <v>258</v>
      </c>
      <c r="AT1281" s="19" t="s">
        <v>198</v>
      </c>
      <c r="AU1281" s="19" t="s">
        <v>83</v>
      </c>
      <c r="AY1281" s="19" t="s">
        <v>195</v>
      </c>
      <c r="BE1281" s="204">
        <f>IF(N1281="základní",J1281,0)</f>
        <v>0</v>
      </c>
      <c r="BF1281" s="204">
        <f>IF(N1281="snížená",J1281,0)</f>
        <v>0</v>
      </c>
      <c r="BG1281" s="204">
        <f>IF(N1281="zákl. přenesená",J1281,0)</f>
        <v>0</v>
      </c>
      <c r="BH1281" s="204">
        <f>IF(N1281="sníž. přenesená",J1281,0)</f>
        <v>0</v>
      </c>
      <c r="BI1281" s="204">
        <f>IF(N1281="nulová",J1281,0)</f>
        <v>0</v>
      </c>
      <c r="BJ1281" s="19" t="s">
        <v>23</v>
      </c>
      <c r="BK1281" s="204">
        <f>ROUND(I1281*H1281,2)</f>
        <v>0</v>
      </c>
      <c r="BL1281" s="19" t="s">
        <v>258</v>
      </c>
      <c r="BM1281" s="19" t="s">
        <v>2251</v>
      </c>
    </row>
    <row r="1282" spans="2:65" s="1" customFormat="1" ht="72">
      <c r="B1282" s="36"/>
      <c r="C1282" s="58"/>
      <c r="D1282" s="205" t="s">
        <v>225</v>
      </c>
      <c r="E1282" s="58"/>
      <c r="F1282" s="206" t="s">
        <v>2240</v>
      </c>
      <c r="G1282" s="58"/>
      <c r="H1282" s="58"/>
      <c r="I1282" s="163"/>
      <c r="J1282" s="58"/>
      <c r="K1282" s="58"/>
      <c r="L1282" s="56"/>
      <c r="M1282" s="73"/>
      <c r="N1282" s="37"/>
      <c r="O1282" s="37"/>
      <c r="P1282" s="37"/>
      <c r="Q1282" s="37"/>
      <c r="R1282" s="37"/>
      <c r="S1282" s="37"/>
      <c r="T1282" s="74"/>
      <c r="AT1282" s="19" t="s">
        <v>225</v>
      </c>
      <c r="AU1282" s="19" t="s">
        <v>83</v>
      </c>
    </row>
    <row r="1283" spans="2:65" s="12" customFormat="1" ht="24">
      <c r="B1283" s="207"/>
      <c r="C1283" s="208"/>
      <c r="D1283" s="205" t="s">
        <v>210</v>
      </c>
      <c r="E1283" s="209" t="s">
        <v>22</v>
      </c>
      <c r="F1283" s="210" t="s">
        <v>2205</v>
      </c>
      <c r="G1283" s="208"/>
      <c r="H1283" s="211" t="s">
        <v>22</v>
      </c>
      <c r="I1283" s="212"/>
      <c r="J1283" s="208"/>
      <c r="K1283" s="208"/>
      <c r="L1283" s="213"/>
      <c r="M1283" s="214"/>
      <c r="N1283" s="215"/>
      <c r="O1283" s="215"/>
      <c r="P1283" s="215"/>
      <c r="Q1283" s="215"/>
      <c r="R1283" s="215"/>
      <c r="S1283" s="215"/>
      <c r="T1283" s="216"/>
      <c r="AT1283" s="217" t="s">
        <v>210</v>
      </c>
      <c r="AU1283" s="217" t="s">
        <v>83</v>
      </c>
      <c r="AV1283" s="12" t="s">
        <v>23</v>
      </c>
      <c r="AW1283" s="12" t="s">
        <v>38</v>
      </c>
      <c r="AX1283" s="12" t="s">
        <v>75</v>
      </c>
      <c r="AY1283" s="217" t="s">
        <v>195</v>
      </c>
    </row>
    <row r="1284" spans="2:65" s="13" customFormat="1">
      <c r="B1284" s="218"/>
      <c r="C1284" s="219"/>
      <c r="D1284" s="205" t="s">
        <v>210</v>
      </c>
      <c r="E1284" s="220" t="s">
        <v>22</v>
      </c>
      <c r="F1284" s="221" t="s">
        <v>2252</v>
      </c>
      <c r="G1284" s="219"/>
      <c r="H1284" s="222">
        <v>50.328000000000003</v>
      </c>
      <c r="I1284" s="223"/>
      <c r="J1284" s="219"/>
      <c r="K1284" s="219"/>
      <c r="L1284" s="224"/>
      <c r="M1284" s="225"/>
      <c r="N1284" s="226"/>
      <c r="O1284" s="226"/>
      <c r="P1284" s="226"/>
      <c r="Q1284" s="226"/>
      <c r="R1284" s="226"/>
      <c r="S1284" s="226"/>
      <c r="T1284" s="227"/>
      <c r="AT1284" s="228" t="s">
        <v>210</v>
      </c>
      <c r="AU1284" s="228" t="s">
        <v>83</v>
      </c>
      <c r="AV1284" s="13" t="s">
        <v>83</v>
      </c>
      <c r="AW1284" s="13" t="s">
        <v>38</v>
      </c>
      <c r="AX1284" s="13" t="s">
        <v>75</v>
      </c>
      <c r="AY1284" s="228" t="s">
        <v>195</v>
      </c>
    </row>
    <row r="1285" spans="2:65" s="13" customFormat="1">
      <c r="B1285" s="218"/>
      <c r="C1285" s="219"/>
      <c r="D1285" s="205" t="s">
        <v>210</v>
      </c>
      <c r="E1285" s="220" t="s">
        <v>22</v>
      </c>
      <c r="F1285" s="221" t="s">
        <v>2253</v>
      </c>
      <c r="G1285" s="219"/>
      <c r="H1285" s="222">
        <v>125.82</v>
      </c>
      <c r="I1285" s="223"/>
      <c r="J1285" s="219"/>
      <c r="K1285" s="219"/>
      <c r="L1285" s="224"/>
      <c r="M1285" s="225"/>
      <c r="N1285" s="226"/>
      <c r="O1285" s="226"/>
      <c r="P1285" s="226"/>
      <c r="Q1285" s="226"/>
      <c r="R1285" s="226"/>
      <c r="S1285" s="226"/>
      <c r="T1285" s="227"/>
      <c r="AT1285" s="228" t="s">
        <v>210</v>
      </c>
      <c r="AU1285" s="228" t="s">
        <v>83</v>
      </c>
      <c r="AV1285" s="13" t="s">
        <v>83</v>
      </c>
      <c r="AW1285" s="13" t="s">
        <v>38</v>
      </c>
      <c r="AX1285" s="13" t="s">
        <v>75</v>
      </c>
      <c r="AY1285" s="228" t="s">
        <v>195</v>
      </c>
    </row>
    <row r="1286" spans="2:65" s="14" customFormat="1">
      <c r="B1286" s="229"/>
      <c r="C1286" s="230"/>
      <c r="D1286" s="205" t="s">
        <v>210</v>
      </c>
      <c r="E1286" s="231" t="s">
        <v>22</v>
      </c>
      <c r="F1286" s="232" t="s">
        <v>215</v>
      </c>
      <c r="G1286" s="230"/>
      <c r="H1286" s="233">
        <v>176.148</v>
      </c>
      <c r="I1286" s="234"/>
      <c r="J1286" s="230"/>
      <c r="K1286" s="230"/>
      <c r="L1286" s="235"/>
      <c r="M1286" s="236"/>
      <c r="N1286" s="237"/>
      <c r="O1286" s="237"/>
      <c r="P1286" s="237"/>
      <c r="Q1286" s="237"/>
      <c r="R1286" s="237"/>
      <c r="S1286" s="237"/>
      <c r="T1286" s="238"/>
      <c r="AT1286" s="239" t="s">
        <v>210</v>
      </c>
      <c r="AU1286" s="239" t="s">
        <v>83</v>
      </c>
      <c r="AV1286" s="14" t="s">
        <v>216</v>
      </c>
      <c r="AW1286" s="14" t="s">
        <v>38</v>
      </c>
      <c r="AX1286" s="14" t="s">
        <v>75</v>
      </c>
      <c r="AY1286" s="239" t="s">
        <v>195</v>
      </c>
    </row>
    <row r="1287" spans="2:65" s="15" customFormat="1">
      <c r="B1287" s="240"/>
      <c r="C1287" s="241"/>
      <c r="D1287" s="251" t="s">
        <v>210</v>
      </c>
      <c r="E1287" s="252" t="s">
        <v>22</v>
      </c>
      <c r="F1287" s="253" t="s">
        <v>217</v>
      </c>
      <c r="G1287" s="241"/>
      <c r="H1287" s="254">
        <v>176.148</v>
      </c>
      <c r="I1287" s="245"/>
      <c r="J1287" s="241"/>
      <c r="K1287" s="241"/>
      <c r="L1287" s="246"/>
      <c r="M1287" s="247"/>
      <c r="N1287" s="248"/>
      <c r="O1287" s="248"/>
      <c r="P1287" s="248"/>
      <c r="Q1287" s="248"/>
      <c r="R1287" s="248"/>
      <c r="S1287" s="248"/>
      <c r="T1287" s="249"/>
      <c r="AT1287" s="250" t="s">
        <v>210</v>
      </c>
      <c r="AU1287" s="250" t="s">
        <v>83</v>
      </c>
      <c r="AV1287" s="15" t="s">
        <v>202</v>
      </c>
      <c r="AW1287" s="15" t="s">
        <v>38</v>
      </c>
      <c r="AX1287" s="15" t="s">
        <v>23</v>
      </c>
      <c r="AY1287" s="250" t="s">
        <v>195</v>
      </c>
    </row>
    <row r="1288" spans="2:65" s="1" customFormat="1" ht="20.399999999999999" customHeight="1">
      <c r="B1288" s="36"/>
      <c r="C1288" s="260" t="s">
        <v>2254</v>
      </c>
      <c r="D1288" s="260" t="s">
        <v>267</v>
      </c>
      <c r="E1288" s="261" t="s">
        <v>2255</v>
      </c>
      <c r="F1288" s="262" t="s">
        <v>2256</v>
      </c>
      <c r="G1288" s="263" t="s">
        <v>222</v>
      </c>
      <c r="H1288" s="264">
        <v>184.95500000000001</v>
      </c>
      <c r="I1288" s="265"/>
      <c r="J1288" s="266">
        <f>ROUND(I1288*H1288,2)</f>
        <v>0</v>
      </c>
      <c r="K1288" s="262" t="s">
        <v>22</v>
      </c>
      <c r="L1288" s="267"/>
      <c r="M1288" s="268" t="s">
        <v>22</v>
      </c>
      <c r="N1288" s="269" t="s">
        <v>46</v>
      </c>
      <c r="O1288" s="37"/>
      <c r="P1288" s="202">
        <f>O1288*H1288</f>
        <v>0</v>
      </c>
      <c r="Q1288" s="202">
        <v>2.5000000000000001E-4</v>
      </c>
      <c r="R1288" s="202">
        <f>Q1288*H1288</f>
        <v>4.6238750000000002E-2</v>
      </c>
      <c r="S1288" s="202">
        <v>0</v>
      </c>
      <c r="T1288" s="203">
        <f>S1288*H1288</f>
        <v>0</v>
      </c>
      <c r="AR1288" s="19" t="s">
        <v>512</v>
      </c>
      <c r="AT1288" s="19" t="s">
        <v>267</v>
      </c>
      <c r="AU1288" s="19" t="s">
        <v>83</v>
      </c>
      <c r="AY1288" s="19" t="s">
        <v>195</v>
      </c>
      <c r="BE1288" s="204">
        <f>IF(N1288="základní",J1288,0)</f>
        <v>0</v>
      </c>
      <c r="BF1288" s="204">
        <f>IF(N1288="snížená",J1288,0)</f>
        <v>0</v>
      </c>
      <c r="BG1288" s="204">
        <f>IF(N1288="zákl. přenesená",J1288,0)</f>
        <v>0</v>
      </c>
      <c r="BH1288" s="204">
        <f>IF(N1288="sníž. přenesená",J1288,0)</f>
        <v>0</v>
      </c>
      <c r="BI1288" s="204">
        <f>IF(N1288="nulová",J1288,0)</f>
        <v>0</v>
      </c>
      <c r="BJ1288" s="19" t="s">
        <v>23</v>
      </c>
      <c r="BK1288" s="204">
        <f>ROUND(I1288*H1288,2)</f>
        <v>0</v>
      </c>
      <c r="BL1288" s="19" t="s">
        <v>258</v>
      </c>
      <c r="BM1288" s="19" t="s">
        <v>2257</v>
      </c>
    </row>
    <row r="1289" spans="2:65" s="13" customFormat="1">
      <c r="B1289" s="218"/>
      <c r="C1289" s="219"/>
      <c r="D1289" s="251" t="s">
        <v>210</v>
      </c>
      <c r="E1289" s="219"/>
      <c r="F1289" s="270" t="s">
        <v>2258</v>
      </c>
      <c r="G1289" s="219"/>
      <c r="H1289" s="271">
        <v>184.95500000000001</v>
      </c>
      <c r="I1289" s="223"/>
      <c r="J1289" s="219"/>
      <c r="K1289" s="219"/>
      <c r="L1289" s="224"/>
      <c r="M1289" s="225"/>
      <c r="N1289" s="226"/>
      <c r="O1289" s="226"/>
      <c r="P1289" s="226"/>
      <c r="Q1289" s="226"/>
      <c r="R1289" s="226"/>
      <c r="S1289" s="226"/>
      <c r="T1289" s="227"/>
      <c r="AT1289" s="228" t="s">
        <v>210</v>
      </c>
      <c r="AU1289" s="228" t="s">
        <v>83</v>
      </c>
      <c r="AV1289" s="13" t="s">
        <v>83</v>
      </c>
      <c r="AW1289" s="13" t="s">
        <v>4</v>
      </c>
      <c r="AX1289" s="13" t="s">
        <v>23</v>
      </c>
      <c r="AY1289" s="228" t="s">
        <v>195</v>
      </c>
    </row>
    <row r="1290" spans="2:65" s="1" customFormat="1" ht="40.200000000000003" customHeight="1">
      <c r="B1290" s="36"/>
      <c r="C1290" s="193" t="s">
        <v>2259</v>
      </c>
      <c r="D1290" s="193" t="s">
        <v>198</v>
      </c>
      <c r="E1290" s="194" t="s">
        <v>2260</v>
      </c>
      <c r="F1290" s="195" t="s">
        <v>2261</v>
      </c>
      <c r="G1290" s="196" t="s">
        <v>242</v>
      </c>
      <c r="H1290" s="197">
        <v>10.510999999999999</v>
      </c>
      <c r="I1290" s="198"/>
      <c r="J1290" s="199">
        <f>ROUND(I1290*H1290,2)</f>
        <v>0</v>
      </c>
      <c r="K1290" s="195" t="s">
        <v>223</v>
      </c>
      <c r="L1290" s="56"/>
      <c r="M1290" s="200" t="s">
        <v>22</v>
      </c>
      <c r="N1290" s="201" t="s">
        <v>46</v>
      </c>
      <c r="O1290" s="37"/>
      <c r="P1290" s="202">
        <f>O1290*H1290</f>
        <v>0</v>
      </c>
      <c r="Q1290" s="202">
        <v>0</v>
      </c>
      <c r="R1290" s="202">
        <f>Q1290*H1290</f>
        <v>0</v>
      </c>
      <c r="S1290" s="202">
        <v>0</v>
      </c>
      <c r="T1290" s="203">
        <f>S1290*H1290</f>
        <v>0</v>
      </c>
      <c r="AR1290" s="19" t="s">
        <v>258</v>
      </c>
      <c r="AT1290" s="19" t="s">
        <v>198</v>
      </c>
      <c r="AU1290" s="19" t="s">
        <v>83</v>
      </c>
      <c r="AY1290" s="19" t="s">
        <v>195</v>
      </c>
      <c r="BE1290" s="204">
        <f>IF(N1290="základní",J1290,0)</f>
        <v>0</v>
      </c>
      <c r="BF1290" s="204">
        <f>IF(N1290="snížená",J1290,0)</f>
        <v>0</v>
      </c>
      <c r="BG1290" s="204">
        <f>IF(N1290="zákl. přenesená",J1290,0)</f>
        <v>0</v>
      </c>
      <c r="BH1290" s="204">
        <f>IF(N1290="sníž. přenesená",J1290,0)</f>
        <v>0</v>
      </c>
      <c r="BI1290" s="204">
        <f>IF(N1290="nulová",J1290,0)</f>
        <v>0</v>
      </c>
      <c r="BJ1290" s="19" t="s">
        <v>23</v>
      </c>
      <c r="BK1290" s="204">
        <f>ROUND(I1290*H1290,2)</f>
        <v>0</v>
      </c>
      <c r="BL1290" s="19" t="s">
        <v>258</v>
      </c>
      <c r="BM1290" s="19" t="s">
        <v>2262</v>
      </c>
    </row>
    <row r="1291" spans="2:65" s="1" customFormat="1" ht="120">
      <c r="B1291" s="36"/>
      <c r="C1291" s="58"/>
      <c r="D1291" s="205" t="s">
        <v>225</v>
      </c>
      <c r="E1291" s="58"/>
      <c r="F1291" s="206" t="s">
        <v>768</v>
      </c>
      <c r="G1291" s="58"/>
      <c r="H1291" s="58"/>
      <c r="I1291" s="163"/>
      <c r="J1291" s="58"/>
      <c r="K1291" s="58"/>
      <c r="L1291" s="56"/>
      <c r="M1291" s="73"/>
      <c r="N1291" s="37"/>
      <c r="O1291" s="37"/>
      <c r="P1291" s="37"/>
      <c r="Q1291" s="37"/>
      <c r="R1291" s="37"/>
      <c r="S1291" s="37"/>
      <c r="T1291" s="74"/>
      <c r="AT1291" s="19" t="s">
        <v>225</v>
      </c>
      <c r="AU1291" s="19" t="s">
        <v>83</v>
      </c>
    </row>
    <row r="1292" spans="2:65" s="11" customFormat="1" ht="29.85" customHeight="1">
      <c r="B1292" s="176"/>
      <c r="C1292" s="177"/>
      <c r="D1292" s="190" t="s">
        <v>74</v>
      </c>
      <c r="E1292" s="191" t="s">
        <v>2263</v>
      </c>
      <c r="F1292" s="191" t="s">
        <v>2264</v>
      </c>
      <c r="G1292" s="177"/>
      <c r="H1292" s="177"/>
      <c r="I1292" s="180"/>
      <c r="J1292" s="192">
        <f>BK1292</f>
        <v>0</v>
      </c>
      <c r="K1292" s="177"/>
      <c r="L1292" s="182"/>
      <c r="M1292" s="183"/>
      <c r="N1292" s="184"/>
      <c r="O1292" s="184"/>
      <c r="P1292" s="185">
        <f>SUM(P1293:P1332)</f>
        <v>0</v>
      </c>
      <c r="Q1292" s="184"/>
      <c r="R1292" s="185">
        <f>SUM(R1293:R1332)</f>
        <v>16.406559300000001</v>
      </c>
      <c r="S1292" s="184"/>
      <c r="T1292" s="186">
        <f>SUM(T1293:T1332)</f>
        <v>0</v>
      </c>
      <c r="AR1292" s="187" t="s">
        <v>83</v>
      </c>
      <c r="AT1292" s="188" t="s">
        <v>74</v>
      </c>
      <c r="AU1292" s="188" t="s">
        <v>23</v>
      </c>
      <c r="AY1292" s="187" t="s">
        <v>195</v>
      </c>
      <c r="BK1292" s="189">
        <f>SUM(BK1293:BK1332)</f>
        <v>0</v>
      </c>
    </row>
    <row r="1293" spans="2:65" s="1" customFormat="1" ht="28.8" customHeight="1">
      <c r="B1293" s="36"/>
      <c r="C1293" s="193" t="s">
        <v>2265</v>
      </c>
      <c r="D1293" s="193" t="s">
        <v>198</v>
      </c>
      <c r="E1293" s="194" t="s">
        <v>2266</v>
      </c>
      <c r="F1293" s="195" t="s">
        <v>2267</v>
      </c>
      <c r="G1293" s="196" t="s">
        <v>222</v>
      </c>
      <c r="H1293" s="197">
        <v>2066.3620000000001</v>
      </c>
      <c r="I1293" s="198"/>
      <c r="J1293" s="199">
        <f>ROUND(I1293*H1293,2)</f>
        <v>0</v>
      </c>
      <c r="K1293" s="195" t="s">
        <v>223</v>
      </c>
      <c r="L1293" s="56"/>
      <c r="M1293" s="200" t="s">
        <v>22</v>
      </c>
      <c r="N1293" s="201" t="s">
        <v>46</v>
      </c>
      <c r="O1293" s="37"/>
      <c r="P1293" s="202">
        <f>O1293*H1293</f>
        <v>0</v>
      </c>
      <c r="Q1293" s="202">
        <v>0</v>
      </c>
      <c r="R1293" s="202">
        <f>Q1293*H1293</f>
        <v>0</v>
      </c>
      <c r="S1293" s="202">
        <v>0</v>
      </c>
      <c r="T1293" s="203">
        <f>S1293*H1293</f>
        <v>0</v>
      </c>
      <c r="AR1293" s="19" t="s">
        <v>258</v>
      </c>
      <c r="AT1293" s="19" t="s">
        <v>198</v>
      </c>
      <c r="AU1293" s="19" t="s">
        <v>83</v>
      </c>
      <c r="AY1293" s="19" t="s">
        <v>195</v>
      </c>
      <c r="BE1293" s="204">
        <f>IF(N1293="základní",J1293,0)</f>
        <v>0</v>
      </c>
      <c r="BF1293" s="204">
        <f>IF(N1293="snížená",J1293,0)</f>
        <v>0</v>
      </c>
      <c r="BG1293" s="204">
        <f>IF(N1293="zákl. přenesená",J1293,0)</f>
        <v>0</v>
      </c>
      <c r="BH1293" s="204">
        <f>IF(N1293="sníž. přenesená",J1293,0)</f>
        <v>0</v>
      </c>
      <c r="BI1293" s="204">
        <f>IF(N1293="nulová",J1293,0)</f>
        <v>0</v>
      </c>
      <c r="BJ1293" s="19" t="s">
        <v>23</v>
      </c>
      <c r="BK1293" s="204">
        <f>ROUND(I1293*H1293,2)</f>
        <v>0</v>
      </c>
      <c r="BL1293" s="19" t="s">
        <v>258</v>
      </c>
      <c r="BM1293" s="19" t="s">
        <v>2268</v>
      </c>
    </row>
    <row r="1294" spans="2:65" s="1" customFormat="1" ht="48">
      <c r="B1294" s="36"/>
      <c r="C1294" s="58"/>
      <c r="D1294" s="205" t="s">
        <v>225</v>
      </c>
      <c r="E1294" s="58"/>
      <c r="F1294" s="206" t="s">
        <v>2269</v>
      </c>
      <c r="G1294" s="58"/>
      <c r="H1294" s="58"/>
      <c r="I1294" s="163"/>
      <c r="J1294" s="58"/>
      <c r="K1294" s="58"/>
      <c r="L1294" s="56"/>
      <c r="M1294" s="73"/>
      <c r="N1294" s="37"/>
      <c r="O1294" s="37"/>
      <c r="P1294" s="37"/>
      <c r="Q1294" s="37"/>
      <c r="R1294" s="37"/>
      <c r="S1294" s="37"/>
      <c r="T1294" s="74"/>
      <c r="AT1294" s="19" t="s">
        <v>225</v>
      </c>
      <c r="AU1294" s="19" t="s">
        <v>83</v>
      </c>
    </row>
    <row r="1295" spans="2:65" s="12" customFormat="1">
      <c r="B1295" s="207"/>
      <c r="C1295" s="208"/>
      <c r="D1295" s="205" t="s">
        <v>210</v>
      </c>
      <c r="E1295" s="209" t="s">
        <v>22</v>
      </c>
      <c r="F1295" s="210" t="s">
        <v>2187</v>
      </c>
      <c r="G1295" s="208"/>
      <c r="H1295" s="211" t="s">
        <v>22</v>
      </c>
      <c r="I1295" s="212"/>
      <c r="J1295" s="208"/>
      <c r="K1295" s="208"/>
      <c r="L1295" s="213"/>
      <c r="M1295" s="214"/>
      <c r="N1295" s="215"/>
      <c r="O1295" s="215"/>
      <c r="P1295" s="215"/>
      <c r="Q1295" s="215"/>
      <c r="R1295" s="215"/>
      <c r="S1295" s="215"/>
      <c r="T1295" s="216"/>
      <c r="AT1295" s="217" t="s">
        <v>210</v>
      </c>
      <c r="AU1295" s="217" t="s">
        <v>83</v>
      </c>
      <c r="AV1295" s="12" t="s">
        <v>23</v>
      </c>
      <c r="AW1295" s="12" t="s">
        <v>38</v>
      </c>
      <c r="AX1295" s="12" t="s">
        <v>75</v>
      </c>
      <c r="AY1295" s="217" t="s">
        <v>195</v>
      </c>
    </row>
    <row r="1296" spans="2:65" s="12" customFormat="1">
      <c r="B1296" s="207"/>
      <c r="C1296" s="208"/>
      <c r="D1296" s="205" t="s">
        <v>210</v>
      </c>
      <c r="E1296" s="209" t="s">
        <v>22</v>
      </c>
      <c r="F1296" s="210" t="s">
        <v>2188</v>
      </c>
      <c r="G1296" s="208"/>
      <c r="H1296" s="211" t="s">
        <v>22</v>
      </c>
      <c r="I1296" s="212"/>
      <c r="J1296" s="208"/>
      <c r="K1296" s="208"/>
      <c r="L1296" s="213"/>
      <c r="M1296" s="214"/>
      <c r="N1296" s="215"/>
      <c r="O1296" s="215"/>
      <c r="P1296" s="215"/>
      <c r="Q1296" s="215"/>
      <c r="R1296" s="215"/>
      <c r="S1296" s="215"/>
      <c r="T1296" s="216"/>
      <c r="AT1296" s="217" t="s">
        <v>210</v>
      </c>
      <c r="AU1296" s="217" t="s">
        <v>83</v>
      </c>
      <c r="AV1296" s="12" t="s">
        <v>23</v>
      </c>
      <c r="AW1296" s="12" t="s">
        <v>38</v>
      </c>
      <c r="AX1296" s="12" t="s">
        <v>75</v>
      </c>
      <c r="AY1296" s="217" t="s">
        <v>195</v>
      </c>
    </row>
    <row r="1297" spans="2:65" s="13" customFormat="1">
      <c r="B1297" s="218"/>
      <c r="C1297" s="219"/>
      <c r="D1297" s="205" t="s">
        <v>210</v>
      </c>
      <c r="E1297" s="220" t="s">
        <v>22</v>
      </c>
      <c r="F1297" s="221" t="s">
        <v>2270</v>
      </c>
      <c r="G1297" s="219"/>
      <c r="H1297" s="222">
        <v>717.2</v>
      </c>
      <c r="I1297" s="223"/>
      <c r="J1297" s="219"/>
      <c r="K1297" s="219"/>
      <c r="L1297" s="224"/>
      <c r="M1297" s="225"/>
      <c r="N1297" s="226"/>
      <c r="O1297" s="226"/>
      <c r="P1297" s="226"/>
      <c r="Q1297" s="226"/>
      <c r="R1297" s="226"/>
      <c r="S1297" s="226"/>
      <c r="T1297" s="227"/>
      <c r="AT1297" s="228" t="s">
        <v>210</v>
      </c>
      <c r="AU1297" s="228" t="s">
        <v>83</v>
      </c>
      <c r="AV1297" s="13" t="s">
        <v>83</v>
      </c>
      <c r="AW1297" s="13" t="s">
        <v>38</v>
      </c>
      <c r="AX1297" s="13" t="s">
        <v>75</v>
      </c>
      <c r="AY1297" s="228" t="s">
        <v>195</v>
      </c>
    </row>
    <row r="1298" spans="2:65" s="13" customFormat="1">
      <c r="B1298" s="218"/>
      <c r="C1298" s="219"/>
      <c r="D1298" s="205" t="s">
        <v>210</v>
      </c>
      <c r="E1298" s="220" t="s">
        <v>22</v>
      </c>
      <c r="F1298" s="221" t="s">
        <v>2271</v>
      </c>
      <c r="G1298" s="219"/>
      <c r="H1298" s="222">
        <v>82.992000000000004</v>
      </c>
      <c r="I1298" s="223"/>
      <c r="J1298" s="219"/>
      <c r="K1298" s="219"/>
      <c r="L1298" s="224"/>
      <c r="M1298" s="225"/>
      <c r="N1298" s="226"/>
      <c r="O1298" s="226"/>
      <c r="P1298" s="226"/>
      <c r="Q1298" s="226"/>
      <c r="R1298" s="226"/>
      <c r="S1298" s="226"/>
      <c r="T1298" s="227"/>
      <c r="AT1298" s="228" t="s">
        <v>210</v>
      </c>
      <c r="AU1298" s="228" t="s">
        <v>83</v>
      </c>
      <c r="AV1298" s="13" t="s">
        <v>83</v>
      </c>
      <c r="AW1298" s="13" t="s">
        <v>38</v>
      </c>
      <c r="AX1298" s="13" t="s">
        <v>75</v>
      </c>
      <c r="AY1298" s="228" t="s">
        <v>195</v>
      </c>
    </row>
    <row r="1299" spans="2:65" s="13" customFormat="1">
      <c r="B1299" s="218"/>
      <c r="C1299" s="219"/>
      <c r="D1299" s="205" t="s">
        <v>210</v>
      </c>
      <c r="E1299" s="220" t="s">
        <v>22</v>
      </c>
      <c r="F1299" s="221" t="s">
        <v>2272</v>
      </c>
      <c r="G1299" s="219"/>
      <c r="H1299" s="222">
        <v>66.5</v>
      </c>
      <c r="I1299" s="223"/>
      <c r="J1299" s="219"/>
      <c r="K1299" s="219"/>
      <c r="L1299" s="224"/>
      <c r="M1299" s="225"/>
      <c r="N1299" s="226"/>
      <c r="O1299" s="226"/>
      <c r="P1299" s="226"/>
      <c r="Q1299" s="226"/>
      <c r="R1299" s="226"/>
      <c r="S1299" s="226"/>
      <c r="T1299" s="227"/>
      <c r="AT1299" s="228" t="s">
        <v>210</v>
      </c>
      <c r="AU1299" s="228" t="s">
        <v>83</v>
      </c>
      <c r="AV1299" s="13" t="s">
        <v>83</v>
      </c>
      <c r="AW1299" s="13" t="s">
        <v>38</v>
      </c>
      <c r="AX1299" s="13" t="s">
        <v>75</v>
      </c>
      <c r="AY1299" s="228" t="s">
        <v>195</v>
      </c>
    </row>
    <row r="1300" spans="2:65" s="13" customFormat="1">
      <c r="B1300" s="218"/>
      <c r="C1300" s="219"/>
      <c r="D1300" s="205" t="s">
        <v>210</v>
      </c>
      <c r="E1300" s="220" t="s">
        <v>22</v>
      </c>
      <c r="F1300" s="221" t="s">
        <v>2270</v>
      </c>
      <c r="G1300" s="219"/>
      <c r="H1300" s="222">
        <v>717.2</v>
      </c>
      <c r="I1300" s="223"/>
      <c r="J1300" s="219"/>
      <c r="K1300" s="219"/>
      <c r="L1300" s="224"/>
      <c r="M1300" s="225"/>
      <c r="N1300" s="226"/>
      <c r="O1300" s="226"/>
      <c r="P1300" s="226"/>
      <c r="Q1300" s="226"/>
      <c r="R1300" s="226"/>
      <c r="S1300" s="226"/>
      <c r="T1300" s="227"/>
      <c r="AT1300" s="228" t="s">
        <v>210</v>
      </c>
      <c r="AU1300" s="228" t="s">
        <v>83</v>
      </c>
      <c r="AV1300" s="13" t="s">
        <v>83</v>
      </c>
      <c r="AW1300" s="13" t="s">
        <v>38</v>
      </c>
      <c r="AX1300" s="13" t="s">
        <v>75</v>
      </c>
      <c r="AY1300" s="228" t="s">
        <v>195</v>
      </c>
    </row>
    <row r="1301" spans="2:65" s="13" customFormat="1">
      <c r="B1301" s="218"/>
      <c r="C1301" s="219"/>
      <c r="D1301" s="205" t="s">
        <v>210</v>
      </c>
      <c r="E1301" s="220" t="s">
        <v>22</v>
      </c>
      <c r="F1301" s="221" t="s">
        <v>2273</v>
      </c>
      <c r="G1301" s="219"/>
      <c r="H1301" s="222">
        <v>32.76</v>
      </c>
      <c r="I1301" s="223"/>
      <c r="J1301" s="219"/>
      <c r="K1301" s="219"/>
      <c r="L1301" s="224"/>
      <c r="M1301" s="225"/>
      <c r="N1301" s="226"/>
      <c r="O1301" s="226"/>
      <c r="P1301" s="226"/>
      <c r="Q1301" s="226"/>
      <c r="R1301" s="226"/>
      <c r="S1301" s="226"/>
      <c r="T1301" s="227"/>
      <c r="AT1301" s="228" t="s">
        <v>210</v>
      </c>
      <c r="AU1301" s="228" t="s">
        <v>83</v>
      </c>
      <c r="AV1301" s="13" t="s">
        <v>83</v>
      </c>
      <c r="AW1301" s="13" t="s">
        <v>38</v>
      </c>
      <c r="AX1301" s="13" t="s">
        <v>75</v>
      </c>
      <c r="AY1301" s="228" t="s">
        <v>195</v>
      </c>
    </row>
    <row r="1302" spans="2:65" s="14" customFormat="1">
      <c r="B1302" s="229"/>
      <c r="C1302" s="230"/>
      <c r="D1302" s="205" t="s">
        <v>210</v>
      </c>
      <c r="E1302" s="231" t="s">
        <v>22</v>
      </c>
      <c r="F1302" s="232" t="s">
        <v>215</v>
      </c>
      <c r="G1302" s="230"/>
      <c r="H1302" s="233">
        <v>1616.652</v>
      </c>
      <c r="I1302" s="234"/>
      <c r="J1302" s="230"/>
      <c r="K1302" s="230"/>
      <c r="L1302" s="235"/>
      <c r="M1302" s="236"/>
      <c r="N1302" s="237"/>
      <c r="O1302" s="237"/>
      <c r="P1302" s="237"/>
      <c r="Q1302" s="237"/>
      <c r="R1302" s="237"/>
      <c r="S1302" s="237"/>
      <c r="T1302" s="238"/>
      <c r="AT1302" s="239" t="s">
        <v>210</v>
      </c>
      <c r="AU1302" s="239" t="s">
        <v>83</v>
      </c>
      <c r="AV1302" s="14" t="s">
        <v>216</v>
      </c>
      <c r="AW1302" s="14" t="s">
        <v>38</v>
      </c>
      <c r="AX1302" s="14" t="s">
        <v>75</v>
      </c>
      <c r="AY1302" s="239" t="s">
        <v>195</v>
      </c>
    </row>
    <row r="1303" spans="2:65" s="12" customFormat="1">
      <c r="B1303" s="207"/>
      <c r="C1303" s="208"/>
      <c r="D1303" s="205" t="s">
        <v>210</v>
      </c>
      <c r="E1303" s="209" t="s">
        <v>22</v>
      </c>
      <c r="F1303" s="210" t="s">
        <v>2274</v>
      </c>
      <c r="G1303" s="208"/>
      <c r="H1303" s="211" t="s">
        <v>22</v>
      </c>
      <c r="I1303" s="212"/>
      <c r="J1303" s="208"/>
      <c r="K1303" s="208"/>
      <c r="L1303" s="213"/>
      <c r="M1303" s="214"/>
      <c r="N1303" s="215"/>
      <c r="O1303" s="215"/>
      <c r="P1303" s="215"/>
      <c r="Q1303" s="215"/>
      <c r="R1303" s="215"/>
      <c r="S1303" s="215"/>
      <c r="T1303" s="216"/>
      <c r="AT1303" s="217" t="s">
        <v>210</v>
      </c>
      <c r="AU1303" s="217" t="s">
        <v>83</v>
      </c>
      <c r="AV1303" s="12" t="s">
        <v>23</v>
      </c>
      <c r="AW1303" s="12" t="s">
        <v>38</v>
      </c>
      <c r="AX1303" s="12" t="s">
        <v>75</v>
      </c>
      <c r="AY1303" s="217" t="s">
        <v>195</v>
      </c>
    </row>
    <row r="1304" spans="2:65" s="13" customFormat="1">
      <c r="B1304" s="218"/>
      <c r="C1304" s="219"/>
      <c r="D1304" s="205" t="s">
        <v>210</v>
      </c>
      <c r="E1304" s="220" t="s">
        <v>22</v>
      </c>
      <c r="F1304" s="221" t="s">
        <v>2275</v>
      </c>
      <c r="G1304" s="219"/>
      <c r="H1304" s="222">
        <v>161</v>
      </c>
      <c r="I1304" s="223"/>
      <c r="J1304" s="219"/>
      <c r="K1304" s="219"/>
      <c r="L1304" s="224"/>
      <c r="M1304" s="225"/>
      <c r="N1304" s="226"/>
      <c r="O1304" s="226"/>
      <c r="P1304" s="226"/>
      <c r="Q1304" s="226"/>
      <c r="R1304" s="226"/>
      <c r="S1304" s="226"/>
      <c r="T1304" s="227"/>
      <c r="AT1304" s="228" t="s">
        <v>210</v>
      </c>
      <c r="AU1304" s="228" t="s">
        <v>83</v>
      </c>
      <c r="AV1304" s="13" t="s">
        <v>83</v>
      </c>
      <c r="AW1304" s="13" t="s">
        <v>38</v>
      </c>
      <c r="AX1304" s="13" t="s">
        <v>75</v>
      </c>
      <c r="AY1304" s="228" t="s">
        <v>195</v>
      </c>
    </row>
    <row r="1305" spans="2:65" s="13" customFormat="1" ht="24">
      <c r="B1305" s="218"/>
      <c r="C1305" s="219"/>
      <c r="D1305" s="205" t="s">
        <v>210</v>
      </c>
      <c r="E1305" s="220" t="s">
        <v>22</v>
      </c>
      <c r="F1305" s="221" t="s">
        <v>2276</v>
      </c>
      <c r="G1305" s="219"/>
      <c r="H1305" s="222">
        <v>76.02</v>
      </c>
      <c r="I1305" s="223"/>
      <c r="J1305" s="219"/>
      <c r="K1305" s="219"/>
      <c r="L1305" s="224"/>
      <c r="M1305" s="225"/>
      <c r="N1305" s="226"/>
      <c r="O1305" s="226"/>
      <c r="P1305" s="226"/>
      <c r="Q1305" s="226"/>
      <c r="R1305" s="226"/>
      <c r="S1305" s="226"/>
      <c r="T1305" s="227"/>
      <c r="AT1305" s="228" t="s">
        <v>210</v>
      </c>
      <c r="AU1305" s="228" t="s">
        <v>83</v>
      </c>
      <c r="AV1305" s="13" t="s">
        <v>83</v>
      </c>
      <c r="AW1305" s="13" t="s">
        <v>38</v>
      </c>
      <c r="AX1305" s="13" t="s">
        <v>75</v>
      </c>
      <c r="AY1305" s="228" t="s">
        <v>195</v>
      </c>
    </row>
    <row r="1306" spans="2:65" s="13" customFormat="1">
      <c r="B1306" s="218"/>
      <c r="C1306" s="219"/>
      <c r="D1306" s="205" t="s">
        <v>210</v>
      </c>
      <c r="E1306" s="220" t="s">
        <v>22</v>
      </c>
      <c r="F1306" s="221" t="s">
        <v>2277</v>
      </c>
      <c r="G1306" s="219"/>
      <c r="H1306" s="222">
        <v>18.899999999999999</v>
      </c>
      <c r="I1306" s="223"/>
      <c r="J1306" s="219"/>
      <c r="K1306" s="219"/>
      <c r="L1306" s="224"/>
      <c r="M1306" s="225"/>
      <c r="N1306" s="226"/>
      <c r="O1306" s="226"/>
      <c r="P1306" s="226"/>
      <c r="Q1306" s="226"/>
      <c r="R1306" s="226"/>
      <c r="S1306" s="226"/>
      <c r="T1306" s="227"/>
      <c r="AT1306" s="228" t="s">
        <v>210</v>
      </c>
      <c r="AU1306" s="228" t="s">
        <v>83</v>
      </c>
      <c r="AV1306" s="13" t="s">
        <v>83</v>
      </c>
      <c r="AW1306" s="13" t="s">
        <v>38</v>
      </c>
      <c r="AX1306" s="13" t="s">
        <v>75</v>
      </c>
      <c r="AY1306" s="228" t="s">
        <v>195</v>
      </c>
    </row>
    <row r="1307" spans="2:65" s="13" customFormat="1">
      <c r="B1307" s="218"/>
      <c r="C1307" s="219"/>
      <c r="D1307" s="205" t="s">
        <v>210</v>
      </c>
      <c r="E1307" s="220" t="s">
        <v>22</v>
      </c>
      <c r="F1307" s="221" t="s">
        <v>2275</v>
      </c>
      <c r="G1307" s="219"/>
      <c r="H1307" s="222">
        <v>161</v>
      </c>
      <c r="I1307" s="223"/>
      <c r="J1307" s="219"/>
      <c r="K1307" s="219"/>
      <c r="L1307" s="224"/>
      <c r="M1307" s="225"/>
      <c r="N1307" s="226"/>
      <c r="O1307" s="226"/>
      <c r="P1307" s="226"/>
      <c r="Q1307" s="226"/>
      <c r="R1307" s="226"/>
      <c r="S1307" s="226"/>
      <c r="T1307" s="227"/>
      <c r="AT1307" s="228" t="s">
        <v>210</v>
      </c>
      <c r="AU1307" s="228" t="s">
        <v>83</v>
      </c>
      <c r="AV1307" s="13" t="s">
        <v>83</v>
      </c>
      <c r="AW1307" s="13" t="s">
        <v>38</v>
      </c>
      <c r="AX1307" s="13" t="s">
        <v>75</v>
      </c>
      <c r="AY1307" s="228" t="s">
        <v>195</v>
      </c>
    </row>
    <row r="1308" spans="2:65" s="13" customFormat="1">
      <c r="B1308" s="218"/>
      <c r="C1308" s="219"/>
      <c r="D1308" s="205" t="s">
        <v>210</v>
      </c>
      <c r="E1308" s="220" t="s">
        <v>22</v>
      </c>
      <c r="F1308" s="221" t="s">
        <v>2278</v>
      </c>
      <c r="G1308" s="219"/>
      <c r="H1308" s="222">
        <v>32.79</v>
      </c>
      <c r="I1308" s="223"/>
      <c r="J1308" s="219"/>
      <c r="K1308" s="219"/>
      <c r="L1308" s="224"/>
      <c r="M1308" s="225"/>
      <c r="N1308" s="226"/>
      <c r="O1308" s="226"/>
      <c r="P1308" s="226"/>
      <c r="Q1308" s="226"/>
      <c r="R1308" s="226"/>
      <c r="S1308" s="226"/>
      <c r="T1308" s="227"/>
      <c r="AT1308" s="228" t="s">
        <v>210</v>
      </c>
      <c r="AU1308" s="228" t="s">
        <v>83</v>
      </c>
      <c r="AV1308" s="13" t="s">
        <v>83</v>
      </c>
      <c r="AW1308" s="13" t="s">
        <v>38</v>
      </c>
      <c r="AX1308" s="13" t="s">
        <v>75</v>
      </c>
      <c r="AY1308" s="228" t="s">
        <v>195</v>
      </c>
    </row>
    <row r="1309" spans="2:65" s="14" customFormat="1">
      <c r="B1309" s="229"/>
      <c r="C1309" s="230"/>
      <c r="D1309" s="205" t="s">
        <v>210</v>
      </c>
      <c r="E1309" s="231" t="s">
        <v>22</v>
      </c>
      <c r="F1309" s="232" t="s">
        <v>215</v>
      </c>
      <c r="G1309" s="230"/>
      <c r="H1309" s="233">
        <v>449.71</v>
      </c>
      <c r="I1309" s="234"/>
      <c r="J1309" s="230"/>
      <c r="K1309" s="230"/>
      <c r="L1309" s="235"/>
      <c r="M1309" s="236"/>
      <c r="N1309" s="237"/>
      <c r="O1309" s="237"/>
      <c r="P1309" s="237"/>
      <c r="Q1309" s="237"/>
      <c r="R1309" s="237"/>
      <c r="S1309" s="237"/>
      <c r="T1309" s="238"/>
      <c r="AT1309" s="239" t="s">
        <v>210</v>
      </c>
      <c r="AU1309" s="239" t="s">
        <v>83</v>
      </c>
      <c r="AV1309" s="14" t="s">
        <v>216</v>
      </c>
      <c r="AW1309" s="14" t="s">
        <v>38</v>
      </c>
      <c r="AX1309" s="14" t="s">
        <v>75</v>
      </c>
      <c r="AY1309" s="239" t="s">
        <v>195</v>
      </c>
    </row>
    <row r="1310" spans="2:65" s="15" customFormat="1">
      <c r="B1310" s="240"/>
      <c r="C1310" s="241"/>
      <c r="D1310" s="251" t="s">
        <v>210</v>
      </c>
      <c r="E1310" s="252" t="s">
        <v>22</v>
      </c>
      <c r="F1310" s="253" t="s">
        <v>217</v>
      </c>
      <c r="G1310" s="241"/>
      <c r="H1310" s="254">
        <v>2066.3620000000001</v>
      </c>
      <c r="I1310" s="245"/>
      <c r="J1310" s="241"/>
      <c r="K1310" s="241"/>
      <c r="L1310" s="246"/>
      <c r="M1310" s="247"/>
      <c r="N1310" s="248"/>
      <c r="O1310" s="248"/>
      <c r="P1310" s="248"/>
      <c r="Q1310" s="248"/>
      <c r="R1310" s="248"/>
      <c r="S1310" s="248"/>
      <c r="T1310" s="249"/>
      <c r="AT1310" s="250" t="s">
        <v>210</v>
      </c>
      <c r="AU1310" s="250" t="s">
        <v>83</v>
      </c>
      <c r="AV1310" s="15" t="s">
        <v>202</v>
      </c>
      <c r="AW1310" s="15" t="s">
        <v>38</v>
      </c>
      <c r="AX1310" s="15" t="s">
        <v>23</v>
      </c>
      <c r="AY1310" s="250" t="s">
        <v>195</v>
      </c>
    </row>
    <row r="1311" spans="2:65" s="1" customFormat="1" ht="28.8" customHeight="1">
      <c r="B1311" s="36"/>
      <c r="C1311" s="260" t="s">
        <v>2279</v>
      </c>
      <c r="D1311" s="260" t="s">
        <v>267</v>
      </c>
      <c r="E1311" s="261" t="s">
        <v>2280</v>
      </c>
      <c r="F1311" s="262" t="s">
        <v>2281</v>
      </c>
      <c r="G1311" s="263" t="s">
        <v>222</v>
      </c>
      <c r="H1311" s="264">
        <v>1291.0039999999999</v>
      </c>
      <c r="I1311" s="265"/>
      <c r="J1311" s="266">
        <f>ROUND(I1311*H1311,2)</f>
        <v>0</v>
      </c>
      <c r="K1311" s="262" t="s">
        <v>22</v>
      </c>
      <c r="L1311" s="267"/>
      <c r="M1311" s="268" t="s">
        <v>22</v>
      </c>
      <c r="N1311" s="269" t="s">
        <v>46</v>
      </c>
      <c r="O1311" s="37"/>
      <c r="P1311" s="202">
        <f>O1311*H1311</f>
        <v>0</v>
      </c>
      <c r="Q1311" s="202">
        <v>3.0000000000000001E-3</v>
      </c>
      <c r="R1311" s="202">
        <f>Q1311*H1311</f>
        <v>3.8730119999999997</v>
      </c>
      <c r="S1311" s="202">
        <v>0</v>
      </c>
      <c r="T1311" s="203">
        <f>S1311*H1311</f>
        <v>0</v>
      </c>
      <c r="AR1311" s="19" t="s">
        <v>512</v>
      </c>
      <c r="AT1311" s="19" t="s">
        <v>267</v>
      </c>
      <c r="AU1311" s="19" t="s">
        <v>83</v>
      </c>
      <c r="AY1311" s="19" t="s">
        <v>195</v>
      </c>
      <c r="BE1311" s="204">
        <f>IF(N1311="základní",J1311,0)</f>
        <v>0</v>
      </c>
      <c r="BF1311" s="204">
        <f>IF(N1311="snížená",J1311,0)</f>
        <v>0</v>
      </c>
      <c r="BG1311" s="204">
        <f>IF(N1311="zákl. přenesená",J1311,0)</f>
        <v>0</v>
      </c>
      <c r="BH1311" s="204">
        <f>IF(N1311="sníž. přenesená",J1311,0)</f>
        <v>0</v>
      </c>
      <c r="BI1311" s="204">
        <f>IF(N1311="nulová",J1311,0)</f>
        <v>0</v>
      </c>
      <c r="BJ1311" s="19" t="s">
        <v>23</v>
      </c>
      <c r="BK1311" s="204">
        <f>ROUND(I1311*H1311,2)</f>
        <v>0</v>
      </c>
      <c r="BL1311" s="19" t="s">
        <v>258</v>
      </c>
      <c r="BM1311" s="19" t="s">
        <v>2282</v>
      </c>
    </row>
    <row r="1312" spans="2:65" s="13" customFormat="1">
      <c r="B1312" s="218"/>
      <c r="C1312" s="219"/>
      <c r="D1312" s="251" t="s">
        <v>210</v>
      </c>
      <c r="E1312" s="219"/>
      <c r="F1312" s="270" t="s">
        <v>2283</v>
      </c>
      <c r="G1312" s="219"/>
      <c r="H1312" s="271">
        <v>1291.0039999999999</v>
      </c>
      <c r="I1312" s="223"/>
      <c r="J1312" s="219"/>
      <c r="K1312" s="219"/>
      <c r="L1312" s="224"/>
      <c r="M1312" s="225"/>
      <c r="N1312" s="226"/>
      <c r="O1312" s="226"/>
      <c r="P1312" s="226"/>
      <c r="Q1312" s="226"/>
      <c r="R1312" s="226"/>
      <c r="S1312" s="226"/>
      <c r="T1312" s="227"/>
      <c r="AT1312" s="228" t="s">
        <v>210</v>
      </c>
      <c r="AU1312" s="228" t="s">
        <v>83</v>
      </c>
      <c r="AV1312" s="13" t="s">
        <v>83</v>
      </c>
      <c r="AW1312" s="13" t="s">
        <v>4</v>
      </c>
      <c r="AX1312" s="13" t="s">
        <v>23</v>
      </c>
      <c r="AY1312" s="228" t="s">
        <v>195</v>
      </c>
    </row>
    <row r="1313" spans="2:65" s="1" customFormat="1" ht="40.200000000000003" customHeight="1">
      <c r="B1313" s="36"/>
      <c r="C1313" s="260" t="s">
        <v>2284</v>
      </c>
      <c r="D1313" s="260" t="s">
        <v>267</v>
      </c>
      <c r="E1313" s="261" t="s">
        <v>2285</v>
      </c>
      <c r="F1313" s="262" t="s">
        <v>2286</v>
      </c>
      <c r="G1313" s="263" t="s">
        <v>222</v>
      </c>
      <c r="H1313" s="264">
        <v>962.66600000000005</v>
      </c>
      <c r="I1313" s="265"/>
      <c r="J1313" s="266">
        <f>ROUND(I1313*H1313,2)</f>
        <v>0</v>
      </c>
      <c r="K1313" s="262" t="s">
        <v>22</v>
      </c>
      <c r="L1313" s="267"/>
      <c r="M1313" s="268" t="s">
        <v>22</v>
      </c>
      <c r="N1313" s="269" t="s">
        <v>46</v>
      </c>
      <c r="O1313" s="37"/>
      <c r="P1313" s="202">
        <f>O1313*H1313</f>
        <v>0</v>
      </c>
      <c r="Q1313" s="202">
        <v>3.0000000000000001E-3</v>
      </c>
      <c r="R1313" s="202">
        <f>Q1313*H1313</f>
        <v>2.8879980000000001</v>
      </c>
      <c r="S1313" s="202">
        <v>0</v>
      </c>
      <c r="T1313" s="203">
        <f>S1313*H1313</f>
        <v>0</v>
      </c>
      <c r="AR1313" s="19" t="s">
        <v>512</v>
      </c>
      <c r="AT1313" s="19" t="s">
        <v>267</v>
      </c>
      <c r="AU1313" s="19" t="s">
        <v>83</v>
      </c>
      <c r="AY1313" s="19" t="s">
        <v>195</v>
      </c>
      <c r="BE1313" s="204">
        <f>IF(N1313="základní",J1313,0)</f>
        <v>0</v>
      </c>
      <c r="BF1313" s="204">
        <f>IF(N1313="snížená",J1313,0)</f>
        <v>0</v>
      </c>
      <c r="BG1313" s="204">
        <f>IF(N1313="zákl. přenesená",J1313,0)</f>
        <v>0</v>
      </c>
      <c r="BH1313" s="204">
        <f>IF(N1313="sníž. přenesená",J1313,0)</f>
        <v>0</v>
      </c>
      <c r="BI1313" s="204">
        <f>IF(N1313="nulová",J1313,0)</f>
        <v>0</v>
      </c>
      <c r="BJ1313" s="19" t="s">
        <v>23</v>
      </c>
      <c r="BK1313" s="204">
        <f>ROUND(I1313*H1313,2)</f>
        <v>0</v>
      </c>
      <c r="BL1313" s="19" t="s">
        <v>258</v>
      </c>
      <c r="BM1313" s="19" t="s">
        <v>2287</v>
      </c>
    </row>
    <row r="1314" spans="2:65" s="13" customFormat="1">
      <c r="B1314" s="218"/>
      <c r="C1314" s="219"/>
      <c r="D1314" s="251" t="s">
        <v>210</v>
      </c>
      <c r="E1314" s="219"/>
      <c r="F1314" s="270" t="s">
        <v>2288</v>
      </c>
      <c r="G1314" s="219"/>
      <c r="H1314" s="271">
        <v>962.66600000000005</v>
      </c>
      <c r="I1314" s="223"/>
      <c r="J1314" s="219"/>
      <c r="K1314" s="219"/>
      <c r="L1314" s="224"/>
      <c r="M1314" s="225"/>
      <c r="N1314" s="226"/>
      <c r="O1314" s="226"/>
      <c r="P1314" s="226"/>
      <c r="Q1314" s="226"/>
      <c r="R1314" s="226"/>
      <c r="S1314" s="226"/>
      <c r="T1314" s="227"/>
      <c r="AT1314" s="228" t="s">
        <v>210</v>
      </c>
      <c r="AU1314" s="228" t="s">
        <v>83</v>
      </c>
      <c r="AV1314" s="13" t="s">
        <v>83</v>
      </c>
      <c r="AW1314" s="13" t="s">
        <v>4</v>
      </c>
      <c r="AX1314" s="13" t="s">
        <v>23</v>
      </c>
      <c r="AY1314" s="228" t="s">
        <v>195</v>
      </c>
    </row>
    <row r="1315" spans="2:65" s="1" customFormat="1" ht="28.8" customHeight="1">
      <c r="B1315" s="36"/>
      <c r="C1315" s="193" t="s">
        <v>2289</v>
      </c>
      <c r="D1315" s="193" t="s">
        <v>198</v>
      </c>
      <c r="E1315" s="194" t="s">
        <v>2290</v>
      </c>
      <c r="F1315" s="195" t="s">
        <v>2291</v>
      </c>
      <c r="G1315" s="196" t="s">
        <v>222</v>
      </c>
      <c r="H1315" s="197">
        <v>1094.22</v>
      </c>
      <c r="I1315" s="198"/>
      <c r="J1315" s="199">
        <f>ROUND(I1315*H1315,2)</f>
        <v>0</v>
      </c>
      <c r="K1315" s="195" t="s">
        <v>223</v>
      </c>
      <c r="L1315" s="56"/>
      <c r="M1315" s="200" t="s">
        <v>22</v>
      </c>
      <c r="N1315" s="201" t="s">
        <v>46</v>
      </c>
      <c r="O1315" s="37"/>
      <c r="P1315" s="202">
        <f>O1315*H1315</f>
        <v>0</v>
      </c>
      <c r="Q1315" s="202">
        <v>8.8000000000000003E-4</v>
      </c>
      <c r="R1315" s="202">
        <f>Q1315*H1315</f>
        <v>0.96291360000000004</v>
      </c>
      <c r="S1315" s="202">
        <v>0</v>
      </c>
      <c r="T1315" s="203">
        <f>S1315*H1315</f>
        <v>0</v>
      </c>
      <c r="AR1315" s="19" t="s">
        <v>258</v>
      </c>
      <c r="AT1315" s="19" t="s">
        <v>198</v>
      </c>
      <c r="AU1315" s="19" t="s">
        <v>83</v>
      </c>
      <c r="AY1315" s="19" t="s">
        <v>195</v>
      </c>
      <c r="BE1315" s="204">
        <f>IF(N1315="základní",J1315,0)</f>
        <v>0</v>
      </c>
      <c r="BF1315" s="204">
        <f>IF(N1315="snížená",J1315,0)</f>
        <v>0</v>
      </c>
      <c r="BG1315" s="204">
        <f>IF(N1315="zákl. přenesená",J1315,0)</f>
        <v>0</v>
      </c>
      <c r="BH1315" s="204">
        <f>IF(N1315="sníž. přenesená",J1315,0)</f>
        <v>0</v>
      </c>
      <c r="BI1315" s="204">
        <f>IF(N1315="nulová",J1315,0)</f>
        <v>0</v>
      </c>
      <c r="BJ1315" s="19" t="s">
        <v>23</v>
      </c>
      <c r="BK1315" s="204">
        <f>ROUND(I1315*H1315,2)</f>
        <v>0</v>
      </c>
      <c r="BL1315" s="19" t="s">
        <v>258</v>
      </c>
      <c r="BM1315" s="19" t="s">
        <v>2292</v>
      </c>
    </row>
    <row r="1316" spans="2:65" s="1" customFormat="1" ht="36">
      <c r="B1316" s="36"/>
      <c r="C1316" s="58"/>
      <c r="D1316" s="205" t="s">
        <v>225</v>
      </c>
      <c r="E1316" s="58"/>
      <c r="F1316" s="206" t="s">
        <v>2293</v>
      </c>
      <c r="G1316" s="58"/>
      <c r="H1316" s="58"/>
      <c r="I1316" s="163"/>
      <c r="J1316" s="58"/>
      <c r="K1316" s="58"/>
      <c r="L1316" s="56"/>
      <c r="M1316" s="73"/>
      <c r="N1316" s="37"/>
      <c r="O1316" s="37"/>
      <c r="P1316" s="37"/>
      <c r="Q1316" s="37"/>
      <c r="R1316" s="37"/>
      <c r="S1316" s="37"/>
      <c r="T1316" s="74"/>
      <c r="AT1316" s="19" t="s">
        <v>225</v>
      </c>
      <c r="AU1316" s="19" t="s">
        <v>83</v>
      </c>
    </row>
    <row r="1317" spans="2:65" s="12" customFormat="1">
      <c r="B1317" s="207"/>
      <c r="C1317" s="208"/>
      <c r="D1317" s="205" t="s">
        <v>210</v>
      </c>
      <c r="E1317" s="209" t="s">
        <v>22</v>
      </c>
      <c r="F1317" s="210" t="s">
        <v>2187</v>
      </c>
      <c r="G1317" s="208"/>
      <c r="H1317" s="211" t="s">
        <v>22</v>
      </c>
      <c r="I1317" s="212"/>
      <c r="J1317" s="208"/>
      <c r="K1317" s="208"/>
      <c r="L1317" s="213"/>
      <c r="M1317" s="214"/>
      <c r="N1317" s="215"/>
      <c r="O1317" s="215"/>
      <c r="P1317" s="215"/>
      <c r="Q1317" s="215"/>
      <c r="R1317" s="215"/>
      <c r="S1317" s="215"/>
      <c r="T1317" s="216"/>
      <c r="AT1317" s="217" t="s">
        <v>210</v>
      </c>
      <c r="AU1317" s="217" t="s">
        <v>83</v>
      </c>
      <c r="AV1317" s="12" t="s">
        <v>23</v>
      </c>
      <c r="AW1317" s="12" t="s">
        <v>38</v>
      </c>
      <c r="AX1317" s="12" t="s">
        <v>75</v>
      </c>
      <c r="AY1317" s="217" t="s">
        <v>195</v>
      </c>
    </row>
    <row r="1318" spans="2:65" s="12" customFormat="1">
      <c r="B1318" s="207"/>
      <c r="C1318" s="208"/>
      <c r="D1318" s="205" t="s">
        <v>210</v>
      </c>
      <c r="E1318" s="209" t="s">
        <v>22</v>
      </c>
      <c r="F1318" s="210" t="s">
        <v>2188</v>
      </c>
      <c r="G1318" s="208"/>
      <c r="H1318" s="211" t="s">
        <v>22</v>
      </c>
      <c r="I1318" s="212"/>
      <c r="J1318" s="208"/>
      <c r="K1318" s="208"/>
      <c r="L1318" s="213"/>
      <c r="M1318" s="214"/>
      <c r="N1318" s="215"/>
      <c r="O1318" s="215"/>
      <c r="P1318" s="215"/>
      <c r="Q1318" s="215"/>
      <c r="R1318" s="215"/>
      <c r="S1318" s="215"/>
      <c r="T1318" s="216"/>
      <c r="AT1318" s="217" t="s">
        <v>210</v>
      </c>
      <c r="AU1318" s="217" t="s">
        <v>83</v>
      </c>
      <c r="AV1318" s="12" t="s">
        <v>23</v>
      </c>
      <c r="AW1318" s="12" t="s">
        <v>38</v>
      </c>
      <c r="AX1318" s="12" t="s">
        <v>75</v>
      </c>
      <c r="AY1318" s="217" t="s">
        <v>195</v>
      </c>
    </row>
    <row r="1319" spans="2:65" s="13" customFormat="1">
      <c r="B1319" s="218"/>
      <c r="C1319" s="219"/>
      <c r="D1319" s="205" t="s">
        <v>210</v>
      </c>
      <c r="E1319" s="220" t="s">
        <v>22</v>
      </c>
      <c r="F1319" s="221" t="s">
        <v>2270</v>
      </c>
      <c r="G1319" s="219"/>
      <c r="H1319" s="222">
        <v>717.2</v>
      </c>
      <c r="I1319" s="223"/>
      <c r="J1319" s="219"/>
      <c r="K1319" s="219"/>
      <c r="L1319" s="224"/>
      <c r="M1319" s="225"/>
      <c r="N1319" s="226"/>
      <c r="O1319" s="226"/>
      <c r="P1319" s="226"/>
      <c r="Q1319" s="226"/>
      <c r="R1319" s="226"/>
      <c r="S1319" s="226"/>
      <c r="T1319" s="227"/>
      <c r="AT1319" s="228" t="s">
        <v>210</v>
      </c>
      <c r="AU1319" s="228" t="s">
        <v>83</v>
      </c>
      <c r="AV1319" s="13" t="s">
        <v>83</v>
      </c>
      <c r="AW1319" s="13" t="s">
        <v>38</v>
      </c>
      <c r="AX1319" s="13" t="s">
        <v>75</v>
      </c>
      <c r="AY1319" s="228" t="s">
        <v>195</v>
      </c>
    </row>
    <row r="1320" spans="2:65" s="13" customFormat="1">
      <c r="B1320" s="218"/>
      <c r="C1320" s="219"/>
      <c r="D1320" s="205" t="s">
        <v>210</v>
      </c>
      <c r="E1320" s="220" t="s">
        <v>22</v>
      </c>
      <c r="F1320" s="221" t="s">
        <v>2294</v>
      </c>
      <c r="G1320" s="219"/>
      <c r="H1320" s="222">
        <v>54.6</v>
      </c>
      <c r="I1320" s="223"/>
      <c r="J1320" s="219"/>
      <c r="K1320" s="219"/>
      <c r="L1320" s="224"/>
      <c r="M1320" s="225"/>
      <c r="N1320" s="226"/>
      <c r="O1320" s="226"/>
      <c r="P1320" s="226"/>
      <c r="Q1320" s="226"/>
      <c r="R1320" s="226"/>
      <c r="S1320" s="226"/>
      <c r="T1320" s="227"/>
      <c r="AT1320" s="228" t="s">
        <v>210</v>
      </c>
      <c r="AU1320" s="228" t="s">
        <v>83</v>
      </c>
      <c r="AV1320" s="13" t="s">
        <v>83</v>
      </c>
      <c r="AW1320" s="13" t="s">
        <v>38</v>
      </c>
      <c r="AX1320" s="13" t="s">
        <v>75</v>
      </c>
      <c r="AY1320" s="228" t="s">
        <v>195</v>
      </c>
    </row>
    <row r="1321" spans="2:65" s="13" customFormat="1">
      <c r="B1321" s="218"/>
      <c r="C1321" s="219"/>
      <c r="D1321" s="205" t="s">
        <v>210</v>
      </c>
      <c r="E1321" s="220" t="s">
        <v>22</v>
      </c>
      <c r="F1321" s="221" t="s">
        <v>2272</v>
      </c>
      <c r="G1321" s="219"/>
      <c r="H1321" s="222">
        <v>66.5</v>
      </c>
      <c r="I1321" s="223"/>
      <c r="J1321" s="219"/>
      <c r="K1321" s="219"/>
      <c r="L1321" s="224"/>
      <c r="M1321" s="225"/>
      <c r="N1321" s="226"/>
      <c r="O1321" s="226"/>
      <c r="P1321" s="226"/>
      <c r="Q1321" s="226"/>
      <c r="R1321" s="226"/>
      <c r="S1321" s="226"/>
      <c r="T1321" s="227"/>
      <c r="AT1321" s="228" t="s">
        <v>210</v>
      </c>
      <c r="AU1321" s="228" t="s">
        <v>83</v>
      </c>
      <c r="AV1321" s="13" t="s">
        <v>83</v>
      </c>
      <c r="AW1321" s="13" t="s">
        <v>38</v>
      </c>
      <c r="AX1321" s="13" t="s">
        <v>75</v>
      </c>
      <c r="AY1321" s="228" t="s">
        <v>195</v>
      </c>
    </row>
    <row r="1322" spans="2:65" s="14" customFormat="1">
      <c r="B1322" s="229"/>
      <c r="C1322" s="230"/>
      <c r="D1322" s="205" t="s">
        <v>210</v>
      </c>
      <c r="E1322" s="231" t="s">
        <v>22</v>
      </c>
      <c r="F1322" s="232" t="s">
        <v>215</v>
      </c>
      <c r="G1322" s="230"/>
      <c r="H1322" s="233">
        <v>838.3</v>
      </c>
      <c r="I1322" s="234"/>
      <c r="J1322" s="230"/>
      <c r="K1322" s="230"/>
      <c r="L1322" s="235"/>
      <c r="M1322" s="236"/>
      <c r="N1322" s="237"/>
      <c r="O1322" s="237"/>
      <c r="P1322" s="237"/>
      <c r="Q1322" s="237"/>
      <c r="R1322" s="237"/>
      <c r="S1322" s="237"/>
      <c r="T1322" s="238"/>
      <c r="AT1322" s="239" t="s">
        <v>210</v>
      </c>
      <c r="AU1322" s="239" t="s">
        <v>83</v>
      </c>
      <c r="AV1322" s="14" t="s">
        <v>216</v>
      </c>
      <c r="AW1322" s="14" t="s">
        <v>38</v>
      </c>
      <c r="AX1322" s="14" t="s">
        <v>75</v>
      </c>
      <c r="AY1322" s="239" t="s">
        <v>195</v>
      </c>
    </row>
    <row r="1323" spans="2:65" s="12" customFormat="1">
      <c r="B1323" s="207"/>
      <c r="C1323" s="208"/>
      <c r="D1323" s="205" t="s">
        <v>210</v>
      </c>
      <c r="E1323" s="209" t="s">
        <v>22</v>
      </c>
      <c r="F1323" s="210" t="s">
        <v>2274</v>
      </c>
      <c r="G1323" s="208"/>
      <c r="H1323" s="211" t="s">
        <v>22</v>
      </c>
      <c r="I1323" s="212"/>
      <c r="J1323" s="208"/>
      <c r="K1323" s="208"/>
      <c r="L1323" s="213"/>
      <c r="M1323" s="214"/>
      <c r="N1323" s="215"/>
      <c r="O1323" s="215"/>
      <c r="P1323" s="215"/>
      <c r="Q1323" s="215"/>
      <c r="R1323" s="215"/>
      <c r="S1323" s="215"/>
      <c r="T1323" s="216"/>
      <c r="AT1323" s="217" t="s">
        <v>210</v>
      </c>
      <c r="AU1323" s="217" t="s">
        <v>83</v>
      </c>
      <c r="AV1323" s="12" t="s">
        <v>23</v>
      </c>
      <c r="AW1323" s="12" t="s">
        <v>38</v>
      </c>
      <c r="AX1323" s="12" t="s">
        <v>75</v>
      </c>
      <c r="AY1323" s="217" t="s">
        <v>195</v>
      </c>
    </row>
    <row r="1324" spans="2:65" s="13" customFormat="1">
      <c r="B1324" s="218"/>
      <c r="C1324" s="219"/>
      <c r="D1324" s="205" t="s">
        <v>210</v>
      </c>
      <c r="E1324" s="220" t="s">
        <v>22</v>
      </c>
      <c r="F1324" s="221" t="s">
        <v>2275</v>
      </c>
      <c r="G1324" s="219"/>
      <c r="H1324" s="222">
        <v>161</v>
      </c>
      <c r="I1324" s="223"/>
      <c r="J1324" s="219"/>
      <c r="K1324" s="219"/>
      <c r="L1324" s="224"/>
      <c r="M1324" s="225"/>
      <c r="N1324" s="226"/>
      <c r="O1324" s="226"/>
      <c r="P1324" s="226"/>
      <c r="Q1324" s="226"/>
      <c r="R1324" s="226"/>
      <c r="S1324" s="226"/>
      <c r="T1324" s="227"/>
      <c r="AT1324" s="228" t="s">
        <v>210</v>
      </c>
      <c r="AU1324" s="228" t="s">
        <v>83</v>
      </c>
      <c r="AV1324" s="13" t="s">
        <v>83</v>
      </c>
      <c r="AW1324" s="13" t="s">
        <v>38</v>
      </c>
      <c r="AX1324" s="13" t="s">
        <v>75</v>
      </c>
      <c r="AY1324" s="228" t="s">
        <v>195</v>
      </c>
    </row>
    <row r="1325" spans="2:65" s="13" customFormat="1" ht="24">
      <c r="B1325" s="218"/>
      <c r="C1325" s="219"/>
      <c r="D1325" s="205" t="s">
        <v>210</v>
      </c>
      <c r="E1325" s="220" t="s">
        <v>22</v>
      </c>
      <c r="F1325" s="221" t="s">
        <v>2276</v>
      </c>
      <c r="G1325" s="219"/>
      <c r="H1325" s="222">
        <v>76.02</v>
      </c>
      <c r="I1325" s="223"/>
      <c r="J1325" s="219"/>
      <c r="K1325" s="219"/>
      <c r="L1325" s="224"/>
      <c r="M1325" s="225"/>
      <c r="N1325" s="226"/>
      <c r="O1325" s="226"/>
      <c r="P1325" s="226"/>
      <c r="Q1325" s="226"/>
      <c r="R1325" s="226"/>
      <c r="S1325" s="226"/>
      <c r="T1325" s="227"/>
      <c r="AT1325" s="228" t="s">
        <v>210</v>
      </c>
      <c r="AU1325" s="228" t="s">
        <v>83</v>
      </c>
      <c r="AV1325" s="13" t="s">
        <v>83</v>
      </c>
      <c r="AW1325" s="13" t="s">
        <v>38</v>
      </c>
      <c r="AX1325" s="13" t="s">
        <v>75</v>
      </c>
      <c r="AY1325" s="228" t="s">
        <v>195</v>
      </c>
    </row>
    <row r="1326" spans="2:65" s="13" customFormat="1">
      <c r="B1326" s="218"/>
      <c r="C1326" s="219"/>
      <c r="D1326" s="205" t="s">
        <v>210</v>
      </c>
      <c r="E1326" s="220" t="s">
        <v>22</v>
      </c>
      <c r="F1326" s="221" t="s">
        <v>2277</v>
      </c>
      <c r="G1326" s="219"/>
      <c r="H1326" s="222">
        <v>18.899999999999999</v>
      </c>
      <c r="I1326" s="223"/>
      <c r="J1326" s="219"/>
      <c r="K1326" s="219"/>
      <c r="L1326" s="224"/>
      <c r="M1326" s="225"/>
      <c r="N1326" s="226"/>
      <c r="O1326" s="226"/>
      <c r="P1326" s="226"/>
      <c r="Q1326" s="226"/>
      <c r="R1326" s="226"/>
      <c r="S1326" s="226"/>
      <c r="T1326" s="227"/>
      <c r="AT1326" s="228" t="s">
        <v>210</v>
      </c>
      <c r="AU1326" s="228" t="s">
        <v>83</v>
      </c>
      <c r="AV1326" s="13" t="s">
        <v>83</v>
      </c>
      <c r="AW1326" s="13" t="s">
        <v>38</v>
      </c>
      <c r="AX1326" s="13" t="s">
        <v>75</v>
      </c>
      <c r="AY1326" s="228" t="s">
        <v>195</v>
      </c>
    </row>
    <row r="1327" spans="2:65" s="14" customFormat="1">
      <c r="B1327" s="229"/>
      <c r="C1327" s="230"/>
      <c r="D1327" s="205" t="s">
        <v>210</v>
      </c>
      <c r="E1327" s="231" t="s">
        <v>22</v>
      </c>
      <c r="F1327" s="232" t="s">
        <v>215</v>
      </c>
      <c r="G1327" s="230"/>
      <c r="H1327" s="233">
        <v>255.92</v>
      </c>
      <c r="I1327" s="234"/>
      <c r="J1327" s="230"/>
      <c r="K1327" s="230"/>
      <c r="L1327" s="235"/>
      <c r="M1327" s="236"/>
      <c r="N1327" s="237"/>
      <c r="O1327" s="237"/>
      <c r="P1327" s="237"/>
      <c r="Q1327" s="237"/>
      <c r="R1327" s="237"/>
      <c r="S1327" s="237"/>
      <c r="T1327" s="238"/>
      <c r="AT1327" s="239" t="s">
        <v>210</v>
      </c>
      <c r="AU1327" s="239" t="s">
        <v>83</v>
      </c>
      <c r="AV1327" s="14" t="s">
        <v>216</v>
      </c>
      <c r="AW1327" s="14" t="s">
        <v>38</v>
      </c>
      <c r="AX1327" s="14" t="s">
        <v>75</v>
      </c>
      <c r="AY1327" s="239" t="s">
        <v>195</v>
      </c>
    </row>
    <row r="1328" spans="2:65" s="15" customFormat="1">
      <c r="B1328" s="240"/>
      <c r="C1328" s="241"/>
      <c r="D1328" s="251" t="s">
        <v>210</v>
      </c>
      <c r="E1328" s="252" t="s">
        <v>22</v>
      </c>
      <c r="F1328" s="253" t="s">
        <v>217</v>
      </c>
      <c r="G1328" s="241"/>
      <c r="H1328" s="254">
        <v>1094.22</v>
      </c>
      <c r="I1328" s="245"/>
      <c r="J1328" s="241"/>
      <c r="K1328" s="241"/>
      <c r="L1328" s="246"/>
      <c r="M1328" s="247"/>
      <c r="N1328" s="248"/>
      <c r="O1328" s="248"/>
      <c r="P1328" s="248"/>
      <c r="Q1328" s="248"/>
      <c r="R1328" s="248"/>
      <c r="S1328" s="248"/>
      <c r="T1328" s="249"/>
      <c r="AT1328" s="250" t="s">
        <v>210</v>
      </c>
      <c r="AU1328" s="250" t="s">
        <v>83</v>
      </c>
      <c r="AV1328" s="15" t="s">
        <v>202</v>
      </c>
      <c r="AW1328" s="15" t="s">
        <v>38</v>
      </c>
      <c r="AX1328" s="15" t="s">
        <v>23</v>
      </c>
      <c r="AY1328" s="250" t="s">
        <v>195</v>
      </c>
    </row>
    <row r="1329" spans="2:65" s="1" customFormat="1" ht="28.8" customHeight="1">
      <c r="B1329" s="36"/>
      <c r="C1329" s="260" t="s">
        <v>2295</v>
      </c>
      <c r="D1329" s="260" t="s">
        <v>267</v>
      </c>
      <c r="E1329" s="261" t="s">
        <v>2296</v>
      </c>
      <c r="F1329" s="262" t="s">
        <v>2297</v>
      </c>
      <c r="G1329" s="263" t="s">
        <v>222</v>
      </c>
      <c r="H1329" s="264">
        <v>1258.3530000000001</v>
      </c>
      <c r="I1329" s="265"/>
      <c r="J1329" s="266">
        <f>ROUND(I1329*H1329,2)</f>
        <v>0</v>
      </c>
      <c r="K1329" s="262" t="s">
        <v>22</v>
      </c>
      <c r="L1329" s="267"/>
      <c r="M1329" s="268" t="s">
        <v>22</v>
      </c>
      <c r="N1329" s="269" t="s">
        <v>46</v>
      </c>
      <c r="O1329" s="37"/>
      <c r="P1329" s="202">
        <f>O1329*H1329</f>
        <v>0</v>
      </c>
      <c r="Q1329" s="202">
        <v>6.8999999999999999E-3</v>
      </c>
      <c r="R1329" s="202">
        <f>Q1329*H1329</f>
        <v>8.6826357000000005</v>
      </c>
      <c r="S1329" s="202">
        <v>0</v>
      </c>
      <c r="T1329" s="203">
        <f>S1329*H1329</f>
        <v>0</v>
      </c>
      <c r="AR1329" s="19" t="s">
        <v>512</v>
      </c>
      <c r="AT1329" s="19" t="s">
        <v>267</v>
      </c>
      <c r="AU1329" s="19" t="s">
        <v>83</v>
      </c>
      <c r="AY1329" s="19" t="s">
        <v>195</v>
      </c>
      <c r="BE1329" s="204">
        <f>IF(N1329="základní",J1329,0)</f>
        <v>0</v>
      </c>
      <c r="BF1329" s="204">
        <f>IF(N1329="snížená",J1329,0)</f>
        <v>0</v>
      </c>
      <c r="BG1329" s="204">
        <f>IF(N1329="zákl. přenesená",J1329,0)</f>
        <v>0</v>
      </c>
      <c r="BH1329" s="204">
        <f>IF(N1329="sníž. přenesená",J1329,0)</f>
        <v>0</v>
      </c>
      <c r="BI1329" s="204">
        <f>IF(N1329="nulová",J1329,0)</f>
        <v>0</v>
      </c>
      <c r="BJ1329" s="19" t="s">
        <v>23</v>
      </c>
      <c r="BK1329" s="204">
        <f>ROUND(I1329*H1329,2)</f>
        <v>0</v>
      </c>
      <c r="BL1329" s="19" t="s">
        <v>258</v>
      </c>
      <c r="BM1329" s="19" t="s">
        <v>2298</v>
      </c>
    </row>
    <row r="1330" spans="2:65" s="13" customFormat="1">
      <c r="B1330" s="218"/>
      <c r="C1330" s="219"/>
      <c r="D1330" s="251" t="s">
        <v>210</v>
      </c>
      <c r="E1330" s="219"/>
      <c r="F1330" s="270" t="s">
        <v>2299</v>
      </c>
      <c r="G1330" s="219"/>
      <c r="H1330" s="271">
        <v>1258.3530000000001</v>
      </c>
      <c r="I1330" s="223"/>
      <c r="J1330" s="219"/>
      <c r="K1330" s="219"/>
      <c r="L1330" s="224"/>
      <c r="M1330" s="225"/>
      <c r="N1330" s="226"/>
      <c r="O1330" s="226"/>
      <c r="P1330" s="226"/>
      <c r="Q1330" s="226"/>
      <c r="R1330" s="226"/>
      <c r="S1330" s="226"/>
      <c r="T1330" s="227"/>
      <c r="AT1330" s="228" t="s">
        <v>210</v>
      </c>
      <c r="AU1330" s="228" t="s">
        <v>83</v>
      </c>
      <c r="AV1330" s="13" t="s">
        <v>83</v>
      </c>
      <c r="AW1330" s="13" t="s">
        <v>4</v>
      </c>
      <c r="AX1330" s="13" t="s">
        <v>23</v>
      </c>
      <c r="AY1330" s="228" t="s">
        <v>195</v>
      </c>
    </row>
    <row r="1331" spans="2:65" s="1" customFormat="1" ht="40.200000000000003" customHeight="1">
      <c r="B1331" s="36"/>
      <c r="C1331" s="193" t="s">
        <v>2300</v>
      </c>
      <c r="D1331" s="193" t="s">
        <v>198</v>
      </c>
      <c r="E1331" s="194" t="s">
        <v>2301</v>
      </c>
      <c r="F1331" s="195" t="s">
        <v>2302</v>
      </c>
      <c r="G1331" s="196" t="s">
        <v>242</v>
      </c>
      <c r="H1331" s="197">
        <v>16.407</v>
      </c>
      <c r="I1331" s="198"/>
      <c r="J1331" s="199">
        <f>ROUND(I1331*H1331,2)</f>
        <v>0</v>
      </c>
      <c r="K1331" s="195" t="s">
        <v>223</v>
      </c>
      <c r="L1331" s="56"/>
      <c r="M1331" s="200" t="s">
        <v>22</v>
      </c>
      <c r="N1331" s="201" t="s">
        <v>46</v>
      </c>
      <c r="O1331" s="37"/>
      <c r="P1331" s="202">
        <f>O1331*H1331</f>
        <v>0</v>
      </c>
      <c r="Q1331" s="202">
        <v>0</v>
      </c>
      <c r="R1331" s="202">
        <f>Q1331*H1331</f>
        <v>0</v>
      </c>
      <c r="S1331" s="202">
        <v>0</v>
      </c>
      <c r="T1331" s="203">
        <f>S1331*H1331</f>
        <v>0</v>
      </c>
      <c r="AR1331" s="19" t="s">
        <v>258</v>
      </c>
      <c r="AT1331" s="19" t="s">
        <v>198</v>
      </c>
      <c r="AU1331" s="19" t="s">
        <v>83</v>
      </c>
      <c r="AY1331" s="19" t="s">
        <v>195</v>
      </c>
      <c r="BE1331" s="204">
        <f>IF(N1331="základní",J1331,0)</f>
        <v>0</v>
      </c>
      <c r="BF1331" s="204">
        <f>IF(N1331="snížená",J1331,0)</f>
        <v>0</v>
      </c>
      <c r="BG1331" s="204">
        <f>IF(N1331="zákl. přenesená",J1331,0)</f>
        <v>0</v>
      </c>
      <c r="BH1331" s="204">
        <f>IF(N1331="sníž. přenesená",J1331,0)</f>
        <v>0</v>
      </c>
      <c r="BI1331" s="204">
        <f>IF(N1331="nulová",J1331,0)</f>
        <v>0</v>
      </c>
      <c r="BJ1331" s="19" t="s">
        <v>23</v>
      </c>
      <c r="BK1331" s="204">
        <f>ROUND(I1331*H1331,2)</f>
        <v>0</v>
      </c>
      <c r="BL1331" s="19" t="s">
        <v>258</v>
      </c>
      <c r="BM1331" s="19" t="s">
        <v>2303</v>
      </c>
    </row>
    <row r="1332" spans="2:65" s="1" customFormat="1" ht="120">
      <c r="B1332" s="36"/>
      <c r="C1332" s="58"/>
      <c r="D1332" s="205" t="s">
        <v>225</v>
      </c>
      <c r="E1332" s="58"/>
      <c r="F1332" s="206" t="s">
        <v>2304</v>
      </c>
      <c r="G1332" s="58"/>
      <c r="H1332" s="58"/>
      <c r="I1332" s="163"/>
      <c r="J1332" s="58"/>
      <c r="K1332" s="58"/>
      <c r="L1332" s="56"/>
      <c r="M1332" s="73"/>
      <c r="N1332" s="37"/>
      <c r="O1332" s="37"/>
      <c r="P1332" s="37"/>
      <c r="Q1332" s="37"/>
      <c r="R1332" s="37"/>
      <c r="S1332" s="37"/>
      <c r="T1332" s="74"/>
      <c r="AT1332" s="19" t="s">
        <v>225</v>
      </c>
      <c r="AU1332" s="19" t="s">
        <v>83</v>
      </c>
    </row>
    <row r="1333" spans="2:65" s="11" customFormat="1" ht="29.85" customHeight="1">
      <c r="B1333" s="176"/>
      <c r="C1333" s="177"/>
      <c r="D1333" s="190" t="s">
        <v>74</v>
      </c>
      <c r="E1333" s="191" t="s">
        <v>769</v>
      </c>
      <c r="F1333" s="191" t="s">
        <v>770</v>
      </c>
      <c r="G1333" s="177"/>
      <c r="H1333" s="177"/>
      <c r="I1333" s="180"/>
      <c r="J1333" s="192">
        <f>BK1333</f>
        <v>0</v>
      </c>
      <c r="K1333" s="177"/>
      <c r="L1333" s="182"/>
      <c r="M1333" s="183"/>
      <c r="N1333" s="184"/>
      <c r="O1333" s="184"/>
      <c r="P1333" s="185">
        <f>SUM(P1334:P1393)</f>
        <v>0</v>
      </c>
      <c r="Q1333" s="184"/>
      <c r="R1333" s="185">
        <f>SUM(R1334:R1393)</f>
        <v>14.446493220000001</v>
      </c>
      <c r="S1333" s="184"/>
      <c r="T1333" s="186">
        <f>SUM(T1334:T1393)</f>
        <v>0</v>
      </c>
      <c r="AR1333" s="187" t="s">
        <v>83</v>
      </c>
      <c r="AT1333" s="188" t="s">
        <v>74</v>
      </c>
      <c r="AU1333" s="188" t="s">
        <v>23</v>
      </c>
      <c r="AY1333" s="187" t="s">
        <v>195</v>
      </c>
      <c r="BK1333" s="189">
        <f>SUM(BK1334:BK1393)</f>
        <v>0</v>
      </c>
    </row>
    <row r="1334" spans="2:65" s="1" customFormat="1" ht="28.8" customHeight="1">
      <c r="B1334" s="36"/>
      <c r="C1334" s="193" t="s">
        <v>2305</v>
      </c>
      <c r="D1334" s="193" t="s">
        <v>198</v>
      </c>
      <c r="E1334" s="194" t="s">
        <v>777</v>
      </c>
      <c r="F1334" s="195" t="s">
        <v>778</v>
      </c>
      <c r="G1334" s="196" t="s">
        <v>222</v>
      </c>
      <c r="H1334" s="197">
        <v>877.68</v>
      </c>
      <c r="I1334" s="198"/>
      <c r="J1334" s="199">
        <f>ROUND(I1334*H1334,2)</f>
        <v>0</v>
      </c>
      <c r="K1334" s="195" t="s">
        <v>223</v>
      </c>
      <c r="L1334" s="56"/>
      <c r="M1334" s="200" t="s">
        <v>22</v>
      </c>
      <c r="N1334" s="201" t="s">
        <v>46</v>
      </c>
      <c r="O1334" s="37"/>
      <c r="P1334" s="202">
        <f>O1334*H1334</f>
        <v>0</v>
      </c>
      <c r="Q1334" s="202">
        <v>0</v>
      </c>
      <c r="R1334" s="202">
        <f>Q1334*H1334</f>
        <v>0</v>
      </c>
      <c r="S1334" s="202">
        <v>0</v>
      </c>
      <c r="T1334" s="203">
        <f>S1334*H1334</f>
        <v>0</v>
      </c>
      <c r="AR1334" s="19" t="s">
        <v>258</v>
      </c>
      <c r="AT1334" s="19" t="s">
        <v>198</v>
      </c>
      <c r="AU1334" s="19" t="s">
        <v>83</v>
      </c>
      <c r="AY1334" s="19" t="s">
        <v>195</v>
      </c>
      <c r="BE1334" s="204">
        <f>IF(N1334="základní",J1334,0)</f>
        <v>0</v>
      </c>
      <c r="BF1334" s="204">
        <f>IF(N1334="snížená",J1334,0)</f>
        <v>0</v>
      </c>
      <c r="BG1334" s="204">
        <f>IF(N1334="zákl. přenesená",J1334,0)</f>
        <v>0</v>
      </c>
      <c r="BH1334" s="204">
        <f>IF(N1334="sníž. přenesená",J1334,0)</f>
        <v>0</v>
      </c>
      <c r="BI1334" s="204">
        <f>IF(N1334="nulová",J1334,0)</f>
        <v>0</v>
      </c>
      <c r="BJ1334" s="19" t="s">
        <v>23</v>
      </c>
      <c r="BK1334" s="204">
        <f>ROUND(I1334*H1334,2)</f>
        <v>0</v>
      </c>
      <c r="BL1334" s="19" t="s">
        <v>258</v>
      </c>
      <c r="BM1334" s="19" t="s">
        <v>2306</v>
      </c>
    </row>
    <row r="1335" spans="2:65" s="1" customFormat="1" ht="36">
      <c r="B1335" s="36"/>
      <c r="C1335" s="58"/>
      <c r="D1335" s="205" t="s">
        <v>225</v>
      </c>
      <c r="E1335" s="58"/>
      <c r="F1335" s="206" t="s">
        <v>780</v>
      </c>
      <c r="G1335" s="58"/>
      <c r="H1335" s="58"/>
      <c r="I1335" s="163"/>
      <c r="J1335" s="58"/>
      <c r="K1335" s="58"/>
      <c r="L1335" s="56"/>
      <c r="M1335" s="73"/>
      <c r="N1335" s="37"/>
      <c r="O1335" s="37"/>
      <c r="P1335" s="37"/>
      <c r="Q1335" s="37"/>
      <c r="R1335" s="37"/>
      <c r="S1335" s="37"/>
      <c r="T1335" s="74"/>
      <c r="AT1335" s="19" t="s">
        <v>225</v>
      </c>
      <c r="AU1335" s="19" t="s">
        <v>83</v>
      </c>
    </row>
    <row r="1336" spans="2:65" s="12" customFormat="1">
      <c r="B1336" s="207"/>
      <c r="C1336" s="208"/>
      <c r="D1336" s="205" t="s">
        <v>210</v>
      </c>
      <c r="E1336" s="209" t="s">
        <v>22</v>
      </c>
      <c r="F1336" s="210" t="s">
        <v>2307</v>
      </c>
      <c r="G1336" s="208"/>
      <c r="H1336" s="211" t="s">
        <v>22</v>
      </c>
      <c r="I1336" s="212"/>
      <c r="J1336" s="208"/>
      <c r="K1336" s="208"/>
      <c r="L1336" s="213"/>
      <c r="M1336" s="214"/>
      <c r="N1336" s="215"/>
      <c r="O1336" s="215"/>
      <c r="P1336" s="215"/>
      <c r="Q1336" s="215"/>
      <c r="R1336" s="215"/>
      <c r="S1336" s="215"/>
      <c r="T1336" s="216"/>
      <c r="AT1336" s="217" t="s">
        <v>210</v>
      </c>
      <c r="AU1336" s="217" t="s">
        <v>83</v>
      </c>
      <c r="AV1336" s="12" t="s">
        <v>23</v>
      </c>
      <c r="AW1336" s="12" t="s">
        <v>38</v>
      </c>
      <c r="AX1336" s="12" t="s">
        <v>75</v>
      </c>
      <c r="AY1336" s="217" t="s">
        <v>195</v>
      </c>
    </row>
    <row r="1337" spans="2:65" s="13" customFormat="1">
      <c r="B1337" s="218"/>
      <c r="C1337" s="219"/>
      <c r="D1337" s="205" t="s">
        <v>210</v>
      </c>
      <c r="E1337" s="220" t="s">
        <v>22</v>
      </c>
      <c r="F1337" s="221" t="s">
        <v>2124</v>
      </c>
      <c r="G1337" s="219"/>
      <c r="H1337" s="222">
        <v>717.2</v>
      </c>
      <c r="I1337" s="223"/>
      <c r="J1337" s="219"/>
      <c r="K1337" s="219"/>
      <c r="L1337" s="224"/>
      <c r="M1337" s="225"/>
      <c r="N1337" s="226"/>
      <c r="O1337" s="226"/>
      <c r="P1337" s="226"/>
      <c r="Q1337" s="226"/>
      <c r="R1337" s="226"/>
      <c r="S1337" s="226"/>
      <c r="T1337" s="227"/>
      <c r="AT1337" s="228" t="s">
        <v>210</v>
      </c>
      <c r="AU1337" s="228" t="s">
        <v>83</v>
      </c>
      <c r="AV1337" s="13" t="s">
        <v>83</v>
      </c>
      <c r="AW1337" s="13" t="s">
        <v>38</v>
      </c>
      <c r="AX1337" s="13" t="s">
        <v>75</v>
      </c>
      <c r="AY1337" s="228" t="s">
        <v>195</v>
      </c>
    </row>
    <row r="1338" spans="2:65" s="13" customFormat="1">
      <c r="B1338" s="218"/>
      <c r="C1338" s="219"/>
      <c r="D1338" s="205" t="s">
        <v>210</v>
      </c>
      <c r="E1338" s="220" t="s">
        <v>22</v>
      </c>
      <c r="F1338" s="221" t="s">
        <v>2120</v>
      </c>
      <c r="G1338" s="219"/>
      <c r="H1338" s="222">
        <v>60.69</v>
      </c>
      <c r="I1338" s="223"/>
      <c r="J1338" s="219"/>
      <c r="K1338" s="219"/>
      <c r="L1338" s="224"/>
      <c r="M1338" s="225"/>
      <c r="N1338" s="226"/>
      <c r="O1338" s="226"/>
      <c r="P1338" s="226"/>
      <c r="Q1338" s="226"/>
      <c r="R1338" s="226"/>
      <c r="S1338" s="226"/>
      <c r="T1338" s="227"/>
      <c r="AT1338" s="228" t="s">
        <v>210</v>
      </c>
      <c r="AU1338" s="228" t="s">
        <v>83</v>
      </c>
      <c r="AV1338" s="13" t="s">
        <v>83</v>
      </c>
      <c r="AW1338" s="13" t="s">
        <v>38</v>
      </c>
      <c r="AX1338" s="13" t="s">
        <v>75</v>
      </c>
      <c r="AY1338" s="228" t="s">
        <v>195</v>
      </c>
    </row>
    <row r="1339" spans="2:65" s="13" customFormat="1">
      <c r="B1339" s="218"/>
      <c r="C1339" s="219"/>
      <c r="D1339" s="205" t="s">
        <v>210</v>
      </c>
      <c r="E1339" s="220" t="s">
        <v>22</v>
      </c>
      <c r="F1339" s="221" t="s">
        <v>2071</v>
      </c>
      <c r="G1339" s="219"/>
      <c r="H1339" s="222">
        <v>54.13</v>
      </c>
      <c r="I1339" s="223"/>
      <c r="J1339" s="219"/>
      <c r="K1339" s="219"/>
      <c r="L1339" s="224"/>
      <c r="M1339" s="225"/>
      <c r="N1339" s="226"/>
      <c r="O1339" s="226"/>
      <c r="P1339" s="226"/>
      <c r="Q1339" s="226"/>
      <c r="R1339" s="226"/>
      <c r="S1339" s="226"/>
      <c r="T1339" s="227"/>
      <c r="AT1339" s="228" t="s">
        <v>210</v>
      </c>
      <c r="AU1339" s="228" t="s">
        <v>83</v>
      </c>
      <c r="AV1339" s="13" t="s">
        <v>83</v>
      </c>
      <c r="AW1339" s="13" t="s">
        <v>38</v>
      </c>
      <c r="AX1339" s="13" t="s">
        <v>75</v>
      </c>
      <c r="AY1339" s="228" t="s">
        <v>195</v>
      </c>
    </row>
    <row r="1340" spans="2:65" s="13" customFormat="1">
      <c r="B1340" s="218"/>
      <c r="C1340" s="219"/>
      <c r="D1340" s="205" t="s">
        <v>210</v>
      </c>
      <c r="E1340" s="220" t="s">
        <v>22</v>
      </c>
      <c r="F1340" s="221" t="s">
        <v>2075</v>
      </c>
      <c r="G1340" s="219"/>
      <c r="H1340" s="222">
        <v>26.22</v>
      </c>
      <c r="I1340" s="223"/>
      <c r="J1340" s="219"/>
      <c r="K1340" s="219"/>
      <c r="L1340" s="224"/>
      <c r="M1340" s="225"/>
      <c r="N1340" s="226"/>
      <c r="O1340" s="226"/>
      <c r="P1340" s="226"/>
      <c r="Q1340" s="226"/>
      <c r="R1340" s="226"/>
      <c r="S1340" s="226"/>
      <c r="T1340" s="227"/>
      <c r="AT1340" s="228" t="s">
        <v>210</v>
      </c>
      <c r="AU1340" s="228" t="s">
        <v>83</v>
      </c>
      <c r="AV1340" s="13" t="s">
        <v>83</v>
      </c>
      <c r="AW1340" s="13" t="s">
        <v>38</v>
      </c>
      <c r="AX1340" s="13" t="s">
        <v>75</v>
      </c>
      <c r="AY1340" s="228" t="s">
        <v>195</v>
      </c>
    </row>
    <row r="1341" spans="2:65" s="13" customFormat="1">
      <c r="B1341" s="218"/>
      <c r="C1341" s="219"/>
      <c r="D1341" s="205" t="s">
        <v>210</v>
      </c>
      <c r="E1341" s="220" t="s">
        <v>22</v>
      </c>
      <c r="F1341" s="221" t="s">
        <v>2076</v>
      </c>
      <c r="G1341" s="219"/>
      <c r="H1341" s="222">
        <v>19.440000000000001</v>
      </c>
      <c r="I1341" s="223"/>
      <c r="J1341" s="219"/>
      <c r="K1341" s="219"/>
      <c r="L1341" s="224"/>
      <c r="M1341" s="225"/>
      <c r="N1341" s="226"/>
      <c r="O1341" s="226"/>
      <c r="P1341" s="226"/>
      <c r="Q1341" s="226"/>
      <c r="R1341" s="226"/>
      <c r="S1341" s="226"/>
      <c r="T1341" s="227"/>
      <c r="AT1341" s="228" t="s">
        <v>210</v>
      </c>
      <c r="AU1341" s="228" t="s">
        <v>83</v>
      </c>
      <c r="AV1341" s="13" t="s">
        <v>83</v>
      </c>
      <c r="AW1341" s="13" t="s">
        <v>38</v>
      </c>
      <c r="AX1341" s="13" t="s">
        <v>75</v>
      </c>
      <c r="AY1341" s="228" t="s">
        <v>195</v>
      </c>
    </row>
    <row r="1342" spans="2:65" s="14" customFormat="1">
      <c r="B1342" s="229"/>
      <c r="C1342" s="230"/>
      <c r="D1342" s="205" t="s">
        <v>210</v>
      </c>
      <c r="E1342" s="231" t="s">
        <v>22</v>
      </c>
      <c r="F1342" s="232" t="s">
        <v>215</v>
      </c>
      <c r="G1342" s="230"/>
      <c r="H1342" s="233">
        <v>877.68</v>
      </c>
      <c r="I1342" s="234"/>
      <c r="J1342" s="230"/>
      <c r="K1342" s="230"/>
      <c r="L1342" s="235"/>
      <c r="M1342" s="236"/>
      <c r="N1342" s="237"/>
      <c r="O1342" s="237"/>
      <c r="P1342" s="237"/>
      <c r="Q1342" s="237"/>
      <c r="R1342" s="237"/>
      <c r="S1342" s="237"/>
      <c r="T1342" s="238"/>
      <c r="AT1342" s="239" t="s">
        <v>210</v>
      </c>
      <c r="AU1342" s="239" t="s">
        <v>83</v>
      </c>
      <c r="AV1342" s="14" t="s">
        <v>216</v>
      </c>
      <c r="AW1342" s="14" t="s">
        <v>38</v>
      </c>
      <c r="AX1342" s="14" t="s">
        <v>75</v>
      </c>
      <c r="AY1342" s="239" t="s">
        <v>195</v>
      </c>
    </row>
    <row r="1343" spans="2:65" s="15" customFormat="1">
      <c r="B1343" s="240"/>
      <c r="C1343" s="241"/>
      <c r="D1343" s="251" t="s">
        <v>210</v>
      </c>
      <c r="E1343" s="252" t="s">
        <v>22</v>
      </c>
      <c r="F1343" s="253" t="s">
        <v>217</v>
      </c>
      <c r="G1343" s="241"/>
      <c r="H1343" s="254">
        <v>877.68</v>
      </c>
      <c r="I1343" s="245"/>
      <c r="J1343" s="241"/>
      <c r="K1343" s="241"/>
      <c r="L1343" s="246"/>
      <c r="M1343" s="247"/>
      <c r="N1343" s="248"/>
      <c r="O1343" s="248"/>
      <c r="P1343" s="248"/>
      <c r="Q1343" s="248"/>
      <c r="R1343" s="248"/>
      <c r="S1343" s="248"/>
      <c r="T1343" s="249"/>
      <c r="AT1343" s="250" t="s">
        <v>210</v>
      </c>
      <c r="AU1343" s="250" t="s">
        <v>83</v>
      </c>
      <c r="AV1343" s="15" t="s">
        <v>202</v>
      </c>
      <c r="AW1343" s="15" t="s">
        <v>38</v>
      </c>
      <c r="AX1343" s="15" t="s">
        <v>23</v>
      </c>
      <c r="AY1343" s="250" t="s">
        <v>195</v>
      </c>
    </row>
    <row r="1344" spans="2:65" s="1" customFormat="1" ht="28.8" customHeight="1">
      <c r="B1344" s="36"/>
      <c r="C1344" s="260" t="s">
        <v>2308</v>
      </c>
      <c r="D1344" s="260" t="s">
        <v>267</v>
      </c>
      <c r="E1344" s="261" t="s">
        <v>2309</v>
      </c>
      <c r="F1344" s="262" t="s">
        <v>2310</v>
      </c>
      <c r="G1344" s="263" t="s">
        <v>222</v>
      </c>
      <c r="H1344" s="264">
        <v>731.54399999999998</v>
      </c>
      <c r="I1344" s="265"/>
      <c r="J1344" s="266">
        <f>ROUND(I1344*H1344,2)</f>
        <v>0</v>
      </c>
      <c r="K1344" s="262" t="s">
        <v>22</v>
      </c>
      <c r="L1344" s="267"/>
      <c r="M1344" s="268" t="s">
        <v>22</v>
      </c>
      <c r="N1344" s="269" t="s">
        <v>46</v>
      </c>
      <c r="O1344" s="37"/>
      <c r="P1344" s="202">
        <f>O1344*H1344</f>
        <v>0</v>
      </c>
      <c r="Q1344" s="202">
        <v>3.5999999999999999E-3</v>
      </c>
      <c r="R1344" s="202">
        <f>Q1344*H1344</f>
        <v>2.6335584000000001</v>
      </c>
      <c r="S1344" s="202">
        <v>0</v>
      </c>
      <c r="T1344" s="203">
        <f>S1344*H1344</f>
        <v>0</v>
      </c>
      <c r="AR1344" s="19" t="s">
        <v>512</v>
      </c>
      <c r="AT1344" s="19" t="s">
        <v>267</v>
      </c>
      <c r="AU1344" s="19" t="s">
        <v>83</v>
      </c>
      <c r="AY1344" s="19" t="s">
        <v>195</v>
      </c>
      <c r="BE1344" s="204">
        <f>IF(N1344="základní",J1344,0)</f>
        <v>0</v>
      </c>
      <c r="BF1344" s="204">
        <f>IF(N1344="snížená",J1344,0)</f>
        <v>0</v>
      </c>
      <c r="BG1344" s="204">
        <f>IF(N1344="zákl. přenesená",J1344,0)</f>
        <v>0</v>
      </c>
      <c r="BH1344" s="204">
        <f>IF(N1344="sníž. přenesená",J1344,0)</f>
        <v>0</v>
      </c>
      <c r="BI1344" s="204">
        <f>IF(N1344="nulová",J1344,0)</f>
        <v>0</v>
      </c>
      <c r="BJ1344" s="19" t="s">
        <v>23</v>
      </c>
      <c r="BK1344" s="204">
        <f>ROUND(I1344*H1344,2)</f>
        <v>0</v>
      </c>
      <c r="BL1344" s="19" t="s">
        <v>258</v>
      </c>
      <c r="BM1344" s="19" t="s">
        <v>2311</v>
      </c>
    </row>
    <row r="1345" spans="2:65" s="13" customFormat="1">
      <c r="B1345" s="218"/>
      <c r="C1345" s="219"/>
      <c r="D1345" s="251" t="s">
        <v>210</v>
      </c>
      <c r="E1345" s="219"/>
      <c r="F1345" s="270" t="s">
        <v>2312</v>
      </c>
      <c r="G1345" s="219"/>
      <c r="H1345" s="271">
        <v>731.54399999999998</v>
      </c>
      <c r="I1345" s="223"/>
      <c r="J1345" s="219"/>
      <c r="K1345" s="219"/>
      <c r="L1345" s="224"/>
      <c r="M1345" s="225"/>
      <c r="N1345" s="226"/>
      <c r="O1345" s="226"/>
      <c r="P1345" s="226"/>
      <c r="Q1345" s="226"/>
      <c r="R1345" s="226"/>
      <c r="S1345" s="226"/>
      <c r="T1345" s="227"/>
      <c r="AT1345" s="228" t="s">
        <v>210</v>
      </c>
      <c r="AU1345" s="228" t="s">
        <v>83</v>
      </c>
      <c r="AV1345" s="13" t="s">
        <v>83</v>
      </c>
      <c r="AW1345" s="13" t="s">
        <v>4</v>
      </c>
      <c r="AX1345" s="13" t="s">
        <v>23</v>
      </c>
      <c r="AY1345" s="228" t="s">
        <v>195</v>
      </c>
    </row>
    <row r="1346" spans="2:65" s="1" customFormat="1" ht="28.8" customHeight="1">
      <c r="B1346" s="36"/>
      <c r="C1346" s="260" t="s">
        <v>2313</v>
      </c>
      <c r="D1346" s="260" t="s">
        <v>267</v>
      </c>
      <c r="E1346" s="261" t="s">
        <v>2314</v>
      </c>
      <c r="F1346" s="262" t="s">
        <v>2315</v>
      </c>
      <c r="G1346" s="263" t="s">
        <v>222</v>
      </c>
      <c r="H1346" s="264">
        <v>163.69</v>
      </c>
      <c r="I1346" s="265"/>
      <c r="J1346" s="266">
        <f>ROUND(I1346*H1346,2)</f>
        <v>0</v>
      </c>
      <c r="K1346" s="262" t="s">
        <v>22</v>
      </c>
      <c r="L1346" s="267"/>
      <c r="M1346" s="268" t="s">
        <v>22</v>
      </c>
      <c r="N1346" s="269" t="s">
        <v>46</v>
      </c>
      <c r="O1346" s="37"/>
      <c r="P1346" s="202">
        <f>O1346*H1346</f>
        <v>0</v>
      </c>
      <c r="Q1346" s="202">
        <v>4.7999999999999996E-3</v>
      </c>
      <c r="R1346" s="202">
        <f>Q1346*H1346</f>
        <v>0.78571199999999997</v>
      </c>
      <c r="S1346" s="202">
        <v>0</v>
      </c>
      <c r="T1346" s="203">
        <f>S1346*H1346</f>
        <v>0</v>
      </c>
      <c r="AR1346" s="19" t="s">
        <v>512</v>
      </c>
      <c r="AT1346" s="19" t="s">
        <v>267</v>
      </c>
      <c r="AU1346" s="19" t="s">
        <v>83</v>
      </c>
      <c r="AY1346" s="19" t="s">
        <v>195</v>
      </c>
      <c r="BE1346" s="204">
        <f>IF(N1346="základní",J1346,0)</f>
        <v>0</v>
      </c>
      <c r="BF1346" s="204">
        <f>IF(N1346="snížená",J1346,0)</f>
        <v>0</v>
      </c>
      <c r="BG1346" s="204">
        <f>IF(N1346="zákl. přenesená",J1346,0)</f>
        <v>0</v>
      </c>
      <c r="BH1346" s="204">
        <f>IF(N1346="sníž. přenesená",J1346,0)</f>
        <v>0</v>
      </c>
      <c r="BI1346" s="204">
        <f>IF(N1346="nulová",J1346,0)</f>
        <v>0</v>
      </c>
      <c r="BJ1346" s="19" t="s">
        <v>23</v>
      </c>
      <c r="BK1346" s="204">
        <f>ROUND(I1346*H1346,2)</f>
        <v>0</v>
      </c>
      <c r="BL1346" s="19" t="s">
        <v>258</v>
      </c>
      <c r="BM1346" s="19" t="s">
        <v>2316</v>
      </c>
    </row>
    <row r="1347" spans="2:65" s="13" customFormat="1">
      <c r="B1347" s="218"/>
      <c r="C1347" s="219"/>
      <c r="D1347" s="251" t="s">
        <v>210</v>
      </c>
      <c r="E1347" s="219"/>
      <c r="F1347" s="270" t="s">
        <v>2317</v>
      </c>
      <c r="G1347" s="219"/>
      <c r="H1347" s="271">
        <v>163.69</v>
      </c>
      <c r="I1347" s="223"/>
      <c r="J1347" s="219"/>
      <c r="K1347" s="219"/>
      <c r="L1347" s="224"/>
      <c r="M1347" s="225"/>
      <c r="N1347" s="226"/>
      <c r="O1347" s="226"/>
      <c r="P1347" s="226"/>
      <c r="Q1347" s="226"/>
      <c r="R1347" s="226"/>
      <c r="S1347" s="226"/>
      <c r="T1347" s="227"/>
      <c r="AT1347" s="228" t="s">
        <v>210</v>
      </c>
      <c r="AU1347" s="228" t="s">
        <v>83</v>
      </c>
      <c r="AV1347" s="13" t="s">
        <v>83</v>
      </c>
      <c r="AW1347" s="13" t="s">
        <v>4</v>
      </c>
      <c r="AX1347" s="13" t="s">
        <v>23</v>
      </c>
      <c r="AY1347" s="228" t="s">
        <v>195</v>
      </c>
    </row>
    <row r="1348" spans="2:65" s="1" customFormat="1" ht="28.8" customHeight="1">
      <c r="B1348" s="36"/>
      <c r="C1348" s="193" t="s">
        <v>2318</v>
      </c>
      <c r="D1348" s="193" t="s">
        <v>198</v>
      </c>
      <c r="E1348" s="194" t="s">
        <v>2319</v>
      </c>
      <c r="F1348" s="195" t="s">
        <v>2320</v>
      </c>
      <c r="G1348" s="196" t="s">
        <v>222</v>
      </c>
      <c r="H1348" s="197">
        <v>120.962</v>
      </c>
      <c r="I1348" s="198"/>
      <c r="J1348" s="199">
        <f>ROUND(I1348*H1348,2)</f>
        <v>0</v>
      </c>
      <c r="K1348" s="195" t="s">
        <v>223</v>
      </c>
      <c r="L1348" s="56"/>
      <c r="M1348" s="200" t="s">
        <v>22</v>
      </c>
      <c r="N1348" s="201" t="s">
        <v>46</v>
      </c>
      <c r="O1348" s="37"/>
      <c r="P1348" s="202">
        <f>O1348*H1348</f>
        <v>0</v>
      </c>
      <c r="Q1348" s="202">
        <v>6.0000000000000001E-3</v>
      </c>
      <c r="R1348" s="202">
        <f>Q1348*H1348</f>
        <v>0.72577200000000008</v>
      </c>
      <c r="S1348" s="202">
        <v>0</v>
      </c>
      <c r="T1348" s="203">
        <f>S1348*H1348</f>
        <v>0</v>
      </c>
      <c r="AR1348" s="19" t="s">
        <v>258</v>
      </c>
      <c r="AT1348" s="19" t="s">
        <v>198</v>
      </c>
      <c r="AU1348" s="19" t="s">
        <v>83</v>
      </c>
      <c r="AY1348" s="19" t="s">
        <v>195</v>
      </c>
      <c r="BE1348" s="204">
        <f>IF(N1348="základní",J1348,0)</f>
        <v>0</v>
      </c>
      <c r="BF1348" s="204">
        <f>IF(N1348="snížená",J1348,0)</f>
        <v>0</v>
      </c>
      <c r="BG1348" s="204">
        <f>IF(N1348="zákl. přenesená",J1348,0)</f>
        <v>0</v>
      </c>
      <c r="BH1348" s="204">
        <f>IF(N1348="sníž. přenesená",J1348,0)</f>
        <v>0</v>
      </c>
      <c r="BI1348" s="204">
        <f>IF(N1348="nulová",J1348,0)</f>
        <v>0</v>
      </c>
      <c r="BJ1348" s="19" t="s">
        <v>23</v>
      </c>
      <c r="BK1348" s="204">
        <f>ROUND(I1348*H1348,2)</f>
        <v>0</v>
      </c>
      <c r="BL1348" s="19" t="s">
        <v>258</v>
      </c>
      <c r="BM1348" s="19" t="s">
        <v>2321</v>
      </c>
    </row>
    <row r="1349" spans="2:65" s="1" customFormat="1" ht="84">
      <c r="B1349" s="36"/>
      <c r="C1349" s="58"/>
      <c r="D1349" s="205" t="s">
        <v>225</v>
      </c>
      <c r="E1349" s="58"/>
      <c r="F1349" s="206" t="s">
        <v>2322</v>
      </c>
      <c r="G1349" s="58"/>
      <c r="H1349" s="58"/>
      <c r="I1349" s="163"/>
      <c r="J1349" s="58"/>
      <c r="K1349" s="58"/>
      <c r="L1349" s="56"/>
      <c r="M1349" s="73"/>
      <c r="N1349" s="37"/>
      <c r="O1349" s="37"/>
      <c r="P1349" s="37"/>
      <c r="Q1349" s="37"/>
      <c r="R1349" s="37"/>
      <c r="S1349" s="37"/>
      <c r="T1349" s="74"/>
      <c r="AT1349" s="19" t="s">
        <v>225</v>
      </c>
      <c r="AU1349" s="19" t="s">
        <v>83</v>
      </c>
    </row>
    <row r="1350" spans="2:65" s="12" customFormat="1">
      <c r="B1350" s="207"/>
      <c r="C1350" s="208"/>
      <c r="D1350" s="205" t="s">
        <v>210</v>
      </c>
      <c r="E1350" s="209" t="s">
        <v>22</v>
      </c>
      <c r="F1350" s="210" t="s">
        <v>2187</v>
      </c>
      <c r="G1350" s="208"/>
      <c r="H1350" s="211" t="s">
        <v>22</v>
      </c>
      <c r="I1350" s="212"/>
      <c r="J1350" s="208"/>
      <c r="K1350" s="208"/>
      <c r="L1350" s="213"/>
      <c r="M1350" s="214"/>
      <c r="N1350" s="215"/>
      <c r="O1350" s="215"/>
      <c r="P1350" s="215"/>
      <c r="Q1350" s="215"/>
      <c r="R1350" s="215"/>
      <c r="S1350" s="215"/>
      <c r="T1350" s="216"/>
      <c r="AT1350" s="217" t="s">
        <v>210</v>
      </c>
      <c r="AU1350" s="217" t="s">
        <v>83</v>
      </c>
      <c r="AV1350" s="12" t="s">
        <v>23</v>
      </c>
      <c r="AW1350" s="12" t="s">
        <v>38</v>
      </c>
      <c r="AX1350" s="12" t="s">
        <v>75</v>
      </c>
      <c r="AY1350" s="217" t="s">
        <v>195</v>
      </c>
    </row>
    <row r="1351" spans="2:65" s="12" customFormat="1">
      <c r="B1351" s="207"/>
      <c r="C1351" s="208"/>
      <c r="D1351" s="205" t="s">
        <v>210</v>
      </c>
      <c r="E1351" s="209" t="s">
        <v>22</v>
      </c>
      <c r="F1351" s="210" t="s">
        <v>2188</v>
      </c>
      <c r="G1351" s="208"/>
      <c r="H1351" s="211" t="s">
        <v>22</v>
      </c>
      <c r="I1351" s="212"/>
      <c r="J1351" s="208"/>
      <c r="K1351" s="208"/>
      <c r="L1351" s="213"/>
      <c r="M1351" s="214"/>
      <c r="N1351" s="215"/>
      <c r="O1351" s="215"/>
      <c r="P1351" s="215"/>
      <c r="Q1351" s="215"/>
      <c r="R1351" s="215"/>
      <c r="S1351" s="215"/>
      <c r="T1351" s="216"/>
      <c r="AT1351" s="217" t="s">
        <v>210</v>
      </c>
      <c r="AU1351" s="217" t="s">
        <v>83</v>
      </c>
      <c r="AV1351" s="12" t="s">
        <v>23</v>
      </c>
      <c r="AW1351" s="12" t="s">
        <v>38</v>
      </c>
      <c r="AX1351" s="12" t="s">
        <v>75</v>
      </c>
      <c r="AY1351" s="217" t="s">
        <v>195</v>
      </c>
    </row>
    <row r="1352" spans="2:65" s="13" customFormat="1">
      <c r="B1352" s="218"/>
      <c r="C1352" s="219"/>
      <c r="D1352" s="205" t="s">
        <v>210</v>
      </c>
      <c r="E1352" s="220" t="s">
        <v>22</v>
      </c>
      <c r="F1352" s="221" t="s">
        <v>2323</v>
      </c>
      <c r="G1352" s="219"/>
      <c r="H1352" s="222">
        <v>68.796000000000006</v>
      </c>
      <c r="I1352" s="223"/>
      <c r="J1352" s="219"/>
      <c r="K1352" s="219"/>
      <c r="L1352" s="224"/>
      <c r="M1352" s="225"/>
      <c r="N1352" s="226"/>
      <c r="O1352" s="226"/>
      <c r="P1352" s="226"/>
      <c r="Q1352" s="226"/>
      <c r="R1352" s="226"/>
      <c r="S1352" s="226"/>
      <c r="T1352" s="227"/>
      <c r="AT1352" s="228" t="s">
        <v>210</v>
      </c>
      <c r="AU1352" s="228" t="s">
        <v>83</v>
      </c>
      <c r="AV1352" s="13" t="s">
        <v>83</v>
      </c>
      <c r="AW1352" s="13" t="s">
        <v>38</v>
      </c>
      <c r="AX1352" s="13" t="s">
        <v>75</v>
      </c>
      <c r="AY1352" s="228" t="s">
        <v>195</v>
      </c>
    </row>
    <row r="1353" spans="2:65" s="14" customFormat="1">
      <c r="B1353" s="229"/>
      <c r="C1353" s="230"/>
      <c r="D1353" s="205" t="s">
        <v>210</v>
      </c>
      <c r="E1353" s="231" t="s">
        <v>22</v>
      </c>
      <c r="F1353" s="232" t="s">
        <v>215</v>
      </c>
      <c r="G1353" s="230"/>
      <c r="H1353" s="233">
        <v>68.796000000000006</v>
      </c>
      <c r="I1353" s="234"/>
      <c r="J1353" s="230"/>
      <c r="K1353" s="230"/>
      <c r="L1353" s="235"/>
      <c r="M1353" s="236"/>
      <c r="N1353" s="237"/>
      <c r="O1353" s="237"/>
      <c r="P1353" s="237"/>
      <c r="Q1353" s="237"/>
      <c r="R1353" s="237"/>
      <c r="S1353" s="237"/>
      <c r="T1353" s="238"/>
      <c r="AT1353" s="239" t="s">
        <v>210</v>
      </c>
      <c r="AU1353" s="239" t="s">
        <v>83</v>
      </c>
      <c r="AV1353" s="14" t="s">
        <v>216</v>
      </c>
      <c r="AW1353" s="14" t="s">
        <v>38</v>
      </c>
      <c r="AX1353" s="14" t="s">
        <v>75</v>
      </c>
      <c r="AY1353" s="239" t="s">
        <v>195</v>
      </c>
    </row>
    <row r="1354" spans="2:65" s="12" customFormat="1">
      <c r="B1354" s="207"/>
      <c r="C1354" s="208"/>
      <c r="D1354" s="205" t="s">
        <v>210</v>
      </c>
      <c r="E1354" s="209" t="s">
        <v>22</v>
      </c>
      <c r="F1354" s="210" t="s">
        <v>2274</v>
      </c>
      <c r="G1354" s="208"/>
      <c r="H1354" s="211" t="s">
        <v>22</v>
      </c>
      <c r="I1354" s="212"/>
      <c r="J1354" s="208"/>
      <c r="K1354" s="208"/>
      <c r="L1354" s="213"/>
      <c r="M1354" s="214"/>
      <c r="N1354" s="215"/>
      <c r="O1354" s="215"/>
      <c r="P1354" s="215"/>
      <c r="Q1354" s="215"/>
      <c r="R1354" s="215"/>
      <c r="S1354" s="215"/>
      <c r="T1354" s="216"/>
      <c r="AT1354" s="217" t="s">
        <v>210</v>
      </c>
      <c r="AU1354" s="217" t="s">
        <v>83</v>
      </c>
      <c r="AV1354" s="12" t="s">
        <v>23</v>
      </c>
      <c r="AW1354" s="12" t="s">
        <v>38</v>
      </c>
      <c r="AX1354" s="12" t="s">
        <v>75</v>
      </c>
      <c r="AY1354" s="217" t="s">
        <v>195</v>
      </c>
    </row>
    <row r="1355" spans="2:65" s="13" customFormat="1" ht="24">
      <c r="B1355" s="218"/>
      <c r="C1355" s="219"/>
      <c r="D1355" s="205" t="s">
        <v>210</v>
      </c>
      <c r="E1355" s="220" t="s">
        <v>22</v>
      </c>
      <c r="F1355" s="221" t="s">
        <v>2324</v>
      </c>
      <c r="G1355" s="219"/>
      <c r="H1355" s="222">
        <v>52.165999999999997</v>
      </c>
      <c r="I1355" s="223"/>
      <c r="J1355" s="219"/>
      <c r="K1355" s="219"/>
      <c r="L1355" s="224"/>
      <c r="M1355" s="225"/>
      <c r="N1355" s="226"/>
      <c r="O1355" s="226"/>
      <c r="P1355" s="226"/>
      <c r="Q1355" s="226"/>
      <c r="R1355" s="226"/>
      <c r="S1355" s="226"/>
      <c r="T1355" s="227"/>
      <c r="AT1355" s="228" t="s">
        <v>210</v>
      </c>
      <c r="AU1355" s="228" t="s">
        <v>83</v>
      </c>
      <c r="AV1355" s="13" t="s">
        <v>83</v>
      </c>
      <c r="AW1355" s="13" t="s">
        <v>38</v>
      </c>
      <c r="AX1355" s="13" t="s">
        <v>75</v>
      </c>
      <c r="AY1355" s="228" t="s">
        <v>195</v>
      </c>
    </row>
    <row r="1356" spans="2:65" s="14" customFormat="1">
      <c r="B1356" s="229"/>
      <c r="C1356" s="230"/>
      <c r="D1356" s="205" t="s">
        <v>210</v>
      </c>
      <c r="E1356" s="231" t="s">
        <v>22</v>
      </c>
      <c r="F1356" s="232" t="s">
        <v>215</v>
      </c>
      <c r="G1356" s="230"/>
      <c r="H1356" s="233">
        <v>52.165999999999997</v>
      </c>
      <c r="I1356" s="234"/>
      <c r="J1356" s="230"/>
      <c r="K1356" s="230"/>
      <c r="L1356" s="235"/>
      <c r="M1356" s="236"/>
      <c r="N1356" s="237"/>
      <c r="O1356" s="237"/>
      <c r="P1356" s="237"/>
      <c r="Q1356" s="237"/>
      <c r="R1356" s="237"/>
      <c r="S1356" s="237"/>
      <c r="T1356" s="238"/>
      <c r="AT1356" s="239" t="s">
        <v>210</v>
      </c>
      <c r="AU1356" s="239" t="s">
        <v>83</v>
      </c>
      <c r="AV1356" s="14" t="s">
        <v>216</v>
      </c>
      <c r="AW1356" s="14" t="s">
        <v>38</v>
      </c>
      <c r="AX1356" s="14" t="s">
        <v>75</v>
      </c>
      <c r="AY1356" s="239" t="s">
        <v>195</v>
      </c>
    </row>
    <row r="1357" spans="2:65" s="15" customFormat="1">
      <c r="B1357" s="240"/>
      <c r="C1357" s="241"/>
      <c r="D1357" s="251" t="s">
        <v>210</v>
      </c>
      <c r="E1357" s="252" t="s">
        <v>22</v>
      </c>
      <c r="F1357" s="253" t="s">
        <v>217</v>
      </c>
      <c r="G1357" s="241"/>
      <c r="H1357" s="254">
        <v>120.962</v>
      </c>
      <c r="I1357" s="245"/>
      <c r="J1357" s="241"/>
      <c r="K1357" s="241"/>
      <c r="L1357" s="246"/>
      <c r="M1357" s="247"/>
      <c r="N1357" s="248"/>
      <c r="O1357" s="248"/>
      <c r="P1357" s="248"/>
      <c r="Q1357" s="248"/>
      <c r="R1357" s="248"/>
      <c r="S1357" s="248"/>
      <c r="T1357" s="249"/>
      <c r="AT1357" s="250" t="s">
        <v>210</v>
      </c>
      <c r="AU1357" s="250" t="s">
        <v>83</v>
      </c>
      <c r="AV1357" s="15" t="s">
        <v>202</v>
      </c>
      <c r="AW1357" s="15" t="s">
        <v>38</v>
      </c>
      <c r="AX1357" s="15" t="s">
        <v>23</v>
      </c>
      <c r="AY1357" s="250" t="s">
        <v>195</v>
      </c>
    </row>
    <row r="1358" spans="2:65" s="1" customFormat="1" ht="51.6" customHeight="1">
      <c r="B1358" s="36"/>
      <c r="C1358" s="260" t="s">
        <v>2325</v>
      </c>
      <c r="D1358" s="260" t="s">
        <v>267</v>
      </c>
      <c r="E1358" s="261" t="s">
        <v>2326</v>
      </c>
      <c r="F1358" s="262" t="s">
        <v>2327</v>
      </c>
      <c r="G1358" s="263" t="s">
        <v>222</v>
      </c>
      <c r="H1358" s="264">
        <v>123.381</v>
      </c>
      <c r="I1358" s="265"/>
      <c r="J1358" s="266">
        <f>ROUND(I1358*H1358,2)</f>
        <v>0</v>
      </c>
      <c r="K1358" s="262" t="s">
        <v>223</v>
      </c>
      <c r="L1358" s="267"/>
      <c r="M1358" s="268" t="s">
        <v>22</v>
      </c>
      <c r="N1358" s="269" t="s">
        <v>46</v>
      </c>
      <c r="O1358" s="37"/>
      <c r="P1358" s="202">
        <f>O1358*H1358</f>
        <v>0</v>
      </c>
      <c r="Q1358" s="202">
        <v>2.5000000000000001E-3</v>
      </c>
      <c r="R1358" s="202">
        <f>Q1358*H1358</f>
        <v>0.30845250000000002</v>
      </c>
      <c r="S1358" s="202">
        <v>0</v>
      </c>
      <c r="T1358" s="203">
        <f>S1358*H1358</f>
        <v>0</v>
      </c>
      <c r="AR1358" s="19" t="s">
        <v>512</v>
      </c>
      <c r="AT1358" s="19" t="s">
        <v>267</v>
      </c>
      <c r="AU1358" s="19" t="s">
        <v>83</v>
      </c>
      <c r="AY1358" s="19" t="s">
        <v>195</v>
      </c>
      <c r="BE1358" s="204">
        <f>IF(N1358="základní",J1358,0)</f>
        <v>0</v>
      </c>
      <c r="BF1358" s="204">
        <f>IF(N1358="snížená",J1358,0)</f>
        <v>0</v>
      </c>
      <c r="BG1358" s="204">
        <f>IF(N1358="zákl. přenesená",J1358,0)</f>
        <v>0</v>
      </c>
      <c r="BH1358" s="204">
        <f>IF(N1358="sníž. přenesená",J1358,0)</f>
        <v>0</v>
      </c>
      <c r="BI1358" s="204">
        <f>IF(N1358="nulová",J1358,0)</f>
        <v>0</v>
      </c>
      <c r="BJ1358" s="19" t="s">
        <v>23</v>
      </c>
      <c r="BK1358" s="204">
        <f>ROUND(I1358*H1358,2)</f>
        <v>0</v>
      </c>
      <c r="BL1358" s="19" t="s">
        <v>258</v>
      </c>
      <c r="BM1358" s="19" t="s">
        <v>2328</v>
      </c>
    </row>
    <row r="1359" spans="2:65" s="13" customFormat="1">
      <c r="B1359" s="218"/>
      <c r="C1359" s="219"/>
      <c r="D1359" s="251" t="s">
        <v>210</v>
      </c>
      <c r="E1359" s="219"/>
      <c r="F1359" s="270" t="s">
        <v>2329</v>
      </c>
      <c r="G1359" s="219"/>
      <c r="H1359" s="271">
        <v>123.381</v>
      </c>
      <c r="I1359" s="223"/>
      <c r="J1359" s="219"/>
      <c r="K1359" s="219"/>
      <c r="L1359" s="224"/>
      <c r="M1359" s="225"/>
      <c r="N1359" s="226"/>
      <c r="O1359" s="226"/>
      <c r="P1359" s="226"/>
      <c r="Q1359" s="226"/>
      <c r="R1359" s="226"/>
      <c r="S1359" s="226"/>
      <c r="T1359" s="227"/>
      <c r="AT1359" s="228" t="s">
        <v>210</v>
      </c>
      <c r="AU1359" s="228" t="s">
        <v>83</v>
      </c>
      <c r="AV1359" s="13" t="s">
        <v>83</v>
      </c>
      <c r="AW1359" s="13" t="s">
        <v>4</v>
      </c>
      <c r="AX1359" s="13" t="s">
        <v>23</v>
      </c>
      <c r="AY1359" s="228" t="s">
        <v>195</v>
      </c>
    </row>
    <row r="1360" spans="2:65" s="1" customFormat="1" ht="28.8" customHeight="1">
      <c r="B1360" s="36"/>
      <c r="C1360" s="193" t="s">
        <v>2330</v>
      </c>
      <c r="D1360" s="193" t="s">
        <v>198</v>
      </c>
      <c r="E1360" s="194" t="s">
        <v>2331</v>
      </c>
      <c r="F1360" s="195" t="s">
        <v>2332</v>
      </c>
      <c r="G1360" s="196" t="s">
        <v>222</v>
      </c>
      <c r="H1360" s="197">
        <v>3512.8</v>
      </c>
      <c r="I1360" s="198"/>
      <c r="J1360" s="199">
        <f>ROUND(I1360*H1360,2)</f>
        <v>0</v>
      </c>
      <c r="K1360" s="195" t="s">
        <v>223</v>
      </c>
      <c r="L1360" s="56"/>
      <c r="M1360" s="200" t="s">
        <v>22</v>
      </c>
      <c r="N1360" s="201" t="s">
        <v>46</v>
      </c>
      <c r="O1360" s="37"/>
      <c r="P1360" s="202">
        <f>O1360*H1360</f>
        <v>0</v>
      </c>
      <c r="Q1360" s="202">
        <v>0</v>
      </c>
      <c r="R1360" s="202">
        <f>Q1360*H1360</f>
        <v>0</v>
      </c>
      <c r="S1360" s="202">
        <v>0</v>
      </c>
      <c r="T1360" s="203">
        <f>S1360*H1360</f>
        <v>0</v>
      </c>
      <c r="AR1360" s="19" t="s">
        <v>258</v>
      </c>
      <c r="AT1360" s="19" t="s">
        <v>198</v>
      </c>
      <c r="AU1360" s="19" t="s">
        <v>83</v>
      </c>
      <c r="AY1360" s="19" t="s">
        <v>195</v>
      </c>
      <c r="BE1360" s="204">
        <f>IF(N1360="základní",J1360,0)</f>
        <v>0</v>
      </c>
      <c r="BF1360" s="204">
        <f>IF(N1360="snížená",J1360,0)</f>
        <v>0</v>
      </c>
      <c r="BG1360" s="204">
        <f>IF(N1360="zákl. přenesená",J1360,0)</f>
        <v>0</v>
      </c>
      <c r="BH1360" s="204">
        <f>IF(N1360="sníž. přenesená",J1360,0)</f>
        <v>0</v>
      </c>
      <c r="BI1360" s="204">
        <f>IF(N1360="nulová",J1360,0)</f>
        <v>0</v>
      </c>
      <c r="BJ1360" s="19" t="s">
        <v>23</v>
      </c>
      <c r="BK1360" s="204">
        <f>ROUND(I1360*H1360,2)</f>
        <v>0</v>
      </c>
      <c r="BL1360" s="19" t="s">
        <v>258</v>
      </c>
      <c r="BM1360" s="19" t="s">
        <v>2333</v>
      </c>
    </row>
    <row r="1361" spans="2:65" s="1" customFormat="1" ht="48">
      <c r="B1361" s="36"/>
      <c r="C1361" s="58"/>
      <c r="D1361" s="205" t="s">
        <v>225</v>
      </c>
      <c r="E1361" s="58"/>
      <c r="F1361" s="206" t="s">
        <v>2334</v>
      </c>
      <c r="G1361" s="58"/>
      <c r="H1361" s="58"/>
      <c r="I1361" s="163"/>
      <c r="J1361" s="58"/>
      <c r="K1361" s="58"/>
      <c r="L1361" s="56"/>
      <c r="M1361" s="73"/>
      <c r="N1361" s="37"/>
      <c r="O1361" s="37"/>
      <c r="P1361" s="37"/>
      <c r="Q1361" s="37"/>
      <c r="R1361" s="37"/>
      <c r="S1361" s="37"/>
      <c r="T1361" s="74"/>
      <c r="AT1361" s="19" t="s">
        <v>225</v>
      </c>
      <c r="AU1361" s="19" t="s">
        <v>83</v>
      </c>
    </row>
    <row r="1362" spans="2:65" s="12" customFormat="1">
      <c r="B1362" s="207"/>
      <c r="C1362" s="208"/>
      <c r="D1362" s="205" t="s">
        <v>210</v>
      </c>
      <c r="E1362" s="209" t="s">
        <v>22</v>
      </c>
      <c r="F1362" s="210" t="s">
        <v>2187</v>
      </c>
      <c r="G1362" s="208"/>
      <c r="H1362" s="211" t="s">
        <v>22</v>
      </c>
      <c r="I1362" s="212"/>
      <c r="J1362" s="208"/>
      <c r="K1362" s="208"/>
      <c r="L1362" s="213"/>
      <c r="M1362" s="214"/>
      <c r="N1362" s="215"/>
      <c r="O1362" s="215"/>
      <c r="P1362" s="215"/>
      <c r="Q1362" s="215"/>
      <c r="R1362" s="215"/>
      <c r="S1362" s="215"/>
      <c r="T1362" s="216"/>
      <c r="AT1362" s="217" t="s">
        <v>210</v>
      </c>
      <c r="AU1362" s="217" t="s">
        <v>83</v>
      </c>
      <c r="AV1362" s="12" t="s">
        <v>23</v>
      </c>
      <c r="AW1362" s="12" t="s">
        <v>38</v>
      </c>
      <c r="AX1362" s="12" t="s">
        <v>75</v>
      </c>
      <c r="AY1362" s="217" t="s">
        <v>195</v>
      </c>
    </row>
    <row r="1363" spans="2:65" s="12" customFormat="1">
      <c r="B1363" s="207"/>
      <c r="C1363" s="208"/>
      <c r="D1363" s="205" t="s">
        <v>210</v>
      </c>
      <c r="E1363" s="209" t="s">
        <v>22</v>
      </c>
      <c r="F1363" s="210" t="s">
        <v>2188</v>
      </c>
      <c r="G1363" s="208"/>
      <c r="H1363" s="211" t="s">
        <v>22</v>
      </c>
      <c r="I1363" s="212"/>
      <c r="J1363" s="208"/>
      <c r="K1363" s="208"/>
      <c r="L1363" s="213"/>
      <c r="M1363" s="214"/>
      <c r="N1363" s="215"/>
      <c r="O1363" s="215"/>
      <c r="P1363" s="215"/>
      <c r="Q1363" s="215"/>
      <c r="R1363" s="215"/>
      <c r="S1363" s="215"/>
      <c r="T1363" s="216"/>
      <c r="AT1363" s="217" t="s">
        <v>210</v>
      </c>
      <c r="AU1363" s="217" t="s">
        <v>83</v>
      </c>
      <c r="AV1363" s="12" t="s">
        <v>23</v>
      </c>
      <c r="AW1363" s="12" t="s">
        <v>38</v>
      </c>
      <c r="AX1363" s="12" t="s">
        <v>75</v>
      </c>
      <c r="AY1363" s="217" t="s">
        <v>195</v>
      </c>
    </row>
    <row r="1364" spans="2:65" s="13" customFormat="1">
      <c r="B1364" s="218"/>
      <c r="C1364" s="219"/>
      <c r="D1364" s="205" t="s">
        <v>210</v>
      </c>
      <c r="E1364" s="220" t="s">
        <v>22</v>
      </c>
      <c r="F1364" s="221" t="s">
        <v>2335</v>
      </c>
      <c r="G1364" s="219"/>
      <c r="H1364" s="222">
        <v>1434.4</v>
      </c>
      <c r="I1364" s="223"/>
      <c r="J1364" s="219"/>
      <c r="K1364" s="219"/>
      <c r="L1364" s="224"/>
      <c r="M1364" s="225"/>
      <c r="N1364" s="226"/>
      <c r="O1364" s="226"/>
      <c r="P1364" s="226"/>
      <c r="Q1364" s="226"/>
      <c r="R1364" s="226"/>
      <c r="S1364" s="226"/>
      <c r="T1364" s="227"/>
      <c r="AT1364" s="228" t="s">
        <v>210</v>
      </c>
      <c r="AU1364" s="228" t="s">
        <v>83</v>
      </c>
      <c r="AV1364" s="13" t="s">
        <v>83</v>
      </c>
      <c r="AW1364" s="13" t="s">
        <v>38</v>
      </c>
      <c r="AX1364" s="13" t="s">
        <v>75</v>
      </c>
      <c r="AY1364" s="228" t="s">
        <v>195</v>
      </c>
    </row>
    <row r="1365" spans="2:65" s="13" customFormat="1">
      <c r="B1365" s="218"/>
      <c r="C1365" s="219"/>
      <c r="D1365" s="205" t="s">
        <v>210</v>
      </c>
      <c r="E1365" s="220" t="s">
        <v>22</v>
      </c>
      <c r="F1365" s="221" t="s">
        <v>2336</v>
      </c>
      <c r="G1365" s="219"/>
      <c r="H1365" s="222">
        <v>717.2</v>
      </c>
      <c r="I1365" s="223"/>
      <c r="J1365" s="219"/>
      <c r="K1365" s="219"/>
      <c r="L1365" s="224"/>
      <c r="M1365" s="225"/>
      <c r="N1365" s="226"/>
      <c r="O1365" s="226"/>
      <c r="P1365" s="226"/>
      <c r="Q1365" s="226"/>
      <c r="R1365" s="226"/>
      <c r="S1365" s="226"/>
      <c r="T1365" s="227"/>
      <c r="AT1365" s="228" t="s">
        <v>210</v>
      </c>
      <c r="AU1365" s="228" t="s">
        <v>83</v>
      </c>
      <c r="AV1365" s="13" t="s">
        <v>83</v>
      </c>
      <c r="AW1365" s="13" t="s">
        <v>38</v>
      </c>
      <c r="AX1365" s="13" t="s">
        <v>75</v>
      </c>
      <c r="AY1365" s="228" t="s">
        <v>195</v>
      </c>
    </row>
    <row r="1366" spans="2:65" s="13" customFormat="1">
      <c r="B1366" s="218"/>
      <c r="C1366" s="219"/>
      <c r="D1366" s="205" t="s">
        <v>210</v>
      </c>
      <c r="E1366" s="220" t="s">
        <v>22</v>
      </c>
      <c r="F1366" s="221" t="s">
        <v>2337</v>
      </c>
      <c r="G1366" s="219"/>
      <c r="H1366" s="222">
        <v>717.2</v>
      </c>
      <c r="I1366" s="223"/>
      <c r="J1366" s="219"/>
      <c r="K1366" s="219"/>
      <c r="L1366" s="224"/>
      <c r="M1366" s="225"/>
      <c r="N1366" s="226"/>
      <c r="O1366" s="226"/>
      <c r="P1366" s="226"/>
      <c r="Q1366" s="226"/>
      <c r="R1366" s="226"/>
      <c r="S1366" s="226"/>
      <c r="T1366" s="227"/>
      <c r="AT1366" s="228" t="s">
        <v>210</v>
      </c>
      <c r="AU1366" s="228" t="s">
        <v>83</v>
      </c>
      <c r="AV1366" s="13" t="s">
        <v>83</v>
      </c>
      <c r="AW1366" s="13" t="s">
        <v>38</v>
      </c>
      <c r="AX1366" s="13" t="s">
        <v>75</v>
      </c>
      <c r="AY1366" s="228" t="s">
        <v>195</v>
      </c>
    </row>
    <row r="1367" spans="2:65" s="14" customFormat="1">
      <c r="B1367" s="229"/>
      <c r="C1367" s="230"/>
      <c r="D1367" s="205" t="s">
        <v>210</v>
      </c>
      <c r="E1367" s="231" t="s">
        <v>22</v>
      </c>
      <c r="F1367" s="232" t="s">
        <v>215</v>
      </c>
      <c r="G1367" s="230"/>
      <c r="H1367" s="233">
        <v>2868.8</v>
      </c>
      <c r="I1367" s="234"/>
      <c r="J1367" s="230"/>
      <c r="K1367" s="230"/>
      <c r="L1367" s="235"/>
      <c r="M1367" s="236"/>
      <c r="N1367" s="237"/>
      <c r="O1367" s="237"/>
      <c r="P1367" s="237"/>
      <c r="Q1367" s="237"/>
      <c r="R1367" s="237"/>
      <c r="S1367" s="237"/>
      <c r="T1367" s="238"/>
      <c r="AT1367" s="239" t="s">
        <v>210</v>
      </c>
      <c r="AU1367" s="239" t="s">
        <v>83</v>
      </c>
      <c r="AV1367" s="14" t="s">
        <v>216</v>
      </c>
      <c r="AW1367" s="14" t="s">
        <v>38</v>
      </c>
      <c r="AX1367" s="14" t="s">
        <v>75</v>
      </c>
      <c r="AY1367" s="239" t="s">
        <v>195</v>
      </c>
    </row>
    <row r="1368" spans="2:65" s="12" customFormat="1">
      <c r="B1368" s="207"/>
      <c r="C1368" s="208"/>
      <c r="D1368" s="205" t="s">
        <v>210</v>
      </c>
      <c r="E1368" s="209" t="s">
        <v>22</v>
      </c>
      <c r="F1368" s="210" t="s">
        <v>2274</v>
      </c>
      <c r="G1368" s="208"/>
      <c r="H1368" s="211" t="s">
        <v>22</v>
      </c>
      <c r="I1368" s="212"/>
      <c r="J1368" s="208"/>
      <c r="K1368" s="208"/>
      <c r="L1368" s="213"/>
      <c r="M1368" s="214"/>
      <c r="N1368" s="215"/>
      <c r="O1368" s="215"/>
      <c r="P1368" s="215"/>
      <c r="Q1368" s="215"/>
      <c r="R1368" s="215"/>
      <c r="S1368" s="215"/>
      <c r="T1368" s="216"/>
      <c r="AT1368" s="217" t="s">
        <v>210</v>
      </c>
      <c r="AU1368" s="217" t="s">
        <v>83</v>
      </c>
      <c r="AV1368" s="12" t="s">
        <v>23</v>
      </c>
      <c r="AW1368" s="12" t="s">
        <v>38</v>
      </c>
      <c r="AX1368" s="12" t="s">
        <v>75</v>
      </c>
      <c r="AY1368" s="217" t="s">
        <v>195</v>
      </c>
    </row>
    <row r="1369" spans="2:65" s="13" customFormat="1">
      <c r="B1369" s="218"/>
      <c r="C1369" s="219"/>
      <c r="D1369" s="205" t="s">
        <v>210</v>
      </c>
      <c r="E1369" s="220" t="s">
        <v>22</v>
      </c>
      <c r="F1369" s="221" t="s">
        <v>2338</v>
      </c>
      <c r="G1369" s="219"/>
      <c r="H1369" s="222">
        <v>322</v>
      </c>
      <c r="I1369" s="223"/>
      <c r="J1369" s="219"/>
      <c r="K1369" s="219"/>
      <c r="L1369" s="224"/>
      <c r="M1369" s="225"/>
      <c r="N1369" s="226"/>
      <c r="O1369" s="226"/>
      <c r="P1369" s="226"/>
      <c r="Q1369" s="226"/>
      <c r="R1369" s="226"/>
      <c r="S1369" s="226"/>
      <c r="T1369" s="227"/>
      <c r="AT1369" s="228" t="s">
        <v>210</v>
      </c>
      <c r="AU1369" s="228" t="s">
        <v>83</v>
      </c>
      <c r="AV1369" s="13" t="s">
        <v>83</v>
      </c>
      <c r="AW1369" s="13" t="s">
        <v>38</v>
      </c>
      <c r="AX1369" s="13" t="s">
        <v>75</v>
      </c>
      <c r="AY1369" s="228" t="s">
        <v>195</v>
      </c>
    </row>
    <row r="1370" spans="2:65" s="13" customFormat="1">
      <c r="B1370" s="218"/>
      <c r="C1370" s="219"/>
      <c r="D1370" s="205" t="s">
        <v>210</v>
      </c>
      <c r="E1370" s="220" t="s">
        <v>22</v>
      </c>
      <c r="F1370" s="221" t="s">
        <v>2339</v>
      </c>
      <c r="G1370" s="219"/>
      <c r="H1370" s="222">
        <v>161</v>
      </c>
      <c r="I1370" s="223"/>
      <c r="J1370" s="219"/>
      <c r="K1370" s="219"/>
      <c r="L1370" s="224"/>
      <c r="M1370" s="225"/>
      <c r="N1370" s="226"/>
      <c r="O1370" s="226"/>
      <c r="P1370" s="226"/>
      <c r="Q1370" s="226"/>
      <c r="R1370" s="226"/>
      <c r="S1370" s="226"/>
      <c r="T1370" s="227"/>
      <c r="AT1370" s="228" t="s">
        <v>210</v>
      </c>
      <c r="AU1370" s="228" t="s">
        <v>83</v>
      </c>
      <c r="AV1370" s="13" t="s">
        <v>83</v>
      </c>
      <c r="AW1370" s="13" t="s">
        <v>38</v>
      </c>
      <c r="AX1370" s="13" t="s">
        <v>75</v>
      </c>
      <c r="AY1370" s="228" t="s">
        <v>195</v>
      </c>
    </row>
    <row r="1371" spans="2:65" s="13" customFormat="1">
      <c r="B1371" s="218"/>
      <c r="C1371" s="219"/>
      <c r="D1371" s="205" t="s">
        <v>210</v>
      </c>
      <c r="E1371" s="220" t="s">
        <v>22</v>
      </c>
      <c r="F1371" s="221" t="s">
        <v>2340</v>
      </c>
      <c r="G1371" s="219"/>
      <c r="H1371" s="222">
        <v>161</v>
      </c>
      <c r="I1371" s="223"/>
      <c r="J1371" s="219"/>
      <c r="K1371" s="219"/>
      <c r="L1371" s="224"/>
      <c r="M1371" s="225"/>
      <c r="N1371" s="226"/>
      <c r="O1371" s="226"/>
      <c r="P1371" s="226"/>
      <c r="Q1371" s="226"/>
      <c r="R1371" s="226"/>
      <c r="S1371" s="226"/>
      <c r="T1371" s="227"/>
      <c r="AT1371" s="228" t="s">
        <v>210</v>
      </c>
      <c r="AU1371" s="228" t="s">
        <v>83</v>
      </c>
      <c r="AV1371" s="13" t="s">
        <v>83</v>
      </c>
      <c r="AW1371" s="13" t="s">
        <v>38</v>
      </c>
      <c r="AX1371" s="13" t="s">
        <v>75</v>
      </c>
      <c r="AY1371" s="228" t="s">
        <v>195</v>
      </c>
    </row>
    <row r="1372" spans="2:65" s="14" customFormat="1">
      <c r="B1372" s="229"/>
      <c r="C1372" s="230"/>
      <c r="D1372" s="205" t="s">
        <v>210</v>
      </c>
      <c r="E1372" s="231" t="s">
        <v>22</v>
      </c>
      <c r="F1372" s="232" t="s">
        <v>215</v>
      </c>
      <c r="G1372" s="230"/>
      <c r="H1372" s="233">
        <v>644</v>
      </c>
      <c r="I1372" s="234"/>
      <c r="J1372" s="230"/>
      <c r="K1372" s="230"/>
      <c r="L1372" s="235"/>
      <c r="M1372" s="236"/>
      <c r="N1372" s="237"/>
      <c r="O1372" s="237"/>
      <c r="P1372" s="237"/>
      <c r="Q1372" s="237"/>
      <c r="R1372" s="237"/>
      <c r="S1372" s="237"/>
      <c r="T1372" s="238"/>
      <c r="AT1372" s="239" t="s">
        <v>210</v>
      </c>
      <c r="AU1372" s="239" t="s">
        <v>83</v>
      </c>
      <c r="AV1372" s="14" t="s">
        <v>216</v>
      </c>
      <c r="AW1372" s="14" t="s">
        <v>38</v>
      </c>
      <c r="AX1372" s="14" t="s">
        <v>75</v>
      </c>
      <c r="AY1372" s="239" t="s">
        <v>195</v>
      </c>
    </row>
    <row r="1373" spans="2:65" s="15" customFormat="1">
      <c r="B1373" s="240"/>
      <c r="C1373" s="241"/>
      <c r="D1373" s="251" t="s">
        <v>210</v>
      </c>
      <c r="E1373" s="252" t="s">
        <v>22</v>
      </c>
      <c r="F1373" s="253" t="s">
        <v>217</v>
      </c>
      <c r="G1373" s="241"/>
      <c r="H1373" s="254">
        <v>3512.8</v>
      </c>
      <c r="I1373" s="245"/>
      <c r="J1373" s="241"/>
      <c r="K1373" s="241"/>
      <c r="L1373" s="246"/>
      <c r="M1373" s="247"/>
      <c r="N1373" s="248"/>
      <c r="O1373" s="248"/>
      <c r="P1373" s="248"/>
      <c r="Q1373" s="248"/>
      <c r="R1373" s="248"/>
      <c r="S1373" s="248"/>
      <c r="T1373" s="249"/>
      <c r="AT1373" s="250" t="s">
        <v>210</v>
      </c>
      <c r="AU1373" s="250" t="s">
        <v>83</v>
      </c>
      <c r="AV1373" s="15" t="s">
        <v>202</v>
      </c>
      <c r="AW1373" s="15" t="s">
        <v>38</v>
      </c>
      <c r="AX1373" s="15" t="s">
        <v>23</v>
      </c>
      <c r="AY1373" s="250" t="s">
        <v>195</v>
      </c>
    </row>
    <row r="1374" spans="2:65" s="1" customFormat="1" ht="51.6" customHeight="1">
      <c r="B1374" s="36"/>
      <c r="C1374" s="260" t="s">
        <v>2341</v>
      </c>
      <c r="D1374" s="260" t="s">
        <v>267</v>
      </c>
      <c r="E1374" s="261" t="s">
        <v>2342</v>
      </c>
      <c r="F1374" s="262" t="s">
        <v>2343</v>
      </c>
      <c r="G1374" s="263" t="s">
        <v>222</v>
      </c>
      <c r="H1374" s="264">
        <v>895.76400000000001</v>
      </c>
      <c r="I1374" s="265"/>
      <c r="J1374" s="266">
        <f>ROUND(I1374*H1374,2)</f>
        <v>0</v>
      </c>
      <c r="K1374" s="262" t="s">
        <v>223</v>
      </c>
      <c r="L1374" s="267"/>
      <c r="M1374" s="268" t="s">
        <v>22</v>
      </c>
      <c r="N1374" s="269" t="s">
        <v>46</v>
      </c>
      <c r="O1374" s="37"/>
      <c r="P1374" s="202">
        <f>O1374*H1374</f>
        <v>0</v>
      </c>
      <c r="Q1374" s="202">
        <v>4.0000000000000001E-3</v>
      </c>
      <c r="R1374" s="202">
        <f>Q1374*H1374</f>
        <v>3.583056</v>
      </c>
      <c r="S1374" s="202">
        <v>0</v>
      </c>
      <c r="T1374" s="203">
        <f>S1374*H1374</f>
        <v>0</v>
      </c>
      <c r="AR1374" s="19" t="s">
        <v>512</v>
      </c>
      <c r="AT1374" s="19" t="s">
        <v>267</v>
      </c>
      <c r="AU1374" s="19" t="s">
        <v>83</v>
      </c>
      <c r="AY1374" s="19" t="s">
        <v>195</v>
      </c>
      <c r="BE1374" s="204">
        <f>IF(N1374="základní",J1374,0)</f>
        <v>0</v>
      </c>
      <c r="BF1374" s="204">
        <f>IF(N1374="snížená",J1374,0)</f>
        <v>0</v>
      </c>
      <c r="BG1374" s="204">
        <f>IF(N1374="zákl. přenesená",J1374,0)</f>
        <v>0</v>
      </c>
      <c r="BH1374" s="204">
        <f>IF(N1374="sníž. přenesená",J1374,0)</f>
        <v>0</v>
      </c>
      <c r="BI1374" s="204">
        <f>IF(N1374="nulová",J1374,0)</f>
        <v>0</v>
      </c>
      <c r="BJ1374" s="19" t="s">
        <v>23</v>
      </c>
      <c r="BK1374" s="204">
        <f>ROUND(I1374*H1374,2)</f>
        <v>0</v>
      </c>
      <c r="BL1374" s="19" t="s">
        <v>258</v>
      </c>
      <c r="BM1374" s="19" t="s">
        <v>2344</v>
      </c>
    </row>
    <row r="1375" spans="2:65" s="13" customFormat="1">
      <c r="B1375" s="218"/>
      <c r="C1375" s="219"/>
      <c r="D1375" s="251" t="s">
        <v>210</v>
      </c>
      <c r="E1375" s="219"/>
      <c r="F1375" s="270" t="s">
        <v>2345</v>
      </c>
      <c r="G1375" s="219"/>
      <c r="H1375" s="271">
        <v>895.76400000000001</v>
      </c>
      <c r="I1375" s="223"/>
      <c r="J1375" s="219"/>
      <c r="K1375" s="219"/>
      <c r="L1375" s="224"/>
      <c r="M1375" s="225"/>
      <c r="N1375" s="226"/>
      <c r="O1375" s="226"/>
      <c r="P1375" s="226"/>
      <c r="Q1375" s="226"/>
      <c r="R1375" s="226"/>
      <c r="S1375" s="226"/>
      <c r="T1375" s="227"/>
      <c r="AT1375" s="228" t="s">
        <v>210</v>
      </c>
      <c r="AU1375" s="228" t="s">
        <v>83</v>
      </c>
      <c r="AV1375" s="13" t="s">
        <v>83</v>
      </c>
      <c r="AW1375" s="13" t="s">
        <v>4</v>
      </c>
      <c r="AX1375" s="13" t="s">
        <v>23</v>
      </c>
      <c r="AY1375" s="228" t="s">
        <v>195</v>
      </c>
    </row>
    <row r="1376" spans="2:65" s="1" customFormat="1" ht="51.6" customHeight="1">
      <c r="B1376" s="36"/>
      <c r="C1376" s="260" t="s">
        <v>2346</v>
      </c>
      <c r="D1376" s="260" t="s">
        <v>267</v>
      </c>
      <c r="E1376" s="261" t="s">
        <v>2347</v>
      </c>
      <c r="F1376" s="262" t="s">
        <v>2348</v>
      </c>
      <c r="G1376" s="263" t="s">
        <v>231</v>
      </c>
      <c r="H1376" s="264">
        <v>126.9</v>
      </c>
      <c r="I1376" s="265"/>
      <c r="J1376" s="266">
        <f>ROUND(I1376*H1376,2)</f>
        <v>0</v>
      </c>
      <c r="K1376" s="262" t="s">
        <v>223</v>
      </c>
      <c r="L1376" s="267"/>
      <c r="M1376" s="268" t="s">
        <v>22</v>
      </c>
      <c r="N1376" s="269" t="s">
        <v>46</v>
      </c>
      <c r="O1376" s="37"/>
      <c r="P1376" s="202">
        <f>O1376*H1376</f>
        <v>0</v>
      </c>
      <c r="Q1376" s="202">
        <v>2.5000000000000001E-2</v>
      </c>
      <c r="R1376" s="202">
        <f>Q1376*H1376</f>
        <v>3.1725000000000003</v>
      </c>
      <c r="S1376" s="202">
        <v>0</v>
      </c>
      <c r="T1376" s="203">
        <f>S1376*H1376</f>
        <v>0</v>
      </c>
      <c r="AR1376" s="19" t="s">
        <v>512</v>
      </c>
      <c r="AT1376" s="19" t="s">
        <v>267</v>
      </c>
      <c r="AU1376" s="19" t="s">
        <v>83</v>
      </c>
      <c r="AY1376" s="19" t="s">
        <v>195</v>
      </c>
      <c r="BE1376" s="204">
        <f>IF(N1376="základní",J1376,0)</f>
        <v>0</v>
      </c>
      <c r="BF1376" s="204">
        <f>IF(N1376="snížená",J1376,0)</f>
        <v>0</v>
      </c>
      <c r="BG1376" s="204">
        <f>IF(N1376="zákl. přenesená",J1376,0)</f>
        <v>0</v>
      </c>
      <c r="BH1376" s="204">
        <f>IF(N1376="sníž. přenesená",J1376,0)</f>
        <v>0</v>
      </c>
      <c r="BI1376" s="204">
        <f>IF(N1376="nulová",J1376,0)</f>
        <v>0</v>
      </c>
      <c r="BJ1376" s="19" t="s">
        <v>23</v>
      </c>
      <c r="BK1376" s="204">
        <f>ROUND(I1376*H1376,2)</f>
        <v>0</v>
      </c>
      <c r="BL1376" s="19" t="s">
        <v>258</v>
      </c>
      <c r="BM1376" s="19" t="s">
        <v>2349</v>
      </c>
    </row>
    <row r="1377" spans="2:65" s="13" customFormat="1">
      <c r="B1377" s="218"/>
      <c r="C1377" s="219"/>
      <c r="D1377" s="205" t="s">
        <v>210</v>
      </c>
      <c r="E1377" s="220" t="s">
        <v>22</v>
      </c>
      <c r="F1377" s="221" t="s">
        <v>2350</v>
      </c>
      <c r="G1377" s="219"/>
      <c r="H1377" s="222">
        <v>114.752</v>
      </c>
      <c r="I1377" s="223"/>
      <c r="J1377" s="219"/>
      <c r="K1377" s="219"/>
      <c r="L1377" s="224"/>
      <c r="M1377" s="225"/>
      <c r="N1377" s="226"/>
      <c r="O1377" s="226"/>
      <c r="P1377" s="226"/>
      <c r="Q1377" s="226"/>
      <c r="R1377" s="226"/>
      <c r="S1377" s="226"/>
      <c r="T1377" s="227"/>
      <c r="AT1377" s="228" t="s">
        <v>210</v>
      </c>
      <c r="AU1377" s="228" t="s">
        <v>83</v>
      </c>
      <c r="AV1377" s="13" t="s">
        <v>83</v>
      </c>
      <c r="AW1377" s="13" t="s">
        <v>38</v>
      </c>
      <c r="AX1377" s="13" t="s">
        <v>75</v>
      </c>
      <c r="AY1377" s="228" t="s">
        <v>195</v>
      </c>
    </row>
    <row r="1378" spans="2:65" s="13" customFormat="1">
      <c r="B1378" s="218"/>
      <c r="C1378" s="219"/>
      <c r="D1378" s="205" t="s">
        <v>210</v>
      </c>
      <c r="E1378" s="220" t="s">
        <v>22</v>
      </c>
      <c r="F1378" s="221" t="s">
        <v>2351</v>
      </c>
      <c r="G1378" s="219"/>
      <c r="H1378" s="222">
        <v>9.66</v>
      </c>
      <c r="I1378" s="223"/>
      <c r="J1378" s="219"/>
      <c r="K1378" s="219"/>
      <c r="L1378" s="224"/>
      <c r="M1378" s="225"/>
      <c r="N1378" s="226"/>
      <c r="O1378" s="226"/>
      <c r="P1378" s="226"/>
      <c r="Q1378" s="226"/>
      <c r="R1378" s="226"/>
      <c r="S1378" s="226"/>
      <c r="T1378" s="227"/>
      <c r="AT1378" s="228" t="s">
        <v>210</v>
      </c>
      <c r="AU1378" s="228" t="s">
        <v>83</v>
      </c>
      <c r="AV1378" s="13" t="s">
        <v>83</v>
      </c>
      <c r="AW1378" s="13" t="s">
        <v>38</v>
      </c>
      <c r="AX1378" s="13" t="s">
        <v>75</v>
      </c>
      <c r="AY1378" s="228" t="s">
        <v>195</v>
      </c>
    </row>
    <row r="1379" spans="2:65" s="14" customFormat="1">
      <c r="B1379" s="229"/>
      <c r="C1379" s="230"/>
      <c r="D1379" s="205" t="s">
        <v>210</v>
      </c>
      <c r="E1379" s="231" t="s">
        <v>22</v>
      </c>
      <c r="F1379" s="232" t="s">
        <v>215</v>
      </c>
      <c r="G1379" s="230"/>
      <c r="H1379" s="233">
        <v>124.41200000000001</v>
      </c>
      <c r="I1379" s="234"/>
      <c r="J1379" s="230"/>
      <c r="K1379" s="230"/>
      <c r="L1379" s="235"/>
      <c r="M1379" s="236"/>
      <c r="N1379" s="237"/>
      <c r="O1379" s="237"/>
      <c r="P1379" s="237"/>
      <c r="Q1379" s="237"/>
      <c r="R1379" s="237"/>
      <c r="S1379" s="237"/>
      <c r="T1379" s="238"/>
      <c r="AT1379" s="239" t="s">
        <v>210</v>
      </c>
      <c r="AU1379" s="239" t="s">
        <v>83</v>
      </c>
      <c r="AV1379" s="14" t="s">
        <v>216</v>
      </c>
      <c r="AW1379" s="14" t="s">
        <v>38</v>
      </c>
      <c r="AX1379" s="14" t="s">
        <v>75</v>
      </c>
      <c r="AY1379" s="239" t="s">
        <v>195</v>
      </c>
    </row>
    <row r="1380" spans="2:65" s="15" customFormat="1">
      <c r="B1380" s="240"/>
      <c r="C1380" s="241"/>
      <c r="D1380" s="205" t="s">
        <v>210</v>
      </c>
      <c r="E1380" s="242" t="s">
        <v>22</v>
      </c>
      <c r="F1380" s="243" t="s">
        <v>217</v>
      </c>
      <c r="G1380" s="241"/>
      <c r="H1380" s="244">
        <v>124.41200000000001</v>
      </c>
      <c r="I1380" s="245"/>
      <c r="J1380" s="241"/>
      <c r="K1380" s="241"/>
      <c r="L1380" s="246"/>
      <c r="M1380" s="247"/>
      <c r="N1380" s="248"/>
      <c r="O1380" s="248"/>
      <c r="P1380" s="248"/>
      <c r="Q1380" s="248"/>
      <c r="R1380" s="248"/>
      <c r="S1380" s="248"/>
      <c r="T1380" s="249"/>
      <c r="AT1380" s="250" t="s">
        <v>210</v>
      </c>
      <c r="AU1380" s="250" t="s">
        <v>83</v>
      </c>
      <c r="AV1380" s="15" t="s">
        <v>202</v>
      </c>
      <c r="AW1380" s="15" t="s">
        <v>38</v>
      </c>
      <c r="AX1380" s="15" t="s">
        <v>23</v>
      </c>
      <c r="AY1380" s="250" t="s">
        <v>195</v>
      </c>
    </row>
    <row r="1381" spans="2:65" s="13" customFormat="1">
      <c r="B1381" s="218"/>
      <c r="C1381" s="219"/>
      <c r="D1381" s="251" t="s">
        <v>210</v>
      </c>
      <c r="E1381" s="219"/>
      <c r="F1381" s="270" t="s">
        <v>2352</v>
      </c>
      <c r="G1381" s="219"/>
      <c r="H1381" s="271">
        <v>126.9</v>
      </c>
      <c r="I1381" s="223"/>
      <c r="J1381" s="219"/>
      <c r="K1381" s="219"/>
      <c r="L1381" s="224"/>
      <c r="M1381" s="225"/>
      <c r="N1381" s="226"/>
      <c r="O1381" s="226"/>
      <c r="P1381" s="226"/>
      <c r="Q1381" s="226"/>
      <c r="R1381" s="226"/>
      <c r="S1381" s="226"/>
      <c r="T1381" s="227"/>
      <c r="AT1381" s="228" t="s">
        <v>210</v>
      </c>
      <c r="AU1381" s="228" t="s">
        <v>83</v>
      </c>
      <c r="AV1381" s="13" t="s">
        <v>83</v>
      </c>
      <c r="AW1381" s="13" t="s">
        <v>4</v>
      </c>
      <c r="AX1381" s="13" t="s">
        <v>23</v>
      </c>
      <c r="AY1381" s="228" t="s">
        <v>195</v>
      </c>
    </row>
    <row r="1382" spans="2:65" s="1" customFormat="1" ht="20.399999999999999" customHeight="1">
      <c r="B1382" s="36"/>
      <c r="C1382" s="260" t="s">
        <v>2353</v>
      </c>
      <c r="D1382" s="260" t="s">
        <v>267</v>
      </c>
      <c r="E1382" s="261" t="s">
        <v>2354</v>
      </c>
      <c r="F1382" s="262" t="s">
        <v>2355</v>
      </c>
      <c r="G1382" s="263" t="s">
        <v>222</v>
      </c>
      <c r="H1382" s="264">
        <v>1791.528</v>
      </c>
      <c r="I1382" s="265"/>
      <c r="J1382" s="266">
        <f>ROUND(I1382*H1382,2)</f>
        <v>0</v>
      </c>
      <c r="K1382" s="262" t="s">
        <v>22</v>
      </c>
      <c r="L1382" s="267"/>
      <c r="M1382" s="268" t="s">
        <v>22</v>
      </c>
      <c r="N1382" s="269" t="s">
        <v>46</v>
      </c>
      <c r="O1382" s="37"/>
      <c r="P1382" s="202">
        <f>O1382*H1382</f>
        <v>0</v>
      </c>
      <c r="Q1382" s="202">
        <v>1.6900000000000001E-3</v>
      </c>
      <c r="R1382" s="202">
        <f>Q1382*H1382</f>
        <v>3.0276823200000003</v>
      </c>
      <c r="S1382" s="202">
        <v>0</v>
      </c>
      <c r="T1382" s="203">
        <f>S1382*H1382</f>
        <v>0</v>
      </c>
      <c r="AR1382" s="19" t="s">
        <v>512</v>
      </c>
      <c r="AT1382" s="19" t="s">
        <v>267</v>
      </c>
      <c r="AU1382" s="19" t="s">
        <v>83</v>
      </c>
      <c r="AY1382" s="19" t="s">
        <v>195</v>
      </c>
      <c r="BE1382" s="204">
        <f>IF(N1382="základní",J1382,0)</f>
        <v>0</v>
      </c>
      <c r="BF1382" s="204">
        <f>IF(N1382="snížená",J1382,0)</f>
        <v>0</v>
      </c>
      <c r="BG1382" s="204">
        <f>IF(N1382="zákl. přenesená",J1382,0)</f>
        <v>0</v>
      </c>
      <c r="BH1382" s="204">
        <f>IF(N1382="sníž. přenesená",J1382,0)</f>
        <v>0</v>
      </c>
      <c r="BI1382" s="204">
        <f>IF(N1382="nulová",J1382,0)</f>
        <v>0</v>
      </c>
      <c r="BJ1382" s="19" t="s">
        <v>23</v>
      </c>
      <c r="BK1382" s="204">
        <f>ROUND(I1382*H1382,2)</f>
        <v>0</v>
      </c>
      <c r="BL1382" s="19" t="s">
        <v>258</v>
      </c>
      <c r="BM1382" s="19" t="s">
        <v>2356</v>
      </c>
    </row>
    <row r="1383" spans="2:65" s="13" customFormat="1">
      <c r="B1383" s="218"/>
      <c r="C1383" s="219"/>
      <c r="D1383" s="251" t="s">
        <v>210</v>
      </c>
      <c r="E1383" s="219"/>
      <c r="F1383" s="270" t="s">
        <v>2357</v>
      </c>
      <c r="G1383" s="219"/>
      <c r="H1383" s="271">
        <v>1791.528</v>
      </c>
      <c r="I1383" s="223"/>
      <c r="J1383" s="219"/>
      <c r="K1383" s="219"/>
      <c r="L1383" s="224"/>
      <c r="M1383" s="225"/>
      <c r="N1383" s="226"/>
      <c r="O1383" s="226"/>
      <c r="P1383" s="226"/>
      <c r="Q1383" s="226"/>
      <c r="R1383" s="226"/>
      <c r="S1383" s="226"/>
      <c r="T1383" s="227"/>
      <c r="AT1383" s="228" t="s">
        <v>210</v>
      </c>
      <c r="AU1383" s="228" t="s">
        <v>83</v>
      </c>
      <c r="AV1383" s="13" t="s">
        <v>83</v>
      </c>
      <c r="AW1383" s="13" t="s">
        <v>4</v>
      </c>
      <c r="AX1383" s="13" t="s">
        <v>23</v>
      </c>
      <c r="AY1383" s="228" t="s">
        <v>195</v>
      </c>
    </row>
    <row r="1384" spans="2:65" s="1" customFormat="1" ht="20.399999999999999" customHeight="1">
      <c r="B1384" s="36"/>
      <c r="C1384" s="193" t="s">
        <v>2358</v>
      </c>
      <c r="D1384" s="193" t="s">
        <v>198</v>
      </c>
      <c r="E1384" s="194" t="s">
        <v>2359</v>
      </c>
      <c r="F1384" s="195" t="s">
        <v>2360</v>
      </c>
      <c r="G1384" s="196" t="s">
        <v>206</v>
      </c>
      <c r="H1384" s="197">
        <v>218.5</v>
      </c>
      <c r="I1384" s="198"/>
      <c r="J1384" s="199">
        <f>ROUND(I1384*H1384,2)</f>
        <v>0</v>
      </c>
      <c r="K1384" s="195" t="s">
        <v>223</v>
      </c>
      <c r="L1384" s="56"/>
      <c r="M1384" s="200" t="s">
        <v>22</v>
      </c>
      <c r="N1384" s="201" t="s">
        <v>46</v>
      </c>
      <c r="O1384" s="37"/>
      <c r="P1384" s="202">
        <f>O1384*H1384</f>
        <v>0</v>
      </c>
      <c r="Q1384" s="202">
        <v>0</v>
      </c>
      <c r="R1384" s="202">
        <f>Q1384*H1384</f>
        <v>0</v>
      </c>
      <c r="S1384" s="202">
        <v>0</v>
      </c>
      <c r="T1384" s="203">
        <f>S1384*H1384</f>
        <v>0</v>
      </c>
      <c r="AR1384" s="19" t="s">
        <v>258</v>
      </c>
      <c r="AT1384" s="19" t="s">
        <v>198</v>
      </c>
      <c r="AU1384" s="19" t="s">
        <v>83</v>
      </c>
      <c r="AY1384" s="19" t="s">
        <v>195</v>
      </c>
      <c r="BE1384" s="204">
        <f>IF(N1384="základní",J1384,0)</f>
        <v>0</v>
      </c>
      <c r="BF1384" s="204">
        <f>IF(N1384="snížená",J1384,0)</f>
        <v>0</v>
      </c>
      <c r="BG1384" s="204">
        <f>IF(N1384="zákl. přenesená",J1384,0)</f>
        <v>0</v>
      </c>
      <c r="BH1384" s="204">
        <f>IF(N1384="sníž. přenesená",J1384,0)</f>
        <v>0</v>
      </c>
      <c r="BI1384" s="204">
        <f>IF(N1384="nulová",J1384,0)</f>
        <v>0</v>
      </c>
      <c r="BJ1384" s="19" t="s">
        <v>23</v>
      </c>
      <c r="BK1384" s="204">
        <f>ROUND(I1384*H1384,2)</f>
        <v>0</v>
      </c>
      <c r="BL1384" s="19" t="s">
        <v>258</v>
      </c>
      <c r="BM1384" s="19" t="s">
        <v>2361</v>
      </c>
    </row>
    <row r="1385" spans="2:65" s="1" customFormat="1" ht="48">
      <c r="B1385" s="36"/>
      <c r="C1385" s="58"/>
      <c r="D1385" s="205" t="s">
        <v>225</v>
      </c>
      <c r="E1385" s="58"/>
      <c r="F1385" s="206" t="s">
        <v>2334</v>
      </c>
      <c r="G1385" s="58"/>
      <c r="H1385" s="58"/>
      <c r="I1385" s="163"/>
      <c r="J1385" s="58"/>
      <c r="K1385" s="58"/>
      <c r="L1385" s="56"/>
      <c r="M1385" s="73"/>
      <c r="N1385" s="37"/>
      <c r="O1385" s="37"/>
      <c r="P1385" s="37"/>
      <c r="Q1385" s="37"/>
      <c r="R1385" s="37"/>
      <c r="S1385" s="37"/>
      <c r="T1385" s="74"/>
      <c r="AT1385" s="19" t="s">
        <v>225</v>
      </c>
      <c r="AU1385" s="19" t="s">
        <v>83</v>
      </c>
    </row>
    <row r="1386" spans="2:65" s="12" customFormat="1">
      <c r="B1386" s="207"/>
      <c r="C1386" s="208"/>
      <c r="D1386" s="205" t="s">
        <v>210</v>
      </c>
      <c r="E1386" s="209" t="s">
        <v>22</v>
      </c>
      <c r="F1386" s="210" t="s">
        <v>2187</v>
      </c>
      <c r="G1386" s="208"/>
      <c r="H1386" s="211" t="s">
        <v>22</v>
      </c>
      <c r="I1386" s="212"/>
      <c r="J1386" s="208"/>
      <c r="K1386" s="208"/>
      <c r="L1386" s="213"/>
      <c r="M1386" s="214"/>
      <c r="N1386" s="215"/>
      <c r="O1386" s="215"/>
      <c r="P1386" s="215"/>
      <c r="Q1386" s="215"/>
      <c r="R1386" s="215"/>
      <c r="S1386" s="215"/>
      <c r="T1386" s="216"/>
      <c r="AT1386" s="217" t="s">
        <v>210</v>
      </c>
      <c r="AU1386" s="217" t="s">
        <v>83</v>
      </c>
      <c r="AV1386" s="12" t="s">
        <v>23</v>
      </c>
      <c r="AW1386" s="12" t="s">
        <v>38</v>
      </c>
      <c r="AX1386" s="12" t="s">
        <v>75</v>
      </c>
      <c r="AY1386" s="217" t="s">
        <v>195</v>
      </c>
    </row>
    <row r="1387" spans="2:65" s="13" customFormat="1">
      <c r="B1387" s="218"/>
      <c r="C1387" s="219"/>
      <c r="D1387" s="205" t="s">
        <v>210</v>
      </c>
      <c r="E1387" s="220" t="s">
        <v>22</v>
      </c>
      <c r="F1387" s="221" t="s">
        <v>2362</v>
      </c>
      <c r="G1387" s="219"/>
      <c r="H1387" s="222">
        <v>109.2</v>
      </c>
      <c r="I1387" s="223"/>
      <c r="J1387" s="219"/>
      <c r="K1387" s="219"/>
      <c r="L1387" s="224"/>
      <c r="M1387" s="225"/>
      <c r="N1387" s="226"/>
      <c r="O1387" s="226"/>
      <c r="P1387" s="226"/>
      <c r="Q1387" s="226"/>
      <c r="R1387" s="226"/>
      <c r="S1387" s="226"/>
      <c r="T1387" s="227"/>
      <c r="AT1387" s="228" t="s">
        <v>210</v>
      </c>
      <c r="AU1387" s="228" t="s">
        <v>83</v>
      </c>
      <c r="AV1387" s="13" t="s">
        <v>83</v>
      </c>
      <c r="AW1387" s="13" t="s">
        <v>38</v>
      </c>
      <c r="AX1387" s="13" t="s">
        <v>75</v>
      </c>
      <c r="AY1387" s="228" t="s">
        <v>195</v>
      </c>
    </row>
    <row r="1388" spans="2:65" s="13" customFormat="1">
      <c r="B1388" s="218"/>
      <c r="C1388" s="219"/>
      <c r="D1388" s="205" t="s">
        <v>210</v>
      </c>
      <c r="E1388" s="220" t="s">
        <v>22</v>
      </c>
      <c r="F1388" s="221" t="s">
        <v>2363</v>
      </c>
      <c r="G1388" s="219"/>
      <c r="H1388" s="222">
        <v>109.3</v>
      </c>
      <c r="I1388" s="223"/>
      <c r="J1388" s="219"/>
      <c r="K1388" s="219"/>
      <c r="L1388" s="224"/>
      <c r="M1388" s="225"/>
      <c r="N1388" s="226"/>
      <c r="O1388" s="226"/>
      <c r="P1388" s="226"/>
      <c r="Q1388" s="226"/>
      <c r="R1388" s="226"/>
      <c r="S1388" s="226"/>
      <c r="T1388" s="227"/>
      <c r="AT1388" s="228" t="s">
        <v>210</v>
      </c>
      <c r="AU1388" s="228" t="s">
        <v>83</v>
      </c>
      <c r="AV1388" s="13" t="s">
        <v>83</v>
      </c>
      <c r="AW1388" s="13" t="s">
        <v>38</v>
      </c>
      <c r="AX1388" s="13" t="s">
        <v>75</v>
      </c>
      <c r="AY1388" s="228" t="s">
        <v>195</v>
      </c>
    </row>
    <row r="1389" spans="2:65" s="14" customFormat="1">
      <c r="B1389" s="229"/>
      <c r="C1389" s="230"/>
      <c r="D1389" s="205" t="s">
        <v>210</v>
      </c>
      <c r="E1389" s="231" t="s">
        <v>22</v>
      </c>
      <c r="F1389" s="232" t="s">
        <v>215</v>
      </c>
      <c r="G1389" s="230"/>
      <c r="H1389" s="233">
        <v>218.5</v>
      </c>
      <c r="I1389" s="234"/>
      <c r="J1389" s="230"/>
      <c r="K1389" s="230"/>
      <c r="L1389" s="235"/>
      <c r="M1389" s="236"/>
      <c r="N1389" s="237"/>
      <c r="O1389" s="237"/>
      <c r="P1389" s="237"/>
      <c r="Q1389" s="237"/>
      <c r="R1389" s="237"/>
      <c r="S1389" s="237"/>
      <c r="T1389" s="238"/>
      <c r="AT1389" s="239" t="s">
        <v>210</v>
      </c>
      <c r="AU1389" s="239" t="s">
        <v>83</v>
      </c>
      <c r="AV1389" s="14" t="s">
        <v>216</v>
      </c>
      <c r="AW1389" s="14" t="s">
        <v>38</v>
      </c>
      <c r="AX1389" s="14" t="s">
        <v>75</v>
      </c>
      <c r="AY1389" s="239" t="s">
        <v>195</v>
      </c>
    </row>
    <row r="1390" spans="2:65" s="15" customFormat="1">
      <c r="B1390" s="240"/>
      <c r="C1390" s="241"/>
      <c r="D1390" s="251" t="s">
        <v>210</v>
      </c>
      <c r="E1390" s="252" t="s">
        <v>22</v>
      </c>
      <c r="F1390" s="253" t="s">
        <v>217</v>
      </c>
      <c r="G1390" s="241"/>
      <c r="H1390" s="254">
        <v>218.5</v>
      </c>
      <c r="I1390" s="245"/>
      <c r="J1390" s="241"/>
      <c r="K1390" s="241"/>
      <c r="L1390" s="246"/>
      <c r="M1390" s="247"/>
      <c r="N1390" s="248"/>
      <c r="O1390" s="248"/>
      <c r="P1390" s="248"/>
      <c r="Q1390" s="248"/>
      <c r="R1390" s="248"/>
      <c r="S1390" s="248"/>
      <c r="T1390" s="249"/>
      <c r="AT1390" s="250" t="s">
        <v>210</v>
      </c>
      <c r="AU1390" s="250" t="s">
        <v>83</v>
      </c>
      <c r="AV1390" s="15" t="s">
        <v>202</v>
      </c>
      <c r="AW1390" s="15" t="s">
        <v>38</v>
      </c>
      <c r="AX1390" s="15" t="s">
        <v>23</v>
      </c>
      <c r="AY1390" s="250" t="s">
        <v>195</v>
      </c>
    </row>
    <row r="1391" spans="2:65" s="1" customFormat="1" ht="20.399999999999999" customHeight="1">
      <c r="B1391" s="36"/>
      <c r="C1391" s="260" t="s">
        <v>2364</v>
      </c>
      <c r="D1391" s="260" t="s">
        <v>267</v>
      </c>
      <c r="E1391" s="261" t="s">
        <v>2365</v>
      </c>
      <c r="F1391" s="262" t="s">
        <v>2366</v>
      </c>
      <c r="G1391" s="263" t="s">
        <v>201</v>
      </c>
      <c r="H1391" s="264">
        <v>218.5</v>
      </c>
      <c r="I1391" s="265"/>
      <c r="J1391" s="266">
        <f>ROUND(I1391*H1391,2)</f>
        <v>0</v>
      </c>
      <c r="K1391" s="262" t="s">
        <v>22</v>
      </c>
      <c r="L1391" s="267"/>
      <c r="M1391" s="268" t="s">
        <v>22</v>
      </c>
      <c r="N1391" s="269" t="s">
        <v>46</v>
      </c>
      <c r="O1391" s="37"/>
      <c r="P1391" s="202">
        <f>O1391*H1391</f>
        <v>0</v>
      </c>
      <c r="Q1391" s="202">
        <v>9.6000000000000002E-4</v>
      </c>
      <c r="R1391" s="202">
        <f>Q1391*H1391</f>
        <v>0.20976</v>
      </c>
      <c r="S1391" s="202">
        <v>0</v>
      </c>
      <c r="T1391" s="203">
        <f>S1391*H1391</f>
        <v>0</v>
      </c>
      <c r="AR1391" s="19" t="s">
        <v>512</v>
      </c>
      <c r="AT1391" s="19" t="s">
        <v>267</v>
      </c>
      <c r="AU1391" s="19" t="s">
        <v>83</v>
      </c>
      <c r="AY1391" s="19" t="s">
        <v>195</v>
      </c>
      <c r="BE1391" s="204">
        <f>IF(N1391="základní",J1391,0)</f>
        <v>0</v>
      </c>
      <c r="BF1391" s="204">
        <f>IF(N1391="snížená",J1391,0)</f>
        <v>0</v>
      </c>
      <c r="BG1391" s="204">
        <f>IF(N1391="zákl. přenesená",J1391,0)</f>
        <v>0</v>
      </c>
      <c r="BH1391" s="204">
        <f>IF(N1391="sníž. přenesená",J1391,0)</f>
        <v>0</v>
      </c>
      <c r="BI1391" s="204">
        <f>IF(N1391="nulová",J1391,0)</f>
        <v>0</v>
      </c>
      <c r="BJ1391" s="19" t="s">
        <v>23</v>
      </c>
      <c r="BK1391" s="204">
        <f>ROUND(I1391*H1391,2)</f>
        <v>0</v>
      </c>
      <c r="BL1391" s="19" t="s">
        <v>258</v>
      </c>
      <c r="BM1391" s="19" t="s">
        <v>2367</v>
      </c>
    </row>
    <row r="1392" spans="2:65" s="1" customFormat="1" ht="40.200000000000003" customHeight="1">
      <c r="B1392" s="36"/>
      <c r="C1392" s="193" t="s">
        <v>2368</v>
      </c>
      <c r="D1392" s="193" t="s">
        <v>198</v>
      </c>
      <c r="E1392" s="194" t="s">
        <v>2369</v>
      </c>
      <c r="F1392" s="195" t="s">
        <v>2370</v>
      </c>
      <c r="G1392" s="196" t="s">
        <v>242</v>
      </c>
      <c r="H1392" s="197">
        <v>14.446</v>
      </c>
      <c r="I1392" s="198"/>
      <c r="J1392" s="199">
        <f>ROUND(I1392*H1392,2)</f>
        <v>0</v>
      </c>
      <c r="K1392" s="195" t="s">
        <v>223</v>
      </c>
      <c r="L1392" s="56"/>
      <c r="M1392" s="200" t="s">
        <v>22</v>
      </c>
      <c r="N1392" s="201" t="s">
        <v>46</v>
      </c>
      <c r="O1392" s="37"/>
      <c r="P1392" s="202">
        <f>O1392*H1392</f>
        <v>0</v>
      </c>
      <c r="Q1392" s="202">
        <v>0</v>
      </c>
      <c r="R1392" s="202">
        <f>Q1392*H1392</f>
        <v>0</v>
      </c>
      <c r="S1392" s="202">
        <v>0</v>
      </c>
      <c r="T1392" s="203">
        <f>S1392*H1392</f>
        <v>0</v>
      </c>
      <c r="AR1392" s="19" t="s">
        <v>258</v>
      </c>
      <c r="AT1392" s="19" t="s">
        <v>198</v>
      </c>
      <c r="AU1392" s="19" t="s">
        <v>83</v>
      </c>
      <c r="AY1392" s="19" t="s">
        <v>195</v>
      </c>
      <c r="BE1392" s="204">
        <f>IF(N1392="základní",J1392,0)</f>
        <v>0</v>
      </c>
      <c r="BF1392" s="204">
        <f>IF(N1392="snížená",J1392,0)</f>
        <v>0</v>
      </c>
      <c r="BG1392" s="204">
        <f>IF(N1392="zákl. přenesená",J1392,0)</f>
        <v>0</v>
      </c>
      <c r="BH1392" s="204">
        <f>IF(N1392="sníž. přenesená",J1392,0)</f>
        <v>0</v>
      </c>
      <c r="BI1392" s="204">
        <f>IF(N1392="nulová",J1392,0)</f>
        <v>0</v>
      </c>
      <c r="BJ1392" s="19" t="s">
        <v>23</v>
      </c>
      <c r="BK1392" s="204">
        <f>ROUND(I1392*H1392,2)</f>
        <v>0</v>
      </c>
      <c r="BL1392" s="19" t="s">
        <v>258</v>
      </c>
      <c r="BM1392" s="19" t="s">
        <v>2371</v>
      </c>
    </row>
    <row r="1393" spans="2:65" s="1" customFormat="1" ht="120">
      <c r="B1393" s="36"/>
      <c r="C1393" s="58"/>
      <c r="D1393" s="205" t="s">
        <v>225</v>
      </c>
      <c r="E1393" s="58"/>
      <c r="F1393" s="206" t="s">
        <v>790</v>
      </c>
      <c r="G1393" s="58"/>
      <c r="H1393" s="58"/>
      <c r="I1393" s="163"/>
      <c r="J1393" s="58"/>
      <c r="K1393" s="58"/>
      <c r="L1393" s="56"/>
      <c r="M1393" s="73"/>
      <c r="N1393" s="37"/>
      <c r="O1393" s="37"/>
      <c r="P1393" s="37"/>
      <c r="Q1393" s="37"/>
      <c r="R1393" s="37"/>
      <c r="S1393" s="37"/>
      <c r="T1393" s="74"/>
      <c r="AT1393" s="19" t="s">
        <v>225</v>
      </c>
      <c r="AU1393" s="19" t="s">
        <v>83</v>
      </c>
    </row>
    <row r="1394" spans="2:65" s="11" customFormat="1" ht="29.85" customHeight="1">
      <c r="B1394" s="176"/>
      <c r="C1394" s="177"/>
      <c r="D1394" s="190" t="s">
        <v>74</v>
      </c>
      <c r="E1394" s="191" t="s">
        <v>2372</v>
      </c>
      <c r="F1394" s="191" t="s">
        <v>2373</v>
      </c>
      <c r="G1394" s="177"/>
      <c r="H1394" s="177"/>
      <c r="I1394" s="180"/>
      <c r="J1394" s="192">
        <f>BK1394</f>
        <v>0</v>
      </c>
      <c r="K1394" s="177"/>
      <c r="L1394" s="182"/>
      <c r="M1394" s="183"/>
      <c r="N1394" s="184"/>
      <c r="O1394" s="184"/>
      <c r="P1394" s="185">
        <f>SUM(P1395:P1432)</f>
        <v>0</v>
      </c>
      <c r="Q1394" s="184"/>
      <c r="R1394" s="185">
        <f>SUM(R1395:R1432)</f>
        <v>12.763063540000001</v>
      </c>
      <c r="S1394" s="184"/>
      <c r="T1394" s="186">
        <f>SUM(T1395:T1432)</f>
        <v>0</v>
      </c>
      <c r="AR1394" s="187" t="s">
        <v>83</v>
      </c>
      <c r="AT1394" s="188" t="s">
        <v>74</v>
      </c>
      <c r="AU1394" s="188" t="s">
        <v>23</v>
      </c>
      <c r="AY1394" s="187" t="s">
        <v>195</v>
      </c>
      <c r="BK1394" s="189">
        <f>SUM(BK1395:BK1432)</f>
        <v>0</v>
      </c>
    </row>
    <row r="1395" spans="2:65" s="1" customFormat="1" ht="28.8" customHeight="1">
      <c r="B1395" s="36"/>
      <c r="C1395" s="193" t="s">
        <v>2374</v>
      </c>
      <c r="D1395" s="193" t="s">
        <v>198</v>
      </c>
      <c r="E1395" s="194" t="s">
        <v>2375</v>
      </c>
      <c r="F1395" s="195" t="s">
        <v>2376</v>
      </c>
      <c r="G1395" s="196" t="s">
        <v>222</v>
      </c>
      <c r="H1395" s="197">
        <v>97.99</v>
      </c>
      <c r="I1395" s="198"/>
      <c r="J1395" s="199">
        <f>ROUND(I1395*H1395,2)</f>
        <v>0</v>
      </c>
      <c r="K1395" s="195" t="s">
        <v>22</v>
      </c>
      <c r="L1395" s="56"/>
      <c r="M1395" s="200" t="s">
        <v>22</v>
      </c>
      <c r="N1395" s="201" t="s">
        <v>46</v>
      </c>
      <c r="O1395" s="37"/>
      <c r="P1395" s="202">
        <f>O1395*H1395</f>
        <v>0</v>
      </c>
      <c r="Q1395" s="202">
        <v>2.4570000000000002E-2</v>
      </c>
      <c r="R1395" s="202">
        <f>Q1395*H1395</f>
        <v>2.4076143000000001</v>
      </c>
      <c r="S1395" s="202">
        <v>0</v>
      </c>
      <c r="T1395" s="203">
        <f>S1395*H1395</f>
        <v>0</v>
      </c>
      <c r="AR1395" s="19" t="s">
        <v>258</v>
      </c>
      <c r="AT1395" s="19" t="s">
        <v>198</v>
      </c>
      <c r="AU1395" s="19" t="s">
        <v>83</v>
      </c>
      <c r="AY1395" s="19" t="s">
        <v>195</v>
      </c>
      <c r="BE1395" s="204">
        <f>IF(N1395="základní",J1395,0)</f>
        <v>0</v>
      </c>
      <c r="BF1395" s="204">
        <f>IF(N1395="snížená",J1395,0)</f>
        <v>0</v>
      </c>
      <c r="BG1395" s="204">
        <f>IF(N1395="zákl. přenesená",J1395,0)</f>
        <v>0</v>
      </c>
      <c r="BH1395" s="204">
        <f>IF(N1395="sníž. přenesená",J1395,0)</f>
        <v>0</v>
      </c>
      <c r="BI1395" s="204">
        <f>IF(N1395="nulová",J1395,0)</f>
        <v>0</v>
      </c>
      <c r="BJ1395" s="19" t="s">
        <v>23</v>
      </c>
      <c r="BK1395" s="204">
        <f>ROUND(I1395*H1395,2)</f>
        <v>0</v>
      </c>
      <c r="BL1395" s="19" t="s">
        <v>258</v>
      </c>
      <c r="BM1395" s="19" t="s">
        <v>2377</v>
      </c>
    </row>
    <row r="1396" spans="2:65" s="12" customFormat="1">
      <c r="B1396" s="207"/>
      <c r="C1396" s="208"/>
      <c r="D1396" s="205" t="s">
        <v>210</v>
      </c>
      <c r="E1396" s="209" t="s">
        <v>22</v>
      </c>
      <c r="F1396" s="210" t="s">
        <v>2187</v>
      </c>
      <c r="G1396" s="208"/>
      <c r="H1396" s="211" t="s">
        <v>22</v>
      </c>
      <c r="I1396" s="212"/>
      <c r="J1396" s="208"/>
      <c r="K1396" s="208"/>
      <c r="L1396" s="213"/>
      <c r="M1396" s="214"/>
      <c r="N1396" s="215"/>
      <c r="O1396" s="215"/>
      <c r="P1396" s="215"/>
      <c r="Q1396" s="215"/>
      <c r="R1396" s="215"/>
      <c r="S1396" s="215"/>
      <c r="T1396" s="216"/>
      <c r="AT1396" s="217" t="s">
        <v>210</v>
      </c>
      <c r="AU1396" s="217" t="s">
        <v>83</v>
      </c>
      <c r="AV1396" s="12" t="s">
        <v>23</v>
      </c>
      <c r="AW1396" s="12" t="s">
        <v>38</v>
      </c>
      <c r="AX1396" s="12" t="s">
        <v>75</v>
      </c>
      <c r="AY1396" s="217" t="s">
        <v>195</v>
      </c>
    </row>
    <row r="1397" spans="2:65" s="12" customFormat="1">
      <c r="B1397" s="207"/>
      <c r="C1397" s="208"/>
      <c r="D1397" s="205" t="s">
        <v>210</v>
      </c>
      <c r="E1397" s="209" t="s">
        <v>22</v>
      </c>
      <c r="F1397" s="210" t="s">
        <v>2188</v>
      </c>
      <c r="G1397" s="208"/>
      <c r="H1397" s="211" t="s">
        <v>22</v>
      </c>
      <c r="I1397" s="212"/>
      <c r="J1397" s="208"/>
      <c r="K1397" s="208"/>
      <c r="L1397" s="213"/>
      <c r="M1397" s="214"/>
      <c r="N1397" s="215"/>
      <c r="O1397" s="215"/>
      <c r="P1397" s="215"/>
      <c r="Q1397" s="215"/>
      <c r="R1397" s="215"/>
      <c r="S1397" s="215"/>
      <c r="T1397" s="216"/>
      <c r="AT1397" s="217" t="s">
        <v>210</v>
      </c>
      <c r="AU1397" s="217" t="s">
        <v>83</v>
      </c>
      <c r="AV1397" s="12" t="s">
        <v>23</v>
      </c>
      <c r="AW1397" s="12" t="s">
        <v>38</v>
      </c>
      <c r="AX1397" s="12" t="s">
        <v>75</v>
      </c>
      <c r="AY1397" s="217" t="s">
        <v>195</v>
      </c>
    </row>
    <row r="1398" spans="2:65" s="13" customFormat="1">
      <c r="B1398" s="218"/>
      <c r="C1398" s="219"/>
      <c r="D1398" s="205" t="s">
        <v>210</v>
      </c>
      <c r="E1398" s="220" t="s">
        <v>22</v>
      </c>
      <c r="F1398" s="221" t="s">
        <v>2272</v>
      </c>
      <c r="G1398" s="219"/>
      <c r="H1398" s="222">
        <v>66.5</v>
      </c>
      <c r="I1398" s="223"/>
      <c r="J1398" s="219"/>
      <c r="K1398" s="219"/>
      <c r="L1398" s="224"/>
      <c r="M1398" s="225"/>
      <c r="N1398" s="226"/>
      <c r="O1398" s="226"/>
      <c r="P1398" s="226"/>
      <c r="Q1398" s="226"/>
      <c r="R1398" s="226"/>
      <c r="S1398" s="226"/>
      <c r="T1398" s="227"/>
      <c r="AT1398" s="228" t="s">
        <v>210</v>
      </c>
      <c r="AU1398" s="228" t="s">
        <v>83</v>
      </c>
      <c r="AV1398" s="13" t="s">
        <v>83</v>
      </c>
      <c r="AW1398" s="13" t="s">
        <v>38</v>
      </c>
      <c r="AX1398" s="13" t="s">
        <v>75</v>
      </c>
      <c r="AY1398" s="228" t="s">
        <v>195</v>
      </c>
    </row>
    <row r="1399" spans="2:65" s="14" customFormat="1">
      <c r="B1399" s="229"/>
      <c r="C1399" s="230"/>
      <c r="D1399" s="205" t="s">
        <v>210</v>
      </c>
      <c r="E1399" s="231" t="s">
        <v>22</v>
      </c>
      <c r="F1399" s="232" t="s">
        <v>215</v>
      </c>
      <c r="G1399" s="230"/>
      <c r="H1399" s="233">
        <v>66.5</v>
      </c>
      <c r="I1399" s="234"/>
      <c r="J1399" s="230"/>
      <c r="K1399" s="230"/>
      <c r="L1399" s="235"/>
      <c r="M1399" s="236"/>
      <c r="N1399" s="237"/>
      <c r="O1399" s="237"/>
      <c r="P1399" s="237"/>
      <c r="Q1399" s="237"/>
      <c r="R1399" s="237"/>
      <c r="S1399" s="237"/>
      <c r="T1399" s="238"/>
      <c r="AT1399" s="239" t="s">
        <v>210</v>
      </c>
      <c r="AU1399" s="239" t="s">
        <v>83</v>
      </c>
      <c r="AV1399" s="14" t="s">
        <v>216</v>
      </c>
      <c r="AW1399" s="14" t="s">
        <v>38</v>
      </c>
      <c r="AX1399" s="14" t="s">
        <v>75</v>
      </c>
      <c r="AY1399" s="239" t="s">
        <v>195</v>
      </c>
    </row>
    <row r="1400" spans="2:65" s="12" customFormat="1">
      <c r="B1400" s="207"/>
      <c r="C1400" s="208"/>
      <c r="D1400" s="205" t="s">
        <v>210</v>
      </c>
      <c r="E1400" s="209" t="s">
        <v>22</v>
      </c>
      <c r="F1400" s="210" t="s">
        <v>2274</v>
      </c>
      <c r="G1400" s="208"/>
      <c r="H1400" s="211" t="s">
        <v>22</v>
      </c>
      <c r="I1400" s="212"/>
      <c r="J1400" s="208"/>
      <c r="K1400" s="208"/>
      <c r="L1400" s="213"/>
      <c r="M1400" s="214"/>
      <c r="N1400" s="215"/>
      <c r="O1400" s="215"/>
      <c r="P1400" s="215"/>
      <c r="Q1400" s="215"/>
      <c r="R1400" s="215"/>
      <c r="S1400" s="215"/>
      <c r="T1400" s="216"/>
      <c r="AT1400" s="217" t="s">
        <v>210</v>
      </c>
      <c r="AU1400" s="217" t="s">
        <v>83</v>
      </c>
      <c r="AV1400" s="12" t="s">
        <v>23</v>
      </c>
      <c r="AW1400" s="12" t="s">
        <v>38</v>
      </c>
      <c r="AX1400" s="12" t="s">
        <v>75</v>
      </c>
      <c r="AY1400" s="217" t="s">
        <v>195</v>
      </c>
    </row>
    <row r="1401" spans="2:65" s="13" customFormat="1">
      <c r="B1401" s="218"/>
      <c r="C1401" s="219"/>
      <c r="D1401" s="205" t="s">
        <v>210</v>
      </c>
      <c r="E1401" s="220" t="s">
        <v>22</v>
      </c>
      <c r="F1401" s="221" t="s">
        <v>2378</v>
      </c>
      <c r="G1401" s="219"/>
      <c r="H1401" s="222">
        <v>31.49</v>
      </c>
      <c r="I1401" s="223"/>
      <c r="J1401" s="219"/>
      <c r="K1401" s="219"/>
      <c r="L1401" s="224"/>
      <c r="M1401" s="225"/>
      <c r="N1401" s="226"/>
      <c r="O1401" s="226"/>
      <c r="P1401" s="226"/>
      <c r="Q1401" s="226"/>
      <c r="R1401" s="226"/>
      <c r="S1401" s="226"/>
      <c r="T1401" s="227"/>
      <c r="AT1401" s="228" t="s">
        <v>210</v>
      </c>
      <c r="AU1401" s="228" t="s">
        <v>83</v>
      </c>
      <c r="AV1401" s="13" t="s">
        <v>83</v>
      </c>
      <c r="AW1401" s="13" t="s">
        <v>38</v>
      </c>
      <c r="AX1401" s="13" t="s">
        <v>75</v>
      </c>
      <c r="AY1401" s="228" t="s">
        <v>195</v>
      </c>
    </row>
    <row r="1402" spans="2:65" s="14" customFormat="1">
      <c r="B1402" s="229"/>
      <c r="C1402" s="230"/>
      <c r="D1402" s="205" t="s">
        <v>210</v>
      </c>
      <c r="E1402" s="231" t="s">
        <v>22</v>
      </c>
      <c r="F1402" s="232" t="s">
        <v>215</v>
      </c>
      <c r="G1402" s="230"/>
      <c r="H1402" s="233">
        <v>31.49</v>
      </c>
      <c r="I1402" s="234"/>
      <c r="J1402" s="230"/>
      <c r="K1402" s="230"/>
      <c r="L1402" s="235"/>
      <c r="M1402" s="236"/>
      <c r="N1402" s="237"/>
      <c r="O1402" s="237"/>
      <c r="P1402" s="237"/>
      <c r="Q1402" s="237"/>
      <c r="R1402" s="237"/>
      <c r="S1402" s="237"/>
      <c r="T1402" s="238"/>
      <c r="AT1402" s="239" t="s">
        <v>210</v>
      </c>
      <c r="AU1402" s="239" t="s">
        <v>83</v>
      </c>
      <c r="AV1402" s="14" t="s">
        <v>216</v>
      </c>
      <c r="AW1402" s="14" t="s">
        <v>38</v>
      </c>
      <c r="AX1402" s="14" t="s">
        <v>75</v>
      </c>
      <c r="AY1402" s="239" t="s">
        <v>195</v>
      </c>
    </row>
    <row r="1403" spans="2:65" s="15" customFormat="1">
      <c r="B1403" s="240"/>
      <c r="C1403" s="241"/>
      <c r="D1403" s="251" t="s">
        <v>210</v>
      </c>
      <c r="E1403" s="252" t="s">
        <v>22</v>
      </c>
      <c r="F1403" s="253" t="s">
        <v>217</v>
      </c>
      <c r="G1403" s="241"/>
      <c r="H1403" s="254">
        <v>97.99</v>
      </c>
      <c r="I1403" s="245"/>
      <c r="J1403" s="241"/>
      <c r="K1403" s="241"/>
      <c r="L1403" s="246"/>
      <c r="M1403" s="247"/>
      <c r="N1403" s="248"/>
      <c r="O1403" s="248"/>
      <c r="P1403" s="248"/>
      <c r="Q1403" s="248"/>
      <c r="R1403" s="248"/>
      <c r="S1403" s="248"/>
      <c r="T1403" s="249"/>
      <c r="AT1403" s="250" t="s">
        <v>210</v>
      </c>
      <c r="AU1403" s="250" t="s">
        <v>83</v>
      </c>
      <c r="AV1403" s="15" t="s">
        <v>202</v>
      </c>
      <c r="AW1403" s="15" t="s">
        <v>38</v>
      </c>
      <c r="AX1403" s="15" t="s">
        <v>23</v>
      </c>
      <c r="AY1403" s="250" t="s">
        <v>195</v>
      </c>
    </row>
    <row r="1404" spans="2:65" s="1" customFormat="1" ht="28.8" customHeight="1">
      <c r="B1404" s="36"/>
      <c r="C1404" s="193" t="s">
        <v>2379</v>
      </c>
      <c r="D1404" s="193" t="s">
        <v>198</v>
      </c>
      <c r="E1404" s="194" t="s">
        <v>2380</v>
      </c>
      <c r="F1404" s="195" t="s">
        <v>2381</v>
      </c>
      <c r="G1404" s="196" t="s">
        <v>222</v>
      </c>
      <c r="H1404" s="197">
        <v>67.194000000000003</v>
      </c>
      <c r="I1404" s="198"/>
      <c r="J1404" s="199">
        <f>ROUND(I1404*H1404,2)</f>
        <v>0</v>
      </c>
      <c r="K1404" s="195" t="s">
        <v>223</v>
      </c>
      <c r="L1404" s="56"/>
      <c r="M1404" s="200" t="s">
        <v>22</v>
      </c>
      <c r="N1404" s="201" t="s">
        <v>46</v>
      </c>
      <c r="O1404" s="37"/>
      <c r="P1404" s="202">
        <f>O1404*H1404</f>
        <v>0</v>
      </c>
      <c r="Q1404" s="202">
        <v>1.5709999999999998E-2</v>
      </c>
      <c r="R1404" s="202">
        <f>Q1404*H1404</f>
        <v>1.05561774</v>
      </c>
      <c r="S1404" s="202">
        <v>0</v>
      </c>
      <c r="T1404" s="203">
        <f>S1404*H1404</f>
        <v>0</v>
      </c>
      <c r="AR1404" s="19" t="s">
        <v>258</v>
      </c>
      <c r="AT1404" s="19" t="s">
        <v>198</v>
      </c>
      <c r="AU1404" s="19" t="s">
        <v>83</v>
      </c>
      <c r="AY1404" s="19" t="s">
        <v>195</v>
      </c>
      <c r="BE1404" s="204">
        <f>IF(N1404="základní",J1404,0)</f>
        <v>0</v>
      </c>
      <c r="BF1404" s="204">
        <f>IF(N1404="snížená",J1404,0)</f>
        <v>0</v>
      </c>
      <c r="BG1404" s="204">
        <f>IF(N1404="zákl. přenesená",J1404,0)</f>
        <v>0</v>
      </c>
      <c r="BH1404" s="204">
        <f>IF(N1404="sníž. přenesená",J1404,0)</f>
        <v>0</v>
      </c>
      <c r="BI1404" s="204">
        <f>IF(N1404="nulová",J1404,0)</f>
        <v>0</v>
      </c>
      <c r="BJ1404" s="19" t="s">
        <v>23</v>
      </c>
      <c r="BK1404" s="204">
        <f>ROUND(I1404*H1404,2)</f>
        <v>0</v>
      </c>
      <c r="BL1404" s="19" t="s">
        <v>258</v>
      </c>
      <c r="BM1404" s="19" t="s">
        <v>2382</v>
      </c>
    </row>
    <row r="1405" spans="2:65" s="1" customFormat="1" ht="60">
      <c r="B1405" s="36"/>
      <c r="C1405" s="58"/>
      <c r="D1405" s="205" t="s">
        <v>225</v>
      </c>
      <c r="E1405" s="58"/>
      <c r="F1405" s="206" t="s">
        <v>2383</v>
      </c>
      <c r="G1405" s="58"/>
      <c r="H1405" s="58"/>
      <c r="I1405" s="163"/>
      <c r="J1405" s="58"/>
      <c r="K1405" s="58"/>
      <c r="L1405" s="56"/>
      <c r="M1405" s="73"/>
      <c r="N1405" s="37"/>
      <c r="O1405" s="37"/>
      <c r="P1405" s="37"/>
      <c r="Q1405" s="37"/>
      <c r="R1405" s="37"/>
      <c r="S1405" s="37"/>
      <c r="T1405" s="74"/>
      <c r="AT1405" s="19" t="s">
        <v>225</v>
      </c>
      <c r="AU1405" s="19" t="s">
        <v>83</v>
      </c>
    </row>
    <row r="1406" spans="2:65" s="1" customFormat="1" ht="24">
      <c r="B1406" s="36"/>
      <c r="C1406" s="58"/>
      <c r="D1406" s="205" t="s">
        <v>208</v>
      </c>
      <c r="E1406" s="58"/>
      <c r="F1406" s="206" t="s">
        <v>2384</v>
      </c>
      <c r="G1406" s="58"/>
      <c r="H1406" s="58"/>
      <c r="I1406" s="163"/>
      <c r="J1406" s="58"/>
      <c r="K1406" s="58"/>
      <c r="L1406" s="56"/>
      <c r="M1406" s="73"/>
      <c r="N1406" s="37"/>
      <c r="O1406" s="37"/>
      <c r="P1406" s="37"/>
      <c r="Q1406" s="37"/>
      <c r="R1406" s="37"/>
      <c r="S1406" s="37"/>
      <c r="T1406" s="74"/>
      <c r="AT1406" s="19" t="s">
        <v>208</v>
      </c>
      <c r="AU1406" s="19" t="s">
        <v>83</v>
      </c>
    </row>
    <row r="1407" spans="2:65" s="12" customFormat="1">
      <c r="B1407" s="207"/>
      <c r="C1407" s="208"/>
      <c r="D1407" s="205" t="s">
        <v>210</v>
      </c>
      <c r="E1407" s="209" t="s">
        <v>22</v>
      </c>
      <c r="F1407" s="210" t="s">
        <v>2385</v>
      </c>
      <c r="G1407" s="208"/>
      <c r="H1407" s="211" t="s">
        <v>22</v>
      </c>
      <c r="I1407" s="212"/>
      <c r="J1407" s="208"/>
      <c r="K1407" s="208"/>
      <c r="L1407" s="213"/>
      <c r="M1407" s="214"/>
      <c r="N1407" s="215"/>
      <c r="O1407" s="215"/>
      <c r="P1407" s="215"/>
      <c r="Q1407" s="215"/>
      <c r="R1407" s="215"/>
      <c r="S1407" s="215"/>
      <c r="T1407" s="216"/>
      <c r="AT1407" s="217" t="s">
        <v>210</v>
      </c>
      <c r="AU1407" s="217" t="s">
        <v>83</v>
      </c>
      <c r="AV1407" s="12" t="s">
        <v>23</v>
      </c>
      <c r="AW1407" s="12" t="s">
        <v>38</v>
      </c>
      <c r="AX1407" s="12" t="s">
        <v>75</v>
      </c>
      <c r="AY1407" s="217" t="s">
        <v>195</v>
      </c>
    </row>
    <row r="1408" spans="2:65" s="13" customFormat="1">
      <c r="B1408" s="218"/>
      <c r="C1408" s="219"/>
      <c r="D1408" s="205" t="s">
        <v>210</v>
      </c>
      <c r="E1408" s="220" t="s">
        <v>22</v>
      </c>
      <c r="F1408" s="221" t="s">
        <v>2386</v>
      </c>
      <c r="G1408" s="219"/>
      <c r="H1408" s="222">
        <v>23.8</v>
      </c>
      <c r="I1408" s="223"/>
      <c r="J1408" s="219"/>
      <c r="K1408" s="219"/>
      <c r="L1408" s="224"/>
      <c r="M1408" s="225"/>
      <c r="N1408" s="226"/>
      <c r="O1408" s="226"/>
      <c r="P1408" s="226"/>
      <c r="Q1408" s="226"/>
      <c r="R1408" s="226"/>
      <c r="S1408" s="226"/>
      <c r="T1408" s="227"/>
      <c r="AT1408" s="228" t="s">
        <v>210</v>
      </c>
      <c r="AU1408" s="228" t="s">
        <v>83</v>
      </c>
      <c r="AV1408" s="13" t="s">
        <v>83</v>
      </c>
      <c r="AW1408" s="13" t="s">
        <v>38</v>
      </c>
      <c r="AX1408" s="13" t="s">
        <v>75</v>
      </c>
      <c r="AY1408" s="228" t="s">
        <v>195</v>
      </c>
    </row>
    <row r="1409" spans="2:65" s="13" customFormat="1">
      <c r="B1409" s="218"/>
      <c r="C1409" s="219"/>
      <c r="D1409" s="205" t="s">
        <v>210</v>
      </c>
      <c r="E1409" s="220" t="s">
        <v>22</v>
      </c>
      <c r="F1409" s="221" t="s">
        <v>2387</v>
      </c>
      <c r="G1409" s="219"/>
      <c r="H1409" s="222">
        <v>29.5</v>
      </c>
      <c r="I1409" s="223"/>
      <c r="J1409" s="219"/>
      <c r="K1409" s="219"/>
      <c r="L1409" s="224"/>
      <c r="M1409" s="225"/>
      <c r="N1409" s="226"/>
      <c r="O1409" s="226"/>
      <c r="P1409" s="226"/>
      <c r="Q1409" s="226"/>
      <c r="R1409" s="226"/>
      <c r="S1409" s="226"/>
      <c r="T1409" s="227"/>
      <c r="AT1409" s="228" t="s">
        <v>210</v>
      </c>
      <c r="AU1409" s="228" t="s">
        <v>83</v>
      </c>
      <c r="AV1409" s="13" t="s">
        <v>83</v>
      </c>
      <c r="AW1409" s="13" t="s">
        <v>38</v>
      </c>
      <c r="AX1409" s="13" t="s">
        <v>75</v>
      </c>
      <c r="AY1409" s="228" t="s">
        <v>195</v>
      </c>
    </row>
    <row r="1410" spans="2:65" s="13" customFormat="1">
      <c r="B1410" s="218"/>
      <c r="C1410" s="219"/>
      <c r="D1410" s="205" t="s">
        <v>210</v>
      </c>
      <c r="E1410" s="220" t="s">
        <v>22</v>
      </c>
      <c r="F1410" s="221" t="s">
        <v>2388</v>
      </c>
      <c r="G1410" s="219"/>
      <c r="H1410" s="222">
        <v>3.3</v>
      </c>
      <c r="I1410" s="223"/>
      <c r="J1410" s="219"/>
      <c r="K1410" s="219"/>
      <c r="L1410" s="224"/>
      <c r="M1410" s="225"/>
      <c r="N1410" s="226"/>
      <c r="O1410" s="226"/>
      <c r="P1410" s="226"/>
      <c r="Q1410" s="226"/>
      <c r="R1410" s="226"/>
      <c r="S1410" s="226"/>
      <c r="T1410" s="227"/>
      <c r="AT1410" s="228" t="s">
        <v>210</v>
      </c>
      <c r="AU1410" s="228" t="s">
        <v>83</v>
      </c>
      <c r="AV1410" s="13" t="s">
        <v>83</v>
      </c>
      <c r="AW1410" s="13" t="s">
        <v>38</v>
      </c>
      <c r="AX1410" s="13" t="s">
        <v>75</v>
      </c>
      <c r="AY1410" s="228" t="s">
        <v>195</v>
      </c>
    </row>
    <row r="1411" spans="2:65" s="13" customFormat="1">
      <c r="B1411" s="218"/>
      <c r="C1411" s="219"/>
      <c r="D1411" s="205" t="s">
        <v>210</v>
      </c>
      <c r="E1411" s="220" t="s">
        <v>22</v>
      </c>
      <c r="F1411" s="221" t="s">
        <v>2389</v>
      </c>
      <c r="G1411" s="219"/>
      <c r="H1411" s="222">
        <v>0.42</v>
      </c>
      <c r="I1411" s="223"/>
      <c r="J1411" s="219"/>
      <c r="K1411" s="219"/>
      <c r="L1411" s="224"/>
      <c r="M1411" s="225"/>
      <c r="N1411" s="226"/>
      <c r="O1411" s="226"/>
      <c r="P1411" s="226"/>
      <c r="Q1411" s="226"/>
      <c r="R1411" s="226"/>
      <c r="S1411" s="226"/>
      <c r="T1411" s="227"/>
      <c r="AT1411" s="228" t="s">
        <v>210</v>
      </c>
      <c r="AU1411" s="228" t="s">
        <v>83</v>
      </c>
      <c r="AV1411" s="13" t="s">
        <v>83</v>
      </c>
      <c r="AW1411" s="13" t="s">
        <v>38</v>
      </c>
      <c r="AX1411" s="13" t="s">
        <v>75</v>
      </c>
      <c r="AY1411" s="228" t="s">
        <v>195</v>
      </c>
    </row>
    <row r="1412" spans="2:65" s="13" customFormat="1">
      <c r="B1412" s="218"/>
      <c r="C1412" s="219"/>
      <c r="D1412" s="205" t="s">
        <v>210</v>
      </c>
      <c r="E1412" s="220" t="s">
        <v>22</v>
      </c>
      <c r="F1412" s="221" t="s">
        <v>2390</v>
      </c>
      <c r="G1412" s="219"/>
      <c r="H1412" s="222">
        <v>0.255</v>
      </c>
      <c r="I1412" s="223"/>
      <c r="J1412" s="219"/>
      <c r="K1412" s="219"/>
      <c r="L1412" s="224"/>
      <c r="M1412" s="225"/>
      <c r="N1412" s="226"/>
      <c r="O1412" s="226"/>
      <c r="P1412" s="226"/>
      <c r="Q1412" s="226"/>
      <c r="R1412" s="226"/>
      <c r="S1412" s="226"/>
      <c r="T1412" s="227"/>
      <c r="AT1412" s="228" t="s">
        <v>210</v>
      </c>
      <c r="AU1412" s="228" t="s">
        <v>83</v>
      </c>
      <c r="AV1412" s="13" t="s">
        <v>83</v>
      </c>
      <c r="AW1412" s="13" t="s">
        <v>38</v>
      </c>
      <c r="AX1412" s="13" t="s">
        <v>75</v>
      </c>
      <c r="AY1412" s="228" t="s">
        <v>195</v>
      </c>
    </row>
    <row r="1413" spans="2:65" s="13" customFormat="1">
      <c r="B1413" s="218"/>
      <c r="C1413" s="219"/>
      <c r="D1413" s="205" t="s">
        <v>210</v>
      </c>
      <c r="E1413" s="220" t="s">
        <v>22</v>
      </c>
      <c r="F1413" s="221" t="s">
        <v>2391</v>
      </c>
      <c r="G1413" s="219"/>
      <c r="H1413" s="222">
        <v>0.45</v>
      </c>
      <c r="I1413" s="223"/>
      <c r="J1413" s="219"/>
      <c r="K1413" s="219"/>
      <c r="L1413" s="224"/>
      <c r="M1413" s="225"/>
      <c r="N1413" s="226"/>
      <c r="O1413" s="226"/>
      <c r="P1413" s="226"/>
      <c r="Q1413" s="226"/>
      <c r="R1413" s="226"/>
      <c r="S1413" s="226"/>
      <c r="T1413" s="227"/>
      <c r="AT1413" s="228" t="s">
        <v>210</v>
      </c>
      <c r="AU1413" s="228" t="s">
        <v>83</v>
      </c>
      <c r="AV1413" s="13" t="s">
        <v>83</v>
      </c>
      <c r="AW1413" s="13" t="s">
        <v>38</v>
      </c>
      <c r="AX1413" s="13" t="s">
        <v>75</v>
      </c>
      <c r="AY1413" s="228" t="s">
        <v>195</v>
      </c>
    </row>
    <row r="1414" spans="2:65" s="13" customFormat="1">
      <c r="B1414" s="218"/>
      <c r="C1414" s="219"/>
      <c r="D1414" s="205" t="s">
        <v>210</v>
      </c>
      <c r="E1414" s="220" t="s">
        <v>22</v>
      </c>
      <c r="F1414" s="221" t="s">
        <v>2392</v>
      </c>
      <c r="G1414" s="219"/>
      <c r="H1414" s="222">
        <v>9.4689999999999994</v>
      </c>
      <c r="I1414" s="223"/>
      <c r="J1414" s="219"/>
      <c r="K1414" s="219"/>
      <c r="L1414" s="224"/>
      <c r="M1414" s="225"/>
      <c r="N1414" s="226"/>
      <c r="O1414" s="226"/>
      <c r="P1414" s="226"/>
      <c r="Q1414" s="226"/>
      <c r="R1414" s="226"/>
      <c r="S1414" s="226"/>
      <c r="T1414" s="227"/>
      <c r="AT1414" s="228" t="s">
        <v>210</v>
      </c>
      <c r="AU1414" s="228" t="s">
        <v>83</v>
      </c>
      <c r="AV1414" s="13" t="s">
        <v>83</v>
      </c>
      <c r="AW1414" s="13" t="s">
        <v>38</v>
      </c>
      <c r="AX1414" s="13" t="s">
        <v>75</v>
      </c>
      <c r="AY1414" s="228" t="s">
        <v>195</v>
      </c>
    </row>
    <row r="1415" spans="2:65" s="14" customFormat="1">
      <c r="B1415" s="229"/>
      <c r="C1415" s="230"/>
      <c r="D1415" s="205" t="s">
        <v>210</v>
      </c>
      <c r="E1415" s="231" t="s">
        <v>22</v>
      </c>
      <c r="F1415" s="232" t="s">
        <v>215</v>
      </c>
      <c r="G1415" s="230"/>
      <c r="H1415" s="233">
        <v>67.194000000000003</v>
      </c>
      <c r="I1415" s="234"/>
      <c r="J1415" s="230"/>
      <c r="K1415" s="230"/>
      <c r="L1415" s="235"/>
      <c r="M1415" s="236"/>
      <c r="N1415" s="237"/>
      <c r="O1415" s="237"/>
      <c r="P1415" s="237"/>
      <c r="Q1415" s="237"/>
      <c r="R1415" s="237"/>
      <c r="S1415" s="237"/>
      <c r="T1415" s="238"/>
      <c r="AT1415" s="239" t="s">
        <v>210</v>
      </c>
      <c r="AU1415" s="239" t="s">
        <v>83</v>
      </c>
      <c r="AV1415" s="14" t="s">
        <v>216</v>
      </c>
      <c r="AW1415" s="14" t="s">
        <v>38</v>
      </c>
      <c r="AX1415" s="14" t="s">
        <v>75</v>
      </c>
      <c r="AY1415" s="239" t="s">
        <v>195</v>
      </c>
    </row>
    <row r="1416" spans="2:65" s="15" customFormat="1">
      <c r="B1416" s="240"/>
      <c r="C1416" s="241"/>
      <c r="D1416" s="251" t="s">
        <v>210</v>
      </c>
      <c r="E1416" s="252" t="s">
        <v>22</v>
      </c>
      <c r="F1416" s="253" t="s">
        <v>217</v>
      </c>
      <c r="G1416" s="241"/>
      <c r="H1416" s="254">
        <v>67.194000000000003</v>
      </c>
      <c r="I1416" s="245"/>
      <c r="J1416" s="241"/>
      <c r="K1416" s="241"/>
      <c r="L1416" s="246"/>
      <c r="M1416" s="247"/>
      <c r="N1416" s="248"/>
      <c r="O1416" s="248"/>
      <c r="P1416" s="248"/>
      <c r="Q1416" s="248"/>
      <c r="R1416" s="248"/>
      <c r="S1416" s="248"/>
      <c r="T1416" s="249"/>
      <c r="AT1416" s="250" t="s">
        <v>210</v>
      </c>
      <c r="AU1416" s="250" t="s">
        <v>83</v>
      </c>
      <c r="AV1416" s="15" t="s">
        <v>202</v>
      </c>
      <c r="AW1416" s="15" t="s">
        <v>38</v>
      </c>
      <c r="AX1416" s="15" t="s">
        <v>23</v>
      </c>
      <c r="AY1416" s="250" t="s">
        <v>195</v>
      </c>
    </row>
    <row r="1417" spans="2:65" s="1" customFormat="1" ht="40.200000000000003" customHeight="1">
      <c r="B1417" s="36"/>
      <c r="C1417" s="193" t="s">
        <v>2393</v>
      </c>
      <c r="D1417" s="193" t="s">
        <v>198</v>
      </c>
      <c r="E1417" s="194" t="s">
        <v>2394</v>
      </c>
      <c r="F1417" s="195" t="s">
        <v>2395</v>
      </c>
      <c r="G1417" s="196" t="s">
        <v>222</v>
      </c>
      <c r="H1417" s="197">
        <v>57.725000000000001</v>
      </c>
      <c r="I1417" s="198"/>
      <c r="J1417" s="199">
        <f>ROUND(I1417*H1417,2)</f>
        <v>0</v>
      </c>
      <c r="K1417" s="195" t="s">
        <v>223</v>
      </c>
      <c r="L1417" s="56"/>
      <c r="M1417" s="200" t="s">
        <v>22</v>
      </c>
      <c r="N1417" s="201" t="s">
        <v>46</v>
      </c>
      <c r="O1417" s="37"/>
      <c r="P1417" s="202">
        <f>O1417*H1417</f>
        <v>0</v>
      </c>
      <c r="Q1417" s="202">
        <v>1.5740000000000001E-2</v>
      </c>
      <c r="R1417" s="202">
        <f>Q1417*H1417</f>
        <v>0.90859150000000011</v>
      </c>
      <c r="S1417" s="202">
        <v>0</v>
      </c>
      <c r="T1417" s="203">
        <f>S1417*H1417</f>
        <v>0</v>
      </c>
      <c r="AR1417" s="19" t="s">
        <v>258</v>
      </c>
      <c r="AT1417" s="19" t="s">
        <v>198</v>
      </c>
      <c r="AU1417" s="19" t="s">
        <v>83</v>
      </c>
      <c r="AY1417" s="19" t="s">
        <v>195</v>
      </c>
      <c r="BE1417" s="204">
        <f>IF(N1417="základní",J1417,0)</f>
        <v>0</v>
      </c>
      <c r="BF1417" s="204">
        <f>IF(N1417="snížená",J1417,0)</f>
        <v>0</v>
      </c>
      <c r="BG1417" s="204">
        <f>IF(N1417="zákl. přenesená",J1417,0)</f>
        <v>0</v>
      </c>
      <c r="BH1417" s="204">
        <f>IF(N1417="sníž. přenesená",J1417,0)</f>
        <v>0</v>
      </c>
      <c r="BI1417" s="204">
        <f>IF(N1417="nulová",J1417,0)</f>
        <v>0</v>
      </c>
      <c r="BJ1417" s="19" t="s">
        <v>23</v>
      </c>
      <c r="BK1417" s="204">
        <f>ROUND(I1417*H1417,2)</f>
        <v>0</v>
      </c>
      <c r="BL1417" s="19" t="s">
        <v>258</v>
      </c>
      <c r="BM1417" s="19" t="s">
        <v>2396</v>
      </c>
    </row>
    <row r="1418" spans="2:65" s="1" customFormat="1" ht="60">
      <c r="B1418" s="36"/>
      <c r="C1418" s="58"/>
      <c r="D1418" s="205" t="s">
        <v>225</v>
      </c>
      <c r="E1418" s="58"/>
      <c r="F1418" s="206" t="s">
        <v>2383</v>
      </c>
      <c r="G1418" s="58"/>
      <c r="H1418" s="58"/>
      <c r="I1418" s="163"/>
      <c r="J1418" s="58"/>
      <c r="K1418" s="58"/>
      <c r="L1418" s="56"/>
      <c r="M1418" s="73"/>
      <c r="N1418" s="37"/>
      <c r="O1418" s="37"/>
      <c r="P1418" s="37"/>
      <c r="Q1418" s="37"/>
      <c r="R1418" s="37"/>
      <c r="S1418" s="37"/>
      <c r="T1418" s="74"/>
      <c r="AT1418" s="19" t="s">
        <v>225</v>
      </c>
      <c r="AU1418" s="19" t="s">
        <v>83</v>
      </c>
    </row>
    <row r="1419" spans="2:65" s="1" customFormat="1" ht="24">
      <c r="B1419" s="36"/>
      <c r="C1419" s="58"/>
      <c r="D1419" s="205" t="s">
        <v>208</v>
      </c>
      <c r="E1419" s="58"/>
      <c r="F1419" s="206" t="s">
        <v>2397</v>
      </c>
      <c r="G1419" s="58"/>
      <c r="H1419" s="58"/>
      <c r="I1419" s="163"/>
      <c r="J1419" s="58"/>
      <c r="K1419" s="58"/>
      <c r="L1419" s="56"/>
      <c r="M1419" s="73"/>
      <c r="N1419" s="37"/>
      <c r="O1419" s="37"/>
      <c r="P1419" s="37"/>
      <c r="Q1419" s="37"/>
      <c r="R1419" s="37"/>
      <c r="S1419" s="37"/>
      <c r="T1419" s="74"/>
      <c r="AT1419" s="19" t="s">
        <v>208</v>
      </c>
      <c r="AU1419" s="19" t="s">
        <v>83</v>
      </c>
    </row>
    <row r="1420" spans="2:65" s="12" customFormat="1">
      <c r="B1420" s="207"/>
      <c r="C1420" s="208"/>
      <c r="D1420" s="205" t="s">
        <v>210</v>
      </c>
      <c r="E1420" s="209" t="s">
        <v>22</v>
      </c>
      <c r="F1420" s="210" t="s">
        <v>2385</v>
      </c>
      <c r="G1420" s="208"/>
      <c r="H1420" s="211" t="s">
        <v>22</v>
      </c>
      <c r="I1420" s="212"/>
      <c r="J1420" s="208"/>
      <c r="K1420" s="208"/>
      <c r="L1420" s="213"/>
      <c r="M1420" s="214"/>
      <c r="N1420" s="215"/>
      <c r="O1420" s="215"/>
      <c r="P1420" s="215"/>
      <c r="Q1420" s="215"/>
      <c r="R1420" s="215"/>
      <c r="S1420" s="215"/>
      <c r="T1420" s="216"/>
      <c r="AT1420" s="217" t="s">
        <v>210</v>
      </c>
      <c r="AU1420" s="217" t="s">
        <v>83</v>
      </c>
      <c r="AV1420" s="12" t="s">
        <v>23</v>
      </c>
      <c r="AW1420" s="12" t="s">
        <v>38</v>
      </c>
      <c r="AX1420" s="12" t="s">
        <v>75</v>
      </c>
      <c r="AY1420" s="217" t="s">
        <v>195</v>
      </c>
    </row>
    <row r="1421" spans="2:65" s="13" customFormat="1">
      <c r="B1421" s="218"/>
      <c r="C1421" s="219"/>
      <c r="D1421" s="205" t="s">
        <v>210</v>
      </c>
      <c r="E1421" s="220" t="s">
        <v>22</v>
      </c>
      <c r="F1421" s="221" t="s">
        <v>2386</v>
      </c>
      <c r="G1421" s="219"/>
      <c r="H1421" s="222">
        <v>23.8</v>
      </c>
      <c r="I1421" s="223"/>
      <c r="J1421" s="219"/>
      <c r="K1421" s="219"/>
      <c r="L1421" s="224"/>
      <c r="M1421" s="225"/>
      <c r="N1421" s="226"/>
      <c r="O1421" s="226"/>
      <c r="P1421" s="226"/>
      <c r="Q1421" s="226"/>
      <c r="R1421" s="226"/>
      <c r="S1421" s="226"/>
      <c r="T1421" s="227"/>
      <c r="AT1421" s="228" t="s">
        <v>210</v>
      </c>
      <c r="AU1421" s="228" t="s">
        <v>83</v>
      </c>
      <c r="AV1421" s="13" t="s">
        <v>83</v>
      </c>
      <c r="AW1421" s="13" t="s">
        <v>38</v>
      </c>
      <c r="AX1421" s="13" t="s">
        <v>75</v>
      </c>
      <c r="AY1421" s="228" t="s">
        <v>195</v>
      </c>
    </row>
    <row r="1422" spans="2:65" s="13" customFormat="1">
      <c r="B1422" s="218"/>
      <c r="C1422" s="219"/>
      <c r="D1422" s="205" t="s">
        <v>210</v>
      </c>
      <c r="E1422" s="220" t="s">
        <v>22</v>
      </c>
      <c r="F1422" s="221" t="s">
        <v>2387</v>
      </c>
      <c r="G1422" s="219"/>
      <c r="H1422" s="222">
        <v>29.5</v>
      </c>
      <c r="I1422" s="223"/>
      <c r="J1422" s="219"/>
      <c r="K1422" s="219"/>
      <c r="L1422" s="224"/>
      <c r="M1422" s="225"/>
      <c r="N1422" s="226"/>
      <c r="O1422" s="226"/>
      <c r="P1422" s="226"/>
      <c r="Q1422" s="226"/>
      <c r="R1422" s="226"/>
      <c r="S1422" s="226"/>
      <c r="T1422" s="227"/>
      <c r="AT1422" s="228" t="s">
        <v>210</v>
      </c>
      <c r="AU1422" s="228" t="s">
        <v>83</v>
      </c>
      <c r="AV1422" s="13" t="s">
        <v>83</v>
      </c>
      <c r="AW1422" s="13" t="s">
        <v>38</v>
      </c>
      <c r="AX1422" s="13" t="s">
        <v>75</v>
      </c>
      <c r="AY1422" s="228" t="s">
        <v>195</v>
      </c>
    </row>
    <row r="1423" spans="2:65" s="13" customFormat="1">
      <c r="B1423" s="218"/>
      <c r="C1423" s="219"/>
      <c r="D1423" s="205" t="s">
        <v>210</v>
      </c>
      <c r="E1423" s="220" t="s">
        <v>22</v>
      </c>
      <c r="F1423" s="221" t="s">
        <v>2388</v>
      </c>
      <c r="G1423" s="219"/>
      <c r="H1423" s="222">
        <v>3.3</v>
      </c>
      <c r="I1423" s="223"/>
      <c r="J1423" s="219"/>
      <c r="K1423" s="219"/>
      <c r="L1423" s="224"/>
      <c r="M1423" s="225"/>
      <c r="N1423" s="226"/>
      <c r="O1423" s="226"/>
      <c r="P1423" s="226"/>
      <c r="Q1423" s="226"/>
      <c r="R1423" s="226"/>
      <c r="S1423" s="226"/>
      <c r="T1423" s="227"/>
      <c r="AT1423" s="228" t="s">
        <v>210</v>
      </c>
      <c r="AU1423" s="228" t="s">
        <v>83</v>
      </c>
      <c r="AV1423" s="13" t="s">
        <v>83</v>
      </c>
      <c r="AW1423" s="13" t="s">
        <v>38</v>
      </c>
      <c r="AX1423" s="13" t="s">
        <v>75</v>
      </c>
      <c r="AY1423" s="228" t="s">
        <v>195</v>
      </c>
    </row>
    <row r="1424" spans="2:65" s="13" customFormat="1">
      <c r="B1424" s="218"/>
      <c r="C1424" s="219"/>
      <c r="D1424" s="205" t="s">
        <v>210</v>
      </c>
      <c r="E1424" s="220" t="s">
        <v>22</v>
      </c>
      <c r="F1424" s="221" t="s">
        <v>2389</v>
      </c>
      <c r="G1424" s="219"/>
      <c r="H1424" s="222">
        <v>0.42</v>
      </c>
      <c r="I1424" s="223"/>
      <c r="J1424" s="219"/>
      <c r="K1424" s="219"/>
      <c r="L1424" s="224"/>
      <c r="M1424" s="225"/>
      <c r="N1424" s="226"/>
      <c r="O1424" s="226"/>
      <c r="P1424" s="226"/>
      <c r="Q1424" s="226"/>
      <c r="R1424" s="226"/>
      <c r="S1424" s="226"/>
      <c r="T1424" s="227"/>
      <c r="AT1424" s="228" t="s">
        <v>210</v>
      </c>
      <c r="AU1424" s="228" t="s">
        <v>83</v>
      </c>
      <c r="AV1424" s="13" t="s">
        <v>83</v>
      </c>
      <c r="AW1424" s="13" t="s">
        <v>38</v>
      </c>
      <c r="AX1424" s="13" t="s">
        <v>75</v>
      </c>
      <c r="AY1424" s="228" t="s">
        <v>195</v>
      </c>
    </row>
    <row r="1425" spans="2:65" s="13" customFormat="1">
      <c r="B1425" s="218"/>
      <c r="C1425" s="219"/>
      <c r="D1425" s="205" t="s">
        <v>210</v>
      </c>
      <c r="E1425" s="220" t="s">
        <v>22</v>
      </c>
      <c r="F1425" s="221" t="s">
        <v>2390</v>
      </c>
      <c r="G1425" s="219"/>
      <c r="H1425" s="222">
        <v>0.255</v>
      </c>
      <c r="I1425" s="223"/>
      <c r="J1425" s="219"/>
      <c r="K1425" s="219"/>
      <c r="L1425" s="224"/>
      <c r="M1425" s="225"/>
      <c r="N1425" s="226"/>
      <c r="O1425" s="226"/>
      <c r="P1425" s="226"/>
      <c r="Q1425" s="226"/>
      <c r="R1425" s="226"/>
      <c r="S1425" s="226"/>
      <c r="T1425" s="227"/>
      <c r="AT1425" s="228" t="s">
        <v>210</v>
      </c>
      <c r="AU1425" s="228" t="s">
        <v>83</v>
      </c>
      <c r="AV1425" s="13" t="s">
        <v>83</v>
      </c>
      <c r="AW1425" s="13" t="s">
        <v>38</v>
      </c>
      <c r="AX1425" s="13" t="s">
        <v>75</v>
      </c>
      <c r="AY1425" s="228" t="s">
        <v>195</v>
      </c>
    </row>
    <row r="1426" spans="2:65" s="13" customFormat="1">
      <c r="B1426" s="218"/>
      <c r="C1426" s="219"/>
      <c r="D1426" s="205" t="s">
        <v>210</v>
      </c>
      <c r="E1426" s="220" t="s">
        <v>22</v>
      </c>
      <c r="F1426" s="221" t="s">
        <v>2391</v>
      </c>
      <c r="G1426" s="219"/>
      <c r="H1426" s="222">
        <v>0.45</v>
      </c>
      <c r="I1426" s="223"/>
      <c r="J1426" s="219"/>
      <c r="K1426" s="219"/>
      <c r="L1426" s="224"/>
      <c r="M1426" s="225"/>
      <c r="N1426" s="226"/>
      <c r="O1426" s="226"/>
      <c r="P1426" s="226"/>
      <c r="Q1426" s="226"/>
      <c r="R1426" s="226"/>
      <c r="S1426" s="226"/>
      <c r="T1426" s="227"/>
      <c r="AT1426" s="228" t="s">
        <v>210</v>
      </c>
      <c r="AU1426" s="228" t="s">
        <v>83</v>
      </c>
      <c r="AV1426" s="13" t="s">
        <v>83</v>
      </c>
      <c r="AW1426" s="13" t="s">
        <v>38</v>
      </c>
      <c r="AX1426" s="13" t="s">
        <v>75</v>
      </c>
      <c r="AY1426" s="228" t="s">
        <v>195</v>
      </c>
    </row>
    <row r="1427" spans="2:65" s="14" customFormat="1">
      <c r="B1427" s="229"/>
      <c r="C1427" s="230"/>
      <c r="D1427" s="205" t="s">
        <v>210</v>
      </c>
      <c r="E1427" s="231" t="s">
        <v>22</v>
      </c>
      <c r="F1427" s="232" t="s">
        <v>215</v>
      </c>
      <c r="G1427" s="230"/>
      <c r="H1427" s="233">
        <v>57.725000000000001</v>
      </c>
      <c r="I1427" s="234"/>
      <c r="J1427" s="230"/>
      <c r="K1427" s="230"/>
      <c r="L1427" s="235"/>
      <c r="M1427" s="236"/>
      <c r="N1427" s="237"/>
      <c r="O1427" s="237"/>
      <c r="P1427" s="237"/>
      <c r="Q1427" s="237"/>
      <c r="R1427" s="237"/>
      <c r="S1427" s="237"/>
      <c r="T1427" s="238"/>
      <c r="AT1427" s="239" t="s">
        <v>210</v>
      </c>
      <c r="AU1427" s="239" t="s">
        <v>83</v>
      </c>
      <c r="AV1427" s="14" t="s">
        <v>216</v>
      </c>
      <c r="AW1427" s="14" t="s">
        <v>38</v>
      </c>
      <c r="AX1427" s="14" t="s">
        <v>75</v>
      </c>
      <c r="AY1427" s="239" t="s">
        <v>195</v>
      </c>
    </row>
    <row r="1428" spans="2:65" s="15" customFormat="1">
      <c r="B1428" s="240"/>
      <c r="C1428" s="241"/>
      <c r="D1428" s="251" t="s">
        <v>210</v>
      </c>
      <c r="E1428" s="252" t="s">
        <v>22</v>
      </c>
      <c r="F1428" s="253" t="s">
        <v>217</v>
      </c>
      <c r="G1428" s="241"/>
      <c r="H1428" s="254">
        <v>57.725000000000001</v>
      </c>
      <c r="I1428" s="245"/>
      <c r="J1428" s="241"/>
      <c r="K1428" s="241"/>
      <c r="L1428" s="246"/>
      <c r="M1428" s="247"/>
      <c r="N1428" s="248"/>
      <c r="O1428" s="248"/>
      <c r="P1428" s="248"/>
      <c r="Q1428" s="248"/>
      <c r="R1428" s="248"/>
      <c r="S1428" s="248"/>
      <c r="T1428" s="249"/>
      <c r="AT1428" s="250" t="s">
        <v>210</v>
      </c>
      <c r="AU1428" s="250" t="s">
        <v>83</v>
      </c>
      <c r="AV1428" s="15" t="s">
        <v>202</v>
      </c>
      <c r="AW1428" s="15" t="s">
        <v>38</v>
      </c>
      <c r="AX1428" s="15" t="s">
        <v>23</v>
      </c>
      <c r="AY1428" s="250" t="s">
        <v>195</v>
      </c>
    </row>
    <row r="1429" spans="2:65" s="1" customFormat="1" ht="28.8" customHeight="1">
      <c r="B1429" s="36"/>
      <c r="C1429" s="193" t="s">
        <v>2398</v>
      </c>
      <c r="D1429" s="193" t="s">
        <v>198</v>
      </c>
      <c r="E1429" s="194" t="s">
        <v>2399</v>
      </c>
      <c r="F1429" s="195" t="s">
        <v>2400</v>
      </c>
      <c r="G1429" s="196" t="s">
        <v>222</v>
      </c>
      <c r="H1429" s="197">
        <v>717.2</v>
      </c>
      <c r="I1429" s="198"/>
      <c r="J1429" s="199">
        <f>ROUND(I1429*H1429,2)</f>
        <v>0</v>
      </c>
      <c r="K1429" s="195" t="s">
        <v>22</v>
      </c>
      <c r="L1429" s="56"/>
      <c r="M1429" s="200" t="s">
        <v>22</v>
      </c>
      <c r="N1429" s="201" t="s">
        <v>46</v>
      </c>
      <c r="O1429" s="37"/>
      <c r="P1429" s="202">
        <f>O1429*H1429</f>
        <v>0</v>
      </c>
      <c r="Q1429" s="202">
        <v>0</v>
      </c>
      <c r="R1429" s="202">
        <f>Q1429*H1429</f>
        <v>0</v>
      </c>
      <c r="S1429" s="202">
        <v>0</v>
      </c>
      <c r="T1429" s="203">
        <f>S1429*H1429</f>
        <v>0</v>
      </c>
      <c r="AR1429" s="19" t="s">
        <v>258</v>
      </c>
      <c r="AT1429" s="19" t="s">
        <v>198</v>
      </c>
      <c r="AU1429" s="19" t="s">
        <v>83</v>
      </c>
      <c r="AY1429" s="19" t="s">
        <v>195</v>
      </c>
      <c r="BE1429" s="204">
        <f>IF(N1429="základní",J1429,0)</f>
        <v>0</v>
      </c>
      <c r="BF1429" s="204">
        <f>IF(N1429="snížená",J1429,0)</f>
        <v>0</v>
      </c>
      <c r="BG1429" s="204">
        <f>IF(N1429="zákl. přenesená",J1429,0)</f>
        <v>0</v>
      </c>
      <c r="BH1429" s="204">
        <f>IF(N1429="sníž. přenesená",J1429,0)</f>
        <v>0</v>
      </c>
      <c r="BI1429" s="204">
        <f>IF(N1429="nulová",J1429,0)</f>
        <v>0</v>
      </c>
      <c r="BJ1429" s="19" t="s">
        <v>23</v>
      </c>
      <c r="BK1429" s="204">
        <f>ROUND(I1429*H1429,2)</f>
        <v>0</v>
      </c>
      <c r="BL1429" s="19" t="s">
        <v>258</v>
      </c>
      <c r="BM1429" s="19" t="s">
        <v>2401</v>
      </c>
    </row>
    <row r="1430" spans="2:65" s="1" customFormat="1" ht="20.399999999999999" customHeight="1">
      <c r="B1430" s="36"/>
      <c r="C1430" s="260" t="s">
        <v>2402</v>
      </c>
      <c r="D1430" s="260" t="s">
        <v>267</v>
      </c>
      <c r="E1430" s="261" t="s">
        <v>2403</v>
      </c>
      <c r="F1430" s="262" t="s">
        <v>2404</v>
      </c>
      <c r="G1430" s="263" t="s">
        <v>222</v>
      </c>
      <c r="H1430" s="264">
        <v>717.2</v>
      </c>
      <c r="I1430" s="265"/>
      <c r="J1430" s="266">
        <f>ROUND(I1430*H1430,2)</f>
        <v>0</v>
      </c>
      <c r="K1430" s="262" t="s">
        <v>22</v>
      </c>
      <c r="L1430" s="267"/>
      <c r="M1430" s="268" t="s">
        <v>22</v>
      </c>
      <c r="N1430" s="269" t="s">
        <v>46</v>
      </c>
      <c r="O1430" s="37"/>
      <c r="P1430" s="202">
        <f>O1430*H1430</f>
        <v>0</v>
      </c>
      <c r="Q1430" s="202">
        <v>1.17E-2</v>
      </c>
      <c r="R1430" s="202">
        <f>Q1430*H1430</f>
        <v>8.3912400000000016</v>
      </c>
      <c r="S1430" s="202">
        <v>0</v>
      </c>
      <c r="T1430" s="203">
        <f>S1430*H1430</f>
        <v>0</v>
      </c>
      <c r="AR1430" s="19" t="s">
        <v>512</v>
      </c>
      <c r="AT1430" s="19" t="s">
        <v>267</v>
      </c>
      <c r="AU1430" s="19" t="s">
        <v>83</v>
      </c>
      <c r="AY1430" s="19" t="s">
        <v>195</v>
      </c>
      <c r="BE1430" s="204">
        <f>IF(N1430="základní",J1430,0)</f>
        <v>0</v>
      </c>
      <c r="BF1430" s="204">
        <f>IF(N1430="snížená",J1430,0)</f>
        <v>0</v>
      </c>
      <c r="BG1430" s="204">
        <f>IF(N1430="zákl. přenesená",J1430,0)</f>
        <v>0</v>
      </c>
      <c r="BH1430" s="204">
        <f>IF(N1430="sníž. přenesená",J1430,0)</f>
        <v>0</v>
      </c>
      <c r="BI1430" s="204">
        <f>IF(N1430="nulová",J1430,0)</f>
        <v>0</v>
      </c>
      <c r="BJ1430" s="19" t="s">
        <v>23</v>
      </c>
      <c r="BK1430" s="204">
        <f>ROUND(I1430*H1430,2)</f>
        <v>0</v>
      </c>
      <c r="BL1430" s="19" t="s">
        <v>258</v>
      </c>
      <c r="BM1430" s="19" t="s">
        <v>2405</v>
      </c>
    </row>
    <row r="1431" spans="2:65" s="1" customFormat="1" ht="40.200000000000003" customHeight="1">
      <c r="B1431" s="36"/>
      <c r="C1431" s="193" t="s">
        <v>2406</v>
      </c>
      <c r="D1431" s="193" t="s">
        <v>198</v>
      </c>
      <c r="E1431" s="194" t="s">
        <v>2407</v>
      </c>
      <c r="F1431" s="195" t="s">
        <v>2408</v>
      </c>
      <c r="G1431" s="196" t="s">
        <v>242</v>
      </c>
      <c r="H1431" s="197">
        <v>12.763</v>
      </c>
      <c r="I1431" s="198"/>
      <c r="J1431" s="199">
        <f>ROUND(I1431*H1431,2)</f>
        <v>0</v>
      </c>
      <c r="K1431" s="195" t="s">
        <v>223</v>
      </c>
      <c r="L1431" s="56"/>
      <c r="M1431" s="200" t="s">
        <v>22</v>
      </c>
      <c r="N1431" s="201" t="s">
        <v>46</v>
      </c>
      <c r="O1431" s="37"/>
      <c r="P1431" s="202">
        <f>O1431*H1431</f>
        <v>0</v>
      </c>
      <c r="Q1431" s="202">
        <v>0</v>
      </c>
      <c r="R1431" s="202">
        <f>Q1431*H1431</f>
        <v>0</v>
      </c>
      <c r="S1431" s="202">
        <v>0</v>
      </c>
      <c r="T1431" s="203">
        <f>S1431*H1431</f>
        <v>0</v>
      </c>
      <c r="AR1431" s="19" t="s">
        <v>258</v>
      </c>
      <c r="AT1431" s="19" t="s">
        <v>198</v>
      </c>
      <c r="AU1431" s="19" t="s">
        <v>83</v>
      </c>
      <c r="AY1431" s="19" t="s">
        <v>195</v>
      </c>
      <c r="BE1431" s="204">
        <f>IF(N1431="základní",J1431,0)</f>
        <v>0</v>
      </c>
      <c r="BF1431" s="204">
        <f>IF(N1431="snížená",J1431,0)</f>
        <v>0</v>
      </c>
      <c r="BG1431" s="204">
        <f>IF(N1431="zákl. přenesená",J1431,0)</f>
        <v>0</v>
      </c>
      <c r="BH1431" s="204">
        <f>IF(N1431="sníž. přenesená",J1431,0)</f>
        <v>0</v>
      </c>
      <c r="BI1431" s="204">
        <f>IF(N1431="nulová",J1431,0)</f>
        <v>0</v>
      </c>
      <c r="BJ1431" s="19" t="s">
        <v>23</v>
      </c>
      <c r="BK1431" s="204">
        <f>ROUND(I1431*H1431,2)</f>
        <v>0</v>
      </c>
      <c r="BL1431" s="19" t="s">
        <v>258</v>
      </c>
      <c r="BM1431" s="19" t="s">
        <v>2409</v>
      </c>
    </row>
    <row r="1432" spans="2:65" s="1" customFormat="1" ht="120">
      <c r="B1432" s="36"/>
      <c r="C1432" s="58"/>
      <c r="D1432" s="205" t="s">
        <v>225</v>
      </c>
      <c r="E1432" s="58"/>
      <c r="F1432" s="206" t="s">
        <v>2304</v>
      </c>
      <c r="G1432" s="58"/>
      <c r="H1432" s="58"/>
      <c r="I1432" s="163"/>
      <c r="J1432" s="58"/>
      <c r="K1432" s="58"/>
      <c r="L1432" s="56"/>
      <c r="M1432" s="73"/>
      <c r="N1432" s="37"/>
      <c r="O1432" s="37"/>
      <c r="P1432" s="37"/>
      <c r="Q1432" s="37"/>
      <c r="R1432" s="37"/>
      <c r="S1432" s="37"/>
      <c r="T1432" s="74"/>
      <c r="AT1432" s="19" t="s">
        <v>225</v>
      </c>
      <c r="AU1432" s="19" t="s">
        <v>83</v>
      </c>
    </row>
    <row r="1433" spans="2:65" s="11" customFormat="1" ht="29.85" customHeight="1">
      <c r="B1433" s="176"/>
      <c r="C1433" s="177"/>
      <c r="D1433" s="190" t="s">
        <v>74</v>
      </c>
      <c r="E1433" s="191" t="s">
        <v>814</v>
      </c>
      <c r="F1433" s="191" t="s">
        <v>815</v>
      </c>
      <c r="G1433" s="177"/>
      <c r="H1433" s="177"/>
      <c r="I1433" s="180"/>
      <c r="J1433" s="192">
        <f>BK1433</f>
        <v>0</v>
      </c>
      <c r="K1433" s="177"/>
      <c r="L1433" s="182"/>
      <c r="M1433" s="183"/>
      <c r="N1433" s="184"/>
      <c r="O1433" s="184"/>
      <c r="P1433" s="185">
        <f>SUM(P1434:P1476)</f>
        <v>0</v>
      </c>
      <c r="Q1433" s="184"/>
      <c r="R1433" s="185">
        <f>SUM(R1434:R1476)</f>
        <v>8.1796870999999989</v>
      </c>
      <c r="S1433" s="184"/>
      <c r="T1433" s="186">
        <f>SUM(T1434:T1476)</f>
        <v>0</v>
      </c>
      <c r="AR1433" s="187" t="s">
        <v>83</v>
      </c>
      <c r="AT1433" s="188" t="s">
        <v>74</v>
      </c>
      <c r="AU1433" s="188" t="s">
        <v>23</v>
      </c>
      <c r="AY1433" s="187" t="s">
        <v>195</v>
      </c>
      <c r="BK1433" s="189">
        <f>SUM(BK1434:BK1476)</f>
        <v>0</v>
      </c>
    </row>
    <row r="1434" spans="2:65" s="1" customFormat="1" ht="40.200000000000003" customHeight="1">
      <c r="B1434" s="36"/>
      <c r="C1434" s="193" t="s">
        <v>2410</v>
      </c>
      <c r="D1434" s="193" t="s">
        <v>198</v>
      </c>
      <c r="E1434" s="194" t="s">
        <v>817</v>
      </c>
      <c r="F1434" s="195" t="s">
        <v>818</v>
      </c>
      <c r="G1434" s="196" t="s">
        <v>222</v>
      </c>
      <c r="H1434" s="197">
        <v>73.569999999999993</v>
      </c>
      <c r="I1434" s="198"/>
      <c r="J1434" s="199">
        <f>ROUND(I1434*H1434,2)</f>
        <v>0</v>
      </c>
      <c r="K1434" s="195" t="s">
        <v>223</v>
      </c>
      <c r="L1434" s="56"/>
      <c r="M1434" s="200" t="s">
        <v>22</v>
      </c>
      <c r="N1434" s="201" t="s">
        <v>46</v>
      </c>
      <c r="O1434" s="37"/>
      <c r="P1434" s="202">
        <f>O1434*H1434</f>
        <v>0</v>
      </c>
      <c r="Q1434" s="202">
        <v>1.223E-2</v>
      </c>
      <c r="R1434" s="202">
        <f>Q1434*H1434</f>
        <v>0.89976109999999987</v>
      </c>
      <c r="S1434" s="202">
        <v>0</v>
      </c>
      <c r="T1434" s="203">
        <f>S1434*H1434</f>
        <v>0</v>
      </c>
      <c r="AR1434" s="19" t="s">
        <v>258</v>
      </c>
      <c r="AT1434" s="19" t="s">
        <v>198</v>
      </c>
      <c r="AU1434" s="19" t="s">
        <v>83</v>
      </c>
      <c r="AY1434" s="19" t="s">
        <v>195</v>
      </c>
      <c r="BE1434" s="204">
        <f>IF(N1434="základní",J1434,0)</f>
        <v>0</v>
      </c>
      <c r="BF1434" s="204">
        <f>IF(N1434="snížená",J1434,0)</f>
        <v>0</v>
      </c>
      <c r="BG1434" s="204">
        <f>IF(N1434="zákl. přenesená",J1434,0)</f>
        <v>0</v>
      </c>
      <c r="BH1434" s="204">
        <f>IF(N1434="sníž. přenesená",J1434,0)</f>
        <v>0</v>
      </c>
      <c r="BI1434" s="204">
        <f>IF(N1434="nulová",J1434,0)</f>
        <v>0</v>
      </c>
      <c r="BJ1434" s="19" t="s">
        <v>23</v>
      </c>
      <c r="BK1434" s="204">
        <f>ROUND(I1434*H1434,2)</f>
        <v>0</v>
      </c>
      <c r="BL1434" s="19" t="s">
        <v>258</v>
      </c>
      <c r="BM1434" s="19" t="s">
        <v>2411</v>
      </c>
    </row>
    <row r="1435" spans="2:65" s="1" customFormat="1" ht="156">
      <c r="B1435" s="36"/>
      <c r="C1435" s="58"/>
      <c r="D1435" s="205" t="s">
        <v>225</v>
      </c>
      <c r="E1435" s="58"/>
      <c r="F1435" s="206" t="s">
        <v>820</v>
      </c>
      <c r="G1435" s="58"/>
      <c r="H1435" s="58"/>
      <c r="I1435" s="163"/>
      <c r="J1435" s="58"/>
      <c r="K1435" s="58"/>
      <c r="L1435" s="56"/>
      <c r="M1435" s="73"/>
      <c r="N1435" s="37"/>
      <c r="O1435" s="37"/>
      <c r="P1435" s="37"/>
      <c r="Q1435" s="37"/>
      <c r="R1435" s="37"/>
      <c r="S1435" s="37"/>
      <c r="T1435" s="74"/>
      <c r="AT1435" s="19" t="s">
        <v>225</v>
      </c>
      <c r="AU1435" s="19" t="s">
        <v>83</v>
      </c>
    </row>
    <row r="1436" spans="2:65" s="12" customFormat="1">
      <c r="B1436" s="207"/>
      <c r="C1436" s="208"/>
      <c r="D1436" s="205" t="s">
        <v>210</v>
      </c>
      <c r="E1436" s="209" t="s">
        <v>22</v>
      </c>
      <c r="F1436" s="210" t="s">
        <v>821</v>
      </c>
      <c r="G1436" s="208"/>
      <c r="H1436" s="211" t="s">
        <v>22</v>
      </c>
      <c r="I1436" s="212"/>
      <c r="J1436" s="208"/>
      <c r="K1436" s="208"/>
      <c r="L1436" s="213"/>
      <c r="M1436" s="214"/>
      <c r="N1436" s="215"/>
      <c r="O1436" s="215"/>
      <c r="P1436" s="215"/>
      <c r="Q1436" s="215"/>
      <c r="R1436" s="215"/>
      <c r="S1436" s="215"/>
      <c r="T1436" s="216"/>
      <c r="AT1436" s="217" t="s">
        <v>210</v>
      </c>
      <c r="AU1436" s="217" t="s">
        <v>83</v>
      </c>
      <c r="AV1436" s="12" t="s">
        <v>23</v>
      </c>
      <c r="AW1436" s="12" t="s">
        <v>38</v>
      </c>
      <c r="AX1436" s="12" t="s">
        <v>75</v>
      </c>
      <c r="AY1436" s="217" t="s">
        <v>195</v>
      </c>
    </row>
    <row r="1437" spans="2:65" s="13" customFormat="1">
      <c r="B1437" s="218"/>
      <c r="C1437" s="219"/>
      <c r="D1437" s="205" t="s">
        <v>210</v>
      </c>
      <c r="E1437" s="220" t="s">
        <v>22</v>
      </c>
      <c r="F1437" s="221" t="s">
        <v>2071</v>
      </c>
      <c r="G1437" s="219"/>
      <c r="H1437" s="222">
        <v>54.13</v>
      </c>
      <c r="I1437" s="223"/>
      <c r="J1437" s="219"/>
      <c r="K1437" s="219"/>
      <c r="L1437" s="224"/>
      <c r="M1437" s="225"/>
      <c r="N1437" s="226"/>
      <c r="O1437" s="226"/>
      <c r="P1437" s="226"/>
      <c r="Q1437" s="226"/>
      <c r="R1437" s="226"/>
      <c r="S1437" s="226"/>
      <c r="T1437" s="227"/>
      <c r="AT1437" s="228" t="s">
        <v>210</v>
      </c>
      <c r="AU1437" s="228" t="s">
        <v>83</v>
      </c>
      <c r="AV1437" s="13" t="s">
        <v>83</v>
      </c>
      <c r="AW1437" s="13" t="s">
        <v>38</v>
      </c>
      <c r="AX1437" s="13" t="s">
        <v>75</v>
      </c>
      <c r="AY1437" s="228" t="s">
        <v>195</v>
      </c>
    </row>
    <row r="1438" spans="2:65" s="13" customFormat="1">
      <c r="B1438" s="218"/>
      <c r="C1438" s="219"/>
      <c r="D1438" s="205" t="s">
        <v>210</v>
      </c>
      <c r="E1438" s="220" t="s">
        <v>22</v>
      </c>
      <c r="F1438" s="221" t="s">
        <v>2076</v>
      </c>
      <c r="G1438" s="219"/>
      <c r="H1438" s="222">
        <v>19.440000000000001</v>
      </c>
      <c r="I1438" s="223"/>
      <c r="J1438" s="219"/>
      <c r="K1438" s="219"/>
      <c r="L1438" s="224"/>
      <c r="M1438" s="225"/>
      <c r="N1438" s="226"/>
      <c r="O1438" s="226"/>
      <c r="P1438" s="226"/>
      <c r="Q1438" s="226"/>
      <c r="R1438" s="226"/>
      <c r="S1438" s="226"/>
      <c r="T1438" s="227"/>
      <c r="AT1438" s="228" t="s">
        <v>210</v>
      </c>
      <c r="AU1438" s="228" t="s">
        <v>83</v>
      </c>
      <c r="AV1438" s="13" t="s">
        <v>83</v>
      </c>
      <c r="AW1438" s="13" t="s">
        <v>38</v>
      </c>
      <c r="AX1438" s="13" t="s">
        <v>75</v>
      </c>
      <c r="AY1438" s="228" t="s">
        <v>195</v>
      </c>
    </row>
    <row r="1439" spans="2:65" s="14" customFormat="1">
      <c r="B1439" s="229"/>
      <c r="C1439" s="230"/>
      <c r="D1439" s="205" t="s">
        <v>210</v>
      </c>
      <c r="E1439" s="231" t="s">
        <v>22</v>
      </c>
      <c r="F1439" s="232" t="s">
        <v>215</v>
      </c>
      <c r="G1439" s="230"/>
      <c r="H1439" s="233">
        <v>73.569999999999993</v>
      </c>
      <c r="I1439" s="234"/>
      <c r="J1439" s="230"/>
      <c r="K1439" s="230"/>
      <c r="L1439" s="235"/>
      <c r="M1439" s="236"/>
      <c r="N1439" s="237"/>
      <c r="O1439" s="237"/>
      <c r="P1439" s="237"/>
      <c r="Q1439" s="237"/>
      <c r="R1439" s="237"/>
      <c r="S1439" s="237"/>
      <c r="T1439" s="238"/>
      <c r="AT1439" s="239" t="s">
        <v>210</v>
      </c>
      <c r="AU1439" s="239" t="s">
        <v>83</v>
      </c>
      <c r="AV1439" s="14" t="s">
        <v>216</v>
      </c>
      <c r="AW1439" s="14" t="s">
        <v>38</v>
      </c>
      <c r="AX1439" s="14" t="s">
        <v>75</v>
      </c>
      <c r="AY1439" s="239" t="s">
        <v>195</v>
      </c>
    </row>
    <row r="1440" spans="2:65" s="15" customFormat="1">
      <c r="B1440" s="240"/>
      <c r="C1440" s="241"/>
      <c r="D1440" s="251" t="s">
        <v>210</v>
      </c>
      <c r="E1440" s="252" t="s">
        <v>22</v>
      </c>
      <c r="F1440" s="253" t="s">
        <v>217</v>
      </c>
      <c r="G1440" s="241"/>
      <c r="H1440" s="254">
        <v>73.569999999999993</v>
      </c>
      <c r="I1440" s="245"/>
      <c r="J1440" s="241"/>
      <c r="K1440" s="241"/>
      <c r="L1440" s="246"/>
      <c r="M1440" s="247"/>
      <c r="N1440" s="248"/>
      <c r="O1440" s="248"/>
      <c r="P1440" s="248"/>
      <c r="Q1440" s="248"/>
      <c r="R1440" s="248"/>
      <c r="S1440" s="248"/>
      <c r="T1440" s="249"/>
      <c r="AT1440" s="250" t="s">
        <v>210</v>
      </c>
      <c r="AU1440" s="250" t="s">
        <v>83</v>
      </c>
      <c r="AV1440" s="15" t="s">
        <v>202</v>
      </c>
      <c r="AW1440" s="15" t="s">
        <v>38</v>
      </c>
      <c r="AX1440" s="15" t="s">
        <v>23</v>
      </c>
      <c r="AY1440" s="250" t="s">
        <v>195</v>
      </c>
    </row>
    <row r="1441" spans="2:65" s="1" customFormat="1" ht="28.8" customHeight="1">
      <c r="B1441" s="36"/>
      <c r="C1441" s="193" t="s">
        <v>2412</v>
      </c>
      <c r="D1441" s="193" t="s">
        <v>198</v>
      </c>
      <c r="E1441" s="194" t="s">
        <v>828</v>
      </c>
      <c r="F1441" s="195" t="s">
        <v>829</v>
      </c>
      <c r="G1441" s="196" t="s">
        <v>222</v>
      </c>
      <c r="H1441" s="197">
        <v>160.47999999999999</v>
      </c>
      <c r="I1441" s="198"/>
      <c r="J1441" s="199">
        <f>ROUND(I1441*H1441,2)</f>
        <v>0</v>
      </c>
      <c r="K1441" s="195" t="s">
        <v>223</v>
      </c>
      <c r="L1441" s="56"/>
      <c r="M1441" s="200" t="s">
        <v>22</v>
      </c>
      <c r="N1441" s="201" t="s">
        <v>46</v>
      </c>
      <c r="O1441" s="37"/>
      <c r="P1441" s="202">
        <f>O1441*H1441</f>
        <v>0</v>
      </c>
      <c r="Q1441" s="202">
        <v>1E-4</v>
      </c>
      <c r="R1441" s="202">
        <f>Q1441*H1441</f>
        <v>1.6048E-2</v>
      </c>
      <c r="S1441" s="202">
        <v>0</v>
      </c>
      <c r="T1441" s="203">
        <f>S1441*H1441</f>
        <v>0</v>
      </c>
      <c r="AR1441" s="19" t="s">
        <v>258</v>
      </c>
      <c r="AT1441" s="19" t="s">
        <v>198</v>
      </c>
      <c r="AU1441" s="19" t="s">
        <v>83</v>
      </c>
      <c r="AY1441" s="19" t="s">
        <v>195</v>
      </c>
      <c r="BE1441" s="204">
        <f>IF(N1441="základní",J1441,0)</f>
        <v>0</v>
      </c>
      <c r="BF1441" s="204">
        <f>IF(N1441="snížená",J1441,0)</f>
        <v>0</v>
      </c>
      <c r="BG1441" s="204">
        <f>IF(N1441="zákl. přenesená",J1441,0)</f>
        <v>0</v>
      </c>
      <c r="BH1441" s="204">
        <f>IF(N1441="sníž. přenesená",J1441,0)</f>
        <v>0</v>
      </c>
      <c r="BI1441" s="204">
        <f>IF(N1441="nulová",J1441,0)</f>
        <v>0</v>
      </c>
      <c r="BJ1441" s="19" t="s">
        <v>23</v>
      </c>
      <c r="BK1441" s="204">
        <f>ROUND(I1441*H1441,2)</f>
        <v>0</v>
      </c>
      <c r="BL1441" s="19" t="s">
        <v>258</v>
      </c>
      <c r="BM1441" s="19" t="s">
        <v>2413</v>
      </c>
    </row>
    <row r="1442" spans="2:65" s="1" customFormat="1" ht="156">
      <c r="B1442" s="36"/>
      <c r="C1442" s="58"/>
      <c r="D1442" s="205" t="s">
        <v>225</v>
      </c>
      <c r="E1442" s="58"/>
      <c r="F1442" s="206" t="s">
        <v>820</v>
      </c>
      <c r="G1442" s="58"/>
      <c r="H1442" s="58"/>
      <c r="I1442" s="163"/>
      <c r="J1442" s="58"/>
      <c r="K1442" s="58"/>
      <c r="L1442" s="56"/>
      <c r="M1442" s="73"/>
      <c r="N1442" s="37"/>
      <c r="O1442" s="37"/>
      <c r="P1442" s="37"/>
      <c r="Q1442" s="37"/>
      <c r="R1442" s="37"/>
      <c r="S1442" s="37"/>
      <c r="T1442" s="74"/>
      <c r="AT1442" s="19" t="s">
        <v>225</v>
      </c>
      <c r="AU1442" s="19" t="s">
        <v>83</v>
      </c>
    </row>
    <row r="1443" spans="2:65" s="12" customFormat="1">
      <c r="B1443" s="207"/>
      <c r="C1443" s="208"/>
      <c r="D1443" s="205" t="s">
        <v>210</v>
      </c>
      <c r="E1443" s="209" t="s">
        <v>22</v>
      </c>
      <c r="F1443" s="210" t="s">
        <v>821</v>
      </c>
      <c r="G1443" s="208"/>
      <c r="H1443" s="211" t="s">
        <v>22</v>
      </c>
      <c r="I1443" s="212"/>
      <c r="J1443" s="208"/>
      <c r="K1443" s="208"/>
      <c r="L1443" s="213"/>
      <c r="M1443" s="214"/>
      <c r="N1443" s="215"/>
      <c r="O1443" s="215"/>
      <c r="P1443" s="215"/>
      <c r="Q1443" s="215"/>
      <c r="R1443" s="215"/>
      <c r="S1443" s="215"/>
      <c r="T1443" s="216"/>
      <c r="AT1443" s="217" t="s">
        <v>210</v>
      </c>
      <c r="AU1443" s="217" t="s">
        <v>83</v>
      </c>
      <c r="AV1443" s="12" t="s">
        <v>23</v>
      </c>
      <c r="AW1443" s="12" t="s">
        <v>38</v>
      </c>
      <c r="AX1443" s="12" t="s">
        <v>75</v>
      </c>
      <c r="AY1443" s="217" t="s">
        <v>195</v>
      </c>
    </row>
    <row r="1444" spans="2:65" s="13" customFormat="1">
      <c r="B1444" s="218"/>
      <c r="C1444" s="219"/>
      <c r="D1444" s="205" t="s">
        <v>210</v>
      </c>
      <c r="E1444" s="220" t="s">
        <v>22</v>
      </c>
      <c r="F1444" s="221" t="s">
        <v>2120</v>
      </c>
      <c r="G1444" s="219"/>
      <c r="H1444" s="222">
        <v>60.69</v>
      </c>
      <c r="I1444" s="223"/>
      <c r="J1444" s="219"/>
      <c r="K1444" s="219"/>
      <c r="L1444" s="224"/>
      <c r="M1444" s="225"/>
      <c r="N1444" s="226"/>
      <c r="O1444" s="226"/>
      <c r="P1444" s="226"/>
      <c r="Q1444" s="226"/>
      <c r="R1444" s="226"/>
      <c r="S1444" s="226"/>
      <c r="T1444" s="227"/>
      <c r="AT1444" s="228" t="s">
        <v>210</v>
      </c>
      <c r="AU1444" s="228" t="s">
        <v>83</v>
      </c>
      <c r="AV1444" s="13" t="s">
        <v>83</v>
      </c>
      <c r="AW1444" s="13" t="s">
        <v>38</v>
      </c>
      <c r="AX1444" s="13" t="s">
        <v>75</v>
      </c>
      <c r="AY1444" s="228" t="s">
        <v>195</v>
      </c>
    </row>
    <row r="1445" spans="2:65" s="13" customFormat="1">
      <c r="B1445" s="218"/>
      <c r="C1445" s="219"/>
      <c r="D1445" s="205" t="s">
        <v>210</v>
      </c>
      <c r="E1445" s="220" t="s">
        <v>22</v>
      </c>
      <c r="F1445" s="221" t="s">
        <v>2071</v>
      </c>
      <c r="G1445" s="219"/>
      <c r="H1445" s="222">
        <v>54.13</v>
      </c>
      <c r="I1445" s="223"/>
      <c r="J1445" s="219"/>
      <c r="K1445" s="219"/>
      <c r="L1445" s="224"/>
      <c r="M1445" s="225"/>
      <c r="N1445" s="226"/>
      <c r="O1445" s="226"/>
      <c r="P1445" s="226"/>
      <c r="Q1445" s="226"/>
      <c r="R1445" s="226"/>
      <c r="S1445" s="226"/>
      <c r="T1445" s="227"/>
      <c r="AT1445" s="228" t="s">
        <v>210</v>
      </c>
      <c r="AU1445" s="228" t="s">
        <v>83</v>
      </c>
      <c r="AV1445" s="13" t="s">
        <v>83</v>
      </c>
      <c r="AW1445" s="13" t="s">
        <v>38</v>
      </c>
      <c r="AX1445" s="13" t="s">
        <v>75</v>
      </c>
      <c r="AY1445" s="228" t="s">
        <v>195</v>
      </c>
    </row>
    <row r="1446" spans="2:65" s="13" customFormat="1">
      <c r="B1446" s="218"/>
      <c r="C1446" s="219"/>
      <c r="D1446" s="205" t="s">
        <v>210</v>
      </c>
      <c r="E1446" s="220" t="s">
        <v>22</v>
      </c>
      <c r="F1446" s="221" t="s">
        <v>2075</v>
      </c>
      <c r="G1446" s="219"/>
      <c r="H1446" s="222">
        <v>26.22</v>
      </c>
      <c r="I1446" s="223"/>
      <c r="J1446" s="219"/>
      <c r="K1446" s="219"/>
      <c r="L1446" s="224"/>
      <c r="M1446" s="225"/>
      <c r="N1446" s="226"/>
      <c r="O1446" s="226"/>
      <c r="P1446" s="226"/>
      <c r="Q1446" s="226"/>
      <c r="R1446" s="226"/>
      <c r="S1446" s="226"/>
      <c r="T1446" s="227"/>
      <c r="AT1446" s="228" t="s">
        <v>210</v>
      </c>
      <c r="AU1446" s="228" t="s">
        <v>83</v>
      </c>
      <c r="AV1446" s="13" t="s">
        <v>83</v>
      </c>
      <c r="AW1446" s="13" t="s">
        <v>38</v>
      </c>
      <c r="AX1446" s="13" t="s">
        <v>75</v>
      </c>
      <c r="AY1446" s="228" t="s">
        <v>195</v>
      </c>
    </row>
    <row r="1447" spans="2:65" s="13" customFormat="1">
      <c r="B1447" s="218"/>
      <c r="C1447" s="219"/>
      <c r="D1447" s="205" t="s">
        <v>210</v>
      </c>
      <c r="E1447" s="220" t="s">
        <v>22</v>
      </c>
      <c r="F1447" s="221" t="s">
        <v>2076</v>
      </c>
      <c r="G1447" s="219"/>
      <c r="H1447" s="222">
        <v>19.440000000000001</v>
      </c>
      <c r="I1447" s="223"/>
      <c r="J1447" s="219"/>
      <c r="K1447" s="219"/>
      <c r="L1447" s="224"/>
      <c r="M1447" s="225"/>
      <c r="N1447" s="226"/>
      <c r="O1447" s="226"/>
      <c r="P1447" s="226"/>
      <c r="Q1447" s="226"/>
      <c r="R1447" s="226"/>
      <c r="S1447" s="226"/>
      <c r="T1447" s="227"/>
      <c r="AT1447" s="228" t="s">
        <v>210</v>
      </c>
      <c r="AU1447" s="228" t="s">
        <v>83</v>
      </c>
      <c r="AV1447" s="13" t="s">
        <v>83</v>
      </c>
      <c r="AW1447" s="13" t="s">
        <v>38</v>
      </c>
      <c r="AX1447" s="13" t="s">
        <v>75</v>
      </c>
      <c r="AY1447" s="228" t="s">
        <v>195</v>
      </c>
    </row>
    <row r="1448" spans="2:65" s="14" customFormat="1">
      <c r="B1448" s="229"/>
      <c r="C1448" s="230"/>
      <c r="D1448" s="205" t="s">
        <v>210</v>
      </c>
      <c r="E1448" s="231" t="s">
        <v>22</v>
      </c>
      <c r="F1448" s="232" t="s">
        <v>215</v>
      </c>
      <c r="G1448" s="230"/>
      <c r="H1448" s="233">
        <v>160.47999999999999</v>
      </c>
      <c r="I1448" s="234"/>
      <c r="J1448" s="230"/>
      <c r="K1448" s="230"/>
      <c r="L1448" s="235"/>
      <c r="M1448" s="236"/>
      <c r="N1448" s="237"/>
      <c r="O1448" s="237"/>
      <c r="P1448" s="237"/>
      <c r="Q1448" s="237"/>
      <c r="R1448" s="237"/>
      <c r="S1448" s="237"/>
      <c r="T1448" s="238"/>
      <c r="AT1448" s="239" t="s">
        <v>210</v>
      </c>
      <c r="AU1448" s="239" t="s">
        <v>83</v>
      </c>
      <c r="AV1448" s="14" t="s">
        <v>216</v>
      </c>
      <c r="AW1448" s="14" t="s">
        <v>38</v>
      </c>
      <c r="AX1448" s="14" t="s">
        <v>75</v>
      </c>
      <c r="AY1448" s="239" t="s">
        <v>195</v>
      </c>
    </row>
    <row r="1449" spans="2:65" s="15" customFormat="1">
      <c r="B1449" s="240"/>
      <c r="C1449" s="241"/>
      <c r="D1449" s="251" t="s">
        <v>210</v>
      </c>
      <c r="E1449" s="252" t="s">
        <v>22</v>
      </c>
      <c r="F1449" s="253" t="s">
        <v>217</v>
      </c>
      <c r="G1449" s="241"/>
      <c r="H1449" s="254">
        <v>160.47999999999999</v>
      </c>
      <c r="I1449" s="245"/>
      <c r="J1449" s="241"/>
      <c r="K1449" s="241"/>
      <c r="L1449" s="246"/>
      <c r="M1449" s="247"/>
      <c r="N1449" s="248"/>
      <c r="O1449" s="248"/>
      <c r="P1449" s="248"/>
      <c r="Q1449" s="248"/>
      <c r="R1449" s="248"/>
      <c r="S1449" s="248"/>
      <c r="T1449" s="249"/>
      <c r="AT1449" s="250" t="s">
        <v>210</v>
      </c>
      <c r="AU1449" s="250" t="s">
        <v>83</v>
      </c>
      <c r="AV1449" s="15" t="s">
        <v>202</v>
      </c>
      <c r="AW1449" s="15" t="s">
        <v>38</v>
      </c>
      <c r="AX1449" s="15" t="s">
        <v>23</v>
      </c>
      <c r="AY1449" s="250" t="s">
        <v>195</v>
      </c>
    </row>
    <row r="1450" spans="2:65" s="1" customFormat="1" ht="28.8" customHeight="1">
      <c r="B1450" s="36"/>
      <c r="C1450" s="193" t="s">
        <v>2414</v>
      </c>
      <c r="D1450" s="193" t="s">
        <v>198</v>
      </c>
      <c r="E1450" s="194" t="s">
        <v>2415</v>
      </c>
      <c r="F1450" s="195" t="s">
        <v>2416</v>
      </c>
      <c r="G1450" s="196" t="s">
        <v>222</v>
      </c>
      <c r="H1450" s="197">
        <v>60.69</v>
      </c>
      <c r="I1450" s="198"/>
      <c r="J1450" s="199">
        <f>ROUND(I1450*H1450,2)</f>
        <v>0</v>
      </c>
      <c r="K1450" s="195" t="s">
        <v>223</v>
      </c>
      <c r="L1450" s="56"/>
      <c r="M1450" s="200" t="s">
        <v>22</v>
      </c>
      <c r="N1450" s="201" t="s">
        <v>46</v>
      </c>
      <c r="O1450" s="37"/>
      <c r="P1450" s="202">
        <f>O1450*H1450</f>
        <v>0</v>
      </c>
      <c r="Q1450" s="202">
        <v>2.7599999999999999E-3</v>
      </c>
      <c r="R1450" s="202">
        <f>Q1450*H1450</f>
        <v>0.1675044</v>
      </c>
      <c r="S1450" s="202">
        <v>0</v>
      </c>
      <c r="T1450" s="203">
        <f>S1450*H1450</f>
        <v>0</v>
      </c>
      <c r="AR1450" s="19" t="s">
        <v>258</v>
      </c>
      <c r="AT1450" s="19" t="s">
        <v>198</v>
      </c>
      <c r="AU1450" s="19" t="s">
        <v>83</v>
      </c>
      <c r="AY1450" s="19" t="s">
        <v>195</v>
      </c>
      <c r="BE1450" s="204">
        <f>IF(N1450="základní",J1450,0)</f>
        <v>0</v>
      </c>
      <c r="BF1450" s="204">
        <f>IF(N1450="snížená",J1450,0)</f>
        <v>0</v>
      </c>
      <c r="BG1450" s="204">
        <f>IF(N1450="zákl. přenesená",J1450,0)</f>
        <v>0</v>
      </c>
      <c r="BH1450" s="204">
        <f>IF(N1450="sníž. přenesená",J1450,0)</f>
        <v>0</v>
      </c>
      <c r="BI1450" s="204">
        <f>IF(N1450="nulová",J1450,0)</f>
        <v>0</v>
      </c>
      <c r="BJ1450" s="19" t="s">
        <v>23</v>
      </c>
      <c r="BK1450" s="204">
        <f>ROUND(I1450*H1450,2)</f>
        <v>0</v>
      </c>
      <c r="BL1450" s="19" t="s">
        <v>258</v>
      </c>
      <c r="BM1450" s="19" t="s">
        <v>2417</v>
      </c>
    </row>
    <row r="1451" spans="2:65" s="1" customFormat="1" ht="72">
      <c r="B1451" s="36"/>
      <c r="C1451" s="58"/>
      <c r="D1451" s="251" t="s">
        <v>225</v>
      </c>
      <c r="E1451" s="58"/>
      <c r="F1451" s="272" t="s">
        <v>2418</v>
      </c>
      <c r="G1451" s="58"/>
      <c r="H1451" s="58"/>
      <c r="I1451" s="163"/>
      <c r="J1451" s="58"/>
      <c r="K1451" s="58"/>
      <c r="L1451" s="56"/>
      <c r="M1451" s="73"/>
      <c r="N1451" s="37"/>
      <c r="O1451" s="37"/>
      <c r="P1451" s="37"/>
      <c r="Q1451" s="37"/>
      <c r="R1451" s="37"/>
      <c r="S1451" s="37"/>
      <c r="T1451" s="74"/>
      <c r="AT1451" s="19" t="s">
        <v>225</v>
      </c>
      <c r="AU1451" s="19" t="s">
        <v>83</v>
      </c>
    </row>
    <row r="1452" spans="2:65" s="1" customFormat="1" ht="20.399999999999999" customHeight="1">
      <c r="B1452" s="36"/>
      <c r="C1452" s="260" t="s">
        <v>2419</v>
      </c>
      <c r="D1452" s="260" t="s">
        <v>267</v>
      </c>
      <c r="E1452" s="261" t="s">
        <v>2420</v>
      </c>
      <c r="F1452" s="262" t="s">
        <v>2421</v>
      </c>
      <c r="G1452" s="263" t="s">
        <v>222</v>
      </c>
      <c r="H1452" s="264">
        <v>63.725000000000001</v>
      </c>
      <c r="I1452" s="265"/>
      <c r="J1452" s="266">
        <f>ROUND(I1452*H1452,2)</f>
        <v>0</v>
      </c>
      <c r="K1452" s="262" t="s">
        <v>22</v>
      </c>
      <c r="L1452" s="267"/>
      <c r="M1452" s="268" t="s">
        <v>22</v>
      </c>
      <c r="N1452" s="269" t="s">
        <v>46</v>
      </c>
      <c r="O1452" s="37"/>
      <c r="P1452" s="202">
        <f>O1452*H1452</f>
        <v>0</v>
      </c>
      <c r="Q1452" s="202">
        <v>0.01</v>
      </c>
      <c r="R1452" s="202">
        <f>Q1452*H1452</f>
        <v>0.63724999999999998</v>
      </c>
      <c r="S1452" s="202">
        <v>0</v>
      </c>
      <c r="T1452" s="203">
        <f>S1452*H1452</f>
        <v>0</v>
      </c>
      <c r="AR1452" s="19" t="s">
        <v>512</v>
      </c>
      <c r="AT1452" s="19" t="s">
        <v>267</v>
      </c>
      <c r="AU1452" s="19" t="s">
        <v>83</v>
      </c>
      <c r="AY1452" s="19" t="s">
        <v>195</v>
      </c>
      <c r="BE1452" s="204">
        <f>IF(N1452="základní",J1452,0)</f>
        <v>0</v>
      </c>
      <c r="BF1452" s="204">
        <f>IF(N1452="snížená",J1452,0)</f>
        <v>0</v>
      </c>
      <c r="BG1452" s="204">
        <f>IF(N1452="zákl. přenesená",J1452,0)</f>
        <v>0</v>
      </c>
      <c r="BH1452" s="204">
        <f>IF(N1452="sníž. přenesená",J1452,0)</f>
        <v>0</v>
      </c>
      <c r="BI1452" s="204">
        <f>IF(N1452="nulová",J1452,0)</f>
        <v>0</v>
      </c>
      <c r="BJ1452" s="19" t="s">
        <v>23</v>
      </c>
      <c r="BK1452" s="204">
        <f>ROUND(I1452*H1452,2)</f>
        <v>0</v>
      </c>
      <c r="BL1452" s="19" t="s">
        <v>258</v>
      </c>
      <c r="BM1452" s="19" t="s">
        <v>2422</v>
      </c>
    </row>
    <row r="1453" spans="2:65" s="13" customFormat="1">
      <c r="B1453" s="218"/>
      <c r="C1453" s="219"/>
      <c r="D1453" s="251" t="s">
        <v>210</v>
      </c>
      <c r="E1453" s="219"/>
      <c r="F1453" s="270" t="s">
        <v>2423</v>
      </c>
      <c r="G1453" s="219"/>
      <c r="H1453" s="271">
        <v>63.725000000000001</v>
      </c>
      <c r="I1453" s="223"/>
      <c r="J1453" s="219"/>
      <c r="K1453" s="219"/>
      <c r="L1453" s="224"/>
      <c r="M1453" s="225"/>
      <c r="N1453" s="226"/>
      <c r="O1453" s="226"/>
      <c r="P1453" s="226"/>
      <c r="Q1453" s="226"/>
      <c r="R1453" s="226"/>
      <c r="S1453" s="226"/>
      <c r="T1453" s="227"/>
      <c r="AT1453" s="228" t="s">
        <v>210</v>
      </c>
      <c r="AU1453" s="228" t="s">
        <v>83</v>
      </c>
      <c r="AV1453" s="13" t="s">
        <v>83</v>
      </c>
      <c r="AW1453" s="13" t="s">
        <v>4</v>
      </c>
      <c r="AX1453" s="13" t="s">
        <v>23</v>
      </c>
      <c r="AY1453" s="228" t="s">
        <v>195</v>
      </c>
    </row>
    <row r="1454" spans="2:65" s="1" customFormat="1" ht="28.8" customHeight="1">
      <c r="B1454" s="36"/>
      <c r="C1454" s="193" t="s">
        <v>2424</v>
      </c>
      <c r="D1454" s="193" t="s">
        <v>198</v>
      </c>
      <c r="E1454" s="194" t="s">
        <v>2425</v>
      </c>
      <c r="F1454" s="195" t="s">
        <v>2426</v>
      </c>
      <c r="G1454" s="196" t="s">
        <v>222</v>
      </c>
      <c r="H1454" s="197">
        <v>26.22</v>
      </c>
      <c r="I1454" s="198"/>
      <c r="J1454" s="199">
        <f>ROUND(I1454*H1454,2)</f>
        <v>0</v>
      </c>
      <c r="K1454" s="195" t="s">
        <v>223</v>
      </c>
      <c r="L1454" s="56"/>
      <c r="M1454" s="200" t="s">
        <v>22</v>
      </c>
      <c r="N1454" s="201" t="s">
        <v>46</v>
      </c>
      <c r="O1454" s="37"/>
      <c r="P1454" s="202">
        <f>O1454*H1454</f>
        <v>0</v>
      </c>
      <c r="Q1454" s="202">
        <v>1.39E-3</v>
      </c>
      <c r="R1454" s="202">
        <f>Q1454*H1454</f>
        <v>3.64458E-2</v>
      </c>
      <c r="S1454" s="202">
        <v>0</v>
      </c>
      <c r="T1454" s="203">
        <f>S1454*H1454</f>
        <v>0</v>
      </c>
      <c r="AR1454" s="19" t="s">
        <v>258</v>
      </c>
      <c r="AT1454" s="19" t="s">
        <v>198</v>
      </c>
      <c r="AU1454" s="19" t="s">
        <v>83</v>
      </c>
      <c r="AY1454" s="19" t="s">
        <v>195</v>
      </c>
      <c r="BE1454" s="204">
        <f>IF(N1454="základní",J1454,0)</f>
        <v>0</v>
      </c>
      <c r="BF1454" s="204">
        <f>IF(N1454="snížená",J1454,0)</f>
        <v>0</v>
      </c>
      <c r="BG1454" s="204">
        <f>IF(N1454="zákl. přenesená",J1454,0)</f>
        <v>0</v>
      </c>
      <c r="BH1454" s="204">
        <f>IF(N1454="sníž. přenesená",J1454,0)</f>
        <v>0</v>
      </c>
      <c r="BI1454" s="204">
        <f>IF(N1454="nulová",J1454,0)</f>
        <v>0</v>
      </c>
      <c r="BJ1454" s="19" t="s">
        <v>23</v>
      </c>
      <c r="BK1454" s="204">
        <f>ROUND(I1454*H1454,2)</f>
        <v>0</v>
      </c>
      <c r="BL1454" s="19" t="s">
        <v>258</v>
      </c>
      <c r="BM1454" s="19" t="s">
        <v>2427</v>
      </c>
    </row>
    <row r="1455" spans="2:65" s="1" customFormat="1" ht="72">
      <c r="B1455" s="36"/>
      <c r="C1455" s="58"/>
      <c r="D1455" s="205" t="s">
        <v>225</v>
      </c>
      <c r="E1455" s="58"/>
      <c r="F1455" s="206" t="s">
        <v>2418</v>
      </c>
      <c r="G1455" s="58"/>
      <c r="H1455" s="58"/>
      <c r="I1455" s="163"/>
      <c r="J1455" s="58"/>
      <c r="K1455" s="58"/>
      <c r="L1455" s="56"/>
      <c r="M1455" s="73"/>
      <c r="N1455" s="37"/>
      <c r="O1455" s="37"/>
      <c r="P1455" s="37"/>
      <c r="Q1455" s="37"/>
      <c r="R1455" s="37"/>
      <c r="S1455" s="37"/>
      <c r="T1455" s="74"/>
      <c r="AT1455" s="19" t="s">
        <v>225</v>
      </c>
      <c r="AU1455" s="19" t="s">
        <v>83</v>
      </c>
    </row>
    <row r="1456" spans="2:65" s="12" customFormat="1">
      <c r="B1456" s="207"/>
      <c r="C1456" s="208"/>
      <c r="D1456" s="205" t="s">
        <v>210</v>
      </c>
      <c r="E1456" s="209" t="s">
        <v>22</v>
      </c>
      <c r="F1456" s="210" t="s">
        <v>821</v>
      </c>
      <c r="G1456" s="208"/>
      <c r="H1456" s="211" t="s">
        <v>22</v>
      </c>
      <c r="I1456" s="212"/>
      <c r="J1456" s="208"/>
      <c r="K1456" s="208"/>
      <c r="L1456" s="213"/>
      <c r="M1456" s="214"/>
      <c r="N1456" s="215"/>
      <c r="O1456" s="215"/>
      <c r="P1456" s="215"/>
      <c r="Q1456" s="215"/>
      <c r="R1456" s="215"/>
      <c r="S1456" s="215"/>
      <c r="T1456" s="216"/>
      <c r="AT1456" s="217" t="s">
        <v>210</v>
      </c>
      <c r="AU1456" s="217" t="s">
        <v>83</v>
      </c>
      <c r="AV1456" s="12" t="s">
        <v>23</v>
      </c>
      <c r="AW1456" s="12" t="s">
        <v>38</v>
      </c>
      <c r="AX1456" s="12" t="s">
        <v>75</v>
      </c>
      <c r="AY1456" s="217" t="s">
        <v>195</v>
      </c>
    </row>
    <row r="1457" spans="2:65" s="13" customFormat="1">
      <c r="B1457" s="218"/>
      <c r="C1457" s="219"/>
      <c r="D1457" s="205" t="s">
        <v>210</v>
      </c>
      <c r="E1457" s="220" t="s">
        <v>22</v>
      </c>
      <c r="F1457" s="221" t="s">
        <v>2075</v>
      </c>
      <c r="G1457" s="219"/>
      <c r="H1457" s="222">
        <v>26.22</v>
      </c>
      <c r="I1457" s="223"/>
      <c r="J1457" s="219"/>
      <c r="K1457" s="219"/>
      <c r="L1457" s="224"/>
      <c r="M1457" s="225"/>
      <c r="N1457" s="226"/>
      <c r="O1457" s="226"/>
      <c r="P1457" s="226"/>
      <c r="Q1457" s="226"/>
      <c r="R1457" s="226"/>
      <c r="S1457" s="226"/>
      <c r="T1457" s="227"/>
      <c r="AT1457" s="228" t="s">
        <v>210</v>
      </c>
      <c r="AU1457" s="228" t="s">
        <v>83</v>
      </c>
      <c r="AV1457" s="13" t="s">
        <v>83</v>
      </c>
      <c r="AW1457" s="13" t="s">
        <v>38</v>
      </c>
      <c r="AX1457" s="13" t="s">
        <v>75</v>
      </c>
      <c r="AY1457" s="228" t="s">
        <v>195</v>
      </c>
    </row>
    <row r="1458" spans="2:65" s="14" customFormat="1">
      <c r="B1458" s="229"/>
      <c r="C1458" s="230"/>
      <c r="D1458" s="205" t="s">
        <v>210</v>
      </c>
      <c r="E1458" s="231" t="s">
        <v>22</v>
      </c>
      <c r="F1458" s="232" t="s">
        <v>215</v>
      </c>
      <c r="G1458" s="230"/>
      <c r="H1458" s="233">
        <v>26.22</v>
      </c>
      <c r="I1458" s="234"/>
      <c r="J1458" s="230"/>
      <c r="K1458" s="230"/>
      <c r="L1458" s="235"/>
      <c r="M1458" s="236"/>
      <c r="N1458" s="237"/>
      <c r="O1458" s="237"/>
      <c r="P1458" s="237"/>
      <c r="Q1458" s="237"/>
      <c r="R1458" s="237"/>
      <c r="S1458" s="237"/>
      <c r="T1458" s="238"/>
      <c r="AT1458" s="239" t="s">
        <v>210</v>
      </c>
      <c r="AU1458" s="239" t="s">
        <v>83</v>
      </c>
      <c r="AV1458" s="14" t="s">
        <v>216</v>
      </c>
      <c r="AW1458" s="14" t="s">
        <v>38</v>
      </c>
      <c r="AX1458" s="14" t="s">
        <v>75</v>
      </c>
      <c r="AY1458" s="239" t="s">
        <v>195</v>
      </c>
    </row>
    <row r="1459" spans="2:65" s="15" customFormat="1">
      <c r="B1459" s="240"/>
      <c r="C1459" s="241"/>
      <c r="D1459" s="251" t="s">
        <v>210</v>
      </c>
      <c r="E1459" s="252" t="s">
        <v>22</v>
      </c>
      <c r="F1459" s="253" t="s">
        <v>217</v>
      </c>
      <c r="G1459" s="241"/>
      <c r="H1459" s="254">
        <v>26.22</v>
      </c>
      <c r="I1459" s="245"/>
      <c r="J1459" s="241"/>
      <c r="K1459" s="241"/>
      <c r="L1459" s="246"/>
      <c r="M1459" s="247"/>
      <c r="N1459" s="248"/>
      <c r="O1459" s="248"/>
      <c r="P1459" s="248"/>
      <c r="Q1459" s="248"/>
      <c r="R1459" s="248"/>
      <c r="S1459" s="248"/>
      <c r="T1459" s="249"/>
      <c r="AT1459" s="250" t="s">
        <v>210</v>
      </c>
      <c r="AU1459" s="250" t="s">
        <v>83</v>
      </c>
      <c r="AV1459" s="15" t="s">
        <v>202</v>
      </c>
      <c r="AW1459" s="15" t="s">
        <v>38</v>
      </c>
      <c r="AX1459" s="15" t="s">
        <v>23</v>
      </c>
      <c r="AY1459" s="250" t="s">
        <v>195</v>
      </c>
    </row>
    <row r="1460" spans="2:65" s="1" customFormat="1" ht="20.399999999999999" customHeight="1">
      <c r="B1460" s="36"/>
      <c r="C1460" s="260" t="s">
        <v>2428</v>
      </c>
      <c r="D1460" s="260" t="s">
        <v>267</v>
      </c>
      <c r="E1460" s="261" t="s">
        <v>2429</v>
      </c>
      <c r="F1460" s="262" t="s">
        <v>2430</v>
      </c>
      <c r="G1460" s="263" t="s">
        <v>222</v>
      </c>
      <c r="H1460" s="264">
        <v>27.530999999999999</v>
      </c>
      <c r="I1460" s="265"/>
      <c r="J1460" s="266">
        <f>ROUND(I1460*H1460,2)</f>
        <v>0</v>
      </c>
      <c r="K1460" s="262" t="s">
        <v>22</v>
      </c>
      <c r="L1460" s="267"/>
      <c r="M1460" s="268" t="s">
        <v>22</v>
      </c>
      <c r="N1460" s="269" t="s">
        <v>46</v>
      </c>
      <c r="O1460" s="37"/>
      <c r="P1460" s="202">
        <f>O1460*H1460</f>
        <v>0</v>
      </c>
      <c r="Q1460" s="202">
        <v>8.0000000000000002E-3</v>
      </c>
      <c r="R1460" s="202">
        <f>Q1460*H1460</f>
        <v>0.220248</v>
      </c>
      <c r="S1460" s="202">
        <v>0</v>
      </c>
      <c r="T1460" s="203">
        <f>S1460*H1460</f>
        <v>0</v>
      </c>
      <c r="AR1460" s="19" t="s">
        <v>512</v>
      </c>
      <c r="AT1460" s="19" t="s">
        <v>267</v>
      </c>
      <c r="AU1460" s="19" t="s">
        <v>83</v>
      </c>
      <c r="AY1460" s="19" t="s">
        <v>195</v>
      </c>
      <c r="BE1460" s="204">
        <f>IF(N1460="základní",J1460,0)</f>
        <v>0</v>
      </c>
      <c r="BF1460" s="204">
        <f>IF(N1460="snížená",J1460,0)</f>
        <v>0</v>
      </c>
      <c r="BG1460" s="204">
        <f>IF(N1460="zákl. přenesená",J1460,0)</f>
        <v>0</v>
      </c>
      <c r="BH1460" s="204">
        <f>IF(N1460="sníž. přenesená",J1460,0)</f>
        <v>0</v>
      </c>
      <c r="BI1460" s="204">
        <f>IF(N1460="nulová",J1460,0)</f>
        <v>0</v>
      </c>
      <c r="BJ1460" s="19" t="s">
        <v>23</v>
      </c>
      <c r="BK1460" s="204">
        <f>ROUND(I1460*H1460,2)</f>
        <v>0</v>
      </c>
      <c r="BL1460" s="19" t="s">
        <v>258</v>
      </c>
      <c r="BM1460" s="19" t="s">
        <v>2431</v>
      </c>
    </row>
    <row r="1461" spans="2:65" s="13" customFormat="1">
      <c r="B1461" s="218"/>
      <c r="C1461" s="219"/>
      <c r="D1461" s="251" t="s">
        <v>210</v>
      </c>
      <c r="E1461" s="219"/>
      <c r="F1461" s="270" t="s">
        <v>2432</v>
      </c>
      <c r="G1461" s="219"/>
      <c r="H1461" s="271">
        <v>27.530999999999999</v>
      </c>
      <c r="I1461" s="223"/>
      <c r="J1461" s="219"/>
      <c r="K1461" s="219"/>
      <c r="L1461" s="224"/>
      <c r="M1461" s="225"/>
      <c r="N1461" s="226"/>
      <c r="O1461" s="226"/>
      <c r="P1461" s="226"/>
      <c r="Q1461" s="226"/>
      <c r="R1461" s="226"/>
      <c r="S1461" s="226"/>
      <c r="T1461" s="227"/>
      <c r="AT1461" s="228" t="s">
        <v>210</v>
      </c>
      <c r="AU1461" s="228" t="s">
        <v>83</v>
      </c>
      <c r="AV1461" s="13" t="s">
        <v>83</v>
      </c>
      <c r="AW1461" s="13" t="s">
        <v>4</v>
      </c>
      <c r="AX1461" s="13" t="s">
        <v>23</v>
      </c>
      <c r="AY1461" s="228" t="s">
        <v>195</v>
      </c>
    </row>
    <row r="1462" spans="2:65" s="1" customFormat="1" ht="28.8" customHeight="1">
      <c r="B1462" s="36"/>
      <c r="C1462" s="193" t="s">
        <v>2433</v>
      </c>
      <c r="D1462" s="193" t="s">
        <v>198</v>
      </c>
      <c r="E1462" s="194" t="s">
        <v>832</v>
      </c>
      <c r="F1462" s="195" t="s">
        <v>833</v>
      </c>
      <c r="G1462" s="196" t="s">
        <v>201</v>
      </c>
      <c r="H1462" s="197">
        <v>2</v>
      </c>
      <c r="I1462" s="198"/>
      <c r="J1462" s="199">
        <f>ROUND(I1462*H1462,2)</f>
        <v>0</v>
      </c>
      <c r="K1462" s="195" t="s">
        <v>834</v>
      </c>
      <c r="L1462" s="56"/>
      <c r="M1462" s="200" t="s">
        <v>22</v>
      </c>
      <c r="N1462" s="201" t="s">
        <v>46</v>
      </c>
      <c r="O1462" s="37"/>
      <c r="P1462" s="202">
        <f>O1462*H1462</f>
        <v>0</v>
      </c>
      <c r="Q1462" s="202">
        <v>3.0000000000000001E-5</v>
      </c>
      <c r="R1462" s="202">
        <f>Q1462*H1462</f>
        <v>6.0000000000000002E-5</v>
      </c>
      <c r="S1462" s="202">
        <v>0</v>
      </c>
      <c r="T1462" s="203">
        <f>S1462*H1462</f>
        <v>0</v>
      </c>
      <c r="AR1462" s="19" t="s">
        <v>258</v>
      </c>
      <c r="AT1462" s="19" t="s">
        <v>198</v>
      </c>
      <c r="AU1462" s="19" t="s">
        <v>83</v>
      </c>
      <c r="AY1462" s="19" t="s">
        <v>195</v>
      </c>
      <c r="BE1462" s="204">
        <f>IF(N1462="základní",J1462,0)</f>
        <v>0</v>
      </c>
      <c r="BF1462" s="204">
        <f>IF(N1462="snížená",J1462,0)</f>
        <v>0</v>
      </c>
      <c r="BG1462" s="204">
        <f>IF(N1462="zákl. přenesená",J1462,0)</f>
        <v>0</v>
      </c>
      <c r="BH1462" s="204">
        <f>IF(N1462="sníž. přenesená",J1462,0)</f>
        <v>0</v>
      </c>
      <c r="BI1462" s="204">
        <f>IF(N1462="nulová",J1462,0)</f>
        <v>0</v>
      </c>
      <c r="BJ1462" s="19" t="s">
        <v>23</v>
      </c>
      <c r="BK1462" s="204">
        <f>ROUND(I1462*H1462,2)</f>
        <v>0</v>
      </c>
      <c r="BL1462" s="19" t="s">
        <v>258</v>
      </c>
      <c r="BM1462" s="19" t="s">
        <v>2434</v>
      </c>
    </row>
    <row r="1463" spans="2:65" s="12" customFormat="1">
      <c r="B1463" s="207"/>
      <c r="C1463" s="208"/>
      <c r="D1463" s="205" t="s">
        <v>210</v>
      </c>
      <c r="E1463" s="209" t="s">
        <v>22</v>
      </c>
      <c r="F1463" s="210" t="s">
        <v>821</v>
      </c>
      <c r="G1463" s="208"/>
      <c r="H1463" s="211" t="s">
        <v>22</v>
      </c>
      <c r="I1463" s="212"/>
      <c r="J1463" s="208"/>
      <c r="K1463" s="208"/>
      <c r="L1463" s="213"/>
      <c r="M1463" s="214"/>
      <c r="N1463" s="215"/>
      <c r="O1463" s="215"/>
      <c r="P1463" s="215"/>
      <c r="Q1463" s="215"/>
      <c r="R1463" s="215"/>
      <c r="S1463" s="215"/>
      <c r="T1463" s="216"/>
      <c r="AT1463" s="217" t="s">
        <v>210</v>
      </c>
      <c r="AU1463" s="217" t="s">
        <v>83</v>
      </c>
      <c r="AV1463" s="12" t="s">
        <v>23</v>
      </c>
      <c r="AW1463" s="12" t="s">
        <v>38</v>
      </c>
      <c r="AX1463" s="12" t="s">
        <v>75</v>
      </c>
      <c r="AY1463" s="217" t="s">
        <v>195</v>
      </c>
    </row>
    <row r="1464" spans="2:65" s="13" customFormat="1">
      <c r="B1464" s="218"/>
      <c r="C1464" s="219"/>
      <c r="D1464" s="205" t="s">
        <v>210</v>
      </c>
      <c r="E1464" s="220" t="s">
        <v>22</v>
      </c>
      <c r="F1464" s="221" t="s">
        <v>2435</v>
      </c>
      <c r="G1464" s="219"/>
      <c r="H1464" s="222">
        <v>2</v>
      </c>
      <c r="I1464" s="223"/>
      <c r="J1464" s="219"/>
      <c r="K1464" s="219"/>
      <c r="L1464" s="224"/>
      <c r="M1464" s="225"/>
      <c r="N1464" s="226"/>
      <c r="O1464" s="226"/>
      <c r="P1464" s="226"/>
      <c r="Q1464" s="226"/>
      <c r="R1464" s="226"/>
      <c r="S1464" s="226"/>
      <c r="T1464" s="227"/>
      <c r="AT1464" s="228" t="s">
        <v>210</v>
      </c>
      <c r="AU1464" s="228" t="s">
        <v>83</v>
      </c>
      <c r="AV1464" s="13" t="s">
        <v>83</v>
      </c>
      <c r="AW1464" s="13" t="s">
        <v>38</v>
      </c>
      <c r="AX1464" s="13" t="s">
        <v>75</v>
      </c>
      <c r="AY1464" s="228" t="s">
        <v>195</v>
      </c>
    </row>
    <row r="1465" spans="2:65" s="14" customFormat="1">
      <c r="B1465" s="229"/>
      <c r="C1465" s="230"/>
      <c r="D1465" s="205" t="s">
        <v>210</v>
      </c>
      <c r="E1465" s="231" t="s">
        <v>22</v>
      </c>
      <c r="F1465" s="232" t="s">
        <v>215</v>
      </c>
      <c r="G1465" s="230"/>
      <c r="H1465" s="233">
        <v>2</v>
      </c>
      <c r="I1465" s="234"/>
      <c r="J1465" s="230"/>
      <c r="K1465" s="230"/>
      <c r="L1465" s="235"/>
      <c r="M1465" s="236"/>
      <c r="N1465" s="237"/>
      <c r="O1465" s="237"/>
      <c r="P1465" s="237"/>
      <c r="Q1465" s="237"/>
      <c r="R1465" s="237"/>
      <c r="S1465" s="237"/>
      <c r="T1465" s="238"/>
      <c r="AT1465" s="239" t="s">
        <v>210</v>
      </c>
      <c r="AU1465" s="239" t="s">
        <v>83</v>
      </c>
      <c r="AV1465" s="14" t="s">
        <v>216</v>
      </c>
      <c r="AW1465" s="14" t="s">
        <v>38</v>
      </c>
      <c r="AX1465" s="14" t="s">
        <v>75</v>
      </c>
      <c r="AY1465" s="239" t="s">
        <v>195</v>
      </c>
    </row>
    <row r="1466" spans="2:65" s="15" customFormat="1">
      <c r="B1466" s="240"/>
      <c r="C1466" s="241"/>
      <c r="D1466" s="251" t="s">
        <v>210</v>
      </c>
      <c r="E1466" s="252" t="s">
        <v>22</v>
      </c>
      <c r="F1466" s="253" t="s">
        <v>217</v>
      </c>
      <c r="G1466" s="241"/>
      <c r="H1466" s="254">
        <v>2</v>
      </c>
      <c r="I1466" s="245"/>
      <c r="J1466" s="241"/>
      <c r="K1466" s="241"/>
      <c r="L1466" s="246"/>
      <c r="M1466" s="247"/>
      <c r="N1466" s="248"/>
      <c r="O1466" s="248"/>
      <c r="P1466" s="248"/>
      <c r="Q1466" s="248"/>
      <c r="R1466" s="248"/>
      <c r="S1466" s="248"/>
      <c r="T1466" s="249"/>
      <c r="AT1466" s="250" t="s">
        <v>210</v>
      </c>
      <c r="AU1466" s="250" t="s">
        <v>83</v>
      </c>
      <c r="AV1466" s="15" t="s">
        <v>202</v>
      </c>
      <c r="AW1466" s="15" t="s">
        <v>38</v>
      </c>
      <c r="AX1466" s="15" t="s">
        <v>23</v>
      </c>
      <c r="AY1466" s="250" t="s">
        <v>195</v>
      </c>
    </row>
    <row r="1467" spans="2:65" s="1" customFormat="1" ht="28.8" customHeight="1">
      <c r="B1467" s="36"/>
      <c r="C1467" s="260" t="s">
        <v>2436</v>
      </c>
      <c r="D1467" s="260" t="s">
        <v>267</v>
      </c>
      <c r="E1467" s="261" t="s">
        <v>843</v>
      </c>
      <c r="F1467" s="262" t="s">
        <v>844</v>
      </c>
      <c r="G1467" s="263" t="s">
        <v>201</v>
      </c>
      <c r="H1467" s="264">
        <v>2</v>
      </c>
      <c r="I1467" s="265"/>
      <c r="J1467" s="266">
        <f>ROUND(I1467*H1467,2)</f>
        <v>0</v>
      </c>
      <c r="K1467" s="262" t="s">
        <v>834</v>
      </c>
      <c r="L1467" s="267"/>
      <c r="M1467" s="268" t="s">
        <v>22</v>
      </c>
      <c r="N1467" s="269" t="s">
        <v>46</v>
      </c>
      <c r="O1467" s="37"/>
      <c r="P1467" s="202">
        <f>O1467*H1467</f>
        <v>0</v>
      </c>
      <c r="Q1467" s="202">
        <v>5.5000000000000003E-4</v>
      </c>
      <c r="R1467" s="202">
        <f>Q1467*H1467</f>
        <v>1.1000000000000001E-3</v>
      </c>
      <c r="S1467" s="202">
        <v>0</v>
      </c>
      <c r="T1467" s="203">
        <f>S1467*H1467</f>
        <v>0</v>
      </c>
      <c r="AR1467" s="19" t="s">
        <v>512</v>
      </c>
      <c r="AT1467" s="19" t="s">
        <v>267</v>
      </c>
      <c r="AU1467" s="19" t="s">
        <v>83</v>
      </c>
      <c r="AY1467" s="19" t="s">
        <v>195</v>
      </c>
      <c r="BE1467" s="204">
        <f>IF(N1467="základní",J1467,0)</f>
        <v>0</v>
      </c>
      <c r="BF1467" s="204">
        <f>IF(N1467="snížená",J1467,0)</f>
        <v>0</v>
      </c>
      <c r="BG1467" s="204">
        <f>IF(N1467="zákl. přenesená",J1467,0)</f>
        <v>0</v>
      </c>
      <c r="BH1467" s="204">
        <f>IF(N1467="sníž. přenesená",J1467,0)</f>
        <v>0</v>
      </c>
      <c r="BI1467" s="204">
        <f>IF(N1467="nulová",J1467,0)</f>
        <v>0</v>
      </c>
      <c r="BJ1467" s="19" t="s">
        <v>23</v>
      </c>
      <c r="BK1467" s="204">
        <f>ROUND(I1467*H1467,2)</f>
        <v>0</v>
      </c>
      <c r="BL1467" s="19" t="s">
        <v>258</v>
      </c>
      <c r="BM1467" s="19" t="s">
        <v>2437</v>
      </c>
    </row>
    <row r="1468" spans="2:65" s="1" customFormat="1" ht="28.8" customHeight="1">
      <c r="B1468" s="36"/>
      <c r="C1468" s="193" t="s">
        <v>2438</v>
      </c>
      <c r="D1468" s="193" t="s">
        <v>198</v>
      </c>
      <c r="E1468" s="194" t="s">
        <v>2439</v>
      </c>
      <c r="F1468" s="195" t="s">
        <v>2440</v>
      </c>
      <c r="G1468" s="196" t="s">
        <v>222</v>
      </c>
      <c r="H1468" s="197">
        <v>717.2</v>
      </c>
      <c r="I1468" s="198"/>
      <c r="J1468" s="199">
        <f>ROUND(I1468*H1468,2)</f>
        <v>0</v>
      </c>
      <c r="K1468" s="195" t="s">
        <v>22</v>
      </c>
      <c r="L1468" s="56"/>
      <c r="M1468" s="200" t="s">
        <v>22</v>
      </c>
      <c r="N1468" s="201" t="s">
        <v>46</v>
      </c>
      <c r="O1468" s="37"/>
      <c r="P1468" s="202">
        <f>O1468*H1468</f>
        <v>0</v>
      </c>
      <c r="Q1468" s="202">
        <v>9.5E-4</v>
      </c>
      <c r="R1468" s="202">
        <f>Q1468*H1468</f>
        <v>0.68134000000000006</v>
      </c>
      <c r="S1468" s="202">
        <v>0</v>
      </c>
      <c r="T1468" s="203">
        <f>S1468*H1468</f>
        <v>0</v>
      </c>
      <c r="AR1468" s="19" t="s">
        <v>258</v>
      </c>
      <c r="AT1468" s="19" t="s">
        <v>198</v>
      </c>
      <c r="AU1468" s="19" t="s">
        <v>83</v>
      </c>
      <c r="AY1468" s="19" t="s">
        <v>195</v>
      </c>
      <c r="BE1468" s="204">
        <f>IF(N1468="základní",J1468,0)</f>
        <v>0</v>
      </c>
      <c r="BF1468" s="204">
        <f>IF(N1468="snížená",J1468,0)</f>
        <v>0</v>
      </c>
      <c r="BG1468" s="204">
        <f>IF(N1468="zákl. přenesená",J1468,0)</f>
        <v>0</v>
      </c>
      <c r="BH1468" s="204">
        <f>IF(N1468="sníž. přenesená",J1468,0)</f>
        <v>0</v>
      </c>
      <c r="BI1468" s="204">
        <f>IF(N1468="nulová",J1468,0)</f>
        <v>0</v>
      </c>
      <c r="BJ1468" s="19" t="s">
        <v>23</v>
      </c>
      <c r="BK1468" s="204">
        <f>ROUND(I1468*H1468,2)</f>
        <v>0</v>
      </c>
      <c r="BL1468" s="19" t="s">
        <v>258</v>
      </c>
      <c r="BM1468" s="19" t="s">
        <v>2441</v>
      </c>
    </row>
    <row r="1469" spans="2:65" s="12" customFormat="1">
      <c r="B1469" s="207"/>
      <c r="C1469" s="208"/>
      <c r="D1469" s="205" t="s">
        <v>210</v>
      </c>
      <c r="E1469" s="209" t="s">
        <v>22</v>
      </c>
      <c r="F1469" s="210" t="s">
        <v>821</v>
      </c>
      <c r="G1469" s="208"/>
      <c r="H1469" s="211" t="s">
        <v>22</v>
      </c>
      <c r="I1469" s="212"/>
      <c r="J1469" s="208"/>
      <c r="K1469" s="208"/>
      <c r="L1469" s="213"/>
      <c r="M1469" s="214"/>
      <c r="N1469" s="215"/>
      <c r="O1469" s="215"/>
      <c r="P1469" s="215"/>
      <c r="Q1469" s="215"/>
      <c r="R1469" s="215"/>
      <c r="S1469" s="215"/>
      <c r="T1469" s="216"/>
      <c r="AT1469" s="217" t="s">
        <v>210</v>
      </c>
      <c r="AU1469" s="217" t="s">
        <v>83</v>
      </c>
      <c r="AV1469" s="12" t="s">
        <v>23</v>
      </c>
      <c r="AW1469" s="12" t="s">
        <v>38</v>
      </c>
      <c r="AX1469" s="12" t="s">
        <v>75</v>
      </c>
      <c r="AY1469" s="217" t="s">
        <v>195</v>
      </c>
    </row>
    <row r="1470" spans="2:65" s="13" customFormat="1">
      <c r="B1470" s="218"/>
      <c r="C1470" s="219"/>
      <c r="D1470" s="205" t="s">
        <v>210</v>
      </c>
      <c r="E1470" s="220" t="s">
        <v>22</v>
      </c>
      <c r="F1470" s="221" t="s">
        <v>2124</v>
      </c>
      <c r="G1470" s="219"/>
      <c r="H1470" s="222">
        <v>717.2</v>
      </c>
      <c r="I1470" s="223"/>
      <c r="J1470" s="219"/>
      <c r="K1470" s="219"/>
      <c r="L1470" s="224"/>
      <c r="M1470" s="225"/>
      <c r="N1470" s="226"/>
      <c r="O1470" s="226"/>
      <c r="P1470" s="226"/>
      <c r="Q1470" s="226"/>
      <c r="R1470" s="226"/>
      <c r="S1470" s="226"/>
      <c r="T1470" s="227"/>
      <c r="AT1470" s="228" t="s">
        <v>210</v>
      </c>
      <c r="AU1470" s="228" t="s">
        <v>83</v>
      </c>
      <c r="AV1470" s="13" t="s">
        <v>83</v>
      </c>
      <c r="AW1470" s="13" t="s">
        <v>38</v>
      </c>
      <c r="AX1470" s="13" t="s">
        <v>75</v>
      </c>
      <c r="AY1470" s="228" t="s">
        <v>195</v>
      </c>
    </row>
    <row r="1471" spans="2:65" s="14" customFormat="1">
      <c r="B1471" s="229"/>
      <c r="C1471" s="230"/>
      <c r="D1471" s="205" t="s">
        <v>210</v>
      </c>
      <c r="E1471" s="231" t="s">
        <v>22</v>
      </c>
      <c r="F1471" s="232" t="s">
        <v>215</v>
      </c>
      <c r="G1471" s="230"/>
      <c r="H1471" s="233">
        <v>717.2</v>
      </c>
      <c r="I1471" s="234"/>
      <c r="J1471" s="230"/>
      <c r="K1471" s="230"/>
      <c r="L1471" s="235"/>
      <c r="M1471" s="236"/>
      <c r="N1471" s="237"/>
      <c r="O1471" s="237"/>
      <c r="P1471" s="237"/>
      <c r="Q1471" s="237"/>
      <c r="R1471" s="237"/>
      <c r="S1471" s="237"/>
      <c r="T1471" s="238"/>
      <c r="AT1471" s="239" t="s">
        <v>210</v>
      </c>
      <c r="AU1471" s="239" t="s">
        <v>83</v>
      </c>
      <c r="AV1471" s="14" t="s">
        <v>216</v>
      </c>
      <c r="AW1471" s="14" t="s">
        <v>38</v>
      </c>
      <c r="AX1471" s="14" t="s">
        <v>75</v>
      </c>
      <c r="AY1471" s="239" t="s">
        <v>195</v>
      </c>
    </row>
    <row r="1472" spans="2:65" s="15" customFormat="1">
      <c r="B1472" s="240"/>
      <c r="C1472" s="241"/>
      <c r="D1472" s="251" t="s">
        <v>210</v>
      </c>
      <c r="E1472" s="252" t="s">
        <v>22</v>
      </c>
      <c r="F1472" s="253" t="s">
        <v>217</v>
      </c>
      <c r="G1472" s="241"/>
      <c r="H1472" s="254">
        <v>717.2</v>
      </c>
      <c r="I1472" s="245"/>
      <c r="J1472" s="241"/>
      <c r="K1472" s="241"/>
      <c r="L1472" s="246"/>
      <c r="M1472" s="247"/>
      <c r="N1472" s="248"/>
      <c r="O1472" s="248"/>
      <c r="P1472" s="248"/>
      <c r="Q1472" s="248"/>
      <c r="R1472" s="248"/>
      <c r="S1472" s="248"/>
      <c r="T1472" s="249"/>
      <c r="AT1472" s="250" t="s">
        <v>210</v>
      </c>
      <c r="AU1472" s="250" t="s">
        <v>83</v>
      </c>
      <c r="AV1472" s="15" t="s">
        <v>202</v>
      </c>
      <c r="AW1472" s="15" t="s">
        <v>38</v>
      </c>
      <c r="AX1472" s="15" t="s">
        <v>23</v>
      </c>
      <c r="AY1472" s="250" t="s">
        <v>195</v>
      </c>
    </row>
    <row r="1473" spans="2:65" s="1" customFormat="1" ht="28.8" customHeight="1">
      <c r="B1473" s="36"/>
      <c r="C1473" s="260" t="s">
        <v>2442</v>
      </c>
      <c r="D1473" s="260" t="s">
        <v>267</v>
      </c>
      <c r="E1473" s="261" t="s">
        <v>2443</v>
      </c>
      <c r="F1473" s="262" t="s">
        <v>2444</v>
      </c>
      <c r="G1473" s="263" t="s">
        <v>222</v>
      </c>
      <c r="H1473" s="264">
        <v>753.06</v>
      </c>
      <c r="I1473" s="265"/>
      <c r="J1473" s="266">
        <f>ROUND(I1473*H1473,2)</f>
        <v>0</v>
      </c>
      <c r="K1473" s="262" t="s">
        <v>22</v>
      </c>
      <c r="L1473" s="267"/>
      <c r="M1473" s="268" t="s">
        <v>22</v>
      </c>
      <c r="N1473" s="269" t="s">
        <v>46</v>
      </c>
      <c r="O1473" s="37"/>
      <c r="P1473" s="202">
        <f>O1473*H1473</f>
        <v>0</v>
      </c>
      <c r="Q1473" s="202">
        <v>7.3299999999999997E-3</v>
      </c>
      <c r="R1473" s="202">
        <f>Q1473*H1473</f>
        <v>5.519929799999999</v>
      </c>
      <c r="S1473" s="202">
        <v>0</v>
      </c>
      <c r="T1473" s="203">
        <f>S1473*H1473</f>
        <v>0</v>
      </c>
      <c r="AR1473" s="19" t="s">
        <v>512</v>
      </c>
      <c r="AT1473" s="19" t="s">
        <v>267</v>
      </c>
      <c r="AU1473" s="19" t="s">
        <v>83</v>
      </c>
      <c r="AY1473" s="19" t="s">
        <v>195</v>
      </c>
      <c r="BE1473" s="204">
        <f>IF(N1473="základní",J1473,0)</f>
        <v>0</v>
      </c>
      <c r="BF1473" s="204">
        <f>IF(N1473="snížená",J1473,0)</f>
        <v>0</v>
      </c>
      <c r="BG1473" s="204">
        <f>IF(N1473="zákl. přenesená",J1473,0)</f>
        <v>0</v>
      </c>
      <c r="BH1473" s="204">
        <f>IF(N1473="sníž. přenesená",J1473,0)</f>
        <v>0</v>
      </c>
      <c r="BI1473" s="204">
        <f>IF(N1473="nulová",J1473,0)</f>
        <v>0</v>
      </c>
      <c r="BJ1473" s="19" t="s">
        <v>23</v>
      </c>
      <c r="BK1473" s="204">
        <f>ROUND(I1473*H1473,2)</f>
        <v>0</v>
      </c>
      <c r="BL1473" s="19" t="s">
        <v>258</v>
      </c>
      <c r="BM1473" s="19" t="s">
        <v>2445</v>
      </c>
    </row>
    <row r="1474" spans="2:65" s="13" customFormat="1">
      <c r="B1474" s="218"/>
      <c r="C1474" s="219"/>
      <c r="D1474" s="251" t="s">
        <v>210</v>
      </c>
      <c r="E1474" s="219"/>
      <c r="F1474" s="270" t="s">
        <v>2446</v>
      </c>
      <c r="G1474" s="219"/>
      <c r="H1474" s="271">
        <v>753.06</v>
      </c>
      <c r="I1474" s="223"/>
      <c r="J1474" s="219"/>
      <c r="K1474" s="219"/>
      <c r="L1474" s="224"/>
      <c r="M1474" s="225"/>
      <c r="N1474" s="226"/>
      <c r="O1474" s="226"/>
      <c r="P1474" s="226"/>
      <c r="Q1474" s="226"/>
      <c r="R1474" s="226"/>
      <c r="S1474" s="226"/>
      <c r="T1474" s="227"/>
      <c r="AT1474" s="228" t="s">
        <v>210</v>
      </c>
      <c r="AU1474" s="228" t="s">
        <v>83</v>
      </c>
      <c r="AV1474" s="13" t="s">
        <v>83</v>
      </c>
      <c r="AW1474" s="13" t="s">
        <v>4</v>
      </c>
      <c r="AX1474" s="13" t="s">
        <v>23</v>
      </c>
      <c r="AY1474" s="228" t="s">
        <v>195</v>
      </c>
    </row>
    <row r="1475" spans="2:65" s="1" customFormat="1" ht="51.6" customHeight="1">
      <c r="B1475" s="36"/>
      <c r="C1475" s="193" t="s">
        <v>2447</v>
      </c>
      <c r="D1475" s="193" t="s">
        <v>198</v>
      </c>
      <c r="E1475" s="194" t="s">
        <v>2448</v>
      </c>
      <c r="F1475" s="195" t="s">
        <v>2449</v>
      </c>
      <c r="G1475" s="196" t="s">
        <v>242</v>
      </c>
      <c r="H1475" s="197">
        <v>8.18</v>
      </c>
      <c r="I1475" s="198"/>
      <c r="J1475" s="199">
        <f>ROUND(I1475*H1475,2)</f>
        <v>0</v>
      </c>
      <c r="K1475" s="195" t="s">
        <v>223</v>
      </c>
      <c r="L1475" s="56"/>
      <c r="M1475" s="200" t="s">
        <v>22</v>
      </c>
      <c r="N1475" s="201" t="s">
        <v>46</v>
      </c>
      <c r="O1475" s="37"/>
      <c r="P1475" s="202">
        <f>O1475*H1475</f>
        <v>0</v>
      </c>
      <c r="Q1475" s="202">
        <v>0</v>
      </c>
      <c r="R1475" s="202">
        <f>Q1475*H1475</f>
        <v>0</v>
      </c>
      <c r="S1475" s="202">
        <v>0</v>
      </c>
      <c r="T1475" s="203">
        <f>S1475*H1475</f>
        <v>0</v>
      </c>
      <c r="AR1475" s="19" t="s">
        <v>258</v>
      </c>
      <c r="AT1475" s="19" t="s">
        <v>198</v>
      </c>
      <c r="AU1475" s="19" t="s">
        <v>83</v>
      </c>
      <c r="AY1475" s="19" t="s">
        <v>195</v>
      </c>
      <c r="BE1475" s="204">
        <f>IF(N1475="základní",J1475,0)</f>
        <v>0</v>
      </c>
      <c r="BF1475" s="204">
        <f>IF(N1475="snížená",J1475,0)</f>
        <v>0</v>
      </c>
      <c r="BG1475" s="204">
        <f>IF(N1475="zákl. přenesená",J1475,0)</f>
        <v>0</v>
      </c>
      <c r="BH1475" s="204">
        <f>IF(N1475="sníž. přenesená",J1475,0)</f>
        <v>0</v>
      </c>
      <c r="BI1475" s="204">
        <f>IF(N1475="nulová",J1475,0)</f>
        <v>0</v>
      </c>
      <c r="BJ1475" s="19" t="s">
        <v>23</v>
      </c>
      <c r="BK1475" s="204">
        <f>ROUND(I1475*H1475,2)</f>
        <v>0</v>
      </c>
      <c r="BL1475" s="19" t="s">
        <v>258</v>
      </c>
      <c r="BM1475" s="19" t="s">
        <v>2450</v>
      </c>
    </row>
    <row r="1476" spans="2:65" s="1" customFormat="1" ht="132">
      <c r="B1476" s="36"/>
      <c r="C1476" s="58"/>
      <c r="D1476" s="205" t="s">
        <v>225</v>
      </c>
      <c r="E1476" s="58"/>
      <c r="F1476" s="206" t="s">
        <v>850</v>
      </c>
      <c r="G1476" s="58"/>
      <c r="H1476" s="58"/>
      <c r="I1476" s="163"/>
      <c r="J1476" s="58"/>
      <c r="K1476" s="58"/>
      <c r="L1476" s="56"/>
      <c r="M1476" s="73"/>
      <c r="N1476" s="37"/>
      <c r="O1476" s="37"/>
      <c r="P1476" s="37"/>
      <c r="Q1476" s="37"/>
      <c r="R1476" s="37"/>
      <c r="S1476" s="37"/>
      <c r="T1476" s="74"/>
      <c r="AT1476" s="19" t="s">
        <v>225</v>
      </c>
      <c r="AU1476" s="19" t="s">
        <v>83</v>
      </c>
    </row>
    <row r="1477" spans="2:65" s="11" customFormat="1" ht="29.85" customHeight="1">
      <c r="B1477" s="176"/>
      <c r="C1477" s="177"/>
      <c r="D1477" s="190" t="s">
        <v>74</v>
      </c>
      <c r="E1477" s="191" t="s">
        <v>851</v>
      </c>
      <c r="F1477" s="191" t="s">
        <v>852</v>
      </c>
      <c r="G1477" s="177"/>
      <c r="H1477" s="177"/>
      <c r="I1477" s="180"/>
      <c r="J1477" s="192">
        <f>BK1477</f>
        <v>0</v>
      </c>
      <c r="K1477" s="177"/>
      <c r="L1477" s="182"/>
      <c r="M1477" s="183"/>
      <c r="N1477" s="184"/>
      <c r="O1477" s="184"/>
      <c r="P1477" s="185">
        <f>SUM(P1478:P1495)</f>
        <v>0</v>
      </c>
      <c r="Q1477" s="184"/>
      <c r="R1477" s="185">
        <f>SUM(R1478:R1495)</f>
        <v>0.88673085000000007</v>
      </c>
      <c r="S1477" s="184"/>
      <c r="T1477" s="186">
        <f>SUM(T1478:T1495)</f>
        <v>0</v>
      </c>
      <c r="AR1477" s="187" t="s">
        <v>83</v>
      </c>
      <c r="AT1477" s="188" t="s">
        <v>74</v>
      </c>
      <c r="AU1477" s="188" t="s">
        <v>23</v>
      </c>
      <c r="AY1477" s="187" t="s">
        <v>195</v>
      </c>
      <c r="BK1477" s="189">
        <f>SUM(BK1478:BK1495)</f>
        <v>0</v>
      </c>
    </row>
    <row r="1478" spans="2:65" s="1" customFormat="1" ht="28.8" customHeight="1">
      <c r="B1478" s="36"/>
      <c r="C1478" s="193" t="s">
        <v>2451</v>
      </c>
      <c r="D1478" s="193" t="s">
        <v>198</v>
      </c>
      <c r="E1478" s="194" t="s">
        <v>854</v>
      </c>
      <c r="F1478" s="195" t="s">
        <v>855</v>
      </c>
      <c r="G1478" s="196" t="s">
        <v>206</v>
      </c>
      <c r="H1478" s="197">
        <v>3.9</v>
      </c>
      <c r="I1478" s="198"/>
      <c r="J1478" s="199">
        <f>ROUND(I1478*H1478,2)</f>
        <v>0</v>
      </c>
      <c r="K1478" s="195" t="s">
        <v>834</v>
      </c>
      <c r="L1478" s="56"/>
      <c r="M1478" s="200" t="s">
        <v>22</v>
      </c>
      <c r="N1478" s="201" t="s">
        <v>46</v>
      </c>
      <c r="O1478" s="37"/>
      <c r="P1478" s="202">
        <f>O1478*H1478</f>
        <v>0</v>
      </c>
      <c r="Q1478" s="202">
        <v>4.4799999999999996E-3</v>
      </c>
      <c r="R1478" s="202">
        <f>Q1478*H1478</f>
        <v>1.7471999999999998E-2</v>
      </c>
      <c r="S1478" s="202">
        <v>0</v>
      </c>
      <c r="T1478" s="203">
        <f>S1478*H1478</f>
        <v>0</v>
      </c>
      <c r="AR1478" s="19" t="s">
        <v>258</v>
      </c>
      <c r="AT1478" s="19" t="s">
        <v>198</v>
      </c>
      <c r="AU1478" s="19" t="s">
        <v>83</v>
      </c>
      <c r="AY1478" s="19" t="s">
        <v>195</v>
      </c>
      <c r="BE1478" s="204">
        <f>IF(N1478="základní",J1478,0)</f>
        <v>0</v>
      </c>
      <c r="BF1478" s="204">
        <f>IF(N1478="snížená",J1478,0)</f>
        <v>0</v>
      </c>
      <c r="BG1478" s="204">
        <f>IF(N1478="zákl. přenesená",J1478,0)</f>
        <v>0</v>
      </c>
      <c r="BH1478" s="204">
        <f>IF(N1478="sníž. přenesená",J1478,0)</f>
        <v>0</v>
      </c>
      <c r="BI1478" s="204">
        <f>IF(N1478="nulová",J1478,0)</f>
        <v>0</v>
      </c>
      <c r="BJ1478" s="19" t="s">
        <v>23</v>
      </c>
      <c r="BK1478" s="204">
        <f>ROUND(I1478*H1478,2)</f>
        <v>0</v>
      </c>
      <c r="BL1478" s="19" t="s">
        <v>258</v>
      </c>
      <c r="BM1478" s="19" t="s">
        <v>2452</v>
      </c>
    </row>
    <row r="1479" spans="2:65" s="12" customFormat="1">
      <c r="B1479" s="207"/>
      <c r="C1479" s="208"/>
      <c r="D1479" s="205" t="s">
        <v>210</v>
      </c>
      <c r="E1479" s="209" t="s">
        <v>22</v>
      </c>
      <c r="F1479" s="210" t="s">
        <v>857</v>
      </c>
      <c r="G1479" s="208"/>
      <c r="H1479" s="211" t="s">
        <v>22</v>
      </c>
      <c r="I1479" s="212"/>
      <c r="J1479" s="208"/>
      <c r="K1479" s="208"/>
      <c r="L1479" s="213"/>
      <c r="M1479" s="214"/>
      <c r="N1479" s="215"/>
      <c r="O1479" s="215"/>
      <c r="P1479" s="215"/>
      <c r="Q1479" s="215"/>
      <c r="R1479" s="215"/>
      <c r="S1479" s="215"/>
      <c r="T1479" s="216"/>
      <c r="AT1479" s="217" t="s">
        <v>210</v>
      </c>
      <c r="AU1479" s="217" t="s">
        <v>83</v>
      </c>
      <c r="AV1479" s="12" t="s">
        <v>23</v>
      </c>
      <c r="AW1479" s="12" t="s">
        <v>38</v>
      </c>
      <c r="AX1479" s="12" t="s">
        <v>75</v>
      </c>
      <c r="AY1479" s="217" t="s">
        <v>195</v>
      </c>
    </row>
    <row r="1480" spans="2:65" s="13" customFormat="1">
      <c r="B1480" s="218"/>
      <c r="C1480" s="219"/>
      <c r="D1480" s="205" t="s">
        <v>210</v>
      </c>
      <c r="E1480" s="220" t="s">
        <v>22</v>
      </c>
      <c r="F1480" s="221" t="s">
        <v>2453</v>
      </c>
      <c r="G1480" s="219"/>
      <c r="H1480" s="222">
        <v>3.9</v>
      </c>
      <c r="I1480" s="223"/>
      <c r="J1480" s="219"/>
      <c r="K1480" s="219"/>
      <c r="L1480" s="224"/>
      <c r="M1480" s="225"/>
      <c r="N1480" s="226"/>
      <c r="O1480" s="226"/>
      <c r="P1480" s="226"/>
      <c r="Q1480" s="226"/>
      <c r="R1480" s="226"/>
      <c r="S1480" s="226"/>
      <c r="T1480" s="227"/>
      <c r="AT1480" s="228" t="s">
        <v>210</v>
      </c>
      <c r="AU1480" s="228" t="s">
        <v>83</v>
      </c>
      <c r="AV1480" s="13" t="s">
        <v>83</v>
      </c>
      <c r="AW1480" s="13" t="s">
        <v>38</v>
      </c>
      <c r="AX1480" s="13" t="s">
        <v>75</v>
      </c>
      <c r="AY1480" s="228" t="s">
        <v>195</v>
      </c>
    </row>
    <row r="1481" spans="2:65" s="14" customFormat="1">
      <c r="B1481" s="229"/>
      <c r="C1481" s="230"/>
      <c r="D1481" s="205" t="s">
        <v>210</v>
      </c>
      <c r="E1481" s="231" t="s">
        <v>22</v>
      </c>
      <c r="F1481" s="232" t="s">
        <v>215</v>
      </c>
      <c r="G1481" s="230"/>
      <c r="H1481" s="233">
        <v>3.9</v>
      </c>
      <c r="I1481" s="234"/>
      <c r="J1481" s="230"/>
      <c r="K1481" s="230"/>
      <c r="L1481" s="235"/>
      <c r="M1481" s="236"/>
      <c r="N1481" s="237"/>
      <c r="O1481" s="237"/>
      <c r="P1481" s="237"/>
      <c r="Q1481" s="237"/>
      <c r="R1481" s="237"/>
      <c r="S1481" s="237"/>
      <c r="T1481" s="238"/>
      <c r="AT1481" s="239" t="s">
        <v>210</v>
      </c>
      <c r="AU1481" s="239" t="s">
        <v>83</v>
      </c>
      <c r="AV1481" s="14" t="s">
        <v>216</v>
      </c>
      <c r="AW1481" s="14" t="s">
        <v>38</v>
      </c>
      <c r="AX1481" s="14" t="s">
        <v>75</v>
      </c>
      <c r="AY1481" s="239" t="s">
        <v>195</v>
      </c>
    </row>
    <row r="1482" spans="2:65" s="15" customFormat="1">
      <c r="B1482" s="240"/>
      <c r="C1482" s="241"/>
      <c r="D1482" s="251" t="s">
        <v>210</v>
      </c>
      <c r="E1482" s="252" t="s">
        <v>22</v>
      </c>
      <c r="F1482" s="253" t="s">
        <v>217</v>
      </c>
      <c r="G1482" s="241"/>
      <c r="H1482" s="254">
        <v>3.9</v>
      </c>
      <c r="I1482" s="245"/>
      <c r="J1482" s="241"/>
      <c r="K1482" s="241"/>
      <c r="L1482" s="246"/>
      <c r="M1482" s="247"/>
      <c r="N1482" s="248"/>
      <c r="O1482" s="248"/>
      <c r="P1482" s="248"/>
      <c r="Q1482" s="248"/>
      <c r="R1482" s="248"/>
      <c r="S1482" s="248"/>
      <c r="T1482" s="249"/>
      <c r="AT1482" s="250" t="s">
        <v>210</v>
      </c>
      <c r="AU1482" s="250" t="s">
        <v>83</v>
      </c>
      <c r="AV1482" s="15" t="s">
        <v>202</v>
      </c>
      <c r="AW1482" s="15" t="s">
        <v>38</v>
      </c>
      <c r="AX1482" s="15" t="s">
        <v>23</v>
      </c>
      <c r="AY1482" s="250" t="s">
        <v>195</v>
      </c>
    </row>
    <row r="1483" spans="2:65" s="1" customFormat="1" ht="28.8" customHeight="1">
      <c r="B1483" s="36"/>
      <c r="C1483" s="193" t="s">
        <v>2454</v>
      </c>
      <c r="D1483" s="193" t="s">
        <v>198</v>
      </c>
      <c r="E1483" s="194" t="s">
        <v>2455</v>
      </c>
      <c r="F1483" s="195" t="s">
        <v>2456</v>
      </c>
      <c r="G1483" s="196" t="s">
        <v>222</v>
      </c>
      <c r="H1483" s="197">
        <v>145.92500000000001</v>
      </c>
      <c r="I1483" s="198"/>
      <c r="J1483" s="199">
        <f>ROUND(I1483*H1483,2)</f>
        <v>0</v>
      </c>
      <c r="K1483" s="195" t="s">
        <v>834</v>
      </c>
      <c r="L1483" s="56"/>
      <c r="M1483" s="200" t="s">
        <v>22</v>
      </c>
      <c r="N1483" s="201" t="s">
        <v>46</v>
      </c>
      <c r="O1483" s="37"/>
      <c r="P1483" s="202">
        <f>O1483*H1483</f>
        <v>0</v>
      </c>
      <c r="Q1483" s="202">
        <v>5.3699999999999998E-3</v>
      </c>
      <c r="R1483" s="202">
        <f>Q1483*H1483</f>
        <v>0.78361725000000004</v>
      </c>
      <c r="S1483" s="202">
        <v>0</v>
      </c>
      <c r="T1483" s="203">
        <f>S1483*H1483</f>
        <v>0</v>
      </c>
      <c r="AR1483" s="19" t="s">
        <v>258</v>
      </c>
      <c r="AT1483" s="19" t="s">
        <v>198</v>
      </c>
      <c r="AU1483" s="19" t="s">
        <v>83</v>
      </c>
      <c r="AY1483" s="19" t="s">
        <v>195</v>
      </c>
      <c r="BE1483" s="204">
        <f>IF(N1483="základní",J1483,0)</f>
        <v>0</v>
      </c>
      <c r="BF1483" s="204">
        <f>IF(N1483="snížená",J1483,0)</f>
        <v>0</v>
      </c>
      <c r="BG1483" s="204">
        <f>IF(N1483="zákl. přenesená",J1483,0)</f>
        <v>0</v>
      </c>
      <c r="BH1483" s="204">
        <f>IF(N1483="sníž. přenesená",J1483,0)</f>
        <v>0</v>
      </c>
      <c r="BI1483" s="204">
        <f>IF(N1483="nulová",J1483,0)</f>
        <v>0</v>
      </c>
      <c r="BJ1483" s="19" t="s">
        <v>23</v>
      </c>
      <c r="BK1483" s="204">
        <f>ROUND(I1483*H1483,2)</f>
        <v>0</v>
      </c>
      <c r="BL1483" s="19" t="s">
        <v>258</v>
      </c>
      <c r="BM1483" s="19" t="s">
        <v>2457</v>
      </c>
    </row>
    <row r="1484" spans="2:65" s="12" customFormat="1">
      <c r="B1484" s="207"/>
      <c r="C1484" s="208"/>
      <c r="D1484" s="205" t="s">
        <v>210</v>
      </c>
      <c r="E1484" s="209" t="s">
        <v>22</v>
      </c>
      <c r="F1484" s="210" t="s">
        <v>857</v>
      </c>
      <c r="G1484" s="208"/>
      <c r="H1484" s="211" t="s">
        <v>22</v>
      </c>
      <c r="I1484" s="212"/>
      <c r="J1484" s="208"/>
      <c r="K1484" s="208"/>
      <c r="L1484" s="213"/>
      <c r="M1484" s="214"/>
      <c r="N1484" s="215"/>
      <c r="O1484" s="215"/>
      <c r="P1484" s="215"/>
      <c r="Q1484" s="215"/>
      <c r="R1484" s="215"/>
      <c r="S1484" s="215"/>
      <c r="T1484" s="216"/>
      <c r="AT1484" s="217" t="s">
        <v>210</v>
      </c>
      <c r="AU1484" s="217" t="s">
        <v>83</v>
      </c>
      <c r="AV1484" s="12" t="s">
        <v>23</v>
      </c>
      <c r="AW1484" s="12" t="s">
        <v>38</v>
      </c>
      <c r="AX1484" s="12" t="s">
        <v>75</v>
      </c>
      <c r="AY1484" s="217" t="s">
        <v>195</v>
      </c>
    </row>
    <row r="1485" spans="2:65" s="13" customFormat="1">
      <c r="B1485" s="218"/>
      <c r="C1485" s="219"/>
      <c r="D1485" s="205" t="s">
        <v>210</v>
      </c>
      <c r="E1485" s="220" t="s">
        <v>22</v>
      </c>
      <c r="F1485" s="221" t="s">
        <v>2458</v>
      </c>
      <c r="G1485" s="219"/>
      <c r="H1485" s="222">
        <v>91.691999999999993</v>
      </c>
      <c r="I1485" s="223"/>
      <c r="J1485" s="219"/>
      <c r="K1485" s="219"/>
      <c r="L1485" s="224"/>
      <c r="M1485" s="225"/>
      <c r="N1485" s="226"/>
      <c r="O1485" s="226"/>
      <c r="P1485" s="226"/>
      <c r="Q1485" s="226"/>
      <c r="R1485" s="226"/>
      <c r="S1485" s="226"/>
      <c r="T1485" s="227"/>
      <c r="AT1485" s="228" t="s">
        <v>210</v>
      </c>
      <c r="AU1485" s="228" t="s">
        <v>83</v>
      </c>
      <c r="AV1485" s="13" t="s">
        <v>83</v>
      </c>
      <c r="AW1485" s="13" t="s">
        <v>38</v>
      </c>
      <c r="AX1485" s="13" t="s">
        <v>75</v>
      </c>
      <c r="AY1485" s="228" t="s">
        <v>195</v>
      </c>
    </row>
    <row r="1486" spans="2:65" s="13" customFormat="1">
      <c r="B1486" s="218"/>
      <c r="C1486" s="219"/>
      <c r="D1486" s="205" t="s">
        <v>210</v>
      </c>
      <c r="E1486" s="220" t="s">
        <v>22</v>
      </c>
      <c r="F1486" s="221" t="s">
        <v>2459</v>
      </c>
      <c r="G1486" s="219"/>
      <c r="H1486" s="222">
        <v>54.232999999999997</v>
      </c>
      <c r="I1486" s="223"/>
      <c r="J1486" s="219"/>
      <c r="K1486" s="219"/>
      <c r="L1486" s="224"/>
      <c r="M1486" s="225"/>
      <c r="N1486" s="226"/>
      <c r="O1486" s="226"/>
      <c r="P1486" s="226"/>
      <c r="Q1486" s="226"/>
      <c r="R1486" s="226"/>
      <c r="S1486" s="226"/>
      <c r="T1486" s="227"/>
      <c r="AT1486" s="228" t="s">
        <v>210</v>
      </c>
      <c r="AU1486" s="228" t="s">
        <v>83</v>
      </c>
      <c r="AV1486" s="13" t="s">
        <v>83</v>
      </c>
      <c r="AW1486" s="13" t="s">
        <v>38</v>
      </c>
      <c r="AX1486" s="13" t="s">
        <v>75</v>
      </c>
      <c r="AY1486" s="228" t="s">
        <v>195</v>
      </c>
    </row>
    <row r="1487" spans="2:65" s="14" customFormat="1">
      <c r="B1487" s="229"/>
      <c r="C1487" s="230"/>
      <c r="D1487" s="205" t="s">
        <v>210</v>
      </c>
      <c r="E1487" s="231" t="s">
        <v>22</v>
      </c>
      <c r="F1487" s="232" t="s">
        <v>215</v>
      </c>
      <c r="G1487" s="230"/>
      <c r="H1487" s="233">
        <v>145.92500000000001</v>
      </c>
      <c r="I1487" s="234"/>
      <c r="J1487" s="230"/>
      <c r="K1487" s="230"/>
      <c r="L1487" s="235"/>
      <c r="M1487" s="236"/>
      <c r="N1487" s="237"/>
      <c r="O1487" s="237"/>
      <c r="P1487" s="237"/>
      <c r="Q1487" s="237"/>
      <c r="R1487" s="237"/>
      <c r="S1487" s="237"/>
      <c r="T1487" s="238"/>
      <c r="AT1487" s="239" t="s">
        <v>210</v>
      </c>
      <c r="AU1487" s="239" t="s">
        <v>83</v>
      </c>
      <c r="AV1487" s="14" t="s">
        <v>216</v>
      </c>
      <c r="AW1487" s="14" t="s">
        <v>38</v>
      </c>
      <c r="AX1487" s="14" t="s">
        <v>75</v>
      </c>
      <c r="AY1487" s="239" t="s">
        <v>195</v>
      </c>
    </row>
    <row r="1488" spans="2:65" s="15" customFormat="1">
      <c r="B1488" s="240"/>
      <c r="C1488" s="241"/>
      <c r="D1488" s="251" t="s">
        <v>210</v>
      </c>
      <c r="E1488" s="252" t="s">
        <v>22</v>
      </c>
      <c r="F1488" s="253" t="s">
        <v>217</v>
      </c>
      <c r="G1488" s="241"/>
      <c r="H1488" s="254">
        <v>145.92500000000001</v>
      </c>
      <c r="I1488" s="245"/>
      <c r="J1488" s="241"/>
      <c r="K1488" s="241"/>
      <c r="L1488" s="246"/>
      <c r="M1488" s="247"/>
      <c r="N1488" s="248"/>
      <c r="O1488" s="248"/>
      <c r="P1488" s="248"/>
      <c r="Q1488" s="248"/>
      <c r="R1488" s="248"/>
      <c r="S1488" s="248"/>
      <c r="T1488" s="249"/>
      <c r="AT1488" s="250" t="s">
        <v>210</v>
      </c>
      <c r="AU1488" s="250" t="s">
        <v>83</v>
      </c>
      <c r="AV1488" s="15" t="s">
        <v>202</v>
      </c>
      <c r="AW1488" s="15" t="s">
        <v>38</v>
      </c>
      <c r="AX1488" s="15" t="s">
        <v>23</v>
      </c>
      <c r="AY1488" s="250" t="s">
        <v>195</v>
      </c>
    </row>
    <row r="1489" spans="2:65" s="1" customFormat="1" ht="28.8" customHeight="1">
      <c r="B1489" s="36"/>
      <c r="C1489" s="193" t="s">
        <v>2460</v>
      </c>
      <c r="D1489" s="193" t="s">
        <v>198</v>
      </c>
      <c r="E1489" s="194" t="s">
        <v>860</v>
      </c>
      <c r="F1489" s="195" t="s">
        <v>861</v>
      </c>
      <c r="G1489" s="196" t="s">
        <v>206</v>
      </c>
      <c r="H1489" s="197">
        <v>32.44</v>
      </c>
      <c r="I1489" s="198"/>
      <c r="J1489" s="199">
        <f>ROUND(I1489*H1489,2)</f>
        <v>0</v>
      </c>
      <c r="K1489" s="195" t="s">
        <v>834</v>
      </c>
      <c r="L1489" s="56"/>
      <c r="M1489" s="200" t="s">
        <v>22</v>
      </c>
      <c r="N1489" s="201" t="s">
        <v>46</v>
      </c>
      <c r="O1489" s="37"/>
      <c r="P1489" s="202">
        <f>O1489*H1489</f>
        <v>0</v>
      </c>
      <c r="Q1489" s="202">
        <v>2.64E-3</v>
      </c>
      <c r="R1489" s="202">
        <f>Q1489*H1489</f>
        <v>8.5641599999999998E-2</v>
      </c>
      <c r="S1489" s="202">
        <v>0</v>
      </c>
      <c r="T1489" s="203">
        <f>S1489*H1489</f>
        <v>0</v>
      </c>
      <c r="AR1489" s="19" t="s">
        <v>258</v>
      </c>
      <c r="AT1489" s="19" t="s">
        <v>198</v>
      </c>
      <c r="AU1489" s="19" t="s">
        <v>83</v>
      </c>
      <c r="AY1489" s="19" t="s">
        <v>195</v>
      </c>
      <c r="BE1489" s="204">
        <f>IF(N1489="základní",J1489,0)</f>
        <v>0</v>
      </c>
      <c r="BF1489" s="204">
        <f>IF(N1489="snížená",J1489,0)</f>
        <v>0</v>
      </c>
      <c r="BG1489" s="204">
        <f>IF(N1489="zákl. přenesená",J1489,0)</f>
        <v>0</v>
      </c>
      <c r="BH1489" s="204">
        <f>IF(N1489="sníž. přenesená",J1489,0)</f>
        <v>0</v>
      </c>
      <c r="BI1489" s="204">
        <f>IF(N1489="nulová",J1489,0)</f>
        <v>0</v>
      </c>
      <c r="BJ1489" s="19" t="s">
        <v>23</v>
      </c>
      <c r="BK1489" s="204">
        <f>ROUND(I1489*H1489,2)</f>
        <v>0</v>
      </c>
      <c r="BL1489" s="19" t="s">
        <v>258</v>
      </c>
      <c r="BM1489" s="19" t="s">
        <v>2461</v>
      </c>
    </row>
    <row r="1490" spans="2:65" s="12" customFormat="1">
      <c r="B1490" s="207"/>
      <c r="C1490" s="208"/>
      <c r="D1490" s="205" t="s">
        <v>210</v>
      </c>
      <c r="E1490" s="209" t="s">
        <v>22</v>
      </c>
      <c r="F1490" s="210" t="s">
        <v>863</v>
      </c>
      <c r="G1490" s="208"/>
      <c r="H1490" s="211" t="s">
        <v>22</v>
      </c>
      <c r="I1490" s="212"/>
      <c r="J1490" s="208"/>
      <c r="K1490" s="208"/>
      <c r="L1490" s="213"/>
      <c r="M1490" s="214"/>
      <c r="N1490" s="215"/>
      <c r="O1490" s="215"/>
      <c r="P1490" s="215"/>
      <c r="Q1490" s="215"/>
      <c r="R1490" s="215"/>
      <c r="S1490" s="215"/>
      <c r="T1490" s="216"/>
      <c r="AT1490" s="217" t="s">
        <v>210</v>
      </c>
      <c r="AU1490" s="217" t="s">
        <v>83</v>
      </c>
      <c r="AV1490" s="12" t="s">
        <v>23</v>
      </c>
      <c r="AW1490" s="12" t="s">
        <v>38</v>
      </c>
      <c r="AX1490" s="12" t="s">
        <v>75</v>
      </c>
      <c r="AY1490" s="217" t="s">
        <v>195</v>
      </c>
    </row>
    <row r="1491" spans="2:65" s="13" customFormat="1">
      <c r="B1491" s="218"/>
      <c r="C1491" s="219"/>
      <c r="D1491" s="205" t="s">
        <v>210</v>
      </c>
      <c r="E1491" s="220" t="s">
        <v>22</v>
      </c>
      <c r="F1491" s="221" t="s">
        <v>2462</v>
      </c>
      <c r="G1491" s="219"/>
      <c r="H1491" s="222">
        <v>10.76</v>
      </c>
      <c r="I1491" s="223"/>
      <c r="J1491" s="219"/>
      <c r="K1491" s="219"/>
      <c r="L1491" s="224"/>
      <c r="M1491" s="225"/>
      <c r="N1491" s="226"/>
      <c r="O1491" s="226"/>
      <c r="P1491" s="226"/>
      <c r="Q1491" s="226"/>
      <c r="R1491" s="226"/>
      <c r="S1491" s="226"/>
      <c r="T1491" s="227"/>
      <c r="AT1491" s="228" t="s">
        <v>210</v>
      </c>
      <c r="AU1491" s="228" t="s">
        <v>83</v>
      </c>
      <c r="AV1491" s="13" t="s">
        <v>83</v>
      </c>
      <c r="AW1491" s="13" t="s">
        <v>38</v>
      </c>
      <c r="AX1491" s="13" t="s">
        <v>75</v>
      </c>
      <c r="AY1491" s="228" t="s">
        <v>195</v>
      </c>
    </row>
    <row r="1492" spans="2:65" s="13" customFormat="1">
      <c r="B1492" s="218"/>
      <c r="C1492" s="219"/>
      <c r="D1492" s="205" t="s">
        <v>210</v>
      </c>
      <c r="E1492" s="220" t="s">
        <v>22</v>
      </c>
      <c r="F1492" s="221" t="s">
        <v>2463</v>
      </c>
      <c r="G1492" s="219"/>
      <c r="H1492" s="222">
        <v>21.68</v>
      </c>
      <c r="I1492" s="223"/>
      <c r="J1492" s="219"/>
      <c r="K1492" s="219"/>
      <c r="L1492" s="224"/>
      <c r="M1492" s="225"/>
      <c r="N1492" s="226"/>
      <c r="O1492" s="226"/>
      <c r="P1492" s="226"/>
      <c r="Q1492" s="226"/>
      <c r="R1492" s="226"/>
      <c r="S1492" s="226"/>
      <c r="T1492" s="227"/>
      <c r="AT1492" s="228" t="s">
        <v>210</v>
      </c>
      <c r="AU1492" s="228" t="s">
        <v>83</v>
      </c>
      <c r="AV1492" s="13" t="s">
        <v>83</v>
      </c>
      <c r="AW1492" s="13" t="s">
        <v>38</v>
      </c>
      <c r="AX1492" s="13" t="s">
        <v>75</v>
      </c>
      <c r="AY1492" s="228" t="s">
        <v>195</v>
      </c>
    </row>
    <row r="1493" spans="2:65" s="14" customFormat="1">
      <c r="B1493" s="229"/>
      <c r="C1493" s="230"/>
      <c r="D1493" s="205" t="s">
        <v>210</v>
      </c>
      <c r="E1493" s="231" t="s">
        <v>22</v>
      </c>
      <c r="F1493" s="232" t="s">
        <v>215</v>
      </c>
      <c r="G1493" s="230"/>
      <c r="H1493" s="233">
        <v>32.44</v>
      </c>
      <c r="I1493" s="234"/>
      <c r="J1493" s="230"/>
      <c r="K1493" s="230"/>
      <c r="L1493" s="235"/>
      <c r="M1493" s="236"/>
      <c r="N1493" s="237"/>
      <c r="O1493" s="237"/>
      <c r="P1493" s="237"/>
      <c r="Q1493" s="237"/>
      <c r="R1493" s="237"/>
      <c r="S1493" s="237"/>
      <c r="T1493" s="238"/>
      <c r="AT1493" s="239" t="s">
        <v>210</v>
      </c>
      <c r="AU1493" s="239" t="s">
        <v>83</v>
      </c>
      <c r="AV1493" s="14" t="s">
        <v>216</v>
      </c>
      <c r="AW1493" s="14" t="s">
        <v>38</v>
      </c>
      <c r="AX1493" s="14" t="s">
        <v>75</v>
      </c>
      <c r="AY1493" s="239" t="s">
        <v>195</v>
      </c>
    </row>
    <row r="1494" spans="2:65" s="15" customFormat="1">
      <c r="B1494" s="240"/>
      <c r="C1494" s="241"/>
      <c r="D1494" s="251" t="s">
        <v>210</v>
      </c>
      <c r="E1494" s="252" t="s">
        <v>22</v>
      </c>
      <c r="F1494" s="253" t="s">
        <v>217</v>
      </c>
      <c r="G1494" s="241"/>
      <c r="H1494" s="254">
        <v>32.44</v>
      </c>
      <c r="I1494" s="245"/>
      <c r="J1494" s="241"/>
      <c r="K1494" s="241"/>
      <c r="L1494" s="246"/>
      <c r="M1494" s="247"/>
      <c r="N1494" s="248"/>
      <c r="O1494" s="248"/>
      <c r="P1494" s="248"/>
      <c r="Q1494" s="248"/>
      <c r="R1494" s="248"/>
      <c r="S1494" s="248"/>
      <c r="T1494" s="249"/>
      <c r="AT1494" s="250" t="s">
        <v>210</v>
      </c>
      <c r="AU1494" s="250" t="s">
        <v>83</v>
      </c>
      <c r="AV1494" s="15" t="s">
        <v>202</v>
      </c>
      <c r="AW1494" s="15" t="s">
        <v>38</v>
      </c>
      <c r="AX1494" s="15" t="s">
        <v>23</v>
      </c>
      <c r="AY1494" s="250" t="s">
        <v>195</v>
      </c>
    </row>
    <row r="1495" spans="2:65" s="1" customFormat="1" ht="40.200000000000003" customHeight="1">
      <c r="B1495" s="36"/>
      <c r="C1495" s="193" t="s">
        <v>2464</v>
      </c>
      <c r="D1495" s="193" t="s">
        <v>198</v>
      </c>
      <c r="E1495" s="194" t="s">
        <v>2465</v>
      </c>
      <c r="F1495" s="195" t="s">
        <v>2466</v>
      </c>
      <c r="G1495" s="196" t="s">
        <v>242</v>
      </c>
      <c r="H1495" s="197">
        <v>0.88700000000000001</v>
      </c>
      <c r="I1495" s="198"/>
      <c r="J1495" s="199">
        <f>ROUND(I1495*H1495,2)</f>
        <v>0</v>
      </c>
      <c r="K1495" s="195" t="s">
        <v>834</v>
      </c>
      <c r="L1495" s="56"/>
      <c r="M1495" s="200" t="s">
        <v>22</v>
      </c>
      <c r="N1495" s="201" t="s">
        <v>46</v>
      </c>
      <c r="O1495" s="37"/>
      <c r="P1495" s="202">
        <f>O1495*H1495</f>
        <v>0</v>
      </c>
      <c r="Q1495" s="202">
        <v>0</v>
      </c>
      <c r="R1495" s="202">
        <f>Q1495*H1495</f>
        <v>0</v>
      </c>
      <c r="S1495" s="202">
        <v>0</v>
      </c>
      <c r="T1495" s="203">
        <f>S1495*H1495</f>
        <v>0</v>
      </c>
      <c r="AR1495" s="19" t="s">
        <v>258</v>
      </c>
      <c r="AT1495" s="19" t="s">
        <v>198</v>
      </c>
      <c r="AU1495" s="19" t="s">
        <v>83</v>
      </c>
      <c r="AY1495" s="19" t="s">
        <v>195</v>
      </c>
      <c r="BE1495" s="204">
        <f>IF(N1495="základní",J1495,0)</f>
        <v>0</v>
      </c>
      <c r="BF1495" s="204">
        <f>IF(N1495="snížená",J1495,0)</f>
        <v>0</v>
      </c>
      <c r="BG1495" s="204">
        <f>IF(N1495="zákl. přenesená",J1495,0)</f>
        <v>0</v>
      </c>
      <c r="BH1495" s="204">
        <f>IF(N1495="sníž. přenesená",J1495,0)</f>
        <v>0</v>
      </c>
      <c r="BI1495" s="204">
        <f>IF(N1495="nulová",J1495,0)</f>
        <v>0</v>
      </c>
      <c r="BJ1495" s="19" t="s">
        <v>23</v>
      </c>
      <c r="BK1495" s="204">
        <f>ROUND(I1495*H1495,2)</f>
        <v>0</v>
      </c>
      <c r="BL1495" s="19" t="s">
        <v>258</v>
      </c>
      <c r="BM1495" s="19" t="s">
        <v>2467</v>
      </c>
    </row>
    <row r="1496" spans="2:65" s="11" customFormat="1" ht="29.85" customHeight="1">
      <c r="B1496" s="176"/>
      <c r="C1496" s="177"/>
      <c r="D1496" s="190" t="s">
        <v>74</v>
      </c>
      <c r="E1496" s="191" t="s">
        <v>881</v>
      </c>
      <c r="F1496" s="191" t="s">
        <v>882</v>
      </c>
      <c r="G1496" s="177"/>
      <c r="H1496" s="177"/>
      <c r="I1496" s="180"/>
      <c r="J1496" s="192">
        <f>BK1496</f>
        <v>0</v>
      </c>
      <c r="K1496" s="177"/>
      <c r="L1496" s="182"/>
      <c r="M1496" s="183"/>
      <c r="N1496" s="184"/>
      <c r="O1496" s="184"/>
      <c r="P1496" s="185">
        <f>SUM(P1497:P1563)</f>
        <v>0</v>
      </c>
      <c r="Q1496" s="184"/>
      <c r="R1496" s="185">
        <f>SUM(R1497:R1563)</f>
        <v>2.9572000000000001E-2</v>
      </c>
      <c r="S1496" s="184"/>
      <c r="T1496" s="186">
        <f>SUM(T1497:T1563)</f>
        <v>0</v>
      </c>
      <c r="AR1496" s="187" t="s">
        <v>83</v>
      </c>
      <c r="AT1496" s="188" t="s">
        <v>74</v>
      </c>
      <c r="AU1496" s="188" t="s">
        <v>23</v>
      </c>
      <c r="AY1496" s="187" t="s">
        <v>195</v>
      </c>
      <c r="BK1496" s="189">
        <f>SUM(BK1497:BK1563)</f>
        <v>0</v>
      </c>
    </row>
    <row r="1497" spans="2:65" s="1" customFormat="1" ht="20.399999999999999" customHeight="1">
      <c r="B1497" s="36"/>
      <c r="C1497" s="193" t="s">
        <v>2468</v>
      </c>
      <c r="D1497" s="193" t="s">
        <v>198</v>
      </c>
      <c r="E1497" s="194" t="s">
        <v>2469</v>
      </c>
      <c r="F1497" s="195" t="s">
        <v>2470</v>
      </c>
      <c r="G1497" s="196" t="s">
        <v>206</v>
      </c>
      <c r="H1497" s="197">
        <v>42.3</v>
      </c>
      <c r="I1497" s="198"/>
      <c r="J1497" s="199">
        <f>ROUND(I1497*H1497,2)</f>
        <v>0</v>
      </c>
      <c r="K1497" s="195" t="s">
        <v>22</v>
      </c>
      <c r="L1497" s="56"/>
      <c r="M1497" s="200" t="s">
        <v>22</v>
      </c>
      <c r="N1497" s="201" t="s">
        <v>46</v>
      </c>
      <c r="O1497" s="37"/>
      <c r="P1497" s="202">
        <f>O1497*H1497</f>
        <v>0</v>
      </c>
      <c r="Q1497" s="202">
        <v>0</v>
      </c>
      <c r="R1497" s="202">
        <f>Q1497*H1497</f>
        <v>0</v>
      </c>
      <c r="S1497" s="202">
        <v>0</v>
      </c>
      <c r="T1497" s="203">
        <f>S1497*H1497</f>
        <v>0</v>
      </c>
      <c r="AR1497" s="19" t="s">
        <v>258</v>
      </c>
      <c r="AT1497" s="19" t="s">
        <v>198</v>
      </c>
      <c r="AU1497" s="19" t="s">
        <v>83</v>
      </c>
      <c r="AY1497" s="19" t="s">
        <v>195</v>
      </c>
      <c r="BE1497" s="204">
        <f>IF(N1497="základní",J1497,0)</f>
        <v>0</v>
      </c>
      <c r="BF1497" s="204">
        <f>IF(N1497="snížená",J1497,0)</f>
        <v>0</v>
      </c>
      <c r="BG1497" s="204">
        <f>IF(N1497="zákl. přenesená",J1497,0)</f>
        <v>0</v>
      </c>
      <c r="BH1497" s="204">
        <f>IF(N1497="sníž. přenesená",J1497,0)</f>
        <v>0</v>
      </c>
      <c r="BI1497" s="204">
        <f>IF(N1497="nulová",J1497,0)</f>
        <v>0</v>
      </c>
      <c r="BJ1497" s="19" t="s">
        <v>23</v>
      </c>
      <c r="BK1497" s="204">
        <f>ROUND(I1497*H1497,2)</f>
        <v>0</v>
      </c>
      <c r="BL1497" s="19" t="s">
        <v>258</v>
      </c>
      <c r="BM1497" s="19" t="s">
        <v>2471</v>
      </c>
    </row>
    <row r="1498" spans="2:65" s="12" customFormat="1">
      <c r="B1498" s="207"/>
      <c r="C1498" s="208"/>
      <c r="D1498" s="205" t="s">
        <v>210</v>
      </c>
      <c r="E1498" s="209" t="s">
        <v>22</v>
      </c>
      <c r="F1498" s="210" t="s">
        <v>2472</v>
      </c>
      <c r="G1498" s="208"/>
      <c r="H1498" s="211" t="s">
        <v>22</v>
      </c>
      <c r="I1498" s="212"/>
      <c r="J1498" s="208"/>
      <c r="K1498" s="208"/>
      <c r="L1498" s="213"/>
      <c r="M1498" s="214"/>
      <c r="N1498" s="215"/>
      <c r="O1498" s="215"/>
      <c r="P1498" s="215"/>
      <c r="Q1498" s="215"/>
      <c r="R1498" s="215"/>
      <c r="S1498" s="215"/>
      <c r="T1498" s="216"/>
      <c r="AT1498" s="217" t="s">
        <v>210</v>
      </c>
      <c r="AU1498" s="217" t="s">
        <v>83</v>
      </c>
      <c r="AV1498" s="12" t="s">
        <v>23</v>
      </c>
      <c r="AW1498" s="12" t="s">
        <v>38</v>
      </c>
      <c r="AX1498" s="12" t="s">
        <v>75</v>
      </c>
      <c r="AY1498" s="217" t="s">
        <v>195</v>
      </c>
    </row>
    <row r="1499" spans="2:65" s="13" customFormat="1">
      <c r="B1499" s="218"/>
      <c r="C1499" s="219"/>
      <c r="D1499" s="205" t="s">
        <v>210</v>
      </c>
      <c r="E1499" s="220" t="s">
        <v>22</v>
      </c>
      <c r="F1499" s="221" t="s">
        <v>2473</v>
      </c>
      <c r="G1499" s="219"/>
      <c r="H1499" s="222">
        <v>21.6</v>
      </c>
      <c r="I1499" s="223"/>
      <c r="J1499" s="219"/>
      <c r="K1499" s="219"/>
      <c r="L1499" s="224"/>
      <c r="M1499" s="225"/>
      <c r="N1499" s="226"/>
      <c r="O1499" s="226"/>
      <c r="P1499" s="226"/>
      <c r="Q1499" s="226"/>
      <c r="R1499" s="226"/>
      <c r="S1499" s="226"/>
      <c r="T1499" s="227"/>
      <c r="AT1499" s="228" t="s">
        <v>210</v>
      </c>
      <c r="AU1499" s="228" t="s">
        <v>83</v>
      </c>
      <c r="AV1499" s="13" t="s">
        <v>83</v>
      </c>
      <c r="AW1499" s="13" t="s">
        <v>38</v>
      </c>
      <c r="AX1499" s="13" t="s">
        <v>75</v>
      </c>
      <c r="AY1499" s="228" t="s">
        <v>195</v>
      </c>
    </row>
    <row r="1500" spans="2:65" s="13" customFormat="1">
      <c r="B1500" s="218"/>
      <c r="C1500" s="219"/>
      <c r="D1500" s="205" t="s">
        <v>210</v>
      </c>
      <c r="E1500" s="220" t="s">
        <v>22</v>
      </c>
      <c r="F1500" s="221" t="s">
        <v>2474</v>
      </c>
      <c r="G1500" s="219"/>
      <c r="H1500" s="222">
        <v>16.8</v>
      </c>
      <c r="I1500" s="223"/>
      <c r="J1500" s="219"/>
      <c r="K1500" s="219"/>
      <c r="L1500" s="224"/>
      <c r="M1500" s="225"/>
      <c r="N1500" s="226"/>
      <c r="O1500" s="226"/>
      <c r="P1500" s="226"/>
      <c r="Q1500" s="226"/>
      <c r="R1500" s="226"/>
      <c r="S1500" s="226"/>
      <c r="T1500" s="227"/>
      <c r="AT1500" s="228" t="s">
        <v>210</v>
      </c>
      <c r="AU1500" s="228" t="s">
        <v>83</v>
      </c>
      <c r="AV1500" s="13" t="s">
        <v>83</v>
      </c>
      <c r="AW1500" s="13" t="s">
        <v>38</v>
      </c>
      <c r="AX1500" s="13" t="s">
        <v>75</v>
      </c>
      <c r="AY1500" s="228" t="s">
        <v>195</v>
      </c>
    </row>
    <row r="1501" spans="2:65" s="13" customFormat="1">
      <c r="B1501" s="218"/>
      <c r="C1501" s="219"/>
      <c r="D1501" s="205" t="s">
        <v>210</v>
      </c>
      <c r="E1501" s="220" t="s">
        <v>22</v>
      </c>
      <c r="F1501" s="221" t="s">
        <v>2475</v>
      </c>
      <c r="G1501" s="219"/>
      <c r="H1501" s="222">
        <v>3.9</v>
      </c>
      <c r="I1501" s="223"/>
      <c r="J1501" s="219"/>
      <c r="K1501" s="219"/>
      <c r="L1501" s="224"/>
      <c r="M1501" s="225"/>
      <c r="N1501" s="226"/>
      <c r="O1501" s="226"/>
      <c r="P1501" s="226"/>
      <c r="Q1501" s="226"/>
      <c r="R1501" s="226"/>
      <c r="S1501" s="226"/>
      <c r="T1501" s="227"/>
      <c r="AT1501" s="228" t="s">
        <v>210</v>
      </c>
      <c r="AU1501" s="228" t="s">
        <v>83</v>
      </c>
      <c r="AV1501" s="13" t="s">
        <v>83</v>
      </c>
      <c r="AW1501" s="13" t="s">
        <v>38</v>
      </c>
      <c r="AX1501" s="13" t="s">
        <v>75</v>
      </c>
      <c r="AY1501" s="228" t="s">
        <v>195</v>
      </c>
    </row>
    <row r="1502" spans="2:65" s="14" customFormat="1">
      <c r="B1502" s="229"/>
      <c r="C1502" s="230"/>
      <c r="D1502" s="205" t="s">
        <v>210</v>
      </c>
      <c r="E1502" s="231" t="s">
        <v>22</v>
      </c>
      <c r="F1502" s="232" t="s">
        <v>215</v>
      </c>
      <c r="G1502" s="230"/>
      <c r="H1502" s="233">
        <v>42.3</v>
      </c>
      <c r="I1502" s="234"/>
      <c r="J1502" s="230"/>
      <c r="K1502" s="230"/>
      <c r="L1502" s="235"/>
      <c r="M1502" s="236"/>
      <c r="N1502" s="237"/>
      <c r="O1502" s="237"/>
      <c r="P1502" s="237"/>
      <c r="Q1502" s="237"/>
      <c r="R1502" s="237"/>
      <c r="S1502" s="237"/>
      <c r="T1502" s="238"/>
      <c r="AT1502" s="239" t="s">
        <v>210</v>
      </c>
      <c r="AU1502" s="239" t="s">
        <v>83</v>
      </c>
      <c r="AV1502" s="14" t="s">
        <v>216</v>
      </c>
      <c r="AW1502" s="14" t="s">
        <v>38</v>
      </c>
      <c r="AX1502" s="14" t="s">
        <v>75</v>
      </c>
      <c r="AY1502" s="239" t="s">
        <v>195</v>
      </c>
    </row>
    <row r="1503" spans="2:65" s="15" customFormat="1">
      <c r="B1503" s="240"/>
      <c r="C1503" s="241"/>
      <c r="D1503" s="251" t="s">
        <v>210</v>
      </c>
      <c r="E1503" s="252" t="s">
        <v>22</v>
      </c>
      <c r="F1503" s="253" t="s">
        <v>217</v>
      </c>
      <c r="G1503" s="241"/>
      <c r="H1503" s="254">
        <v>42.3</v>
      </c>
      <c r="I1503" s="245"/>
      <c r="J1503" s="241"/>
      <c r="K1503" s="241"/>
      <c r="L1503" s="246"/>
      <c r="M1503" s="247"/>
      <c r="N1503" s="248"/>
      <c r="O1503" s="248"/>
      <c r="P1503" s="248"/>
      <c r="Q1503" s="248"/>
      <c r="R1503" s="248"/>
      <c r="S1503" s="248"/>
      <c r="T1503" s="249"/>
      <c r="AT1503" s="250" t="s">
        <v>210</v>
      </c>
      <c r="AU1503" s="250" t="s">
        <v>83</v>
      </c>
      <c r="AV1503" s="15" t="s">
        <v>202</v>
      </c>
      <c r="AW1503" s="15" t="s">
        <v>38</v>
      </c>
      <c r="AX1503" s="15" t="s">
        <v>23</v>
      </c>
      <c r="AY1503" s="250" t="s">
        <v>195</v>
      </c>
    </row>
    <row r="1504" spans="2:65" s="1" customFormat="1" ht="20.399999999999999" customHeight="1">
      <c r="B1504" s="36"/>
      <c r="C1504" s="260" t="s">
        <v>2476</v>
      </c>
      <c r="D1504" s="260" t="s">
        <v>267</v>
      </c>
      <c r="E1504" s="261" t="s">
        <v>2477</v>
      </c>
      <c r="F1504" s="262" t="s">
        <v>2478</v>
      </c>
      <c r="G1504" s="263" t="s">
        <v>206</v>
      </c>
      <c r="H1504" s="264">
        <v>21.6</v>
      </c>
      <c r="I1504" s="265"/>
      <c r="J1504" s="266">
        <f>ROUND(I1504*H1504,2)</f>
        <v>0</v>
      </c>
      <c r="K1504" s="262" t="s">
        <v>22</v>
      </c>
      <c r="L1504" s="267"/>
      <c r="M1504" s="268" t="s">
        <v>22</v>
      </c>
      <c r="N1504" s="269" t="s">
        <v>46</v>
      </c>
      <c r="O1504" s="37"/>
      <c r="P1504" s="202">
        <f>O1504*H1504</f>
        <v>0</v>
      </c>
      <c r="Q1504" s="202">
        <v>6.4000000000000005E-4</v>
      </c>
      <c r="R1504" s="202">
        <f>Q1504*H1504</f>
        <v>1.3824000000000001E-2</v>
      </c>
      <c r="S1504" s="202">
        <v>0</v>
      </c>
      <c r="T1504" s="203">
        <f>S1504*H1504</f>
        <v>0</v>
      </c>
      <c r="AR1504" s="19" t="s">
        <v>512</v>
      </c>
      <c r="AT1504" s="19" t="s">
        <v>267</v>
      </c>
      <c r="AU1504" s="19" t="s">
        <v>83</v>
      </c>
      <c r="AY1504" s="19" t="s">
        <v>195</v>
      </c>
      <c r="BE1504" s="204">
        <f>IF(N1504="základní",J1504,0)</f>
        <v>0</v>
      </c>
      <c r="BF1504" s="204">
        <f>IF(N1504="snížená",J1504,0)</f>
        <v>0</v>
      </c>
      <c r="BG1504" s="204">
        <f>IF(N1504="zákl. přenesená",J1504,0)</f>
        <v>0</v>
      </c>
      <c r="BH1504" s="204">
        <f>IF(N1504="sníž. přenesená",J1504,0)</f>
        <v>0</v>
      </c>
      <c r="BI1504" s="204">
        <f>IF(N1504="nulová",J1504,0)</f>
        <v>0</v>
      </c>
      <c r="BJ1504" s="19" t="s">
        <v>23</v>
      </c>
      <c r="BK1504" s="204">
        <f>ROUND(I1504*H1504,2)</f>
        <v>0</v>
      </c>
      <c r="BL1504" s="19" t="s">
        <v>258</v>
      </c>
      <c r="BM1504" s="19" t="s">
        <v>2479</v>
      </c>
    </row>
    <row r="1505" spans="2:65" s="1" customFormat="1" ht="20.399999999999999" customHeight="1">
      <c r="B1505" s="36"/>
      <c r="C1505" s="260" t="s">
        <v>2480</v>
      </c>
      <c r="D1505" s="260" t="s">
        <v>267</v>
      </c>
      <c r="E1505" s="261" t="s">
        <v>2481</v>
      </c>
      <c r="F1505" s="262" t="s">
        <v>2482</v>
      </c>
      <c r="G1505" s="263" t="s">
        <v>206</v>
      </c>
      <c r="H1505" s="264">
        <v>16.8</v>
      </c>
      <c r="I1505" s="265"/>
      <c r="J1505" s="266">
        <f>ROUND(I1505*H1505,2)</f>
        <v>0</v>
      </c>
      <c r="K1505" s="262" t="s">
        <v>22</v>
      </c>
      <c r="L1505" s="267"/>
      <c r="M1505" s="268" t="s">
        <v>22</v>
      </c>
      <c r="N1505" s="269" t="s">
        <v>46</v>
      </c>
      <c r="O1505" s="37"/>
      <c r="P1505" s="202">
        <f>O1505*H1505</f>
        <v>0</v>
      </c>
      <c r="Q1505" s="202">
        <v>6.4000000000000005E-4</v>
      </c>
      <c r="R1505" s="202">
        <f>Q1505*H1505</f>
        <v>1.0752000000000001E-2</v>
      </c>
      <c r="S1505" s="202">
        <v>0</v>
      </c>
      <c r="T1505" s="203">
        <f>S1505*H1505</f>
        <v>0</v>
      </c>
      <c r="AR1505" s="19" t="s">
        <v>512</v>
      </c>
      <c r="AT1505" s="19" t="s">
        <v>267</v>
      </c>
      <c r="AU1505" s="19" t="s">
        <v>83</v>
      </c>
      <c r="AY1505" s="19" t="s">
        <v>195</v>
      </c>
      <c r="BE1505" s="204">
        <f>IF(N1505="základní",J1505,0)</f>
        <v>0</v>
      </c>
      <c r="BF1505" s="204">
        <f>IF(N1505="snížená",J1505,0)</f>
        <v>0</v>
      </c>
      <c r="BG1505" s="204">
        <f>IF(N1505="zákl. přenesená",J1505,0)</f>
        <v>0</v>
      </c>
      <c r="BH1505" s="204">
        <f>IF(N1505="sníž. přenesená",J1505,0)</f>
        <v>0</v>
      </c>
      <c r="BI1505" s="204">
        <f>IF(N1505="nulová",J1505,0)</f>
        <v>0</v>
      </c>
      <c r="BJ1505" s="19" t="s">
        <v>23</v>
      </c>
      <c r="BK1505" s="204">
        <f>ROUND(I1505*H1505,2)</f>
        <v>0</v>
      </c>
      <c r="BL1505" s="19" t="s">
        <v>258</v>
      </c>
      <c r="BM1505" s="19" t="s">
        <v>2483</v>
      </c>
    </row>
    <row r="1506" spans="2:65" s="1" customFormat="1" ht="20.399999999999999" customHeight="1">
      <c r="B1506" s="36"/>
      <c r="C1506" s="260" t="s">
        <v>2484</v>
      </c>
      <c r="D1506" s="260" t="s">
        <v>267</v>
      </c>
      <c r="E1506" s="261" t="s">
        <v>2485</v>
      </c>
      <c r="F1506" s="262" t="s">
        <v>2486</v>
      </c>
      <c r="G1506" s="263" t="s">
        <v>206</v>
      </c>
      <c r="H1506" s="264">
        <v>3.9</v>
      </c>
      <c r="I1506" s="265"/>
      <c r="J1506" s="266">
        <f>ROUND(I1506*H1506,2)</f>
        <v>0</v>
      </c>
      <c r="K1506" s="262" t="s">
        <v>22</v>
      </c>
      <c r="L1506" s="267"/>
      <c r="M1506" s="268" t="s">
        <v>22</v>
      </c>
      <c r="N1506" s="269" t="s">
        <v>46</v>
      </c>
      <c r="O1506" s="37"/>
      <c r="P1506" s="202">
        <f>O1506*H1506</f>
        <v>0</v>
      </c>
      <c r="Q1506" s="202">
        <v>6.4000000000000005E-4</v>
      </c>
      <c r="R1506" s="202">
        <f>Q1506*H1506</f>
        <v>2.496E-3</v>
      </c>
      <c r="S1506" s="202">
        <v>0</v>
      </c>
      <c r="T1506" s="203">
        <f>S1506*H1506</f>
        <v>0</v>
      </c>
      <c r="AR1506" s="19" t="s">
        <v>512</v>
      </c>
      <c r="AT1506" s="19" t="s">
        <v>267</v>
      </c>
      <c r="AU1506" s="19" t="s">
        <v>83</v>
      </c>
      <c r="AY1506" s="19" t="s">
        <v>195</v>
      </c>
      <c r="BE1506" s="204">
        <f>IF(N1506="základní",J1506,0)</f>
        <v>0</v>
      </c>
      <c r="BF1506" s="204">
        <f>IF(N1506="snížená",J1506,0)</f>
        <v>0</v>
      </c>
      <c r="BG1506" s="204">
        <f>IF(N1506="zákl. přenesená",J1506,0)</f>
        <v>0</v>
      </c>
      <c r="BH1506" s="204">
        <f>IF(N1506="sníž. přenesená",J1506,0)</f>
        <v>0</v>
      </c>
      <c r="BI1506" s="204">
        <f>IF(N1506="nulová",J1506,0)</f>
        <v>0</v>
      </c>
      <c r="BJ1506" s="19" t="s">
        <v>23</v>
      </c>
      <c r="BK1506" s="204">
        <f>ROUND(I1506*H1506,2)</f>
        <v>0</v>
      </c>
      <c r="BL1506" s="19" t="s">
        <v>258</v>
      </c>
      <c r="BM1506" s="19" t="s">
        <v>2487</v>
      </c>
    </row>
    <row r="1507" spans="2:65" s="1" customFormat="1" ht="28.8" customHeight="1">
      <c r="B1507" s="36"/>
      <c r="C1507" s="193" t="s">
        <v>2488</v>
      </c>
      <c r="D1507" s="193" t="s">
        <v>198</v>
      </c>
      <c r="E1507" s="194" t="s">
        <v>2489</v>
      </c>
      <c r="F1507" s="195" t="s">
        <v>2490</v>
      </c>
      <c r="G1507" s="196" t="s">
        <v>222</v>
      </c>
      <c r="H1507" s="197">
        <v>168.61</v>
      </c>
      <c r="I1507" s="198"/>
      <c r="J1507" s="199">
        <f>ROUND(I1507*H1507,2)</f>
        <v>0</v>
      </c>
      <c r="K1507" s="195" t="s">
        <v>22</v>
      </c>
      <c r="L1507" s="56"/>
      <c r="M1507" s="200" t="s">
        <v>22</v>
      </c>
      <c r="N1507" s="201" t="s">
        <v>46</v>
      </c>
      <c r="O1507" s="37"/>
      <c r="P1507" s="202">
        <f>O1507*H1507</f>
        <v>0</v>
      </c>
      <c r="Q1507" s="202">
        <v>0</v>
      </c>
      <c r="R1507" s="202">
        <f>Q1507*H1507</f>
        <v>0</v>
      </c>
      <c r="S1507" s="202">
        <v>0</v>
      </c>
      <c r="T1507" s="203">
        <f>S1507*H1507</f>
        <v>0</v>
      </c>
      <c r="AR1507" s="19" t="s">
        <v>202</v>
      </c>
      <c r="AT1507" s="19" t="s">
        <v>198</v>
      </c>
      <c r="AU1507" s="19" t="s">
        <v>83</v>
      </c>
      <c r="AY1507" s="19" t="s">
        <v>195</v>
      </c>
      <c r="BE1507" s="204">
        <f>IF(N1507="základní",J1507,0)</f>
        <v>0</v>
      </c>
      <c r="BF1507" s="204">
        <f>IF(N1507="snížená",J1507,0)</f>
        <v>0</v>
      </c>
      <c r="BG1507" s="204">
        <f>IF(N1507="zákl. přenesená",J1507,0)</f>
        <v>0</v>
      </c>
      <c r="BH1507" s="204">
        <f>IF(N1507="sníž. přenesená",J1507,0)</f>
        <v>0</v>
      </c>
      <c r="BI1507" s="204">
        <f>IF(N1507="nulová",J1507,0)</f>
        <v>0</v>
      </c>
      <c r="BJ1507" s="19" t="s">
        <v>23</v>
      </c>
      <c r="BK1507" s="204">
        <f>ROUND(I1507*H1507,2)</f>
        <v>0</v>
      </c>
      <c r="BL1507" s="19" t="s">
        <v>202</v>
      </c>
      <c r="BM1507" s="19" t="s">
        <v>2491</v>
      </c>
    </row>
    <row r="1508" spans="2:65" s="12" customFormat="1">
      <c r="B1508" s="207"/>
      <c r="C1508" s="208"/>
      <c r="D1508" s="205" t="s">
        <v>210</v>
      </c>
      <c r="E1508" s="209" t="s">
        <v>22</v>
      </c>
      <c r="F1508" s="210" t="s">
        <v>2472</v>
      </c>
      <c r="G1508" s="208"/>
      <c r="H1508" s="211" t="s">
        <v>22</v>
      </c>
      <c r="I1508" s="212"/>
      <c r="J1508" s="208"/>
      <c r="K1508" s="208"/>
      <c r="L1508" s="213"/>
      <c r="M1508" s="214"/>
      <c r="N1508" s="215"/>
      <c r="O1508" s="215"/>
      <c r="P1508" s="215"/>
      <c r="Q1508" s="215"/>
      <c r="R1508" s="215"/>
      <c r="S1508" s="215"/>
      <c r="T1508" s="216"/>
      <c r="AT1508" s="217" t="s">
        <v>210</v>
      </c>
      <c r="AU1508" s="217" t="s">
        <v>83</v>
      </c>
      <c r="AV1508" s="12" t="s">
        <v>23</v>
      </c>
      <c r="AW1508" s="12" t="s">
        <v>38</v>
      </c>
      <c r="AX1508" s="12" t="s">
        <v>75</v>
      </c>
      <c r="AY1508" s="217" t="s">
        <v>195</v>
      </c>
    </row>
    <row r="1509" spans="2:65" s="13" customFormat="1">
      <c r="B1509" s="218"/>
      <c r="C1509" s="219"/>
      <c r="D1509" s="205" t="s">
        <v>210</v>
      </c>
      <c r="E1509" s="220" t="s">
        <v>22</v>
      </c>
      <c r="F1509" s="221" t="s">
        <v>2492</v>
      </c>
      <c r="G1509" s="219"/>
      <c r="H1509" s="222">
        <v>23.088000000000001</v>
      </c>
      <c r="I1509" s="223"/>
      <c r="J1509" s="219"/>
      <c r="K1509" s="219"/>
      <c r="L1509" s="224"/>
      <c r="M1509" s="225"/>
      <c r="N1509" s="226"/>
      <c r="O1509" s="226"/>
      <c r="P1509" s="226"/>
      <c r="Q1509" s="226"/>
      <c r="R1509" s="226"/>
      <c r="S1509" s="226"/>
      <c r="T1509" s="227"/>
      <c r="AT1509" s="228" t="s">
        <v>210</v>
      </c>
      <c r="AU1509" s="228" t="s">
        <v>83</v>
      </c>
      <c r="AV1509" s="13" t="s">
        <v>83</v>
      </c>
      <c r="AW1509" s="13" t="s">
        <v>38</v>
      </c>
      <c r="AX1509" s="13" t="s">
        <v>75</v>
      </c>
      <c r="AY1509" s="228" t="s">
        <v>195</v>
      </c>
    </row>
    <row r="1510" spans="2:65" s="13" customFormat="1">
      <c r="B1510" s="218"/>
      <c r="C1510" s="219"/>
      <c r="D1510" s="205" t="s">
        <v>210</v>
      </c>
      <c r="E1510" s="220" t="s">
        <v>22</v>
      </c>
      <c r="F1510" s="221" t="s">
        <v>2493</v>
      </c>
      <c r="G1510" s="219"/>
      <c r="H1510" s="222">
        <v>65.408000000000001</v>
      </c>
      <c r="I1510" s="223"/>
      <c r="J1510" s="219"/>
      <c r="K1510" s="219"/>
      <c r="L1510" s="224"/>
      <c r="M1510" s="225"/>
      <c r="N1510" s="226"/>
      <c r="O1510" s="226"/>
      <c r="P1510" s="226"/>
      <c r="Q1510" s="226"/>
      <c r="R1510" s="226"/>
      <c r="S1510" s="226"/>
      <c r="T1510" s="227"/>
      <c r="AT1510" s="228" t="s">
        <v>210</v>
      </c>
      <c r="AU1510" s="228" t="s">
        <v>83</v>
      </c>
      <c r="AV1510" s="13" t="s">
        <v>83</v>
      </c>
      <c r="AW1510" s="13" t="s">
        <v>38</v>
      </c>
      <c r="AX1510" s="13" t="s">
        <v>75</v>
      </c>
      <c r="AY1510" s="228" t="s">
        <v>195</v>
      </c>
    </row>
    <row r="1511" spans="2:65" s="13" customFormat="1">
      <c r="B1511" s="218"/>
      <c r="C1511" s="219"/>
      <c r="D1511" s="205" t="s">
        <v>210</v>
      </c>
      <c r="E1511" s="220" t="s">
        <v>22</v>
      </c>
      <c r="F1511" s="221" t="s">
        <v>2494</v>
      </c>
      <c r="G1511" s="219"/>
      <c r="H1511" s="222">
        <v>39.753999999999998</v>
      </c>
      <c r="I1511" s="223"/>
      <c r="J1511" s="219"/>
      <c r="K1511" s="219"/>
      <c r="L1511" s="224"/>
      <c r="M1511" s="225"/>
      <c r="N1511" s="226"/>
      <c r="O1511" s="226"/>
      <c r="P1511" s="226"/>
      <c r="Q1511" s="226"/>
      <c r="R1511" s="226"/>
      <c r="S1511" s="226"/>
      <c r="T1511" s="227"/>
      <c r="AT1511" s="228" t="s">
        <v>210</v>
      </c>
      <c r="AU1511" s="228" t="s">
        <v>83</v>
      </c>
      <c r="AV1511" s="13" t="s">
        <v>83</v>
      </c>
      <c r="AW1511" s="13" t="s">
        <v>38</v>
      </c>
      <c r="AX1511" s="13" t="s">
        <v>75</v>
      </c>
      <c r="AY1511" s="228" t="s">
        <v>195</v>
      </c>
    </row>
    <row r="1512" spans="2:65" s="13" customFormat="1">
      <c r="B1512" s="218"/>
      <c r="C1512" s="219"/>
      <c r="D1512" s="205" t="s">
        <v>210</v>
      </c>
      <c r="E1512" s="220" t="s">
        <v>22</v>
      </c>
      <c r="F1512" s="221" t="s">
        <v>2495</v>
      </c>
      <c r="G1512" s="219"/>
      <c r="H1512" s="222">
        <v>40.36</v>
      </c>
      <c r="I1512" s="223"/>
      <c r="J1512" s="219"/>
      <c r="K1512" s="219"/>
      <c r="L1512" s="224"/>
      <c r="M1512" s="225"/>
      <c r="N1512" s="226"/>
      <c r="O1512" s="226"/>
      <c r="P1512" s="226"/>
      <c r="Q1512" s="226"/>
      <c r="R1512" s="226"/>
      <c r="S1512" s="226"/>
      <c r="T1512" s="227"/>
      <c r="AT1512" s="228" t="s">
        <v>210</v>
      </c>
      <c r="AU1512" s="228" t="s">
        <v>83</v>
      </c>
      <c r="AV1512" s="13" t="s">
        <v>83</v>
      </c>
      <c r="AW1512" s="13" t="s">
        <v>38</v>
      </c>
      <c r="AX1512" s="13" t="s">
        <v>75</v>
      </c>
      <c r="AY1512" s="228" t="s">
        <v>195</v>
      </c>
    </row>
    <row r="1513" spans="2:65" s="14" customFormat="1">
      <c r="B1513" s="229"/>
      <c r="C1513" s="230"/>
      <c r="D1513" s="205" t="s">
        <v>210</v>
      </c>
      <c r="E1513" s="231" t="s">
        <v>22</v>
      </c>
      <c r="F1513" s="232" t="s">
        <v>215</v>
      </c>
      <c r="G1513" s="230"/>
      <c r="H1513" s="233">
        <v>168.61</v>
      </c>
      <c r="I1513" s="234"/>
      <c r="J1513" s="230"/>
      <c r="K1513" s="230"/>
      <c r="L1513" s="235"/>
      <c r="M1513" s="236"/>
      <c r="N1513" s="237"/>
      <c r="O1513" s="237"/>
      <c r="P1513" s="237"/>
      <c r="Q1513" s="237"/>
      <c r="R1513" s="237"/>
      <c r="S1513" s="237"/>
      <c r="T1513" s="238"/>
      <c r="AT1513" s="239" t="s">
        <v>210</v>
      </c>
      <c r="AU1513" s="239" t="s">
        <v>83</v>
      </c>
      <c r="AV1513" s="14" t="s">
        <v>216</v>
      </c>
      <c r="AW1513" s="14" t="s">
        <v>38</v>
      </c>
      <c r="AX1513" s="14" t="s">
        <v>75</v>
      </c>
      <c r="AY1513" s="239" t="s">
        <v>195</v>
      </c>
    </row>
    <row r="1514" spans="2:65" s="15" customFormat="1">
      <c r="B1514" s="240"/>
      <c r="C1514" s="241"/>
      <c r="D1514" s="251" t="s">
        <v>210</v>
      </c>
      <c r="E1514" s="252" t="s">
        <v>22</v>
      </c>
      <c r="F1514" s="253" t="s">
        <v>217</v>
      </c>
      <c r="G1514" s="241"/>
      <c r="H1514" s="254">
        <v>168.61</v>
      </c>
      <c r="I1514" s="245"/>
      <c r="J1514" s="241"/>
      <c r="K1514" s="241"/>
      <c r="L1514" s="246"/>
      <c r="M1514" s="247"/>
      <c r="N1514" s="248"/>
      <c r="O1514" s="248"/>
      <c r="P1514" s="248"/>
      <c r="Q1514" s="248"/>
      <c r="R1514" s="248"/>
      <c r="S1514" s="248"/>
      <c r="T1514" s="249"/>
      <c r="AT1514" s="250" t="s">
        <v>210</v>
      </c>
      <c r="AU1514" s="250" t="s">
        <v>83</v>
      </c>
      <c r="AV1514" s="15" t="s">
        <v>202</v>
      </c>
      <c r="AW1514" s="15" t="s">
        <v>38</v>
      </c>
      <c r="AX1514" s="15" t="s">
        <v>23</v>
      </c>
      <c r="AY1514" s="250" t="s">
        <v>195</v>
      </c>
    </row>
    <row r="1515" spans="2:65" s="1" customFormat="1" ht="20.399999999999999" customHeight="1">
      <c r="B1515" s="36"/>
      <c r="C1515" s="193" t="s">
        <v>2496</v>
      </c>
      <c r="D1515" s="193" t="s">
        <v>198</v>
      </c>
      <c r="E1515" s="194" t="s">
        <v>2497</v>
      </c>
      <c r="F1515" s="195" t="s">
        <v>2498</v>
      </c>
      <c r="G1515" s="196" t="s">
        <v>201</v>
      </c>
      <c r="H1515" s="197">
        <v>12</v>
      </c>
      <c r="I1515" s="198"/>
      <c r="J1515" s="199">
        <f>ROUND(I1515*H1515,2)</f>
        <v>0</v>
      </c>
      <c r="K1515" s="195" t="s">
        <v>22</v>
      </c>
      <c r="L1515" s="56"/>
      <c r="M1515" s="200" t="s">
        <v>22</v>
      </c>
      <c r="N1515" s="201" t="s">
        <v>46</v>
      </c>
      <c r="O1515" s="37"/>
      <c r="P1515" s="202">
        <f>O1515*H1515</f>
        <v>0</v>
      </c>
      <c r="Q1515" s="202">
        <v>0</v>
      </c>
      <c r="R1515" s="202">
        <f>Q1515*H1515</f>
        <v>0</v>
      </c>
      <c r="S1515" s="202">
        <v>0</v>
      </c>
      <c r="T1515" s="203">
        <f>S1515*H1515</f>
        <v>0</v>
      </c>
      <c r="AR1515" s="19" t="s">
        <v>202</v>
      </c>
      <c r="AT1515" s="19" t="s">
        <v>198</v>
      </c>
      <c r="AU1515" s="19" t="s">
        <v>83</v>
      </c>
      <c r="AY1515" s="19" t="s">
        <v>195</v>
      </c>
      <c r="BE1515" s="204">
        <f>IF(N1515="základní",J1515,0)</f>
        <v>0</v>
      </c>
      <c r="BF1515" s="204">
        <f>IF(N1515="snížená",J1515,0)</f>
        <v>0</v>
      </c>
      <c r="BG1515" s="204">
        <f>IF(N1515="zákl. přenesená",J1515,0)</f>
        <v>0</v>
      </c>
      <c r="BH1515" s="204">
        <f>IF(N1515="sníž. přenesená",J1515,0)</f>
        <v>0</v>
      </c>
      <c r="BI1515" s="204">
        <f>IF(N1515="nulová",J1515,0)</f>
        <v>0</v>
      </c>
      <c r="BJ1515" s="19" t="s">
        <v>23</v>
      </c>
      <c r="BK1515" s="204">
        <f>ROUND(I1515*H1515,2)</f>
        <v>0</v>
      </c>
      <c r="BL1515" s="19" t="s">
        <v>202</v>
      </c>
      <c r="BM1515" s="19" t="s">
        <v>2499</v>
      </c>
    </row>
    <row r="1516" spans="2:65" s="12" customFormat="1">
      <c r="B1516" s="207"/>
      <c r="C1516" s="208"/>
      <c r="D1516" s="205" t="s">
        <v>210</v>
      </c>
      <c r="E1516" s="209" t="s">
        <v>22</v>
      </c>
      <c r="F1516" s="210" t="s">
        <v>2472</v>
      </c>
      <c r="G1516" s="208"/>
      <c r="H1516" s="211" t="s">
        <v>22</v>
      </c>
      <c r="I1516" s="212"/>
      <c r="J1516" s="208"/>
      <c r="K1516" s="208"/>
      <c r="L1516" s="213"/>
      <c r="M1516" s="214"/>
      <c r="N1516" s="215"/>
      <c r="O1516" s="215"/>
      <c r="P1516" s="215"/>
      <c r="Q1516" s="215"/>
      <c r="R1516" s="215"/>
      <c r="S1516" s="215"/>
      <c r="T1516" s="216"/>
      <c r="AT1516" s="217" t="s">
        <v>210</v>
      </c>
      <c r="AU1516" s="217" t="s">
        <v>83</v>
      </c>
      <c r="AV1516" s="12" t="s">
        <v>23</v>
      </c>
      <c r="AW1516" s="12" t="s">
        <v>38</v>
      </c>
      <c r="AX1516" s="12" t="s">
        <v>75</v>
      </c>
      <c r="AY1516" s="217" t="s">
        <v>195</v>
      </c>
    </row>
    <row r="1517" spans="2:65" s="13" customFormat="1">
      <c r="B1517" s="218"/>
      <c r="C1517" s="219"/>
      <c r="D1517" s="205" t="s">
        <v>210</v>
      </c>
      <c r="E1517" s="220" t="s">
        <v>22</v>
      </c>
      <c r="F1517" s="221" t="s">
        <v>371</v>
      </c>
      <c r="G1517" s="219"/>
      <c r="H1517" s="222">
        <v>12</v>
      </c>
      <c r="I1517" s="223"/>
      <c r="J1517" s="219"/>
      <c r="K1517" s="219"/>
      <c r="L1517" s="224"/>
      <c r="M1517" s="225"/>
      <c r="N1517" s="226"/>
      <c r="O1517" s="226"/>
      <c r="P1517" s="226"/>
      <c r="Q1517" s="226"/>
      <c r="R1517" s="226"/>
      <c r="S1517" s="226"/>
      <c r="T1517" s="227"/>
      <c r="AT1517" s="228" t="s">
        <v>210</v>
      </c>
      <c r="AU1517" s="228" t="s">
        <v>83</v>
      </c>
      <c r="AV1517" s="13" t="s">
        <v>83</v>
      </c>
      <c r="AW1517" s="13" t="s">
        <v>38</v>
      </c>
      <c r="AX1517" s="13" t="s">
        <v>75</v>
      </c>
      <c r="AY1517" s="228" t="s">
        <v>195</v>
      </c>
    </row>
    <row r="1518" spans="2:65" s="14" customFormat="1">
      <c r="B1518" s="229"/>
      <c r="C1518" s="230"/>
      <c r="D1518" s="205" t="s">
        <v>210</v>
      </c>
      <c r="E1518" s="231" t="s">
        <v>22</v>
      </c>
      <c r="F1518" s="232" t="s">
        <v>215</v>
      </c>
      <c r="G1518" s="230"/>
      <c r="H1518" s="233">
        <v>12</v>
      </c>
      <c r="I1518" s="234"/>
      <c r="J1518" s="230"/>
      <c r="K1518" s="230"/>
      <c r="L1518" s="235"/>
      <c r="M1518" s="236"/>
      <c r="N1518" s="237"/>
      <c r="O1518" s="237"/>
      <c r="P1518" s="237"/>
      <c r="Q1518" s="237"/>
      <c r="R1518" s="237"/>
      <c r="S1518" s="237"/>
      <c r="T1518" s="238"/>
      <c r="AT1518" s="239" t="s">
        <v>210</v>
      </c>
      <c r="AU1518" s="239" t="s">
        <v>83</v>
      </c>
      <c r="AV1518" s="14" t="s">
        <v>216</v>
      </c>
      <c r="AW1518" s="14" t="s">
        <v>38</v>
      </c>
      <c r="AX1518" s="14" t="s">
        <v>75</v>
      </c>
      <c r="AY1518" s="239" t="s">
        <v>195</v>
      </c>
    </row>
    <row r="1519" spans="2:65" s="15" customFormat="1">
      <c r="B1519" s="240"/>
      <c r="C1519" s="241"/>
      <c r="D1519" s="251" t="s">
        <v>210</v>
      </c>
      <c r="E1519" s="252" t="s">
        <v>22</v>
      </c>
      <c r="F1519" s="253" t="s">
        <v>217</v>
      </c>
      <c r="G1519" s="241"/>
      <c r="H1519" s="254">
        <v>12</v>
      </c>
      <c r="I1519" s="245"/>
      <c r="J1519" s="241"/>
      <c r="K1519" s="241"/>
      <c r="L1519" s="246"/>
      <c r="M1519" s="247"/>
      <c r="N1519" s="248"/>
      <c r="O1519" s="248"/>
      <c r="P1519" s="248"/>
      <c r="Q1519" s="248"/>
      <c r="R1519" s="248"/>
      <c r="S1519" s="248"/>
      <c r="T1519" s="249"/>
      <c r="AT1519" s="250" t="s">
        <v>210</v>
      </c>
      <c r="AU1519" s="250" t="s">
        <v>83</v>
      </c>
      <c r="AV1519" s="15" t="s">
        <v>202</v>
      </c>
      <c r="AW1519" s="15" t="s">
        <v>38</v>
      </c>
      <c r="AX1519" s="15" t="s">
        <v>23</v>
      </c>
      <c r="AY1519" s="250" t="s">
        <v>195</v>
      </c>
    </row>
    <row r="1520" spans="2:65" s="1" customFormat="1" ht="28.8" customHeight="1">
      <c r="B1520" s="36"/>
      <c r="C1520" s="193" t="s">
        <v>2500</v>
      </c>
      <c r="D1520" s="193" t="s">
        <v>198</v>
      </c>
      <c r="E1520" s="194" t="s">
        <v>2501</v>
      </c>
      <c r="F1520" s="195" t="s">
        <v>2502</v>
      </c>
      <c r="G1520" s="196" t="s">
        <v>222</v>
      </c>
      <c r="H1520" s="197">
        <v>172.86799999999999</v>
      </c>
      <c r="I1520" s="198"/>
      <c r="J1520" s="199">
        <f>ROUND(I1520*H1520,2)</f>
        <v>0</v>
      </c>
      <c r="K1520" s="195" t="s">
        <v>22</v>
      </c>
      <c r="L1520" s="56"/>
      <c r="M1520" s="200" t="s">
        <v>22</v>
      </c>
      <c r="N1520" s="201" t="s">
        <v>46</v>
      </c>
      <c r="O1520" s="37"/>
      <c r="P1520" s="202">
        <f>O1520*H1520</f>
        <v>0</v>
      </c>
      <c r="Q1520" s="202">
        <v>0</v>
      </c>
      <c r="R1520" s="202">
        <f>Q1520*H1520</f>
        <v>0</v>
      </c>
      <c r="S1520" s="202">
        <v>0</v>
      </c>
      <c r="T1520" s="203">
        <f>S1520*H1520</f>
        <v>0</v>
      </c>
      <c r="AR1520" s="19" t="s">
        <v>202</v>
      </c>
      <c r="AT1520" s="19" t="s">
        <v>198</v>
      </c>
      <c r="AU1520" s="19" t="s">
        <v>83</v>
      </c>
      <c r="AY1520" s="19" t="s">
        <v>195</v>
      </c>
      <c r="BE1520" s="204">
        <f>IF(N1520="základní",J1520,0)</f>
        <v>0</v>
      </c>
      <c r="BF1520" s="204">
        <f>IF(N1520="snížená",J1520,0)</f>
        <v>0</v>
      </c>
      <c r="BG1520" s="204">
        <f>IF(N1520="zákl. přenesená",J1520,0)</f>
        <v>0</v>
      </c>
      <c r="BH1520" s="204">
        <f>IF(N1520="sníž. přenesená",J1520,0)</f>
        <v>0</v>
      </c>
      <c r="BI1520" s="204">
        <f>IF(N1520="nulová",J1520,0)</f>
        <v>0</v>
      </c>
      <c r="BJ1520" s="19" t="s">
        <v>23</v>
      </c>
      <c r="BK1520" s="204">
        <f>ROUND(I1520*H1520,2)</f>
        <v>0</v>
      </c>
      <c r="BL1520" s="19" t="s">
        <v>202</v>
      </c>
      <c r="BM1520" s="19" t="s">
        <v>2503</v>
      </c>
    </row>
    <row r="1521" spans="2:65" s="12" customFormat="1">
      <c r="B1521" s="207"/>
      <c r="C1521" s="208"/>
      <c r="D1521" s="205" t="s">
        <v>210</v>
      </c>
      <c r="E1521" s="209" t="s">
        <v>22</v>
      </c>
      <c r="F1521" s="210" t="s">
        <v>2472</v>
      </c>
      <c r="G1521" s="208"/>
      <c r="H1521" s="211" t="s">
        <v>22</v>
      </c>
      <c r="I1521" s="212"/>
      <c r="J1521" s="208"/>
      <c r="K1521" s="208"/>
      <c r="L1521" s="213"/>
      <c r="M1521" s="214"/>
      <c r="N1521" s="215"/>
      <c r="O1521" s="215"/>
      <c r="P1521" s="215"/>
      <c r="Q1521" s="215"/>
      <c r="R1521" s="215"/>
      <c r="S1521" s="215"/>
      <c r="T1521" s="216"/>
      <c r="AT1521" s="217" t="s">
        <v>210</v>
      </c>
      <c r="AU1521" s="217" t="s">
        <v>83</v>
      </c>
      <c r="AV1521" s="12" t="s">
        <v>23</v>
      </c>
      <c r="AW1521" s="12" t="s">
        <v>38</v>
      </c>
      <c r="AX1521" s="12" t="s">
        <v>75</v>
      </c>
      <c r="AY1521" s="217" t="s">
        <v>195</v>
      </c>
    </row>
    <row r="1522" spans="2:65" s="13" customFormat="1">
      <c r="B1522" s="218"/>
      <c r="C1522" s="219"/>
      <c r="D1522" s="205" t="s">
        <v>210</v>
      </c>
      <c r="E1522" s="220" t="s">
        <v>22</v>
      </c>
      <c r="F1522" s="221" t="s">
        <v>2504</v>
      </c>
      <c r="G1522" s="219"/>
      <c r="H1522" s="222">
        <v>86.397999999999996</v>
      </c>
      <c r="I1522" s="223"/>
      <c r="J1522" s="219"/>
      <c r="K1522" s="219"/>
      <c r="L1522" s="224"/>
      <c r="M1522" s="225"/>
      <c r="N1522" s="226"/>
      <c r="O1522" s="226"/>
      <c r="P1522" s="226"/>
      <c r="Q1522" s="226"/>
      <c r="R1522" s="226"/>
      <c r="S1522" s="226"/>
      <c r="T1522" s="227"/>
      <c r="AT1522" s="228" t="s">
        <v>210</v>
      </c>
      <c r="AU1522" s="228" t="s">
        <v>83</v>
      </c>
      <c r="AV1522" s="13" t="s">
        <v>83</v>
      </c>
      <c r="AW1522" s="13" t="s">
        <v>38</v>
      </c>
      <c r="AX1522" s="13" t="s">
        <v>75</v>
      </c>
      <c r="AY1522" s="228" t="s">
        <v>195</v>
      </c>
    </row>
    <row r="1523" spans="2:65" s="13" customFormat="1">
      <c r="B1523" s="218"/>
      <c r="C1523" s="219"/>
      <c r="D1523" s="205" t="s">
        <v>210</v>
      </c>
      <c r="E1523" s="220" t="s">
        <v>22</v>
      </c>
      <c r="F1523" s="221" t="s">
        <v>2505</v>
      </c>
      <c r="G1523" s="219"/>
      <c r="H1523" s="222">
        <v>86.47</v>
      </c>
      <c r="I1523" s="223"/>
      <c r="J1523" s="219"/>
      <c r="K1523" s="219"/>
      <c r="L1523" s="224"/>
      <c r="M1523" s="225"/>
      <c r="N1523" s="226"/>
      <c r="O1523" s="226"/>
      <c r="P1523" s="226"/>
      <c r="Q1523" s="226"/>
      <c r="R1523" s="226"/>
      <c r="S1523" s="226"/>
      <c r="T1523" s="227"/>
      <c r="AT1523" s="228" t="s">
        <v>210</v>
      </c>
      <c r="AU1523" s="228" t="s">
        <v>83</v>
      </c>
      <c r="AV1523" s="13" t="s">
        <v>83</v>
      </c>
      <c r="AW1523" s="13" t="s">
        <v>38</v>
      </c>
      <c r="AX1523" s="13" t="s">
        <v>75</v>
      </c>
      <c r="AY1523" s="228" t="s">
        <v>195</v>
      </c>
    </row>
    <row r="1524" spans="2:65" s="14" customFormat="1">
      <c r="B1524" s="229"/>
      <c r="C1524" s="230"/>
      <c r="D1524" s="205" t="s">
        <v>210</v>
      </c>
      <c r="E1524" s="231" t="s">
        <v>22</v>
      </c>
      <c r="F1524" s="232" t="s">
        <v>215</v>
      </c>
      <c r="G1524" s="230"/>
      <c r="H1524" s="233">
        <v>172.86799999999999</v>
      </c>
      <c r="I1524" s="234"/>
      <c r="J1524" s="230"/>
      <c r="K1524" s="230"/>
      <c r="L1524" s="235"/>
      <c r="M1524" s="236"/>
      <c r="N1524" s="237"/>
      <c r="O1524" s="237"/>
      <c r="P1524" s="237"/>
      <c r="Q1524" s="237"/>
      <c r="R1524" s="237"/>
      <c r="S1524" s="237"/>
      <c r="T1524" s="238"/>
      <c r="AT1524" s="239" t="s">
        <v>210</v>
      </c>
      <c r="AU1524" s="239" t="s">
        <v>83</v>
      </c>
      <c r="AV1524" s="14" t="s">
        <v>216</v>
      </c>
      <c r="AW1524" s="14" t="s">
        <v>38</v>
      </c>
      <c r="AX1524" s="14" t="s">
        <v>75</v>
      </c>
      <c r="AY1524" s="239" t="s">
        <v>195</v>
      </c>
    </row>
    <row r="1525" spans="2:65" s="15" customFormat="1">
      <c r="B1525" s="240"/>
      <c r="C1525" s="241"/>
      <c r="D1525" s="251" t="s">
        <v>210</v>
      </c>
      <c r="E1525" s="252" t="s">
        <v>22</v>
      </c>
      <c r="F1525" s="253" t="s">
        <v>217</v>
      </c>
      <c r="G1525" s="241"/>
      <c r="H1525" s="254">
        <v>172.86799999999999</v>
      </c>
      <c r="I1525" s="245"/>
      <c r="J1525" s="241"/>
      <c r="K1525" s="241"/>
      <c r="L1525" s="246"/>
      <c r="M1525" s="247"/>
      <c r="N1525" s="248"/>
      <c r="O1525" s="248"/>
      <c r="P1525" s="248"/>
      <c r="Q1525" s="248"/>
      <c r="R1525" s="248"/>
      <c r="S1525" s="248"/>
      <c r="T1525" s="249"/>
      <c r="AT1525" s="250" t="s">
        <v>210</v>
      </c>
      <c r="AU1525" s="250" t="s">
        <v>83</v>
      </c>
      <c r="AV1525" s="15" t="s">
        <v>202</v>
      </c>
      <c r="AW1525" s="15" t="s">
        <v>38</v>
      </c>
      <c r="AX1525" s="15" t="s">
        <v>23</v>
      </c>
      <c r="AY1525" s="250" t="s">
        <v>195</v>
      </c>
    </row>
    <row r="1526" spans="2:65" s="1" customFormat="1" ht="28.8" customHeight="1">
      <c r="B1526" s="36"/>
      <c r="C1526" s="193" t="s">
        <v>2506</v>
      </c>
      <c r="D1526" s="193" t="s">
        <v>198</v>
      </c>
      <c r="E1526" s="194" t="s">
        <v>2507</v>
      </c>
      <c r="F1526" s="195" t="s">
        <v>2508</v>
      </c>
      <c r="G1526" s="196" t="s">
        <v>201</v>
      </c>
      <c r="H1526" s="197">
        <v>1</v>
      </c>
      <c r="I1526" s="198"/>
      <c r="J1526" s="199">
        <f>ROUND(I1526*H1526,2)</f>
        <v>0</v>
      </c>
      <c r="K1526" s="195" t="s">
        <v>22</v>
      </c>
      <c r="L1526" s="56"/>
      <c r="M1526" s="200" t="s">
        <v>22</v>
      </c>
      <c r="N1526" s="201" t="s">
        <v>46</v>
      </c>
      <c r="O1526" s="37"/>
      <c r="P1526" s="202">
        <f>O1526*H1526</f>
        <v>0</v>
      </c>
      <c r="Q1526" s="202">
        <v>0</v>
      </c>
      <c r="R1526" s="202">
        <f>Q1526*H1526</f>
        <v>0</v>
      </c>
      <c r="S1526" s="202">
        <v>0</v>
      </c>
      <c r="T1526" s="203">
        <f>S1526*H1526</f>
        <v>0</v>
      </c>
      <c r="AR1526" s="19" t="s">
        <v>258</v>
      </c>
      <c r="AT1526" s="19" t="s">
        <v>198</v>
      </c>
      <c r="AU1526" s="19" t="s">
        <v>83</v>
      </c>
      <c r="AY1526" s="19" t="s">
        <v>195</v>
      </c>
      <c r="BE1526" s="204">
        <f>IF(N1526="základní",J1526,0)</f>
        <v>0</v>
      </c>
      <c r="BF1526" s="204">
        <f>IF(N1526="snížená",J1526,0)</f>
        <v>0</v>
      </c>
      <c r="BG1526" s="204">
        <f>IF(N1526="zákl. přenesená",J1526,0)</f>
        <v>0</v>
      </c>
      <c r="BH1526" s="204">
        <f>IF(N1526="sníž. přenesená",J1526,0)</f>
        <v>0</v>
      </c>
      <c r="BI1526" s="204">
        <f>IF(N1526="nulová",J1526,0)</f>
        <v>0</v>
      </c>
      <c r="BJ1526" s="19" t="s">
        <v>23</v>
      </c>
      <c r="BK1526" s="204">
        <f>ROUND(I1526*H1526,2)</f>
        <v>0</v>
      </c>
      <c r="BL1526" s="19" t="s">
        <v>258</v>
      </c>
      <c r="BM1526" s="19" t="s">
        <v>2509</v>
      </c>
    </row>
    <row r="1527" spans="2:65" s="1" customFormat="1" ht="28.8" customHeight="1">
      <c r="B1527" s="36"/>
      <c r="C1527" s="193" t="s">
        <v>2510</v>
      </c>
      <c r="D1527" s="193" t="s">
        <v>198</v>
      </c>
      <c r="E1527" s="194" t="s">
        <v>2511</v>
      </c>
      <c r="F1527" s="195" t="s">
        <v>2512</v>
      </c>
      <c r="G1527" s="196" t="s">
        <v>201</v>
      </c>
      <c r="H1527" s="197">
        <v>1</v>
      </c>
      <c r="I1527" s="198"/>
      <c r="J1527" s="199">
        <f>ROUND(I1527*H1527,2)</f>
        <v>0</v>
      </c>
      <c r="K1527" s="195" t="s">
        <v>22</v>
      </c>
      <c r="L1527" s="56"/>
      <c r="M1527" s="200" t="s">
        <v>22</v>
      </c>
      <c r="N1527" s="201" t="s">
        <v>46</v>
      </c>
      <c r="O1527" s="37"/>
      <c r="P1527" s="202">
        <f>O1527*H1527</f>
        <v>0</v>
      </c>
      <c r="Q1527" s="202">
        <v>0</v>
      </c>
      <c r="R1527" s="202">
        <f>Q1527*H1527</f>
        <v>0</v>
      </c>
      <c r="S1527" s="202">
        <v>0</v>
      </c>
      <c r="T1527" s="203">
        <f>S1527*H1527</f>
        <v>0</v>
      </c>
      <c r="AR1527" s="19" t="s">
        <v>258</v>
      </c>
      <c r="AT1527" s="19" t="s">
        <v>198</v>
      </c>
      <c r="AU1527" s="19" t="s">
        <v>83</v>
      </c>
      <c r="AY1527" s="19" t="s">
        <v>195</v>
      </c>
      <c r="BE1527" s="204">
        <f>IF(N1527="základní",J1527,0)</f>
        <v>0</v>
      </c>
      <c r="BF1527" s="204">
        <f>IF(N1527="snížená",J1527,0)</f>
        <v>0</v>
      </c>
      <c r="BG1527" s="204">
        <f>IF(N1527="zákl. přenesená",J1527,0)</f>
        <v>0</v>
      </c>
      <c r="BH1527" s="204">
        <f>IF(N1527="sníž. přenesená",J1527,0)</f>
        <v>0</v>
      </c>
      <c r="BI1527" s="204">
        <f>IF(N1527="nulová",J1527,0)</f>
        <v>0</v>
      </c>
      <c r="BJ1527" s="19" t="s">
        <v>23</v>
      </c>
      <c r="BK1527" s="204">
        <f>ROUND(I1527*H1527,2)</f>
        <v>0</v>
      </c>
      <c r="BL1527" s="19" t="s">
        <v>258</v>
      </c>
      <c r="BM1527" s="19" t="s">
        <v>2513</v>
      </c>
    </row>
    <row r="1528" spans="2:65" s="1" customFormat="1" ht="28.8" customHeight="1">
      <c r="B1528" s="36"/>
      <c r="C1528" s="193" t="s">
        <v>2514</v>
      </c>
      <c r="D1528" s="193" t="s">
        <v>198</v>
      </c>
      <c r="E1528" s="194" t="s">
        <v>2515</v>
      </c>
      <c r="F1528" s="195" t="s">
        <v>2516</v>
      </c>
      <c r="G1528" s="196" t="s">
        <v>201</v>
      </c>
      <c r="H1528" s="197">
        <v>1</v>
      </c>
      <c r="I1528" s="198"/>
      <c r="J1528" s="199">
        <f>ROUND(I1528*H1528,2)</f>
        <v>0</v>
      </c>
      <c r="K1528" s="195" t="s">
        <v>22</v>
      </c>
      <c r="L1528" s="56"/>
      <c r="M1528" s="200" t="s">
        <v>22</v>
      </c>
      <c r="N1528" s="201" t="s">
        <v>46</v>
      </c>
      <c r="O1528" s="37"/>
      <c r="P1528" s="202">
        <f>O1528*H1528</f>
        <v>0</v>
      </c>
      <c r="Q1528" s="202">
        <v>0</v>
      </c>
      <c r="R1528" s="202">
        <f>Q1528*H1528</f>
        <v>0</v>
      </c>
      <c r="S1528" s="202">
        <v>0</v>
      </c>
      <c r="T1528" s="203">
        <f>S1528*H1528</f>
        <v>0</v>
      </c>
      <c r="AR1528" s="19" t="s">
        <v>258</v>
      </c>
      <c r="AT1528" s="19" t="s">
        <v>198</v>
      </c>
      <c r="AU1528" s="19" t="s">
        <v>83</v>
      </c>
      <c r="AY1528" s="19" t="s">
        <v>195</v>
      </c>
      <c r="BE1528" s="204">
        <f>IF(N1528="základní",J1528,0)</f>
        <v>0</v>
      </c>
      <c r="BF1528" s="204">
        <f>IF(N1528="snížená",J1528,0)</f>
        <v>0</v>
      </c>
      <c r="BG1528" s="204">
        <f>IF(N1528="zákl. přenesená",J1528,0)</f>
        <v>0</v>
      </c>
      <c r="BH1528" s="204">
        <f>IF(N1528="sníž. přenesená",J1528,0)</f>
        <v>0</v>
      </c>
      <c r="BI1528" s="204">
        <f>IF(N1528="nulová",J1528,0)</f>
        <v>0</v>
      </c>
      <c r="BJ1528" s="19" t="s">
        <v>23</v>
      </c>
      <c r="BK1528" s="204">
        <f>ROUND(I1528*H1528,2)</f>
        <v>0</v>
      </c>
      <c r="BL1528" s="19" t="s">
        <v>258</v>
      </c>
      <c r="BM1528" s="19" t="s">
        <v>2517</v>
      </c>
    </row>
    <row r="1529" spans="2:65" s="1" customFormat="1" ht="20.399999999999999" customHeight="1">
      <c r="B1529" s="36"/>
      <c r="C1529" s="193" t="s">
        <v>2518</v>
      </c>
      <c r="D1529" s="193" t="s">
        <v>198</v>
      </c>
      <c r="E1529" s="194" t="s">
        <v>2519</v>
      </c>
      <c r="F1529" s="195" t="s">
        <v>2520</v>
      </c>
      <c r="G1529" s="196" t="s">
        <v>201</v>
      </c>
      <c r="H1529" s="197">
        <v>1</v>
      </c>
      <c r="I1529" s="198"/>
      <c r="J1529" s="199">
        <f>ROUND(I1529*H1529,2)</f>
        <v>0</v>
      </c>
      <c r="K1529" s="195" t="s">
        <v>22</v>
      </c>
      <c r="L1529" s="56"/>
      <c r="M1529" s="200" t="s">
        <v>22</v>
      </c>
      <c r="N1529" s="201" t="s">
        <v>46</v>
      </c>
      <c r="O1529" s="37"/>
      <c r="P1529" s="202">
        <f>O1529*H1529</f>
        <v>0</v>
      </c>
      <c r="Q1529" s="202">
        <v>0</v>
      </c>
      <c r="R1529" s="202">
        <f>Q1529*H1529</f>
        <v>0</v>
      </c>
      <c r="S1529" s="202">
        <v>0</v>
      </c>
      <c r="T1529" s="203">
        <f>S1529*H1529</f>
        <v>0</v>
      </c>
      <c r="AR1529" s="19" t="s">
        <v>258</v>
      </c>
      <c r="AT1529" s="19" t="s">
        <v>198</v>
      </c>
      <c r="AU1529" s="19" t="s">
        <v>83</v>
      </c>
      <c r="AY1529" s="19" t="s">
        <v>195</v>
      </c>
      <c r="BE1529" s="204">
        <f>IF(N1529="základní",J1529,0)</f>
        <v>0</v>
      </c>
      <c r="BF1529" s="204">
        <f>IF(N1529="snížená",J1529,0)</f>
        <v>0</v>
      </c>
      <c r="BG1529" s="204">
        <f>IF(N1529="zákl. přenesená",J1529,0)</f>
        <v>0</v>
      </c>
      <c r="BH1529" s="204">
        <f>IF(N1529="sníž. přenesená",J1529,0)</f>
        <v>0</v>
      </c>
      <c r="BI1529" s="204">
        <f>IF(N1529="nulová",J1529,0)</f>
        <v>0</v>
      </c>
      <c r="BJ1529" s="19" t="s">
        <v>23</v>
      </c>
      <c r="BK1529" s="204">
        <f>ROUND(I1529*H1529,2)</f>
        <v>0</v>
      </c>
      <c r="BL1529" s="19" t="s">
        <v>258</v>
      </c>
      <c r="BM1529" s="19" t="s">
        <v>2521</v>
      </c>
    </row>
    <row r="1530" spans="2:65" s="12" customFormat="1">
      <c r="B1530" s="207"/>
      <c r="C1530" s="208"/>
      <c r="D1530" s="205" t="s">
        <v>210</v>
      </c>
      <c r="E1530" s="209" t="s">
        <v>22</v>
      </c>
      <c r="F1530" s="210" t="s">
        <v>2472</v>
      </c>
      <c r="G1530" s="208"/>
      <c r="H1530" s="211" t="s">
        <v>22</v>
      </c>
      <c r="I1530" s="212"/>
      <c r="J1530" s="208"/>
      <c r="K1530" s="208"/>
      <c r="L1530" s="213"/>
      <c r="M1530" s="214"/>
      <c r="N1530" s="215"/>
      <c r="O1530" s="215"/>
      <c r="P1530" s="215"/>
      <c r="Q1530" s="215"/>
      <c r="R1530" s="215"/>
      <c r="S1530" s="215"/>
      <c r="T1530" s="216"/>
      <c r="AT1530" s="217" t="s">
        <v>210</v>
      </c>
      <c r="AU1530" s="217" t="s">
        <v>83</v>
      </c>
      <c r="AV1530" s="12" t="s">
        <v>23</v>
      </c>
      <c r="AW1530" s="12" t="s">
        <v>38</v>
      </c>
      <c r="AX1530" s="12" t="s">
        <v>75</v>
      </c>
      <c r="AY1530" s="217" t="s">
        <v>195</v>
      </c>
    </row>
    <row r="1531" spans="2:65" s="13" customFormat="1">
      <c r="B1531" s="218"/>
      <c r="C1531" s="219"/>
      <c r="D1531" s="205" t="s">
        <v>210</v>
      </c>
      <c r="E1531" s="220" t="s">
        <v>22</v>
      </c>
      <c r="F1531" s="221" t="s">
        <v>23</v>
      </c>
      <c r="G1531" s="219"/>
      <c r="H1531" s="222">
        <v>1</v>
      </c>
      <c r="I1531" s="223"/>
      <c r="J1531" s="219"/>
      <c r="K1531" s="219"/>
      <c r="L1531" s="224"/>
      <c r="M1531" s="225"/>
      <c r="N1531" s="226"/>
      <c r="O1531" s="226"/>
      <c r="P1531" s="226"/>
      <c r="Q1531" s="226"/>
      <c r="R1531" s="226"/>
      <c r="S1531" s="226"/>
      <c r="T1531" s="227"/>
      <c r="AT1531" s="228" t="s">
        <v>210</v>
      </c>
      <c r="AU1531" s="228" t="s">
        <v>83</v>
      </c>
      <c r="AV1531" s="13" t="s">
        <v>83</v>
      </c>
      <c r="AW1531" s="13" t="s">
        <v>38</v>
      </c>
      <c r="AX1531" s="13" t="s">
        <v>75</v>
      </c>
      <c r="AY1531" s="228" t="s">
        <v>195</v>
      </c>
    </row>
    <row r="1532" spans="2:65" s="14" customFormat="1">
      <c r="B1532" s="229"/>
      <c r="C1532" s="230"/>
      <c r="D1532" s="205" t="s">
        <v>210</v>
      </c>
      <c r="E1532" s="231" t="s">
        <v>22</v>
      </c>
      <c r="F1532" s="232" t="s">
        <v>215</v>
      </c>
      <c r="G1532" s="230"/>
      <c r="H1532" s="233">
        <v>1</v>
      </c>
      <c r="I1532" s="234"/>
      <c r="J1532" s="230"/>
      <c r="K1532" s="230"/>
      <c r="L1532" s="235"/>
      <c r="M1532" s="236"/>
      <c r="N1532" s="237"/>
      <c r="O1532" s="237"/>
      <c r="P1532" s="237"/>
      <c r="Q1532" s="237"/>
      <c r="R1532" s="237"/>
      <c r="S1532" s="237"/>
      <c r="T1532" s="238"/>
      <c r="AT1532" s="239" t="s">
        <v>210</v>
      </c>
      <c r="AU1532" s="239" t="s">
        <v>83</v>
      </c>
      <c r="AV1532" s="14" t="s">
        <v>216</v>
      </c>
      <c r="AW1532" s="14" t="s">
        <v>38</v>
      </c>
      <c r="AX1532" s="14" t="s">
        <v>75</v>
      </c>
      <c r="AY1532" s="239" t="s">
        <v>195</v>
      </c>
    </row>
    <row r="1533" spans="2:65" s="15" customFormat="1">
      <c r="B1533" s="240"/>
      <c r="C1533" s="241"/>
      <c r="D1533" s="205" t="s">
        <v>210</v>
      </c>
      <c r="E1533" s="242" t="s">
        <v>22</v>
      </c>
      <c r="F1533" s="243" t="s">
        <v>217</v>
      </c>
      <c r="G1533" s="241"/>
      <c r="H1533" s="244">
        <v>1</v>
      </c>
      <c r="I1533" s="245"/>
      <c r="J1533" s="241"/>
      <c r="K1533" s="241"/>
      <c r="L1533" s="246"/>
      <c r="M1533" s="247"/>
      <c r="N1533" s="248"/>
      <c r="O1533" s="248"/>
      <c r="P1533" s="248"/>
      <c r="Q1533" s="248"/>
      <c r="R1533" s="248"/>
      <c r="S1533" s="248"/>
      <c r="T1533" s="249"/>
      <c r="AT1533" s="250" t="s">
        <v>210</v>
      </c>
      <c r="AU1533" s="250" t="s">
        <v>83</v>
      </c>
      <c r="AV1533" s="15" t="s">
        <v>202</v>
      </c>
      <c r="AW1533" s="15" t="s">
        <v>38</v>
      </c>
      <c r="AX1533" s="15" t="s">
        <v>23</v>
      </c>
      <c r="AY1533" s="250" t="s">
        <v>195</v>
      </c>
    </row>
    <row r="1534" spans="2:65" s="13" customFormat="1">
      <c r="B1534" s="218"/>
      <c r="C1534" s="219"/>
      <c r="D1534" s="205" t="s">
        <v>210</v>
      </c>
      <c r="E1534" s="220" t="s">
        <v>22</v>
      </c>
      <c r="F1534" s="221" t="s">
        <v>22</v>
      </c>
      <c r="G1534" s="219"/>
      <c r="H1534" s="222">
        <v>0</v>
      </c>
      <c r="I1534" s="223"/>
      <c r="J1534" s="219"/>
      <c r="K1534" s="219"/>
      <c r="L1534" s="224"/>
      <c r="M1534" s="225"/>
      <c r="N1534" s="226"/>
      <c r="O1534" s="226"/>
      <c r="P1534" s="226"/>
      <c r="Q1534" s="226"/>
      <c r="R1534" s="226"/>
      <c r="S1534" s="226"/>
      <c r="T1534" s="227"/>
      <c r="AT1534" s="228" t="s">
        <v>210</v>
      </c>
      <c r="AU1534" s="228" t="s">
        <v>83</v>
      </c>
      <c r="AV1534" s="13" t="s">
        <v>83</v>
      </c>
      <c r="AW1534" s="13" t="s">
        <v>38</v>
      </c>
      <c r="AX1534" s="13" t="s">
        <v>75</v>
      </c>
      <c r="AY1534" s="228" t="s">
        <v>195</v>
      </c>
    </row>
    <row r="1535" spans="2:65" s="13" customFormat="1">
      <c r="B1535" s="218"/>
      <c r="C1535" s="219"/>
      <c r="D1535" s="205" t="s">
        <v>210</v>
      </c>
      <c r="E1535" s="220" t="s">
        <v>22</v>
      </c>
      <c r="F1535" s="221" t="s">
        <v>22</v>
      </c>
      <c r="G1535" s="219"/>
      <c r="H1535" s="222">
        <v>0</v>
      </c>
      <c r="I1535" s="223"/>
      <c r="J1535" s="219"/>
      <c r="K1535" s="219"/>
      <c r="L1535" s="224"/>
      <c r="M1535" s="225"/>
      <c r="N1535" s="226"/>
      <c r="O1535" s="226"/>
      <c r="P1535" s="226"/>
      <c r="Q1535" s="226"/>
      <c r="R1535" s="226"/>
      <c r="S1535" s="226"/>
      <c r="T1535" s="227"/>
      <c r="AT1535" s="228" t="s">
        <v>210</v>
      </c>
      <c r="AU1535" s="228" t="s">
        <v>83</v>
      </c>
      <c r="AV1535" s="13" t="s">
        <v>83</v>
      </c>
      <c r="AW1535" s="13" t="s">
        <v>38</v>
      </c>
      <c r="AX1535" s="13" t="s">
        <v>75</v>
      </c>
      <c r="AY1535" s="228" t="s">
        <v>195</v>
      </c>
    </row>
    <row r="1536" spans="2:65" s="13" customFormat="1">
      <c r="B1536" s="218"/>
      <c r="C1536" s="219"/>
      <c r="D1536" s="205" t="s">
        <v>210</v>
      </c>
      <c r="E1536" s="220" t="s">
        <v>22</v>
      </c>
      <c r="F1536" s="221" t="s">
        <v>22</v>
      </c>
      <c r="G1536" s="219"/>
      <c r="H1536" s="222">
        <v>0</v>
      </c>
      <c r="I1536" s="223"/>
      <c r="J1536" s="219"/>
      <c r="K1536" s="219"/>
      <c r="L1536" s="224"/>
      <c r="M1536" s="225"/>
      <c r="N1536" s="226"/>
      <c r="O1536" s="226"/>
      <c r="P1536" s="226"/>
      <c r="Q1536" s="226"/>
      <c r="R1536" s="226"/>
      <c r="S1536" s="226"/>
      <c r="T1536" s="227"/>
      <c r="AT1536" s="228" t="s">
        <v>210</v>
      </c>
      <c r="AU1536" s="228" t="s">
        <v>83</v>
      </c>
      <c r="AV1536" s="13" t="s">
        <v>83</v>
      </c>
      <c r="AW1536" s="13" t="s">
        <v>38</v>
      </c>
      <c r="AX1536" s="13" t="s">
        <v>75</v>
      </c>
      <c r="AY1536" s="228" t="s">
        <v>195</v>
      </c>
    </row>
    <row r="1537" spans="2:65" s="13" customFormat="1">
      <c r="B1537" s="218"/>
      <c r="C1537" s="219"/>
      <c r="D1537" s="205" t="s">
        <v>210</v>
      </c>
      <c r="E1537" s="220" t="s">
        <v>22</v>
      </c>
      <c r="F1537" s="221" t="s">
        <v>22</v>
      </c>
      <c r="G1537" s="219"/>
      <c r="H1537" s="222">
        <v>0</v>
      </c>
      <c r="I1537" s="223"/>
      <c r="J1537" s="219"/>
      <c r="K1537" s="219"/>
      <c r="L1537" s="224"/>
      <c r="M1537" s="225"/>
      <c r="N1537" s="226"/>
      <c r="O1537" s="226"/>
      <c r="P1537" s="226"/>
      <c r="Q1537" s="226"/>
      <c r="R1537" s="226"/>
      <c r="S1537" s="226"/>
      <c r="T1537" s="227"/>
      <c r="AT1537" s="228" t="s">
        <v>210</v>
      </c>
      <c r="AU1537" s="228" t="s">
        <v>83</v>
      </c>
      <c r="AV1537" s="13" t="s">
        <v>83</v>
      </c>
      <c r="AW1537" s="13" t="s">
        <v>38</v>
      </c>
      <c r="AX1537" s="13" t="s">
        <v>75</v>
      </c>
      <c r="AY1537" s="228" t="s">
        <v>195</v>
      </c>
    </row>
    <row r="1538" spans="2:65" s="13" customFormat="1">
      <c r="B1538" s="218"/>
      <c r="C1538" s="219"/>
      <c r="D1538" s="205" t="s">
        <v>210</v>
      </c>
      <c r="E1538" s="220" t="s">
        <v>22</v>
      </c>
      <c r="F1538" s="221" t="s">
        <v>22</v>
      </c>
      <c r="G1538" s="219"/>
      <c r="H1538" s="222">
        <v>0</v>
      </c>
      <c r="I1538" s="223"/>
      <c r="J1538" s="219"/>
      <c r="K1538" s="219"/>
      <c r="L1538" s="224"/>
      <c r="M1538" s="225"/>
      <c r="N1538" s="226"/>
      <c r="O1538" s="226"/>
      <c r="P1538" s="226"/>
      <c r="Q1538" s="226"/>
      <c r="R1538" s="226"/>
      <c r="S1538" s="226"/>
      <c r="T1538" s="227"/>
      <c r="AT1538" s="228" t="s">
        <v>210</v>
      </c>
      <c r="AU1538" s="228" t="s">
        <v>83</v>
      </c>
      <c r="AV1538" s="13" t="s">
        <v>83</v>
      </c>
      <c r="AW1538" s="13" t="s">
        <v>38</v>
      </c>
      <c r="AX1538" s="13" t="s">
        <v>75</v>
      </c>
      <c r="AY1538" s="228" t="s">
        <v>195</v>
      </c>
    </row>
    <row r="1539" spans="2:65" s="13" customFormat="1">
      <c r="B1539" s="218"/>
      <c r="C1539" s="219"/>
      <c r="D1539" s="205" t="s">
        <v>210</v>
      </c>
      <c r="E1539" s="220" t="s">
        <v>22</v>
      </c>
      <c r="F1539" s="221" t="s">
        <v>22</v>
      </c>
      <c r="G1539" s="219"/>
      <c r="H1539" s="222">
        <v>0</v>
      </c>
      <c r="I1539" s="223"/>
      <c r="J1539" s="219"/>
      <c r="K1539" s="219"/>
      <c r="L1539" s="224"/>
      <c r="M1539" s="225"/>
      <c r="N1539" s="226"/>
      <c r="O1539" s="226"/>
      <c r="P1539" s="226"/>
      <c r="Q1539" s="226"/>
      <c r="R1539" s="226"/>
      <c r="S1539" s="226"/>
      <c r="T1539" s="227"/>
      <c r="AT1539" s="228" t="s">
        <v>210</v>
      </c>
      <c r="AU1539" s="228" t="s">
        <v>83</v>
      </c>
      <c r="AV1539" s="13" t="s">
        <v>83</v>
      </c>
      <c r="AW1539" s="13" t="s">
        <v>38</v>
      </c>
      <c r="AX1539" s="13" t="s">
        <v>75</v>
      </c>
      <c r="AY1539" s="228" t="s">
        <v>195</v>
      </c>
    </row>
    <row r="1540" spans="2:65" s="13" customFormat="1">
      <c r="B1540" s="218"/>
      <c r="C1540" s="219"/>
      <c r="D1540" s="205" t="s">
        <v>210</v>
      </c>
      <c r="E1540" s="220" t="s">
        <v>22</v>
      </c>
      <c r="F1540" s="221" t="s">
        <v>22</v>
      </c>
      <c r="G1540" s="219"/>
      <c r="H1540" s="222">
        <v>0</v>
      </c>
      <c r="I1540" s="223"/>
      <c r="J1540" s="219"/>
      <c r="K1540" s="219"/>
      <c r="L1540" s="224"/>
      <c r="M1540" s="225"/>
      <c r="N1540" s="226"/>
      <c r="O1540" s="226"/>
      <c r="P1540" s="226"/>
      <c r="Q1540" s="226"/>
      <c r="R1540" s="226"/>
      <c r="S1540" s="226"/>
      <c r="T1540" s="227"/>
      <c r="AT1540" s="228" t="s">
        <v>210</v>
      </c>
      <c r="AU1540" s="228" t="s">
        <v>83</v>
      </c>
      <c r="AV1540" s="13" t="s">
        <v>83</v>
      </c>
      <c r="AW1540" s="13" t="s">
        <v>38</v>
      </c>
      <c r="AX1540" s="13" t="s">
        <v>75</v>
      </c>
      <c r="AY1540" s="228" t="s">
        <v>195</v>
      </c>
    </row>
    <row r="1541" spans="2:65" s="13" customFormat="1">
      <c r="B1541" s="218"/>
      <c r="C1541" s="219"/>
      <c r="D1541" s="205" t="s">
        <v>210</v>
      </c>
      <c r="E1541" s="220" t="s">
        <v>22</v>
      </c>
      <c r="F1541" s="221" t="s">
        <v>22</v>
      </c>
      <c r="G1541" s="219"/>
      <c r="H1541" s="222">
        <v>0</v>
      </c>
      <c r="I1541" s="223"/>
      <c r="J1541" s="219"/>
      <c r="K1541" s="219"/>
      <c r="L1541" s="224"/>
      <c r="M1541" s="225"/>
      <c r="N1541" s="226"/>
      <c r="O1541" s="226"/>
      <c r="P1541" s="226"/>
      <c r="Q1541" s="226"/>
      <c r="R1541" s="226"/>
      <c r="S1541" s="226"/>
      <c r="T1541" s="227"/>
      <c r="AT1541" s="228" t="s">
        <v>210</v>
      </c>
      <c r="AU1541" s="228" t="s">
        <v>83</v>
      </c>
      <c r="AV1541" s="13" t="s">
        <v>83</v>
      </c>
      <c r="AW1541" s="13" t="s">
        <v>38</v>
      </c>
      <c r="AX1541" s="13" t="s">
        <v>75</v>
      </c>
      <c r="AY1541" s="228" t="s">
        <v>195</v>
      </c>
    </row>
    <row r="1542" spans="2:65" s="13" customFormat="1">
      <c r="B1542" s="218"/>
      <c r="C1542" s="219"/>
      <c r="D1542" s="205" t="s">
        <v>210</v>
      </c>
      <c r="E1542" s="220" t="s">
        <v>22</v>
      </c>
      <c r="F1542" s="221" t="s">
        <v>22</v>
      </c>
      <c r="G1542" s="219"/>
      <c r="H1542" s="222">
        <v>0</v>
      </c>
      <c r="I1542" s="223"/>
      <c r="J1542" s="219"/>
      <c r="K1542" s="219"/>
      <c r="L1542" s="224"/>
      <c r="M1542" s="225"/>
      <c r="N1542" s="226"/>
      <c r="O1542" s="226"/>
      <c r="P1542" s="226"/>
      <c r="Q1542" s="226"/>
      <c r="R1542" s="226"/>
      <c r="S1542" s="226"/>
      <c r="T1542" s="227"/>
      <c r="AT1542" s="228" t="s">
        <v>210</v>
      </c>
      <c r="AU1542" s="228" t="s">
        <v>83</v>
      </c>
      <c r="AV1542" s="13" t="s">
        <v>83</v>
      </c>
      <c r="AW1542" s="13" t="s">
        <v>38</v>
      </c>
      <c r="AX1542" s="13" t="s">
        <v>75</v>
      </c>
      <c r="AY1542" s="228" t="s">
        <v>195</v>
      </c>
    </row>
    <row r="1543" spans="2:65" s="13" customFormat="1">
      <c r="B1543" s="218"/>
      <c r="C1543" s="219"/>
      <c r="D1543" s="205" t="s">
        <v>210</v>
      </c>
      <c r="E1543" s="220" t="s">
        <v>22</v>
      </c>
      <c r="F1543" s="221" t="s">
        <v>22</v>
      </c>
      <c r="G1543" s="219"/>
      <c r="H1543" s="222">
        <v>0</v>
      </c>
      <c r="I1543" s="223"/>
      <c r="J1543" s="219"/>
      <c r="K1543" s="219"/>
      <c r="L1543" s="224"/>
      <c r="M1543" s="225"/>
      <c r="N1543" s="226"/>
      <c r="O1543" s="226"/>
      <c r="P1543" s="226"/>
      <c r="Q1543" s="226"/>
      <c r="R1543" s="226"/>
      <c r="S1543" s="226"/>
      <c r="T1543" s="227"/>
      <c r="AT1543" s="228" t="s">
        <v>210</v>
      </c>
      <c r="AU1543" s="228" t="s">
        <v>83</v>
      </c>
      <c r="AV1543" s="13" t="s">
        <v>83</v>
      </c>
      <c r="AW1543" s="13" t="s">
        <v>38</v>
      </c>
      <c r="AX1543" s="13" t="s">
        <v>75</v>
      </c>
      <c r="AY1543" s="228" t="s">
        <v>195</v>
      </c>
    </row>
    <row r="1544" spans="2:65" s="13" customFormat="1">
      <c r="B1544" s="218"/>
      <c r="C1544" s="219"/>
      <c r="D1544" s="251" t="s">
        <v>210</v>
      </c>
      <c r="E1544" s="280" t="s">
        <v>22</v>
      </c>
      <c r="F1544" s="270" t="s">
        <v>22</v>
      </c>
      <c r="G1544" s="219"/>
      <c r="H1544" s="271">
        <v>0</v>
      </c>
      <c r="I1544" s="223"/>
      <c r="J1544" s="219"/>
      <c r="K1544" s="219"/>
      <c r="L1544" s="224"/>
      <c r="M1544" s="225"/>
      <c r="N1544" s="226"/>
      <c r="O1544" s="226"/>
      <c r="P1544" s="226"/>
      <c r="Q1544" s="226"/>
      <c r="R1544" s="226"/>
      <c r="S1544" s="226"/>
      <c r="T1544" s="227"/>
      <c r="AT1544" s="228" t="s">
        <v>210</v>
      </c>
      <c r="AU1544" s="228" t="s">
        <v>83</v>
      </c>
      <c r="AV1544" s="13" t="s">
        <v>83</v>
      </c>
      <c r="AW1544" s="13" t="s">
        <v>38</v>
      </c>
      <c r="AX1544" s="13" t="s">
        <v>75</v>
      </c>
      <c r="AY1544" s="228" t="s">
        <v>195</v>
      </c>
    </row>
    <row r="1545" spans="2:65" s="1" customFormat="1" ht="20.399999999999999" customHeight="1">
      <c r="B1545" s="36"/>
      <c r="C1545" s="193" t="s">
        <v>2522</v>
      </c>
      <c r="D1545" s="193" t="s">
        <v>198</v>
      </c>
      <c r="E1545" s="194" t="s">
        <v>2523</v>
      </c>
      <c r="F1545" s="195" t="s">
        <v>2524</v>
      </c>
      <c r="G1545" s="196" t="s">
        <v>201</v>
      </c>
      <c r="H1545" s="197">
        <v>1</v>
      </c>
      <c r="I1545" s="198"/>
      <c r="J1545" s="199">
        <f>ROUND(I1545*H1545,2)</f>
        <v>0</v>
      </c>
      <c r="K1545" s="195" t="s">
        <v>22</v>
      </c>
      <c r="L1545" s="56"/>
      <c r="M1545" s="200" t="s">
        <v>22</v>
      </c>
      <c r="N1545" s="201" t="s">
        <v>46</v>
      </c>
      <c r="O1545" s="37"/>
      <c r="P1545" s="202">
        <f>O1545*H1545</f>
        <v>0</v>
      </c>
      <c r="Q1545" s="202">
        <v>0</v>
      </c>
      <c r="R1545" s="202">
        <f>Q1545*H1545</f>
        <v>0</v>
      </c>
      <c r="S1545" s="202">
        <v>0</v>
      </c>
      <c r="T1545" s="203">
        <f>S1545*H1545</f>
        <v>0</v>
      </c>
      <c r="AR1545" s="19" t="s">
        <v>258</v>
      </c>
      <c r="AT1545" s="19" t="s">
        <v>198</v>
      </c>
      <c r="AU1545" s="19" t="s">
        <v>83</v>
      </c>
      <c r="AY1545" s="19" t="s">
        <v>195</v>
      </c>
      <c r="BE1545" s="204">
        <f>IF(N1545="základní",J1545,0)</f>
        <v>0</v>
      </c>
      <c r="BF1545" s="204">
        <f>IF(N1545="snížená",J1545,0)</f>
        <v>0</v>
      </c>
      <c r="BG1545" s="204">
        <f>IF(N1545="zákl. přenesená",J1545,0)</f>
        <v>0</v>
      </c>
      <c r="BH1545" s="204">
        <f>IF(N1545="sníž. přenesená",J1545,0)</f>
        <v>0</v>
      </c>
      <c r="BI1545" s="204">
        <f>IF(N1545="nulová",J1545,0)</f>
        <v>0</v>
      </c>
      <c r="BJ1545" s="19" t="s">
        <v>23</v>
      </c>
      <c r="BK1545" s="204">
        <f>ROUND(I1545*H1545,2)</f>
        <v>0</v>
      </c>
      <c r="BL1545" s="19" t="s">
        <v>258</v>
      </c>
      <c r="BM1545" s="19" t="s">
        <v>2525</v>
      </c>
    </row>
    <row r="1546" spans="2:65" s="12" customFormat="1">
      <c r="B1546" s="207"/>
      <c r="C1546" s="208"/>
      <c r="D1546" s="205" t="s">
        <v>210</v>
      </c>
      <c r="E1546" s="209" t="s">
        <v>22</v>
      </c>
      <c r="F1546" s="210" t="s">
        <v>2472</v>
      </c>
      <c r="G1546" s="208"/>
      <c r="H1546" s="211" t="s">
        <v>22</v>
      </c>
      <c r="I1546" s="212"/>
      <c r="J1546" s="208"/>
      <c r="K1546" s="208"/>
      <c r="L1546" s="213"/>
      <c r="M1546" s="214"/>
      <c r="N1546" s="215"/>
      <c r="O1546" s="215"/>
      <c r="P1546" s="215"/>
      <c r="Q1546" s="215"/>
      <c r="R1546" s="215"/>
      <c r="S1546" s="215"/>
      <c r="T1546" s="216"/>
      <c r="AT1546" s="217" t="s">
        <v>210</v>
      </c>
      <c r="AU1546" s="217" t="s">
        <v>83</v>
      </c>
      <c r="AV1546" s="12" t="s">
        <v>23</v>
      </c>
      <c r="AW1546" s="12" t="s">
        <v>38</v>
      </c>
      <c r="AX1546" s="12" t="s">
        <v>75</v>
      </c>
      <c r="AY1546" s="217" t="s">
        <v>195</v>
      </c>
    </row>
    <row r="1547" spans="2:65" s="13" customFormat="1">
      <c r="B1547" s="218"/>
      <c r="C1547" s="219"/>
      <c r="D1547" s="205" t="s">
        <v>210</v>
      </c>
      <c r="E1547" s="220" t="s">
        <v>22</v>
      </c>
      <c r="F1547" s="221" t="s">
        <v>23</v>
      </c>
      <c r="G1547" s="219"/>
      <c r="H1547" s="222">
        <v>1</v>
      </c>
      <c r="I1547" s="223"/>
      <c r="J1547" s="219"/>
      <c r="K1547" s="219"/>
      <c r="L1547" s="224"/>
      <c r="M1547" s="225"/>
      <c r="N1547" s="226"/>
      <c r="O1547" s="226"/>
      <c r="P1547" s="226"/>
      <c r="Q1547" s="226"/>
      <c r="R1547" s="226"/>
      <c r="S1547" s="226"/>
      <c r="T1547" s="227"/>
      <c r="AT1547" s="228" t="s">
        <v>210</v>
      </c>
      <c r="AU1547" s="228" t="s">
        <v>83</v>
      </c>
      <c r="AV1547" s="13" t="s">
        <v>83</v>
      </c>
      <c r="AW1547" s="13" t="s">
        <v>38</v>
      </c>
      <c r="AX1547" s="13" t="s">
        <v>75</v>
      </c>
      <c r="AY1547" s="228" t="s">
        <v>195</v>
      </c>
    </row>
    <row r="1548" spans="2:65" s="14" customFormat="1">
      <c r="B1548" s="229"/>
      <c r="C1548" s="230"/>
      <c r="D1548" s="205" t="s">
        <v>210</v>
      </c>
      <c r="E1548" s="231" t="s">
        <v>22</v>
      </c>
      <c r="F1548" s="232" t="s">
        <v>215</v>
      </c>
      <c r="G1548" s="230"/>
      <c r="H1548" s="233">
        <v>1</v>
      </c>
      <c r="I1548" s="234"/>
      <c r="J1548" s="230"/>
      <c r="K1548" s="230"/>
      <c r="L1548" s="235"/>
      <c r="M1548" s="236"/>
      <c r="N1548" s="237"/>
      <c r="O1548" s="237"/>
      <c r="P1548" s="237"/>
      <c r="Q1548" s="237"/>
      <c r="R1548" s="237"/>
      <c r="S1548" s="237"/>
      <c r="T1548" s="238"/>
      <c r="AT1548" s="239" t="s">
        <v>210</v>
      </c>
      <c r="AU1548" s="239" t="s">
        <v>83</v>
      </c>
      <c r="AV1548" s="14" t="s">
        <v>216</v>
      </c>
      <c r="AW1548" s="14" t="s">
        <v>38</v>
      </c>
      <c r="AX1548" s="14" t="s">
        <v>75</v>
      </c>
      <c r="AY1548" s="239" t="s">
        <v>195</v>
      </c>
    </row>
    <row r="1549" spans="2:65" s="15" customFormat="1">
      <c r="B1549" s="240"/>
      <c r="C1549" s="241"/>
      <c r="D1549" s="205" t="s">
        <v>210</v>
      </c>
      <c r="E1549" s="242" t="s">
        <v>22</v>
      </c>
      <c r="F1549" s="243" t="s">
        <v>217</v>
      </c>
      <c r="G1549" s="241"/>
      <c r="H1549" s="244">
        <v>1</v>
      </c>
      <c r="I1549" s="245"/>
      <c r="J1549" s="241"/>
      <c r="K1549" s="241"/>
      <c r="L1549" s="246"/>
      <c r="M1549" s="247"/>
      <c r="N1549" s="248"/>
      <c r="O1549" s="248"/>
      <c r="P1549" s="248"/>
      <c r="Q1549" s="248"/>
      <c r="R1549" s="248"/>
      <c r="S1549" s="248"/>
      <c r="T1549" s="249"/>
      <c r="AT1549" s="250" t="s">
        <v>210</v>
      </c>
      <c r="AU1549" s="250" t="s">
        <v>83</v>
      </c>
      <c r="AV1549" s="15" t="s">
        <v>202</v>
      </c>
      <c r="AW1549" s="15" t="s">
        <v>38</v>
      </c>
      <c r="AX1549" s="15" t="s">
        <v>23</v>
      </c>
      <c r="AY1549" s="250" t="s">
        <v>195</v>
      </c>
    </row>
    <row r="1550" spans="2:65" s="13" customFormat="1">
      <c r="B1550" s="218"/>
      <c r="C1550" s="219"/>
      <c r="D1550" s="205" t="s">
        <v>210</v>
      </c>
      <c r="E1550" s="220" t="s">
        <v>22</v>
      </c>
      <c r="F1550" s="221" t="s">
        <v>22</v>
      </c>
      <c r="G1550" s="219"/>
      <c r="H1550" s="222">
        <v>0</v>
      </c>
      <c r="I1550" s="223"/>
      <c r="J1550" s="219"/>
      <c r="K1550" s="219"/>
      <c r="L1550" s="224"/>
      <c r="M1550" s="225"/>
      <c r="N1550" s="226"/>
      <c r="O1550" s="226"/>
      <c r="P1550" s="226"/>
      <c r="Q1550" s="226"/>
      <c r="R1550" s="226"/>
      <c r="S1550" s="226"/>
      <c r="T1550" s="227"/>
      <c r="AT1550" s="228" t="s">
        <v>210</v>
      </c>
      <c r="AU1550" s="228" t="s">
        <v>83</v>
      </c>
      <c r="AV1550" s="13" t="s">
        <v>83</v>
      </c>
      <c r="AW1550" s="13" t="s">
        <v>38</v>
      </c>
      <c r="AX1550" s="13" t="s">
        <v>75</v>
      </c>
      <c r="AY1550" s="228" t="s">
        <v>195</v>
      </c>
    </row>
    <row r="1551" spans="2:65" s="13" customFormat="1">
      <c r="B1551" s="218"/>
      <c r="C1551" s="219"/>
      <c r="D1551" s="205" t="s">
        <v>210</v>
      </c>
      <c r="E1551" s="220" t="s">
        <v>22</v>
      </c>
      <c r="F1551" s="221" t="s">
        <v>22</v>
      </c>
      <c r="G1551" s="219"/>
      <c r="H1551" s="222">
        <v>0</v>
      </c>
      <c r="I1551" s="223"/>
      <c r="J1551" s="219"/>
      <c r="K1551" s="219"/>
      <c r="L1551" s="224"/>
      <c r="M1551" s="225"/>
      <c r="N1551" s="226"/>
      <c r="O1551" s="226"/>
      <c r="P1551" s="226"/>
      <c r="Q1551" s="226"/>
      <c r="R1551" s="226"/>
      <c r="S1551" s="226"/>
      <c r="T1551" s="227"/>
      <c r="AT1551" s="228" t="s">
        <v>210</v>
      </c>
      <c r="AU1551" s="228" t="s">
        <v>83</v>
      </c>
      <c r="AV1551" s="13" t="s">
        <v>83</v>
      </c>
      <c r="AW1551" s="13" t="s">
        <v>38</v>
      </c>
      <c r="AX1551" s="13" t="s">
        <v>75</v>
      </c>
      <c r="AY1551" s="228" t="s">
        <v>195</v>
      </c>
    </row>
    <row r="1552" spans="2:65" s="13" customFormat="1">
      <c r="B1552" s="218"/>
      <c r="C1552" s="219"/>
      <c r="D1552" s="205" t="s">
        <v>210</v>
      </c>
      <c r="E1552" s="220" t="s">
        <v>22</v>
      </c>
      <c r="F1552" s="221" t="s">
        <v>22</v>
      </c>
      <c r="G1552" s="219"/>
      <c r="H1552" s="222">
        <v>0</v>
      </c>
      <c r="I1552" s="223"/>
      <c r="J1552" s="219"/>
      <c r="K1552" s="219"/>
      <c r="L1552" s="224"/>
      <c r="M1552" s="225"/>
      <c r="N1552" s="226"/>
      <c r="O1552" s="226"/>
      <c r="P1552" s="226"/>
      <c r="Q1552" s="226"/>
      <c r="R1552" s="226"/>
      <c r="S1552" s="226"/>
      <c r="T1552" s="227"/>
      <c r="AT1552" s="228" t="s">
        <v>210</v>
      </c>
      <c r="AU1552" s="228" t="s">
        <v>83</v>
      </c>
      <c r="AV1552" s="13" t="s">
        <v>83</v>
      </c>
      <c r="AW1552" s="13" t="s">
        <v>38</v>
      </c>
      <c r="AX1552" s="13" t="s">
        <v>75</v>
      </c>
      <c r="AY1552" s="228" t="s">
        <v>195</v>
      </c>
    </row>
    <row r="1553" spans="2:65" s="13" customFormat="1">
      <c r="B1553" s="218"/>
      <c r="C1553" s="219"/>
      <c r="D1553" s="205" t="s">
        <v>210</v>
      </c>
      <c r="E1553" s="220" t="s">
        <v>22</v>
      </c>
      <c r="F1553" s="221" t="s">
        <v>22</v>
      </c>
      <c r="G1553" s="219"/>
      <c r="H1553" s="222">
        <v>0</v>
      </c>
      <c r="I1553" s="223"/>
      <c r="J1553" s="219"/>
      <c r="K1553" s="219"/>
      <c r="L1553" s="224"/>
      <c r="M1553" s="225"/>
      <c r="N1553" s="226"/>
      <c r="O1553" s="226"/>
      <c r="P1553" s="226"/>
      <c r="Q1553" s="226"/>
      <c r="R1553" s="226"/>
      <c r="S1553" s="226"/>
      <c r="T1553" s="227"/>
      <c r="AT1553" s="228" t="s">
        <v>210</v>
      </c>
      <c r="AU1553" s="228" t="s">
        <v>83</v>
      </c>
      <c r="AV1553" s="13" t="s">
        <v>83</v>
      </c>
      <c r="AW1553" s="13" t="s">
        <v>38</v>
      </c>
      <c r="AX1553" s="13" t="s">
        <v>75</v>
      </c>
      <c r="AY1553" s="228" t="s">
        <v>195</v>
      </c>
    </row>
    <row r="1554" spans="2:65" s="13" customFormat="1">
      <c r="B1554" s="218"/>
      <c r="C1554" s="219"/>
      <c r="D1554" s="205" t="s">
        <v>210</v>
      </c>
      <c r="E1554" s="220" t="s">
        <v>22</v>
      </c>
      <c r="F1554" s="221" t="s">
        <v>22</v>
      </c>
      <c r="G1554" s="219"/>
      <c r="H1554" s="222">
        <v>0</v>
      </c>
      <c r="I1554" s="223"/>
      <c r="J1554" s="219"/>
      <c r="K1554" s="219"/>
      <c r="L1554" s="224"/>
      <c r="M1554" s="225"/>
      <c r="N1554" s="226"/>
      <c r="O1554" s="226"/>
      <c r="P1554" s="226"/>
      <c r="Q1554" s="226"/>
      <c r="R1554" s="226"/>
      <c r="S1554" s="226"/>
      <c r="T1554" s="227"/>
      <c r="AT1554" s="228" t="s">
        <v>210</v>
      </c>
      <c r="AU1554" s="228" t="s">
        <v>83</v>
      </c>
      <c r="AV1554" s="13" t="s">
        <v>83</v>
      </c>
      <c r="AW1554" s="13" t="s">
        <v>38</v>
      </c>
      <c r="AX1554" s="13" t="s">
        <v>75</v>
      </c>
      <c r="AY1554" s="228" t="s">
        <v>195</v>
      </c>
    </row>
    <row r="1555" spans="2:65" s="13" customFormat="1">
      <c r="B1555" s="218"/>
      <c r="C1555" s="219"/>
      <c r="D1555" s="205" t="s">
        <v>210</v>
      </c>
      <c r="E1555" s="220" t="s">
        <v>22</v>
      </c>
      <c r="F1555" s="221" t="s">
        <v>22</v>
      </c>
      <c r="G1555" s="219"/>
      <c r="H1555" s="222">
        <v>0</v>
      </c>
      <c r="I1555" s="223"/>
      <c r="J1555" s="219"/>
      <c r="K1555" s="219"/>
      <c r="L1555" s="224"/>
      <c r="M1555" s="225"/>
      <c r="N1555" s="226"/>
      <c r="O1555" s="226"/>
      <c r="P1555" s="226"/>
      <c r="Q1555" s="226"/>
      <c r="R1555" s="226"/>
      <c r="S1555" s="226"/>
      <c r="T1555" s="227"/>
      <c r="AT1555" s="228" t="s">
        <v>210</v>
      </c>
      <c r="AU1555" s="228" t="s">
        <v>83</v>
      </c>
      <c r="AV1555" s="13" t="s">
        <v>83</v>
      </c>
      <c r="AW1555" s="13" t="s">
        <v>38</v>
      </c>
      <c r="AX1555" s="13" t="s">
        <v>75</v>
      </c>
      <c r="AY1555" s="228" t="s">
        <v>195</v>
      </c>
    </row>
    <row r="1556" spans="2:65" s="13" customFormat="1">
      <c r="B1556" s="218"/>
      <c r="C1556" s="219"/>
      <c r="D1556" s="205" t="s">
        <v>210</v>
      </c>
      <c r="E1556" s="220" t="s">
        <v>22</v>
      </c>
      <c r="F1556" s="221" t="s">
        <v>22</v>
      </c>
      <c r="G1556" s="219"/>
      <c r="H1556" s="222">
        <v>0</v>
      </c>
      <c r="I1556" s="223"/>
      <c r="J1556" s="219"/>
      <c r="K1556" s="219"/>
      <c r="L1556" s="224"/>
      <c r="M1556" s="225"/>
      <c r="N1556" s="226"/>
      <c r="O1556" s="226"/>
      <c r="P1556" s="226"/>
      <c r="Q1556" s="226"/>
      <c r="R1556" s="226"/>
      <c r="S1556" s="226"/>
      <c r="T1556" s="227"/>
      <c r="AT1556" s="228" t="s">
        <v>210</v>
      </c>
      <c r="AU1556" s="228" t="s">
        <v>83</v>
      </c>
      <c r="AV1556" s="13" t="s">
        <v>83</v>
      </c>
      <c r="AW1556" s="13" t="s">
        <v>38</v>
      </c>
      <c r="AX1556" s="13" t="s">
        <v>75</v>
      </c>
      <c r="AY1556" s="228" t="s">
        <v>195</v>
      </c>
    </row>
    <row r="1557" spans="2:65" s="13" customFormat="1">
      <c r="B1557" s="218"/>
      <c r="C1557" s="219"/>
      <c r="D1557" s="205" t="s">
        <v>210</v>
      </c>
      <c r="E1557" s="220" t="s">
        <v>22</v>
      </c>
      <c r="F1557" s="221" t="s">
        <v>22</v>
      </c>
      <c r="G1557" s="219"/>
      <c r="H1557" s="222">
        <v>0</v>
      </c>
      <c r="I1557" s="223"/>
      <c r="J1557" s="219"/>
      <c r="K1557" s="219"/>
      <c r="L1557" s="224"/>
      <c r="M1557" s="225"/>
      <c r="N1557" s="226"/>
      <c r="O1557" s="226"/>
      <c r="P1557" s="226"/>
      <c r="Q1557" s="226"/>
      <c r="R1557" s="226"/>
      <c r="S1557" s="226"/>
      <c r="T1557" s="227"/>
      <c r="AT1557" s="228" t="s">
        <v>210</v>
      </c>
      <c r="AU1557" s="228" t="s">
        <v>83</v>
      </c>
      <c r="AV1557" s="13" t="s">
        <v>83</v>
      </c>
      <c r="AW1557" s="13" t="s">
        <v>38</v>
      </c>
      <c r="AX1557" s="13" t="s">
        <v>75</v>
      </c>
      <c r="AY1557" s="228" t="s">
        <v>195</v>
      </c>
    </row>
    <row r="1558" spans="2:65" s="13" customFormat="1">
      <c r="B1558" s="218"/>
      <c r="C1558" s="219"/>
      <c r="D1558" s="205" t="s">
        <v>210</v>
      </c>
      <c r="E1558" s="220" t="s">
        <v>22</v>
      </c>
      <c r="F1558" s="221" t="s">
        <v>22</v>
      </c>
      <c r="G1558" s="219"/>
      <c r="H1558" s="222">
        <v>0</v>
      </c>
      <c r="I1558" s="223"/>
      <c r="J1558" s="219"/>
      <c r="K1558" s="219"/>
      <c r="L1558" s="224"/>
      <c r="M1558" s="225"/>
      <c r="N1558" s="226"/>
      <c r="O1558" s="226"/>
      <c r="P1558" s="226"/>
      <c r="Q1558" s="226"/>
      <c r="R1558" s="226"/>
      <c r="S1558" s="226"/>
      <c r="T1558" s="227"/>
      <c r="AT1558" s="228" t="s">
        <v>210</v>
      </c>
      <c r="AU1558" s="228" t="s">
        <v>83</v>
      </c>
      <c r="AV1558" s="13" t="s">
        <v>83</v>
      </c>
      <c r="AW1558" s="13" t="s">
        <v>38</v>
      </c>
      <c r="AX1558" s="13" t="s">
        <v>75</v>
      </c>
      <c r="AY1558" s="228" t="s">
        <v>195</v>
      </c>
    </row>
    <row r="1559" spans="2:65" s="13" customFormat="1">
      <c r="B1559" s="218"/>
      <c r="C1559" s="219"/>
      <c r="D1559" s="205" t="s">
        <v>210</v>
      </c>
      <c r="E1559" s="220" t="s">
        <v>22</v>
      </c>
      <c r="F1559" s="221" t="s">
        <v>22</v>
      </c>
      <c r="G1559" s="219"/>
      <c r="H1559" s="222">
        <v>0</v>
      </c>
      <c r="I1559" s="223"/>
      <c r="J1559" s="219"/>
      <c r="K1559" s="219"/>
      <c r="L1559" s="224"/>
      <c r="M1559" s="225"/>
      <c r="N1559" s="226"/>
      <c r="O1559" s="226"/>
      <c r="P1559" s="226"/>
      <c r="Q1559" s="226"/>
      <c r="R1559" s="226"/>
      <c r="S1559" s="226"/>
      <c r="T1559" s="227"/>
      <c r="AT1559" s="228" t="s">
        <v>210</v>
      </c>
      <c r="AU1559" s="228" t="s">
        <v>83</v>
      </c>
      <c r="AV1559" s="13" t="s">
        <v>83</v>
      </c>
      <c r="AW1559" s="13" t="s">
        <v>38</v>
      </c>
      <c r="AX1559" s="13" t="s">
        <v>75</v>
      </c>
      <c r="AY1559" s="228" t="s">
        <v>195</v>
      </c>
    </row>
    <row r="1560" spans="2:65" s="13" customFormat="1">
      <c r="B1560" s="218"/>
      <c r="C1560" s="219"/>
      <c r="D1560" s="251" t="s">
        <v>210</v>
      </c>
      <c r="E1560" s="280" t="s">
        <v>22</v>
      </c>
      <c r="F1560" s="270" t="s">
        <v>22</v>
      </c>
      <c r="G1560" s="219"/>
      <c r="H1560" s="271">
        <v>0</v>
      </c>
      <c r="I1560" s="223"/>
      <c r="J1560" s="219"/>
      <c r="K1560" s="219"/>
      <c r="L1560" s="224"/>
      <c r="M1560" s="225"/>
      <c r="N1560" s="226"/>
      <c r="O1560" s="226"/>
      <c r="P1560" s="226"/>
      <c r="Q1560" s="226"/>
      <c r="R1560" s="226"/>
      <c r="S1560" s="226"/>
      <c r="T1560" s="227"/>
      <c r="AT1560" s="228" t="s">
        <v>210</v>
      </c>
      <c r="AU1560" s="228" t="s">
        <v>83</v>
      </c>
      <c r="AV1560" s="13" t="s">
        <v>83</v>
      </c>
      <c r="AW1560" s="13" t="s">
        <v>38</v>
      </c>
      <c r="AX1560" s="13" t="s">
        <v>75</v>
      </c>
      <c r="AY1560" s="228" t="s">
        <v>195</v>
      </c>
    </row>
    <row r="1561" spans="2:65" s="1" customFormat="1" ht="20.399999999999999" customHeight="1">
      <c r="B1561" s="36"/>
      <c r="C1561" s="193" t="s">
        <v>2526</v>
      </c>
      <c r="D1561" s="193" t="s">
        <v>198</v>
      </c>
      <c r="E1561" s="194" t="s">
        <v>2527</v>
      </c>
      <c r="F1561" s="195" t="s">
        <v>2528</v>
      </c>
      <c r="G1561" s="196" t="s">
        <v>222</v>
      </c>
      <c r="H1561" s="197">
        <v>6</v>
      </c>
      <c r="I1561" s="198"/>
      <c r="J1561" s="199">
        <f>ROUND(I1561*H1561,2)</f>
        <v>0</v>
      </c>
      <c r="K1561" s="195" t="s">
        <v>22</v>
      </c>
      <c r="L1561" s="56"/>
      <c r="M1561" s="200" t="s">
        <v>22</v>
      </c>
      <c r="N1561" s="201" t="s">
        <v>46</v>
      </c>
      <c r="O1561" s="37"/>
      <c r="P1561" s="202">
        <f>O1561*H1561</f>
        <v>0</v>
      </c>
      <c r="Q1561" s="202">
        <v>2.5000000000000001E-4</v>
      </c>
      <c r="R1561" s="202">
        <f>Q1561*H1561</f>
        <v>1.5E-3</v>
      </c>
      <c r="S1561" s="202">
        <v>0</v>
      </c>
      <c r="T1561" s="203">
        <f>S1561*H1561</f>
        <v>0</v>
      </c>
      <c r="AR1561" s="19" t="s">
        <v>258</v>
      </c>
      <c r="AT1561" s="19" t="s">
        <v>198</v>
      </c>
      <c r="AU1561" s="19" t="s">
        <v>83</v>
      </c>
      <c r="AY1561" s="19" t="s">
        <v>195</v>
      </c>
      <c r="BE1561" s="204">
        <f>IF(N1561="základní",J1561,0)</f>
        <v>0</v>
      </c>
      <c r="BF1561" s="204">
        <f>IF(N1561="snížená",J1561,0)</f>
        <v>0</v>
      </c>
      <c r="BG1561" s="204">
        <f>IF(N1561="zákl. přenesená",J1561,0)</f>
        <v>0</v>
      </c>
      <c r="BH1561" s="204">
        <f>IF(N1561="sníž. přenesená",J1561,0)</f>
        <v>0</v>
      </c>
      <c r="BI1561" s="204">
        <f>IF(N1561="nulová",J1561,0)</f>
        <v>0</v>
      </c>
      <c r="BJ1561" s="19" t="s">
        <v>23</v>
      </c>
      <c r="BK1561" s="204">
        <f>ROUND(I1561*H1561,2)</f>
        <v>0</v>
      </c>
      <c r="BL1561" s="19" t="s">
        <v>258</v>
      </c>
      <c r="BM1561" s="19" t="s">
        <v>2529</v>
      </c>
    </row>
    <row r="1562" spans="2:65" s="1" customFormat="1" ht="20.399999999999999" customHeight="1">
      <c r="B1562" s="36"/>
      <c r="C1562" s="193" t="s">
        <v>2530</v>
      </c>
      <c r="D1562" s="193" t="s">
        <v>198</v>
      </c>
      <c r="E1562" s="194" t="s">
        <v>2531</v>
      </c>
      <c r="F1562" s="195" t="s">
        <v>2532</v>
      </c>
      <c r="G1562" s="196" t="s">
        <v>222</v>
      </c>
      <c r="H1562" s="197">
        <v>2</v>
      </c>
      <c r="I1562" s="198"/>
      <c r="J1562" s="199">
        <f>ROUND(I1562*H1562,2)</f>
        <v>0</v>
      </c>
      <c r="K1562" s="195" t="s">
        <v>22</v>
      </c>
      <c r="L1562" s="56"/>
      <c r="M1562" s="200" t="s">
        <v>22</v>
      </c>
      <c r="N1562" s="201" t="s">
        <v>46</v>
      </c>
      <c r="O1562" s="37"/>
      <c r="P1562" s="202">
        <f>O1562*H1562</f>
        <v>0</v>
      </c>
      <c r="Q1562" s="202">
        <v>2.5000000000000001E-4</v>
      </c>
      <c r="R1562" s="202">
        <f>Q1562*H1562</f>
        <v>5.0000000000000001E-4</v>
      </c>
      <c r="S1562" s="202">
        <v>0</v>
      </c>
      <c r="T1562" s="203">
        <f>S1562*H1562</f>
        <v>0</v>
      </c>
      <c r="AR1562" s="19" t="s">
        <v>258</v>
      </c>
      <c r="AT1562" s="19" t="s">
        <v>198</v>
      </c>
      <c r="AU1562" s="19" t="s">
        <v>83</v>
      </c>
      <c r="AY1562" s="19" t="s">
        <v>195</v>
      </c>
      <c r="BE1562" s="204">
        <f>IF(N1562="základní",J1562,0)</f>
        <v>0</v>
      </c>
      <c r="BF1562" s="204">
        <f>IF(N1562="snížená",J1562,0)</f>
        <v>0</v>
      </c>
      <c r="BG1562" s="204">
        <f>IF(N1562="zákl. přenesená",J1562,0)</f>
        <v>0</v>
      </c>
      <c r="BH1562" s="204">
        <f>IF(N1562="sníž. přenesená",J1562,0)</f>
        <v>0</v>
      </c>
      <c r="BI1562" s="204">
        <f>IF(N1562="nulová",J1562,0)</f>
        <v>0</v>
      </c>
      <c r="BJ1562" s="19" t="s">
        <v>23</v>
      </c>
      <c r="BK1562" s="204">
        <f>ROUND(I1562*H1562,2)</f>
        <v>0</v>
      </c>
      <c r="BL1562" s="19" t="s">
        <v>258</v>
      </c>
      <c r="BM1562" s="19" t="s">
        <v>2533</v>
      </c>
    </row>
    <row r="1563" spans="2:65" s="1" customFormat="1" ht="20.399999999999999" customHeight="1">
      <c r="B1563" s="36"/>
      <c r="C1563" s="193" t="s">
        <v>2534</v>
      </c>
      <c r="D1563" s="193" t="s">
        <v>198</v>
      </c>
      <c r="E1563" s="194" t="s">
        <v>2535</v>
      </c>
      <c r="F1563" s="195" t="s">
        <v>2536</v>
      </c>
      <c r="G1563" s="196" t="s">
        <v>222</v>
      </c>
      <c r="H1563" s="197">
        <v>2</v>
      </c>
      <c r="I1563" s="198"/>
      <c r="J1563" s="199">
        <f>ROUND(I1563*H1563,2)</f>
        <v>0</v>
      </c>
      <c r="K1563" s="195" t="s">
        <v>22</v>
      </c>
      <c r="L1563" s="56"/>
      <c r="M1563" s="200" t="s">
        <v>22</v>
      </c>
      <c r="N1563" s="201" t="s">
        <v>46</v>
      </c>
      <c r="O1563" s="37"/>
      <c r="P1563" s="202">
        <f>O1563*H1563</f>
        <v>0</v>
      </c>
      <c r="Q1563" s="202">
        <v>2.5000000000000001E-4</v>
      </c>
      <c r="R1563" s="202">
        <f>Q1563*H1563</f>
        <v>5.0000000000000001E-4</v>
      </c>
      <c r="S1563" s="202">
        <v>0</v>
      </c>
      <c r="T1563" s="203">
        <f>S1563*H1563</f>
        <v>0</v>
      </c>
      <c r="AR1563" s="19" t="s">
        <v>258</v>
      </c>
      <c r="AT1563" s="19" t="s">
        <v>198</v>
      </c>
      <c r="AU1563" s="19" t="s">
        <v>83</v>
      </c>
      <c r="AY1563" s="19" t="s">
        <v>195</v>
      </c>
      <c r="BE1563" s="204">
        <f>IF(N1563="základní",J1563,0)</f>
        <v>0</v>
      </c>
      <c r="BF1563" s="204">
        <f>IF(N1563="snížená",J1563,0)</f>
        <v>0</v>
      </c>
      <c r="BG1563" s="204">
        <f>IF(N1563="zákl. přenesená",J1563,0)</f>
        <v>0</v>
      </c>
      <c r="BH1563" s="204">
        <f>IF(N1563="sníž. přenesená",J1563,0)</f>
        <v>0</v>
      </c>
      <c r="BI1563" s="204">
        <f>IF(N1563="nulová",J1563,0)</f>
        <v>0</v>
      </c>
      <c r="BJ1563" s="19" t="s">
        <v>23</v>
      </c>
      <c r="BK1563" s="204">
        <f>ROUND(I1563*H1563,2)</f>
        <v>0</v>
      </c>
      <c r="BL1563" s="19" t="s">
        <v>258</v>
      </c>
      <c r="BM1563" s="19" t="s">
        <v>2537</v>
      </c>
    </row>
    <row r="1564" spans="2:65" s="11" customFormat="1" ht="29.85" customHeight="1">
      <c r="B1564" s="176"/>
      <c r="C1564" s="177"/>
      <c r="D1564" s="190" t="s">
        <v>74</v>
      </c>
      <c r="E1564" s="191" t="s">
        <v>943</v>
      </c>
      <c r="F1564" s="191" t="s">
        <v>944</v>
      </c>
      <c r="G1564" s="177"/>
      <c r="H1564" s="177"/>
      <c r="I1564" s="180"/>
      <c r="J1564" s="192">
        <f>BK1564</f>
        <v>0</v>
      </c>
      <c r="K1564" s="177"/>
      <c r="L1564" s="182"/>
      <c r="M1564" s="183"/>
      <c r="N1564" s="184"/>
      <c r="O1564" s="184"/>
      <c r="P1564" s="185">
        <f>SUM(P1565:P1618)</f>
        <v>0</v>
      </c>
      <c r="Q1564" s="184"/>
      <c r="R1564" s="185">
        <f>SUM(R1565:R1618)</f>
        <v>0.16899999999999998</v>
      </c>
      <c r="S1564" s="184"/>
      <c r="T1564" s="186">
        <f>SUM(T1565:T1618)</f>
        <v>0</v>
      </c>
      <c r="AR1564" s="187" t="s">
        <v>83</v>
      </c>
      <c r="AT1564" s="188" t="s">
        <v>74</v>
      </c>
      <c r="AU1564" s="188" t="s">
        <v>23</v>
      </c>
      <c r="AY1564" s="187" t="s">
        <v>195</v>
      </c>
      <c r="BK1564" s="189">
        <f>SUM(BK1565:BK1618)</f>
        <v>0</v>
      </c>
    </row>
    <row r="1565" spans="2:65" s="1" customFormat="1" ht="20.399999999999999" customHeight="1">
      <c r="B1565" s="36"/>
      <c r="C1565" s="193" t="s">
        <v>2538</v>
      </c>
      <c r="D1565" s="193" t="s">
        <v>198</v>
      </c>
      <c r="E1565" s="194" t="s">
        <v>2539</v>
      </c>
      <c r="F1565" s="195" t="s">
        <v>2540</v>
      </c>
      <c r="G1565" s="196" t="s">
        <v>222</v>
      </c>
      <c r="H1565" s="197">
        <v>24.32</v>
      </c>
      <c r="I1565" s="198"/>
      <c r="J1565" s="199">
        <f>ROUND(I1565*H1565,2)</f>
        <v>0</v>
      </c>
      <c r="K1565" s="195" t="s">
        <v>22</v>
      </c>
      <c r="L1565" s="56"/>
      <c r="M1565" s="200" t="s">
        <v>22</v>
      </c>
      <c r="N1565" s="201" t="s">
        <v>46</v>
      </c>
      <c r="O1565" s="37"/>
      <c r="P1565" s="202">
        <f>O1565*H1565</f>
        <v>0</v>
      </c>
      <c r="Q1565" s="202">
        <v>0</v>
      </c>
      <c r="R1565" s="202">
        <f>Q1565*H1565</f>
        <v>0</v>
      </c>
      <c r="S1565" s="202">
        <v>0</v>
      </c>
      <c r="T1565" s="203">
        <f>S1565*H1565</f>
        <v>0</v>
      </c>
      <c r="AR1565" s="19" t="s">
        <v>258</v>
      </c>
      <c r="AT1565" s="19" t="s">
        <v>198</v>
      </c>
      <c r="AU1565" s="19" t="s">
        <v>83</v>
      </c>
      <c r="AY1565" s="19" t="s">
        <v>195</v>
      </c>
      <c r="BE1565" s="204">
        <f>IF(N1565="základní",J1565,0)</f>
        <v>0</v>
      </c>
      <c r="BF1565" s="204">
        <f>IF(N1565="snížená",J1565,0)</f>
        <v>0</v>
      </c>
      <c r="BG1565" s="204">
        <f>IF(N1565="zákl. přenesená",J1565,0)</f>
        <v>0</v>
      </c>
      <c r="BH1565" s="204">
        <f>IF(N1565="sníž. přenesená",J1565,0)</f>
        <v>0</v>
      </c>
      <c r="BI1565" s="204">
        <f>IF(N1565="nulová",J1565,0)</f>
        <v>0</v>
      </c>
      <c r="BJ1565" s="19" t="s">
        <v>23</v>
      </c>
      <c r="BK1565" s="204">
        <f>ROUND(I1565*H1565,2)</f>
        <v>0</v>
      </c>
      <c r="BL1565" s="19" t="s">
        <v>258</v>
      </c>
      <c r="BM1565" s="19" t="s">
        <v>2541</v>
      </c>
    </row>
    <row r="1566" spans="2:65" s="12" customFormat="1">
      <c r="B1566" s="207"/>
      <c r="C1566" s="208"/>
      <c r="D1566" s="205" t="s">
        <v>210</v>
      </c>
      <c r="E1566" s="209" t="s">
        <v>22</v>
      </c>
      <c r="F1566" s="210" t="s">
        <v>2542</v>
      </c>
      <c r="G1566" s="208"/>
      <c r="H1566" s="211" t="s">
        <v>22</v>
      </c>
      <c r="I1566" s="212"/>
      <c r="J1566" s="208"/>
      <c r="K1566" s="208"/>
      <c r="L1566" s="213"/>
      <c r="M1566" s="214"/>
      <c r="N1566" s="215"/>
      <c r="O1566" s="215"/>
      <c r="P1566" s="215"/>
      <c r="Q1566" s="215"/>
      <c r="R1566" s="215"/>
      <c r="S1566" s="215"/>
      <c r="T1566" s="216"/>
      <c r="AT1566" s="217" t="s">
        <v>210</v>
      </c>
      <c r="AU1566" s="217" t="s">
        <v>83</v>
      </c>
      <c r="AV1566" s="12" t="s">
        <v>23</v>
      </c>
      <c r="AW1566" s="12" t="s">
        <v>38</v>
      </c>
      <c r="AX1566" s="12" t="s">
        <v>75</v>
      </c>
      <c r="AY1566" s="217" t="s">
        <v>195</v>
      </c>
    </row>
    <row r="1567" spans="2:65" s="13" customFormat="1">
      <c r="B1567" s="218"/>
      <c r="C1567" s="219"/>
      <c r="D1567" s="205" t="s">
        <v>210</v>
      </c>
      <c r="E1567" s="220" t="s">
        <v>22</v>
      </c>
      <c r="F1567" s="221" t="s">
        <v>2543</v>
      </c>
      <c r="G1567" s="219"/>
      <c r="H1567" s="222">
        <v>24.32</v>
      </c>
      <c r="I1567" s="223"/>
      <c r="J1567" s="219"/>
      <c r="K1567" s="219"/>
      <c r="L1567" s="224"/>
      <c r="M1567" s="225"/>
      <c r="N1567" s="226"/>
      <c r="O1567" s="226"/>
      <c r="P1567" s="226"/>
      <c r="Q1567" s="226"/>
      <c r="R1567" s="226"/>
      <c r="S1567" s="226"/>
      <c r="T1567" s="227"/>
      <c r="AT1567" s="228" t="s">
        <v>210</v>
      </c>
      <c r="AU1567" s="228" t="s">
        <v>83</v>
      </c>
      <c r="AV1567" s="13" t="s">
        <v>83</v>
      </c>
      <c r="AW1567" s="13" t="s">
        <v>38</v>
      </c>
      <c r="AX1567" s="13" t="s">
        <v>75</v>
      </c>
      <c r="AY1567" s="228" t="s">
        <v>195</v>
      </c>
    </row>
    <row r="1568" spans="2:65" s="14" customFormat="1">
      <c r="B1568" s="229"/>
      <c r="C1568" s="230"/>
      <c r="D1568" s="205" t="s">
        <v>210</v>
      </c>
      <c r="E1568" s="231" t="s">
        <v>22</v>
      </c>
      <c r="F1568" s="232" t="s">
        <v>215</v>
      </c>
      <c r="G1568" s="230"/>
      <c r="H1568" s="233">
        <v>24.32</v>
      </c>
      <c r="I1568" s="234"/>
      <c r="J1568" s="230"/>
      <c r="K1568" s="230"/>
      <c r="L1568" s="235"/>
      <c r="M1568" s="236"/>
      <c r="N1568" s="237"/>
      <c r="O1568" s="237"/>
      <c r="P1568" s="237"/>
      <c r="Q1568" s="237"/>
      <c r="R1568" s="237"/>
      <c r="S1568" s="237"/>
      <c r="T1568" s="238"/>
      <c r="AT1568" s="239" t="s">
        <v>210</v>
      </c>
      <c r="AU1568" s="239" t="s">
        <v>83</v>
      </c>
      <c r="AV1568" s="14" t="s">
        <v>216</v>
      </c>
      <c r="AW1568" s="14" t="s">
        <v>38</v>
      </c>
      <c r="AX1568" s="14" t="s">
        <v>75</v>
      </c>
      <c r="AY1568" s="239" t="s">
        <v>195</v>
      </c>
    </row>
    <row r="1569" spans="2:65" s="15" customFormat="1">
      <c r="B1569" s="240"/>
      <c r="C1569" s="241"/>
      <c r="D1569" s="251" t="s">
        <v>210</v>
      </c>
      <c r="E1569" s="252" t="s">
        <v>22</v>
      </c>
      <c r="F1569" s="253" t="s">
        <v>217</v>
      </c>
      <c r="G1569" s="241"/>
      <c r="H1569" s="254">
        <v>24.32</v>
      </c>
      <c r="I1569" s="245"/>
      <c r="J1569" s="241"/>
      <c r="K1569" s="241"/>
      <c r="L1569" s="246"/>
      <c r="M1569" s="247"/>
      <c r="N1569" s="248"/>
      <c r="O1569" s="248"/>
      <c r="P1569" s="248"/>
      <c r="Q1569" s="248"/>
      <c r="R1569" s="248"/>
      <c r="S1569" s="248"/>
      <c r="T1569" s="249"/>
      <c r="AT1569" s="250" t="s">
        <v>210</v>
      </c>
      <c r="AU1569" s="250" t="s">
        <v>83</v>
      </c>
      <c r="AV1569" s="15" t="s">
        <v>202</v>
      </c>
      <c r="AW1569" s="15" t="s">
        <v>38</v>
      </c>
      <c r="AX1569" s="15" t="s">
        <v>23</v>
      </c>
      <c r="AY1569" s="250" t="s">
        <v>195</v>
      </c>
    </row>
    <row r="1570" spans="2:65" s="1" customFormat="1" ht="28.8" customHeight="1">
      <c r="B1570" s="36"/>
      <c r="C1570" s="193" t="s">
        <v>2544</v>
      </c>
      <c r="D1570" s="193" t="s">
        <v>198</v>
      </c>
      <c r="E1570" s="194" t="s">
        <v>2545</v>
      </c>
      <c r="F1570" s="195" t="s">
        <v>2546</v>
      </c>
      <c r="G1570" s="196" t="s">
        <v>201</v>
      </c>
      <c r="H1570" s="197">
        <v>10</v>
      </c>
      <c r="I1570" s="198"/>
      <c r="J1570" s="199">
        <f>ROUND(I1570*H1570,2)</f>
        <v>0</v>
      </c>
      <c r="K1570" s="195" t="s">
        <v>223</v>
      </c>
      <c r="L1570" s="56"/>
      <c r="M1570" s="200" t="s">
        <v>22</v>
      </c>
      <c r="N1570" s="201" t="s">
        <v>46</v>
      </c>
      <c r="O1570" s="37"/>
      <c r="P1570" s="202">
        <f>O1570*H1570</f>
        <v>0</v>
      </c>
      <c r="Q1570" s="202">
        <v>0</v>
      </c>
      <c r="R1570" s="202">
        <f>Q1570*H1570</f>
        <v>0</v>
      </c>
      <c r="S1570" s="202">
        <v>0</v>
      </c>
      <c r="T1570" s="203">
        <f>S1570*H1570</f>
        <v>0</v>
      </c>
      <c r="AR1570" s="19" t="s">
        <v>258</v>
      </c>
      <c r="AT1570" s="19" t="s">
        <v>198</v>
      </c>
      <c r="AU1570" s="19" t="s">
        <v>83</v>
      </c>
      <c r="AY1570" s="19" t="s">
        <v>195</v>
      </c>
      <c r="BE1570" s="204">
        <f>IF(N1570="základní",J1570,0)</f>
        <v>0</v>
      </c>
      <c r="BF1570" s="204">
        <f>IF(N1570="snížená",J1570,0)</f>
        <v>0</v>
      </c>
      <c r="BG1570" s="204">
        <f>IF(N1570="zákl. přenesená",J1570,0)</f>
        <v>0</v>
      </c>
      <c r="BH1570" s="204">
        <f>IF(N1570="sníž. přenesená",J1570,0)</f>
        <v>0</v>
      </c>
      <c r="BI1570" s="204">
        <f>IF(N1570="nulová",J1570,0)</f>
        <v>0</v>
      </c>
      <c r="BJ1570" s="19" t="s">
        <v>23</v>
      </c>
      <c r="BK1570" s="204">
        <f>ROUND(I1570*H1570,2)</f>
        <v>0</v>
      </c>
      <c r="BL1570" s="19" t="s">
        <v>258</v>
      </c>
      <c r="BM1570" s="19" t="s">
        <v>2547</v>
      </c>
    </row>
    <row r="1571" spans="2:65" s="12" customFormat="1">
      <c r="B1571" s="207"/>
      <c r="C1571" s="208"/>
      <c r="D1571" s="205" t="s">
        <v>210</v>
      </c>
      <c r="E1571" s="209" t="s">
        <v>22</v>
      </c>
      <c r="F1571" s="210" t="s">
        <v>2548</v>
      </c>
      <c r="G1571" s="208"/>
      <c r="H1571" s="211" t="s">
        <v>22</v>
      </c>
      <c r="I1571" s="212"/>
      <c r="J1571" s="208"/>
      <c r="K1571" s="208"/>
      <c r="L1571" s="213"/>
      <c r="M1571" s="214"/>
      <c r="N1571" s="215"/>
      <c r="O1571" s="215"/>
      <c r="P1571" s="215"/>
      <c r="Q1571" s="215"/>
      <c r="R1571" s="215"/>
      <c r="S1571" s="215"/>
      <c r="T1571" s="216"/>
      <c r="AT1571" s="217" t="s">
        <v>210</v>
      </c>
      <c r="AU1571" s="217" t="s">
        <v>83</v>
      </c>
      <c r="AV1571" s="12" t="s">
        <v>23</v>
      </c>
      <c r="AW1571" s="12" t="s">
        <v>38</v>
      </c>
      <c r="AX1571" s="12" t="s">
        <v>75</v>
      </c>
      <c r="AY1571" s="217" t="s">
        <v>195</v>
      </c>
    </row>
    <row r="1572" spans="2:65" s="13" customFormat="1">
      <c r="B1572" s="218"/>
      <c r="C1572" s="219"/>
      <c r="D1572" s="205" t="s">
        <v>210</v>
      </c>
      <c r="E1572" s="220" t="s">
        <v>22</v>
      </c>
      <c r="F1572" s="221" t="s">
        <v>2549</v>
      </c>
      <c r="G1572" s="219"/>
      <c r="H1572" s="222">
        <v>10</v>
      </c>
      <c r="I1572" s="223"/>
      <c r="J1572" s="219"/>
      <c r="K1572" s="219"/>
      <c r="L1572" s="224"/>
      <c r="M1572" s="225"/>
      <c r="N1572" s="226"/>
      <c r="O1572" s="226"/>
      <c r="P1572" s="226"/>
      <c r="Q1572" s="226"/>
      <c r="R1572" s="226"/>
      <c r="S1572" s="226"/>
      <c r="T1572" s="227"/>
      <c r="AT1572" s="228" t="s">
        <v>210</v>
      </c>
      <c r="AU1572" s="228" t="s">
        <v>83</v>
      </c>
      <c r="AV1572" s="13" t="s">
        <v>83</v>
      </c>
      <c r="AW1572" s="13" t="s">
        <v>38</v>
      </c>
      <c r="AX1572" s="13" t="s">
        <v>75</v>
      </c>
      <c r="AY1572" s="228" t="s">
        <v>195</v>
      </c>
    </row>
    <row r="1573" spans="2:65" s="14" customFormat="1">
      <c r="B1573" s="229"/>
      <c r="C1573" s="230"/>
      <c r="D1573" s="205" t="s">
        <v>210</v>
      </c>
      <c r="E1573" s="231" t="s">
        <v>22</v>
      </c>
      <c r="F1573" s="232" t="s">
        <v>215</v>
      </c>
      <c r="G1573" s="230"/>
      <c r="H1573" s="233">
        <v>10</v>
      </c>
      <c r="I1573" s="234"/>
      <c r="J1573" s="230"/>
      <c r="K1573" s="230"/>
      <c r="L1573" s="235"/>
      <c r="M1573" s="236"/>
      <c r="N1573" s="237"/>
      <c r="O1573" s="237"/>
      <c r="P1573" s="237"/>
      <c r="Q1573" s="237"/>
      <c r="R1573" s="237"/>
      <c r="S1573" s="237"/>
      <c r="T1573" s="238"/>
      <c r="AT1573" s="239" t="s">
        <v>210</v>
      </c>
      <c r="AU1573" s="239" t="s">
        <v>83</v>
      </c>
      <c r="AV1573" s="14" t="s">
        <v>216</v>
      </c>
      <c r="AW1573" s="14" t="s">
        <v>38</v>
      </c>
      <c r="AX1573" s="14" t="s">
        <v>75</v>
      </c>
      <c r="AY1573" s="239" t="s">
        <v>195</v>
      </c>
    </row>
    <row r="1574" spans="2:65" s="15" customFormat="1">
      <c r="B1574" s="240"/>
      <c r="C1574" s="241"/>
      <c r="D1574" s="251" t="s">
        <v>210</v>
      </c>
      <c r="E1574" s="252" t="s">
        <v>22</v>
      </c>
      <c r="F1574" s="253" t="s">
        <v>217</v>
      </c>
      <c r="G1574" s="241"/>
      <c r="H1574" s="254">
        <v>10</v>
      </c>
      <c r="I1574" s="245"/>
      <c r="J1574" s="241"/>
      <c r="K1574" s="241"/>
      <c r="L1574" s="246"/>
      <c r="M1574" s="247"/>
      <c r="N1574" s="248"/>
      <c r="O1574" s="248"/>
      <c r="P1574" s="248"/>
      <c r="Q1574" s="248"/>
      <c r="R1574" s="248"/>
      <c r="S1574" s="248"/>
      <c r="T1574" s="249"/>
      <c r="AT1574" s="250" t="s">
        <v>210</v>
      </c>
      <c r="AU1574" s="250" t="s">
        <v>83</v>
      </c>
      <c r="AV1574" s="15" t="s">
        <v>202</v>
      </c>
      <c r="AW1574" s="15" t="s">
        <v>38</v>
      </c>
      <c r="AX1574" s="15" t="s">
        <v>23</v>
      </c>
      <c r="AY1574" s="250" t="s">
        <v>195</v>
      </c>
    </row>
    <row r="1575" spans="2:65" s="1" customFormat="1" ht="28.8" customHeight="1">
      <c r="B1575" s="36"/>
      <c r="C1575" s="260" t="s">
        <v>2550</v>
      </c>
      <c r="D1575" s="260" t="s">
        <v>267</v>
      </c>
      <c r="E1575" s="261" t="s">
        <v>2551</v>
      </c>
      <c r="F1575" s="262" t="s">
        <v>2552</v>
      </c>
      <c r="G1575" s="263" t="s">
        <v>201</v>
      </c>
      <c r="H1575" s="264">
        <v>10</v>
      </c>
      <c r="I1575" s="265"/>
      <c r="J1575" s="266">
        <f>ROUND(I1575*H1575,2)</f>
        <v>0</v>
      </c>
      <c r="K1575" s="262" t="s">
        <v>223</v>
      </c>
      <c r="L1575" s="267"/>
      <c r="M1575" s="268" t="s">
        <v>22</v>
      </c>
      <c r="N1575" s="269" t="s">
        <v>46</v>
      </c>
      <c r="O1575" s="37"/>
      <c r="P1575" s="202">
        <f>O1575*H1575</f>
        <v>0</v>
      </c>
      <c r="Q1575" s="202">
        <v>1.6899999999999998E-2</v>
      </c>
      <c r="R1575" s="202">
        <f>Q1575*H1575</f>
        <v>0.16899999999999998</v>
      </c>
      <c r="S1575" s="202">
        <v>0</v>
      </c>
      <c r="T1575" s="203">
        <f>S1575*H1575</f>
        <v>0</v>
      </c>
      <c r="AR1575" s="19" t="s">
        <v>512</v>
      </c>
      <c r="AT1575" s="19" t="s">
        <v>267</v>
      </c>
      <c r="AU1575" s="19" t="s">
        <v>83</v>
      </c>
      <c r="AY1575" s="19" t="s">
        <v>195</v>
      </c>
      <c r="BE1575" s="204">
        <f>IF(N1575="základní",J1575,0)</f>
        <v>0</v>
      </c>
      <c r="BF1575" s="204">
        <f>IF(N1575="snížená",J1575,0)</f>
        <v>0</v>
      </c>
      <c r="BG1575" s="204">
        <f>IF(N1575="zákl. přenesená",J1575,0)</f>
        <v>0</v>
      </c>
      <c r="BH1575" s="204">
        <f>IF(N1575="sníž. přenesená",J1575,0)</f>
        <v>0</v>
      </c>
      <c r="BI1575" s="204">
        <f>IF(N1575="nulová",J1575,0)</f>
        <v>0</v>
      </c>
      <c r="BJ1575" s="19" t="s">
        <v>23</v>
      </c>
      <c r="BK1575" s="204">
        <f>ROUND(I1575*H1575,2)</f>
        <v>0</v>
      </c>
      <c r="BL1575" s="19" t="s">
        <v>258</v>
      </c>
      <c r="BM1575" s="19" t="s">
        <v>2553</v>
      </c>
    </row>
    <row r="1576" spans="2:65" s="1" customFormat="1" ht="20.399999999999999" customHeight="1">
      <c r="B1576" s="36"/>
      <c r="C1576" s="193" t="s">
        <v>2554</v>
      </c>
      <c r="D1576" s="193" t="s">
        <v>198</v>
      </c>
      <c r="E1576" s="194" t="s">
        <v>2555</v>
      </c>
      <c r="F1576" s="195" t="s">
        <v>2556</v>
      </c>
      <c r="G1576" s="196" t="s">
        <v>201</v>
      </c>
      <c r="H1576" s="197">
        <v>2</v>
      </c>
      <c r="I1576" s="198"/>
      <c r="J1576" s="199">
        <f>ROUND(I1576*H1576,2)</f>
        <v>0</v>
      </c>
      <c r="K1576" s="195" t="s">
        <v>22</v>
      </c>
      <c r="L1576" s="56"/>
      <c r="M1576" s="200" t="s">
        <v>22</v>
      </c>
      <c r="N1576" s="201" t="s">
        <v>46</v>
      </c>
      <c r="O1576" s="37"/>
      <c r="P1576" s="202">
        <f>O1576*H1576</f>
        <v>0</v>
      </c>
      <c r="Q1576" s="202">
        <v>0</v>
      </c>
      <c r="R1576" s="202">
        <f>Q1576*H1576</f>
        <v>0</v>
      </c>
      <c r="S1576" s="202">
        <v>0</v>
      </c>
      <c r="T1576" s="203">
        <f>S1576*H1576</f>
        <v>0</v>
      </c>
      <c r="AR1576" s="19" t="s">
        <v>258</v>
      </c>
      <c r="AT1576" s="19" t="s">
        <v>198</v>
      </c>
      <c r="AU1576" s="19" t="s">
        <v>83</v>
      </c>
      <c r="AY1576" s="19" t="s">
        <v>195</v>
      </c>
      <c r="BE1576" s="204">
        <f>IF(N1576="základní",J1576,0)</f>
        <v>0</v>
      </c>
      <c r="BF1576" s="204">
        <f>IF(N1576="snížená",J1576,0)</f>
        <v>0</v>
      </c>
      <c r="BG1576" s="204">
        <f>IF(N1576="zákl. přenesená",J1576,0)</f>
        <v>0</v>
      </c>
      <c r="BH1576" s="204">
        <f>IF(N1576="sníž. přenesená",J1576,0)</f>
        <v>0</v>
      </c>
      <c r="BI1576" s="204">
        <f>IF(N1576="nulová",J1576,0)</f>
        <v>0</v>
      </c>
      <c r="BJ1576" s="19" t="s">
        <v>23</v>
      </c>
      <c r="BK1576" s="204">
        <f>ROUND(I1576*H1576,2)</f>
        <v>0</v>
      </c>
      <c r="BL1576" s="19" t="s">
        <v>258</v>
      </c>
      <c r="BM1576" s="19" t="s">
        <v>2557</v>
      </c>
    </row>
    <row r="1577" spans="2:65" s="12" customFormat="1">
      <c r="B1577" s="207"/>
      <c r="C1577" s="208"/>
      <c r="D1577" s="205" t="s">
        <v>210</v>
      </c>
      <c r="E1577" s="209" t="s">
        <v>22</v>
      </c>
      <c r="F1577" s="210" t="s">
        <v>2542</v>
      </c>
      <c r="G1577" s="208"/>
      <c r="H1577" s="211" t="s">
        <v>22</v>
      </c>
      <c r="I1577" s="212"/>
      <c r="J1577" s="208"/>
      <c r="K1577" s="208"/>
      <c r="L1577" s="213"/>
      <c r="M1577" s="214"/>
      <c r="N1577" s="215"/>
      <c r="O1577" s="215"/>
      <c r="P1577" s="215"/>
      <c r="Q1577" s="215"/>
      <c r="R1577" s="215"/>
      <c r="S1577" s="215"/>
      <c r="T1577" s="216"/>
      <c r="AT1577" s="217" t="s">
        <v>210</v>
      </c>
      <c r="AU1577" s="217" t="s">
        <v>83</v>
      </c>
      <c r="AV1577" s="12" t="s">
        <v>23</v>
      </c>
      <c r="AW1577" s="12" t="s">
        <v>38</v>
      </c>
      <c r="AX1577" s="12" t="s">
        <v>75</v>
      </c>
      <c r="AY1577" s="217" t="s">
        <v>195</v>
      </c>
    </row>
    <row r="1578" spans="2:65" s="13" customFormat="1">
      <c r="B1578" s="218"/>
      <c r="C1578" s="219"/>
      <c r="D1578" s="205" t="s">
        <v>210</v>
      </c>
      <c r="E1578" s="220" t="s">
        <v>22</v>
      </c>
      <c r="F1578" s="221" t="s">
        <v>2558</v>
      </c>
      <c r="G1578" s="219"/>
      <c r="H1578" s="222">
        <v>2</v>
      </c>
      <c r="I1578" s="223"/>
      <c r="J1578" s="219"/>
      <c r="K1578" s="219"/>
      <c r="L1578" s="224"/>
      <c r="M1578" s="225"/>
      <c r="N1578" s="226"/>
      <c r="O1578" s="226"/>
      <c r="P1578" s="226"/>
      <c r="Q1578" s="226"/>
      <c r="R1578" s="226"/>
      <c r="S1578" s="226"/>
      <c r="T1578" s="227"/>
      <c r="AT1578" s="228" t="s">
        <v>210</v>
      </c>
      <c r="AU1578" s="228" t="s">
        <v>83</v>
      </c>
      <c r="AV1578" s="13" t="s">
        <v>83</v>
      </c>
      <c r="AW1578" s="13" t="s">
        <v>38</v>
      </c>
      <c r="AX1578" s="13" t="s">
        <v>75</v>
      </c>
      <c r="AY1578" s="228" t="s">
        <v>195</v>
      </c>
    </row>
    <row r="1579" spans="2:65" s="14" customFormat="1">
      <c r="B1579" s="229"/>
      <c r="C1579" s="230"/>
      <c r="D1579" s="205" t="s">
        <v>210</v>
      </c>
      <c r="E1579" s="231" t="s">
        <v>22</v>
      </c>
      <c r="F1579" s="232" t="s">
        <v>215</v>
      </c>
      <c r="G1579" s="230"/>
      <c r="H1579" s="233">
        <v>2</v>
      </c>
      <c r="I1579" s="234"/>
      <c r="J1579" s="230"/>
      <c r="K1579" s="230"/>
      <c r="L1579" s="235"/>
      <c r="M1579" s="236"/>
      <c r="N1579" s="237"/>
      <c r="O1579" s="237"/>
      <c r="P1579" s="237"/>
      <c r="Q1579" s="237"/>
      <c r="R1579" s="237"/>
      <c r="S1579" s="237"/>
      <c r="T1579" s="238"/>
      <c r="AT1579" s="239" t="s">
        <v>210</v>
      </c>
      <c r="AU1579" s="239" t="s">
        <v>83</v>
      </c>
      <c r="AV1579" s="14" t="s">
        <v>216</v>
      </c>
      <c r="AW1579" s="14" t="s">
        <v>38</v>
      </c>
      <c r="AX1579" s="14" t="s">
        <v>75</v>
      </c>
      <c r="AY1579" s="239" t="s">
        <v>195</v>
      </c>
    </row>
    <row r="1580" spans="2:65" s="15" customFormat="1">
      <c r="B1580" s="240"/>
      <c r="C1580" s="241"/>
      <c r="D1580" s="251" t="s">
        <v>210</v>
      </c>
      <c r="E1580" s="252" t="s">
        <v>22</v>
      </c>
      <c r="F1580" s="253" t="s">
        <v>217</v>
      </c>
      <c r="G1580" s="241"/>
      <c r="H1580" s="254">
        <v>2</v>
      </c>
      <c r="I1580" s="245"/>
      <c r="J1580" s="241"/>
      <c r="K1580" s="241"/>
      <c r="L1580" s="246"/>
      <c r="M1580" s="247"/>
      <c r="N1580" s="248"/>
      <c r="O1580" s="248"/>
      <c r="P1580" s="248"/>
      <c r="Q1580" s="248"/>
      <c r="R1580" s="248"/>
      <c r="S1580" s="248"/>
      <c r="T1580" s="249"/>
      <c r="AT1580" s="250" t="s">
        <v>210</v>
      </c>
      <c r="AU1580" s="250" t="s">
        <v>83</v>
      </c>
      <c r="AV1580" s="15" t="s">
        <v>202</v>
      </c>
      <c r="AW1580" s="15" t="s">
        <v>38</v>
      </c>
      <c r="AX1580" s="15" t="s">
        <v>23</v>
      </c>
      <c r="AY1580" s="250" t="s">
        <v>195</v>
      </c>
    </row>
    <row r="1581" spans="2:65" s="1" customFormat="1" ht="20.399999999999999" customHeight="1">
      <c r="B1581" s="36"/>
      <c r="C1581" s="193" t="s">
        <v>2559</v>
      </c>
      <c r="D1581" s="193" t="s">
        <v>198</v>
      </c>
      <c r="E1581" s="194" t="s">
        <v>2560</v>
      </c>
      <c r="F1581" s="195" t="s">
        <v>2561</v>
      </c>
      <c r="G1581" s="196" t="s">
        <v>222</v>
      </c>
      <c r="H1581" s="197">
        <v>3.43</v>
      </c>
      <c r="I1581" s="198"/>
      <c r="J1581" s="199">
        <f>ROUND(I1581*H1581,2)</f>
        <v>0</v>
      </c>
      <c r="K1581" s="195" t="s">
        <v>223</v>
      </c>
      <c r="L1581" s="56"/>
      <c r="M1581" s="200" t="s">
        <v>22</v>
      </c>
      <c r="N1581" s="201" t="s">
        <v>46</v>
      </c>
      <c r="O1581" s="37"/>
      <c r="P1581" s="202">
        <f>O1581*H1581</f>
        <v>0</v>
      </c>
      <c r="Q1581" s="202">
        <v>0</v>
      </c>
      <c r="R1581" s="202">
        <f>Q1581*H1581</f>
        <v>0</v>
      </c>
      <c r="S1581" s="202">
        <v>0</v>
      </c>
      <c r="T1581" s="203">
        <f>S1581*H1581</f>
        <v>0</v>
      </c>
      <c r="AR1581" s="19" t="s">
        <v>258</v>
      </c>
      <c r="AT1581" s="19" t="s">
        <v>198</v>
      </c>
      <c r="AU1581" s="19" t="s">
        <v>83</v>
      </c>
      <c r="AY1581" s="19" t="s">
        <v>195</v>
      </c>
      <c r="BE1581" s="204">
        <f>IF(N1581="základní",J1581,0)</f>
        <v>0</v>
      </c>
      <c r="BF1581" s="204">
        <f>IF(N1581="snížená",J1581,0)</f>
        <v>0</v>
      </c>
      <c r="BG1581" s="204">
        <f>IF(N1581="zákl. přenesená",J1581,0)</f>
        <v>0</v>
      </c>
      <c r="BH1581" s="204">
        <f>IF(N1581="sníž. přenesená",J1581,0)</f>
        <v>0</v>
      </c>
      <c r="BI1581" s="204">
        <f>IF(N1581="nulová",J1581,0)</f>
        <v>0</v>
      </c>
      <c r="BJ1581" s="19" t="s">
        <v>23</v>
      </c>
      <c r="BK1581" s="204">
        <f>ROUND(I1581*H1581,2)</f>
        <v>0</v>
      </c>
      <c r="BL1581" s="19" t="s">
        <v>258</v>
      </c>
      <c r="BM1581" s="19" t="s">
        <v>2562</v>
      </c>
    </row>
    <row r="1582" spans="2:65" s="1" customFormat="1" ht="60">
      <c r="B1582" s="36"/>
      <c r="C1582" s="58"/>
      <c r="D1582" s="205" t="s">
        <v>225</v>
      </c>
      <c r="E1582" s="58"/>
      <c r="F1582" s="206" t="s">
        <v>2563</v>
      </c>
      <c r="G1582" s="58"/>
      <c r="H1582" s="58"/>
      <c r="I1582" s="163"/>
      <c r="J1582" s="58"/>
      <c r="K1582" s="58"/>
      <c r="L1582" s="56"/>
      <c r="M1582" s="73"/>
      <c r="N1582" s="37"/>
      <c r="O1582" s="37"/>
      <c r="P1582" s="37"/>
      <c r="Q1582" s="37"/>
      <c r="R1582" s="37"/>
      <c r="S1582" s="37"/>
      <c r="T1582" s="74"/>
      <c r="AT1582" s="19" t="s">
        <v>225</v>
      </c>
      <c r="AU1582" s="19" t="s">
        <v>83</v>
      </c>
    </row>
    <row r="1583" spans="2:65" s="12" customFormat="1">
      <c r="B1583" s="207"/>
      <c r="C1583" s="208"/>
      <c r="D1583" s="205" t="s">
        <v>210</v>
      </c>
      <c r="E1583" s="209" t="s">
        <v>22</v>
      </c>
      <c r="F1583" s="210" t="s">
        <v>2548</v>
      </c>
      <c r="G1583" s="208"/>
      <c r="H1583" s="211" t="s">
        <v>22</v>
      </c>
      <c r="I1583" s="212"/>
      <c r="J1583" s="208"/>
      <c r="K1583" s="208"/>
      <c r="L1583" s="213"/>
      <c r="M1583" s="214"/>
      <c r="N1583" s="215"/>
      <c r="O1583" s="215"/>
      <c r="P1583" s="215"/>
      <c r="Q1583" s="215"/>
      <c r="R1583" s="215"/>
      <c r="S1583" s="215"/>
      <c r="T1583" s="216"/>
      <c r="AT1583" s="217" t="s">
        <v>210</v>
      </c>
      <c r="AU1583" s="217" t="s">
        <v>83</v>
      </c>
      <c r="AV1583" s="12" t="s">
        <v>23</v>
      </c>
      <c r="AW1583" s="12" t="s">
        <v>38</v>
      </c>
      <c r="AX1583" s="12" t="s">
        <v>75</v>
      </c>
      <c r="AY1583" s="217" t="s">
        <v>195</v>
      </c>
    </row>
    <row r="1584" spans="2:65" s="13" customFormat="1">
      <c r="B1584" s="218"/>
      <c r="C1584" s="219"/>
      <c r="D1584" s="205" t="s">
        <v>210</v>
      </c>
      <c r="E1584" s="220" t="s">
        <v>22</v>
      </c>
      <c r="F1584" s="221" t="s">
        <v>2564</v>
      </c>
      <c r="G1584" s="219"/>
      <c r="H1584" s="222">
        <v>3.43</v>
      </c>
      <c r="I1584" s="223"/>
      <c r="J1584" s="219"/>
      <c r="K1584" s="219"/>
      <c r="L1584" s="224"/>
      <c r="M1584" s="225"/>
      <c r="N1584" s="226"/>
      <c r="O1584" s="226"/>
      <c r="P1584" s="226"/>
      <c r="Q1584" s="226"/>
      <c r="R1584" s="226"/>
      <c r="S1584" s="226"/>
      <c r="T1584" s="227"/>
      <c r="AT1584" s="228" t="s">
        <v>210</v>
      </c>
      <c r="AU1584" s="228" t="s">
        <v>83</v>
      </c>
      <c r="AV1584" s="13" t="s">
        <v>83</v>
      </c>
      <c r="AW1584" s="13" t="s">
        <v>38</v>
      </c>
      <c r="AX1584" s="13" t="s">
        <v>75</v>
      </c>
      <c r="AY1584" s="228" t="s">
        <v>195</v>
      </c>
    </row>
    <row r="1585" spans="2:65" s="14" customFormat="1">
      <c r="B1585" s="229"/>
      <c r="C1585" s="230"/>
      <c r="D1585" s="205" t="s">
        <v>210</v>
      </c>
      <c r="E1585" s="231" t="s">
        <v>22</v>
      </c>
      <c r="F1585" s="232" t="s">
        <v>215</v>
      </c>
      <c r="G1585" s="230"/>
      <c r="H1585" s="233">
        <v>3.43</v>
      </c>
      <c r="I1585" s="234"/>
      <c r="J1585" s="230"/>
      <c r="K1585" s="230"/>
      <c r="L1585" s="235"/>
      <c r="M1585" s="236"/>
      <c r="N1585" s="237"/>
      <c r="O1585" s="237"/>
      <c r="P1585" s="237"/>
      <c r="Q1585" s="237"/>
      <c r="R1585" s="237"/>
      <c r="S1585" s="237"/>
      <c r="T1585" s="238"/>
      <c r="AT1585" s="239" t="s">
        <v>210</v>
      </c>
      <c r="AU1585" s="239" t="s">
        <v>83</v>
      </c>
      <c r="AV1585" s="14" t="s">
        <v>216</v>
      </c>
      <c r="AW1585" s="14" t="s">
        <v>38</v>
      </c>
      <c r="AX1585" s="14" t="s">
        <v>75</v>
      </c>
      <c r="AY1585" s="239" t="s">
        <v>195</v>
      </c>
    </row>
    <row r="1586" spans="2:65" s="15" customFormat="1">
      <c r="B1586" s="240"/>
      <c r="C1586" s="241"/>
      <c r="D1586" s="251" t="s">
        <v>210</v>
      </c>
      <c r="E1586" s="252" t="s">
        <v>22</v>
      </c>
      <c r="F1586" s="253" t="s">
        <v>217</v>
      </c>
      <c r="G1586" s="241"/>
      <c r="H1586" s="254">
        <v>3.43</v>
      </c>
      <c r="I1586" s="245"/>
      <c r="J1586" s="241"/>
      <c r="K1586" s="241"/>
      <c r="L1586" s="246"/>
      <c r="M1586" s="247"/>
      <c r="N1586" s="248"/>
      <c r="O1586" s="248"/>
      <c r="P1586" s="248"/>
      <c r="Q1586" s="248"/>
      <c r="R1586" s="248"/>
      <c r="S1586" s="248"/>
      <c r="T1586" s="249"/>
      <c r="AT1586" s="250" t="s">
        <v>210</v>
      </c>
      <c r="AU1586" s="250" t="s">
        <v>83</v>
      </c>
      <c r="AV1586" s="15" t="s">
        <v>202</v>
      </c>
      <c r="AW1586" s="15" t="s">
        <v>38</v>
      </c>
      <c r="AX1586" s="15" t="s">
        <v>23</v>
      </c>
      <c r="AY1586" s="250" t="s">
        <v>195</v>
      </c>
    </row>
    <row r="1587" spans="2:65" s="1" customFormat="1" ht="20.399999999999999" customHeight="1">
      <c r="B1587" s="36"/>
      <c r="C1587" s="260" t="s">
        <v>2565</v>
      </c>
      <c r="D1587" s="260" t="s">
        <v>267</v>
      </c>
      <c r="E1587" s="261" t="s">
        <v>2566</v>
      </c>
      <c r="F1587" s="262" t="s">
        <v>2567</v>
      </c>
      <c r="G1587" s="263" t="s">
        <v>222</v>
      </c>
      <c r="H1587" s="264">
        <v>3.7730000000000001</v>
      </c>
      <c r="I1587" s="265"/>
      <c r="J1587" s="266">
        <f>ROUND(I1587*H1587,2)</f>
        <v>0</v>
      </c>
      <c r="K1587" s="262" t="s">
        <v>22</v>
      </c>
      <c r="L1587" s="267"/>
      <c r="M1587" s="268" t="s">
        <v>22</v>
      </c>
      <c r="N1587" s="269" t="s">
        <v>46</v>
      </c>
      <c r="O1587" s="37"/>
      <c r="P1587" s="202">
        <f>O1587*H1587</f>
        <v>0</v>
      </c>
      <c r="Q1587" s="202">
        <v>0</v>
      </c>
      <c r="R1587" s="202">
        <f>Q1587*H1587</f>
        <v>0</v>
      </c>
      <c r="S1587" s="202">
        <v>0</v>
      </c>
      <c r="T1587" s="203">
        <f>S1587*H1587</f>
        <v>0</v>
      </c>
      <c r="AR1587" s="19" t="s">
        <v>512</v>
      </c>
      <c r="AT1587" s="19" t="s">
        <v>267</v>
      </c>
      <c r="AU1587" s="19" t="s">
        <v>83</v>
      </c>
      <c r="AY1587" s="19" t="s">
        <v>195</v>
      </c>
      <c r="BE1587" s="204">
        <f>IF(N1587="základní",J1587,0)</f>
        <v>0</v>
      </c>
      <c r="BF1587" s="204">
        <f>IF(N1587="snížená",J1587,0)</f>
        <v>0</v>
      </c>
      <c r="BG1587" s="204">
        <f>IF(N1587="zákl. přenesená",J1587,0)</f>
        <v>0</v>
      </c>
      <c r="BH1587" s="204">
        <f>IF(N1587="sníž. přenesená",J1587,0)</f>
        <v>0</v>
      </c>
      <c r="BI1587" s="204">
        <f>IF(N1587="nulová",J1587,0)</f>
        <v>0</v>
      </c>
      <c r="BJ1587" s="19" t="s">
        <v>23</v>
      </c>
      <c r="BK1587" s="204">
        <f>ROUND(I1587*H1587,2)</f>
        <v>0</v>
      </c>
      <c r="BL1587" s="19" t="s">
        <v>258</v>
      </c>
      <c r="BM1587" s="19" t="s">
        <v>2568</v>
      </c>
    </row>
    <row r="1588" spans="2:65" s="13" customFormat="1">
      <c r="B1588" s="218"/>
      <c r="C1588" s="219"/>
      <c r="D1588" s="251" t="s">
        <v>210</v>
      </c>
      <c r="E1588" s="219"/>
      <c r="F1588" s="270" t="s">
        <v>2569</v>
      </c>
      <c r="G1588" s="219"/>
      <c r="H1588" s="271">
        <v>3.7730000000000001</v>
      </c>
      <c r="I1588" s="223"/>
      <c r="J1588" s="219"/>
      <c r="K1588" s="219"/>
      <c r="L1588" s="224"/>
      <c r="M1588" s="225"/>
      <c r="N1588" s="226"/>
      <c r="O1588" s="226"/>
      <c r="P1588" s="226"/>
      <c r="Q1588" s="226"/>
      <c r="R1588" s="226"/>
      <c r="S1588" s="226"/>
      <c r="T1588" s="227"/>
      <c r="AT1588" s="228" t="s">
        <v>210</v>
      </c>
      <c r="AU1588" s="228" t="s">
        <v>83</v>
      </c>
      <c r="AV1588" s="13" t="s">
        <v>83</v>
      </c>
      <c r="AW1588" s="13" t="s">
        <v>4</v>
      </c>
      <c r="AX1588" s="13" t="s">
        <v>23</v>
      </c>
      <c r="AY1588" s="228" t="s">
        <v>195</v>
      </c>
    </row>
    <row r="1589" spans="2:65" s="1" customFormat="1" ht="28.8" customHeight="1">
      <c r="B1589" s="36"/>
      <c r="C1589" s="193" t="s">
        <v>2570</v>
      </c>
      <c r="D1589" s="193" t="s">
        <v>198</v>
      </c>
      <c r="E1589" s="194" t="s">
        <v>946</v>
      </c>
      <c r="F1589" s="195" t="s">
        <v>947</v>
      </c>
      <c r="G1589" s="196" t="s">
        <v>222</v>
      </c>
      <c r="H1589" s="197">
        <v>147.25700000000001</v>
      </c>
      <c r="I1589" s="198"/>
      <c r="J1589" s="199">
        <f>ROUND(I1589*H1589,2)</f>
        <v>0</v>
      </c>
      <c r="K1589" s="195" t="s">
        <v>22</v>
      </c>
      <c r="L1589" s="56"/>
      <c r="M1589" s="200" t="s">
        <v>22</v>
      </c>
      <c r="N1589" s="201" t="s">
        <v>46</v>
      </c>
      <c r="O1589" s="37"/>
      <c r="P1589" s="202">
        <f>O1589*H1589</f>
        <v>0</v>
      </c>
      <c r="Q1589" s="202">
        <v>0</v>
      </c>
      <c r="R1589" s="202">
        <f>Q1589*H1589</f>
        <v>0</v>
      </c>
      <c r="S1589" s="202">
        <v>0</v>
      </c>
      <c r="T1589" s="203">
        <f>S1589*H1589</f>
        <v>0</v>
      </c>
      <c r="AR1589" s="19" t="s">
        <v>258</v>
      </c>
      <c r="AT1589" s="19" t="s">
        <v>198</v>
      </c>
      <c r="AU1589" s="19" t="s">
        <v>83</v>
      </c>
      <c r="AY1589" s="19" t="s">
        <v>195</v>
      </c>
      <c r="BE1589" s="204">
        <f>IF(N1589="základní",J1589,0)</f>
        <v>0</v>
      </c>
      <c r="BF1589" s="204">
        <f>IF(N1589="snížená",J1589,0)</f>
        <v>0</v>
      </c>
      <c r="BG1589" s="204">
        <f>IF(N1589="zákl. přenesená",J1589,0)</f>
        <v>0</v>
      </c>
      <c r="BH1589" s="204">
        <f>IF(N1589="sníž. přenesená",J1589,0)</f>
        <v>0</v>
      </c>
      <c r="BI1589" s="204">
        <f>IF(N1589="nulová",J1589,0)</f>
        <v>0</v>
      </c>
      <c r="BJ1589" s="19" t="s">
        <v>23</v>
      </c>
      <c r="BK1589" s="204">
        <f>ROUND(I1589*H1589,2)</f>
        <v>0</v>
      </c>
      <c r="BL1589" s="19" t="s">
        <v>258</v>
      </c>
      <c r="BM1589" s="19" t="s">
        <v>2571</v>
      </c>
    </row>
    <row r="1590" spans="2:65" s="12" customFormat="1">
      <c r="B1590" s="207"/>
      <c r="C1590" s="208"/>
      <c r="D1590" s="205" t="s">
        <v>210</v>
      </c>
      <c r="E1590" s="209" t="s">
        <v>22</v>
      </c>
      <c r="F1590" s="210" t="s">
        <v>2572</v>
      </c>
      <c r="G1590" s="208"/>
      <c r="H1590" s="211" t="s">
        <v>22</v>
      </c>
      <c r="I1590" s="212"/>
      <c r="J1590" s="208"/>
      <c r="K1590" s="208"/>
      <c r="L1590" s="213"/>
      <c r="M1590" s="214"/>
      <c r="N1590" s="215"/>
      <c r="O1590" s="215"/>
      <c r="P1590" s="215"/>
      <c r="Q1590" s="215"/>
      <c r="R1590" s="215"/>
      <c r="S1590" s="215"/>
      <c r="T1590" s="216"/>
      <c r="AT1590" s="217" t="s">
        <v>210</v>
      </c>
      <c r="AU1590" s="217" t="s">
        <v>83</v>
      </c>
      <c r="AV1590" s="12" t="s">
        <v>23</v>
      </c>
      <c r="AW1590" s="12" t="s">
        <v>38</v>
      </c>
      <c r="AX1590" s="12" t="s">
        <v>75</v>
      </c>
      <c r="AY1590" s="217" t="s">
        <v>195</v>
      </c>
    </row>
    <row r="1591" spans="2:65" s="13" customFormat="1">
      <c r="B1591" s="218"/>
      <c r="C1591" s="219"/>
      <c r="D1591" s="205" t="s">
        <v>210</v>
      </c>
      <c r="E1591" s="220" t="s">
        <v>22</v>
      </c>
      <c r="F1591" s="221" t="s">
        <v>2573</v>
      </c>
      <c r="G1591" s="219"/>
      <c r="H1591" s="222">
        <v>147.25700000000001</v>
      </c>
      <c r="I1591" s="223"/>
      <c r="J1591" s="219"/>
      <c r="K1591" s="219"/>
      <c r="L1591" s="224"/>
      <c r="M1591" s="225"/>
      <c r="N1591" s="226"/>
      <c r="O1591" s="226"/>
      <c r="P1591" s="226"/>
      <c r="Q1591" s="226"/>
      <c r="R1591" s="226"/>
      <c r="S1591" s="226"/>
      <c r="T1591" s="227"/>
      <c r="AT1591" s="228" t="s">
        <v>210</v>
      </c>
      <c r="AU1591" s="228" t="s">
        <v>83</v>
      </c>
      <c r="AV1591" s="13" t="s">
        <v>83</v>
      </c>
      <c r="AW1591" s="13" t="s">
        <v>38</v>
      </c>
      <c r="AX1591" s="13" t="s">
        <v>75</v>
      </c>
      <c r="AY1591" s="228" t="s">
        <v>195</v>
      </c>
    </row>
    <row r="1592" spans="2:65" s="14" customFormat="1">
      <c r="B1592" s="229"/>
      <c r="C1592" s="230"/>
      <c r="D1592" s="205" t="s">
        <v>210</v>
      </c>
      <c r="E1592" s="231" t="s">
        <v>22</v>
      </c>
      <c r="F1592" s="232" t="s">
        <v>215</v>
      </c>
      <c r="G1592" s="230"/>
      <c r="H1592" s="233">
        <v>147.25700000000001</v>
      </c>
      <c r="I1592" s="234"/>
      <c r="J1592" s="230"/>
      <c r="K1592" s="230"/>
      <c r="L1592" s="235"/>
      <c r="M1592" s="236"/>
      <c r="N1592" s="237"/>
      <c r="O1592" s="237"/>
      <c r="P1592" s="237"/>
      <c r="Q1592" s="237"/>
      <c r="R1592" s="237"/>
      <c r="S1592" s="237"/>
      <c r="T1592" s="238"/>
      <c r="AT1592" s="239" t="s">
        <v>210</v>
      </c>
      <c r="AU1592" s="239" t="s">
        <v>83</v>
      </c>
      <c r="AV1592" s="14" t="s">
        <v>216</v>
      </c>
      <c r="AW1592" s="14" t="s">
        <v>38</v>
      </c>
      <c r="AX1592" s="14" t="s">
        <v>75</v>
      </c>
      <c r="AY1592" s="239" t="s">
        <v>195</v>
      </c>
    </row>
    <row r="1593" spans="2:65" s="15" customFormat="1">
      <c r="B1593" s="240"/>
      <c r="C1593" s="241"/>
      <c r="D1593" s="251" t="s">
        <v>210</v>
      </c>
      <c r="E1593" s="252" t="s">
        <v>22</v>
      </c>
      <c r="F1593" s="253" t="s">
        <v>217</v>
      </c>
      <c r="G1593" s="241"/>
      <c r="H1593" s="254">
        <v>147.25700000000001</v>
      </c>
      <c r="I1593" s="245"/>
      <c r="J1593" s="241"/>
      <c r="K1593" s="241"/>
      <c r="L1593" s="246"/>
      <c r="M1593" s="247"/>
      <c r="N1593" s="248"/>
      <c r="O1593" s="248"/>
      <c r="P1593" s="248"/>
      <c r="Q1593" s="248"/>
      <c r="R1593" s="248"/>
      <c r="S1593" s="248"/>
      <c r="T1593" s="249"/>
      <c r="AT1593" s="250" t="s">
        <v>210</v>
      </c>
      <c r="AU1593" s="250" t="s">
        <v>83</v>
      </c>
      <c r="AV1593" s="15" t="s">
        <v>202</v>
      </c>
      <c r="AW1593" s="15" t="s">
        <v>38</v>
      </c>
      <c r="AX1593" s="15" t="s">
        <v>23</v>
      </c>
      <c r="AY1593" s="250" t="s">
        <v>195</v>
      </c>
    </row>
    <row r="1594" spans="2:65" s="1" customFormat="1" ht="20.399999999999999" customHeight="1">
      <c r="B1594" s="36"/>
      <c r="C1594" s="193" t="s">
        <v>2574</v>
      </c>
      <c r="D1594" s="193" t="s">
        <v>198</v>
      </c>
      <c r="E1594" s="194" t="s">
        <v>2575</v>
      </c>
      <c r="F1594" s="195" t="s">
        <v>2576</v>
      </c>
      <c r="G1594" s="196" t="s">
        <v>222</v>
      </c>
      <c r="H1594" s="197">
        <v>135.5</v>
      </c>
      <c r="I1594" s="198"/>
      <c r="J1594" s="199">
        <f>ROUND(I1594*H1594,2)</f>
        <v>0</v>
      </c>
      <c r="K1594" s="195" t="s">
        <v>22</v>
      </c>
      <c r="L1594" s="56"/>
      <c r="M1594" s="200" t="s">
        <v>22</v>
      </c>
      <c r="N1594" s="201" t="s">
        <v>46</v>
      </c>
      <c r="O1594" s="37"/>
      <c r="P1594" s="202">
        <f>O1594*H1594</f>
        <v>0</v>
      </c>
      <c r="Q1594" s="202">
        <v>0</v>
      </c>
      <c r="R1594" s="202">
        <f>Q1594*H1594</f>
        <v>0</v>
      </c>
      <c r="S1594" s="202">
        <v>0</v>
      </c>
      <c r="T1594" s="203">
        <f>S1594*H1594</f>
        <v>0</v>
      </c>
      <c r="AR1594" s="19" t="s">
        <v>258</v>
      </c>
      <c r="AT1594" s="19" t="s">
        <v>198</v>
      </c>
      <c r="AU1594" s="19" t="s">
        <v>83</v>
      </c>
      <c r="AY1594" s="19" t="s">
        <v>195</v>
      </c>
      <c r="BE1594" s="204">
        <f>IF(N1594="základní",J1594,0)</f>
        <v>0</v>
      </c>
      <c r="BF1594" s="204">
        <f>IF(N1594="snížená",J1594,0)</f>
        <v>0</v>
      </c>
      <c r="BG1594" s="204">
        <f>IF(N1594="zákl. přenesená",J1594,0)</f>
        <v>0</v>
      </c>
      <c r="BH1594" s="204">
        <f>IF(N1594="sníž. přenesená",J1594,0)</f>
        <v>0</v>
      </c>
      <c r="BI1594" s="204">
        <f>IF(N1594="nulová",J1594,0)</f>
        <v>0</v>
      </c>
      <c r="BJ1594" s="19" t="s">
        <v>23</v>
      </c>
      <c r="BK1594" s="204">
        <f>ROUND(I1594*H1594,2)</f>
        <v>0</v>
      </c>
      <c r="BL1594" s="19" t="s">
        <v>258</v>
      </c>
      <c r="BM1594" s="19" t="s">
        <v>2577</v>
      </c>
    </row>
    <row r="1595" spans="2:65" s="12" customFormat="1">
      <c r="B1595" s="207"/>
      <c r="C1595" s="208"/>
      <c r="D1595" s="205" t="s">
        <v>210</v>
      </c>
      <c r="E1595" s="209" t="s">
        <v>22</v>
      </c>
      <c r="F1595" s="210" t="s">
        <v>2542</v>
      </c>
      <c r="G1595" s="208"/>
      <c r="H1595" s="211" t="s">
        <v>22</v>
      </c>
      <c r="I1595" s="212"/>
      <c r="J1595" s="208"/>
      <c r="K1595" s="208"/>
      <c r="L1595" s="213"/>
      <c r="M1595" s="214"/>
      <c r="N1595" s="215"/>
      <c r="O1595" s="215"/>
      <c r="P1595" s="215"/>
      <c r="Q1595" s="215"/>
      <c r="R1595" s="215"/>
      <c r="S1595" s="215"/>
      <c r="T1595" s="216"/>
      <c r="AT1595" s="217" t="s">
        <v>210</v>
      </c>
      <c r="AU1595" s="217" t="s">
        <v>83</v>
      </c>
      <c r="AV1595" s="12" t="s">
        <v>23</v>
      </c>
      <c r="AW1595" s="12" t="s">
        <v>38</v>
      </c>
      <c r="AX1595" s="12" t="s">
        <v>75</v>
      </c>
      <c r="AY1595" s="217" t="s">
        <v>195</v>
      </c>
    </row>
    <row r="1596" spans="2:65" s="13" customFormat="1">
      <c r="B1596" s="218"/>
      <c r="C1596" s="219"/>
      <c r="D1596" s="205" t="s">
        <v>210</v>
      </c>
      <c r="E1596" s="220" t="s">
        <v>22</v>
      </c>
      <c r="F1596" s="221" t="s">
        <v>2578</v>
      </c>
      <c r="G1596" s="219"/>
      <c r="H1596" s="222">
        <v>135.5</v>
      </c>
      <c r="I1596" s="223"/>
      <c r="J1596" s="219"/>
      <c r="K1596" s="219"/>
      <c r="L1596" s="224"/>
      <c r="M1596" s="225"/>
      <c r="N1596" s="226"/>
      <c r="O1596" s="226"/>
      <c r="P1596" s="226"/>
      <c r="Q1596" s="226"/>
      <c r="R1596" s="226"/>
      <c r="S1596" s="226"/>
      <c r="T1596" s="227"/>
      <c r="AT1596" s="228" t="s">
        <v>210</v>
      </c>
      <c r="AU1596" s="228" t="s">
        <v>83</v>
      </c>
      <c r="AV1596" s="13" t="s">
        <v>83</v>
      </c>
      <c r="AW1596" s="13" t="s">
        <v>38</v>
      </c>
      <c r="AX1596" s="13" t="s">
        <v>75</v>
      </c>
      <c r="AY1596" s="228" t="s">
        <v>195</v>
      </c>
    </row>
    <row r="1597" spans="2:65" s="14" customFormat="1">
      <c r="B1597" s="229"/>
      <c r="C1597" s="230"/>
      <c r="D1597" s="205" t="s">
        <v>210</v>
      </c>
      <c r="E1597" s="231" t="s">
        <v>22</v>
      </c>
      <c r="F1597" s="232" t="s">
        <v>215</v>
      </c>
      <c r="G1597" s="230"/>
      <c r="H1597" s="233">
        <v>135.5</v>
      </c>
      <c r="I1597" s="234"/>
      <c r="J1597" s="230"/>
      <c r="K1597" s="230"/>
      <c r="L1597" s="235"/>
      <c r="M1597" s="236"/>
      <c r="N1597" s="237"/>
      <c r="O1597" s="237"/>
      <c r="P1597" s="237"/>
      <c r="Q1597" s="237"/>
      <c r="R1597" s="237"/>
      <c r="S1597" s="237"/>
      <c r="T1597" s="238"/>
      <c r="AT1597" s="239" t="s">
        <v>210</v>
      </c>
      <c r="AU1597" s="239" t="s">
        <v>83</v>
      </c>
      <c r="AV1597" s="14" t="s">
        <v>216</v>
      </c>
      <c r="AW1597" s="14" t="s">
        <v>38</v>
      </c>
      <c r="AX1597" s="14" t="s">
        <v>75</v>
      </c>
      <c r="AY1597" s="239" t="s">
        <v>195</v>
      </c>
    </row>
    <row r="1598" spans="2:65" s="15" customFormat="1">
      <c r="B1598" s="240"/>
      <c r="C1598" s="241"/>
      <c r="D1598" s="251" t="s">
        <v>210</v>
      </c>
      <c r="E1598" s="252" t="s">
        <v>22</v>
      </c>
      <c r="F1598" s="253" t="s">
        <v>217</v>
      </c>
      <c r="G1598" s="241"/>
      <c r="H1598" s="254">
        <v>135.5</v>
      </c>
      <c r="I1598" s="245"/>
      <c r="J1598" s="241"/>
      <c r="K1598" s="241"/>
      <c r="L1598" s="246"/>
      <c r="M1598" s="247"/>
      <c r="N1598" s="248"/>
      <c r="O1598" s="248"/>
      <c r="P1598" s="248"/>
      <c r="Q1598" s="248"/>
      <c r="R1598" s="248"/>
      <c r="S1598" s="248"/>
      <c r="T1598" s="249"/>
      <c r="AT1598" s="250" t="s">
        <v>210</v>
      </c>
      <c r="AU1598" s="250" t="s">
        <v>83</v>
      </c>
      <c r="AV1598" s="15" t="s">
        <v>202</v>
      </c>
      <c r="AW1598" s="15" t="s">
        <v>38</v>
      </c>
      <c r="AX1598" s="15" t="s">
        <v>23</v>
      </c>
      <c r="AY1598" s="250" t="s">
        <v>195</v>
      </c>
    </row>
    <row r="1599" spans="2:65" s="1" customFormat="1" ht="20.399999999999999" customHeight="1">
      <c r="B1599" s="36"/>
      <c r="C1599" s="193" t="s">
        <v>2579</v>
      </c>
      <c r="D1599" s="193" t="s">
        <v>198</v>
      </c>
      <c r="E1599" s="194" t="s">
        <v>2580</v>
      </c>
      <c r="F1599" s="195" t="s">
        <v>2581</v>
      </c>
      <c r="G1599" s="196" t="s">
        <v>222</v>
      </c>
      <c r="H1599" s="197">
        <v>408.8</v>
      </c>
      <c r="I1599" s="198"/>
      <c r="J1599" s="199">
        <f>ROUND(I1599*H1599,2)</f>
        <v>0</v>
      </c>
      <c r="K1599" s="195" t="s">
        <v>22</v>
      </c>
      <c r="L1599" s="56"/>
      <c r="M1599" s="200" t="s">
        <v>22</v>
      </c>
      <c r="N1599" s="201" t="s">
        <v>46</v>
      </c>
      <c r="O1599" s="37"/>
      <c r="P1599" s="202">
        <f>O1599*H1599</f>
        <v>0</v>
      </c>
      <c r="Q1599" s="202">
        <v>0</v>
      </c>
      <c r="R1599" s="202">
        <f>Q1599*H1599</f>
        <v>0</v>
      </c>
      <c r="S1599" s="202">
        <v>0</v>
      </c>
      <c r="T1599" s="203">
        <f>S1599*H1599</f>
        <v>0</v>
      </c>
      <c r="AR1599" s="19" t="s">
        <v>258</v>
      </c>
      <c r="AT1599" s="19" t="s">
        <v>198</v>
      </c>
      <c r="AU1599" s="19" t="s">
        <v>83</v>
      </c>
      <c r="AY1599" s="19" t="s">
        <v>195</v>
      </c>
      <c r="BE1599" s="204">
        <f>IF(N1599="základní",J1599,0)</f>
        <v>0</v>
      </c>
      <c r="BF1599" s="204">
        <f>IF(N1599="snížená",J1599,0)</f>
        <v>0</v>
      </c>
      <c r="BG1599" s="204">
        <f>IF(N1599="zákl. přenesená",J1599,0)</f>
        <v>0</v>
      </c>
      <c r="BH1599" s="204">
        <f>IF(N1599="sníž. přenesená",J1599,0)</f>
        <v>0</v>
      </c>
      <c r="BI1599" s="204">
        <f>IF(N1599="nulová",J1599,0)</f>
        <v>0</v>
      </c>
      <c r="BJ1599" s="19" t="s">
        <v>23</v>
      </c>
      <c r="BK1599" s="204">
        <f>ROUND(I1599*H1599,2)</f>
        <v>0</v>
      </c>
      <c r="BL1599" s="19" t="s">
        <v>258</v>
      </c>
      <c r="BM1599" s="19" t="s">
        <v>2582</v>
      </c>
    </row>
    <row r="1600" spans="2:65" s="12" customFormat="1">
      <c r="B1600" s="207"/>
      <c r="C1600" s="208"/>
      <c r="D1600" s="205" t="s">
        <v>210</v>
      </c>
      <c r="E1600" s="209" t="s">
        <v>22</v>
      </c>
      <c r="F1600" s="210" t="s">
        <v>2542</v>
      </c>
      <c r="G1600" s="208"/>
      <c r="H1600" s="211" t="s">
        <v>22</v>
      </c>
      <c r="I1600" s="212"/>
      <c r="J1600" s="208"/>
      <c r="K1600" s="208"/>
      <c r="L1600" s="213"/>
      <c r="M1600" s="214"/>
      <c r="N1600" s="215"/>
      <c r="O1600" s="215"/>
      <c r="P1600" s="215"/>
      <c r="Q1600" s="215"/>
      <c r="R1600" s="215"/>
      <c r="S1600" s="215"/>
      <c r="T1600" s="216"/>
      <c r="AT1600" s="217" t="s">
        <v>210</v>
      </c>
      <c r="AU1600" s="217" t="s">
        <v>83</v>
      </c>
      <c r="AV1600" s="12" t="s">
        <v>23</v>
      </c>
      <c r="AW1600" s="12" t="s">
        <v>38</v>
      </c>
      <c r="AX1600" s="12" t="s">
        <v>75</v>
      </c>
      <c r="AY1600" s="217" t="s">
        <v>195</v>
      </c>
    </row>
    <row r="1601" spans="2:65" s="13" customFormat="1">
      <c r="B1601" s="218"/>
      <c r="C1601" s="219"/>
      <c r="D1601" s="205" t="s">
        <v>210</v>
      </c>
      <c r="E1601" s="220" t="s">
        <v>22</v>
      </c>
      <c r="F1601" s="221" t="s">
        <v>2583</v>
      </c>
      <c r="G1601" s="219"/>
      <c r="H1601" s="222">
        <v>408.8</v>
      </c>
      <c r="I1601" s="223"/>
      <c r="J1601" s="219"/>
      <c r="K1601" s="219"/>
      <c r="L1601" s="224"/>
      <c r="M1601" s="225"/>
      <c r="N1601" s="226"/>
      <c r="O1601" s="226"/>
      <c r="P1601" s="226"/>
      <c r="Q1601" s="226"/>
      <c r="R1601" s="226"/>
      <c r="S1601" s="226"/>
      <c r="T1601" s="227"/>
      <c r="AT1601" s="228" t="s">
        <v>210</v>
      </c>
      <c r="AU1601" s="228" t="s">
        <v>83</v>
      </c>
      <c r="AV1601" s="13" t="s">
        <v>83</v>
      </c>
      <c r="AW1601" s="13" t="s">
        <v>38</v>
      </c>
      <c r="AX1601" s="13" t="s">
        <v>75</v>
      </c>
      <c r="AY1601" s="228" t="s">
        <v>195</v>
      </c>
    </row>
    <row r="1602" spans="2:65" s="14" customFormat="1">
      <c r="B1602" s="229"/>
      <c r="C1602" s="230"/>
      <c r="D1602" s="205" t="s">
        <v>210</v>
      </c>
      <c r="E1602" s="231" t="s">
        <v>22</v>
      </c>
      <c r="F1602" s="232" t="s">
        <v>215</v>
      </c>
      <c r="G1602" s="230"/>
      <c r="H1602" s="233">
        <v>408.8</v>
      </c>
      <c r="I1602" s="234"/>
      <c r="J1602" s="230"/>
      <c r="K1602" s="230"/>
      <c r="L1602" s="235"/>
      <c r="M1602" s="236"/>
      <c r="N1602" s="237"/>
      <c r="O1602" s="237"/>
      <c r="P1602" s="237"/>
      <c r="Q1602" s="237"/>
      <c r="R1602" s="237"/>
      <c r="S1602" s="237"/>
      <c r="T1602" s="238"/>
      <c r="AT1602" s="239" t="s">
        <v>210</v>
      </c>
      <c r="AU1602" s="239" t="s">
        <v>83</v>
      </c>
      <c r="AV1602" s="14" t="s">
        <v>216</v>
      </c>
      <c r="AW1602" s="14" t="s">
        <v>38</v>
      </c>
      <c r="AX1602" s="14" t="s">
        <v>75</v>
      </c>
      <c r="AY1602" s="239" t="s">
        <v>195</v>
      </c>
    </row>
    <row r="1603" spans="2:65" s="15" customFormat="1">
      <c r="B1603" s="240"/>
      <c r="C1603" s="241"/>
      <c r="D1603" s="251" t="s">
        <v>210</v>
      </c>
      <c r="E1603" s="252" t="s">
        <v>22</v>
      </c>
      <c r="F1603" s="253" t="s">
        <v>217</v>
      </c>
      <c r="G1603" s="241"/>
      <c r="H1603" s="254">
        <v>408.8</v>
      </c>
      <c r="I1603" s="245"/>
      <c r="J1603" s="241"/>
      <c r="K1603" s="241"/>
      <c r="L1603" s="246"/>
      <c r="M1603" s="247"/>
      <c r="N1603" s="248"/>
      <c r="O1603" s="248"/>
      <c r="P1603" s="248"/>
      <c r="Q1603" s="248"/>
      <c r="R1603" s="248"/>
      <c r="S1603" s="248"/>
      <c r="T1603" s="249"/>
      <c r="AT1603" s="250" t="s">
        <v>210</v>
      </c>
      <c r="AU1603" s="250" t="s">
        <v>83</v>
      </c>
      <c r="AV1603" s="15" t="s">
        <v>202</v>
      </c>
      <c r="AW1603" s="15" t="s">
        <v>38</v>
      </c>
      <c r="AX1603" s="15" t="s">
        <v>23</v>
      </c>
      <c r="AY1603" s="250" t="s">
        <v>195</v>
      </c>
    </row>
    <row r="1604" spans="2:65" s="1" customFormat="1" ht="28.8" customHeight="1">
      <c r="B1604" s="36"/>
      <c r="C1604" s="193" t="s">
        <v>2584</v>
      </c>
      <c r="D1604" s="193" t="s">
        <v>198</v>
      </c>
      <c r="E1604" s="194" t="s">
        <v>2585</v>
      </c>
      <c r="F1604" s="195" t="s">
        <v>2586</v>
      </c>
      <c r="G1604" s="196" t="s">
        <v>201</v>
      </c>
      <c r="H1604" s="197">
        <v>2</v>
      </c>
      <c r="I1604" s="198"/>
      <c r="J1604" s="199">
        <f>ROUND(I1604*H1604,2)</f>
        <v>0</v>
      </c>
      <c r="K1604" s="195" t="s">
        <v>22</v>
      </c>
      <c r="L1604" s="56"/>
      <c r="M1604" s="200" t="s">
        <v>22</v>
      </c>
      <c r="N1604" s="201" t="s">
        <v>46</v>
      </c>
      <c r="O1604" s="37"/>
      <c r="P1604" s="202">
        <f>O1604*H1604</f>
        <v>0</v>
      </c>
      <c r="Q1604" s="202">
        <v>0</v>
      </c>
      <c r="R1604" s="202">
        <f>Q1604*H1604</f>
        <v>0</v>
      </c>
      <c r="S1604" s="202">
        <v>0</v>
      </c>
      <c r="T1604" s="203">
        <f>S1604*H1604</f>
        <v>0</v>
      </c>
      <c r="AR1604" s="19" t="s">
        <v>258</v>
      </c>
      <c r="AT1604" s="19" t="s">
        <v>198</v>
      </c>
      <c r="AU1604" s="19" t="s">
        <v>83</v>
      </c>
      <c r="AY1604" s="19" t="s">
        <v>195</v>
      </c>
      <c r="BE1604" s="204">
        <f>IF(N1604="základní",J1604,0)</f>
        <v>0</v>
      </c>
      <c r="BF1604" s="204">
        <f>IF(N1604="snížená",J1604,0)</f>
        <v>0</v>
      </c>
      <c r="BG1604" s="204">
        <f>IF(N1604="zákl. přenesená",J1604,0)</f>
        <v>0</v>
      </c>
      <c r="BH1604" s="204">
        <f>IF(N1604="sníž. přenesená",J1604,0)</f>
        <v>0</v>
      </c>
      <c r="BI1604" s="204">
        <f>IF(N1604="nulová",J1604,0)</f>
        <v>0</v>
      </c>
      <c r="BJ1604" s="19" t="s">
        <v>23</v>
      </c>
      <c r="BK1604" s="204">
        <f>ROUND(I1604*H1604,2)</f>
        <v>0</v>
      </c>
      <c r="BL1604" s="19" t="s">
        <v>258</v>
      </c>
      <c r="BM1604" s="19" t="s">
        <v>2587</v>
      </c>
    </row>
    <row r="1605" spans="2:65" s="12" customFormat="1">
      <c r="B1605" s="207"/>
      <c r="C1605" s="208"/>
      <c r="D1605" s="205" t="s">
        <v>210</v>
      </c>
      <c r="E1605" s="209" t="s">
        <v>22</v>
      </c>
      <c r="F1605" s="210" t="s">
        <v>2542</v>
      </c>
      <c r="G1605" s="208"/>
      <c r="H1605" s="211" t="s">
        <v>22</v>
      </c>
      <c r="I1605" s="212"/>
      <c r="J1605" s="208"/>
      <c r="K1605" s="208"/>
      <c r="L1605" s="213"/>
      <c r="M1605" s="214"/>
      <c r="N1605" s="215"/>
      <c r="O1605" s="215"/>
      <c r="P1605" s="215"/>
      <c r="Q1605" s="215"/>
      <c r="R1605" s="215"/>
      <c r="S1605" s="215"/>
      <c r="T1605" s="216"/>
      <c r="AT1605" s="217" t="s">
        <v>210</v>
      </c>
      <c r="AU1605" s="217" t="s">
        <v>83</v>
      </c>
      <c r="AV1605" s="12" t="s">
        <v>23</v>
      </c>
      <c r="AW1605" s="12" t="s">
        <v>38</v>
      </c>
      <c r="AX1605" s="12" t="s">
        <v>75</v>
      </c>
      <c r="AY1605" s="217" t="s">
        <v>195</v>
      </c>
    </row>
    <row r="1606" spans="2:65" s="13" customFormat="1">
      <c r="B1606" s="218"/>
      <c r="C1606" s="219"/>
      <c r="D1606" s="205" t="s">
        <v>210</v>
      </c>
      <c r="E1606" s="220" t="s">
        <v>22</v>
      </c>
      <c r="F1606" s="221" t="s">
        <v>2588</v>
      </c>
      <c r="G1606" s="219"/>
      <c r="H1606" s="222">
        <v>2</v>
      </c>
      <c r="I1606" s="223"/>
      <c r="J1606" s="219"/>
      <c r="K1606" s="219"/>
      <c r="L1606" s="224"/>
      <c r="M1606" s="225"/>
      <c r="N1606" s="226"/>
      <c r="O1606" s="226"/>
      <c r="P1606" s="226"/>
      <c r="Q1606" s="226"/>
      <c r="R1606" s="226"/>
      <c r="S1606" s="226"/>
      <c r="T1606" s="227"/>
      <c r="AT1606" s="228" t="s">
        <v>210</v>
      </c>
      <c r="AU1606" s="228" t="s">
        <v>83</v>
      </c>
      <c r="AV1606" s="13" t="s">
        <v>83</v>
      </c>
      <c r="AW1606" s="13" t="s">
        <v>38</v>
      </c>
      <c r="AX1606" s="13" t="s">
        <v>75</v>
      </c>
      <c r="AY1606" s="228" t="s">
        <v>195</v>
      </c>
    </row>
    <row r="1607" spans="2:65" s="14" customFormat="1">
      <c r="B1607" s="229"/>
      <c r="C1607" s="230"/>
      <c r="D1607" s="205" t="s">
        <v>210</v>
      </c>
      <c r="E1607" s="231" t="s">
        <v>22</v>
      </c>
      <c r="F1607" s="232" t="s">
        <v>215</v>
      </c>
      <c r="G1607" s="230"/>
      <c r="H1607" s="233">
        <v>2</v>
      </c>
      <c r="I1607" s="234"/>
      <c r="J1607" s="230"/>
      <c r="K1607" s="230"/>
      <c r="L1607" s="235"/>
      <c r="M1607" s="236"/>
      <c r="N1607" s="237"/>
      <c r="O1607" s="237"/>
      <c r="P1607" s="237"/>
      <c r="Q1607" s="237"/>
      <c r="R1607" s="237"/>
      <c r="S1607" s="237"/>
      <c r="T1607" s="238"/>
      <c r="AT1607" s="239" t="s">
        <v>210</v>
      </c>
      <c r="AU1607" s="239" t="s">
        <v>83</v>
      </c>
      <c r="AV1607" s="14" t="s">
        <v>216</v>
      </c>
      <c r="AW1607" s="14" t="s">
        <v>38</v>
      </c>
      <c r="AX1607" s="14" t="s">
        <v>75</v>
      </c>
      <c r="AY1607" s="239" t="s">
        <v>195</v>
      </c>
    </row>
    <row r="1608" spans="2:65" s="15" customFormat="1">
      <c r="B1608" s="240"/>
      <c r="C1608" s="241"/>
      <c r="D1608" s="251" t="s">
        <v>210</v>
      </c>
      <c r="E1608" s="252" t="s">
        <v>22</v>
      </c>
      <c r="F1608" s="253" t="s">
        <v>217</v>
      </c>
      <c r="G1608" s="241"/>
      <c r="H1608" s="254">
        <v>2</v>
      </c>
      <c r="I1608" s="245"/>
      <c r="J1608" s="241"/>
      <c r="K1608" s="241"/>
      <c r="L1608" s="246"/>
      <c r="M1608" s="247"/>
      <c r="N1608" s="248"/>
      <c r="O1608" s="248"/>
      <c r="P1608" s="248"/>
      <c r="Q1608" s="248"/>
      <c r="R1608" s="248"/>
      <c r="S1608" s="248"/>
      <c r="T1608" s="249"/>
      <c r="AT1608" s="250" t="s">
        <v>210</v>
      </c>
      <c r="AU1608" s="250" t="s">
        <v>83</v>
      </c>
      <c r="AV1608" s="15" t="s">
        <v>202</v>
      </c>
      <c r="AW1608" s="15" t="s">
        <v>38</v>
      </c>
      <c r="AX1608" s="15" t="s">
        <v>23</v>
      </c>
      <c r="AY1608" s="250" t="s">
        <v>195</v>
      </c>
    </row>
    <row r="1609" spans="2:65" s="1" customFormat="1" ht="20.399999999999999" customHeight="1">
      <c r="B1609" s="36"/>
      <c r="C1609" s="193" t="s">
        <v>2589</v>
      </c>
      <c r="D1609" s="193" t="s">
        <v>198</v>
      </c>
      <c r="E1609" s="194" t="s">
        <v>2590</v>
      </c>
      <c r="F1609" s="195" t="s">
        <v>2591</v>
      </c>
      <c r="G1609" s="196" t="s">
        <v>201</v>
      </c>
      <c r="H1609" s="197">
        <v>1</v>
      </c>
      <c r="I1609" s="198"/>
      <c r="J1609" s="199">
        <f>ROUND(I1609*H1609,2)</f>
        <v>0</v>
      </c>
      <c r="K1609" s="195" t="s">
        <v>22</v>
      </c>
      <c r="L1609" s="56"/>
      <c r="M1609" s="200" t="s">
        <v>22</v>
      </c>
      <c r="N1609" s="201" t="s">
        <v>46</v>
      </c>
      <c r="O1609" s="37"/>
      <c r="P1609" s="202">
        <f>O1609*H1609</f>
        <v>0</v>
      </c>
      <c r="Q1609" s="202">
        <v>0</v>
      </c>
      <c r="R1609" s="202">
        <f>Q1609*H1609</f>
        <v>0</v>
      </c>
      <c r="S1609" s="202">
        <v>0</v>
      </c>
      <c r="T1609" s="203">
        <f>S1609*H1609</f>
        <v>0</v>
      </c>
      <c r="AR1609" s="19" t="s">
        <v>258</v>
      </c>
      <c r="AT1609" s="19" t="s">
        <v>198</v>
      </c>
      <c r="AU1609" s="19" t="s">
        <v>83</v>
      </c>
      <c r="AY1609" s="19" t="s">
        <v>195</v>
      </c>
      <c r="BE1609" s="204">
        <f>IF(N1609="základní",J1609,0)</f>
        <v>0</v>
      </c>
      <c r="BF1609" s="204">
        <f>IF(N1609="snížená",J1609,0)</f>
        <v>0</v>
      </c>
      <c r="BG1609" s="204">
        <f>IF(N1609="zákl. přenesená",J1609,0)</f>
        <v>0</v>
      </c>
      <c r="BH1609" s="204">
        <f>IF(N1609="sníž. přenesená",J1609,0)</f>
        <v>0</v>
      </c>
      <c r="BI1609" s="204">
        <f>IF(N1609="nulová",J1609,0)</f>
        <v>0</v>
      </c>
      <c r="BJ1609" s="19" t="s">
        <v>23</v>
      </c>
      <c r="BK1609" s="204">
        <f>ROUND(I1609*H1609,2)</f>
        <v>0</v>
      </c>
      <c r="BL1609" s="19" t="s">
        <v>258</v>
      </c>
      <c r="BM1609" s="19" t="s">
        <v>2592</v>
      </c>
    </row>
    <row r="1610" spans="2:65" s="12" customFormat="1">
      <c r="B1610" s="207"/>
      <c r="C1610" s="208"/>
      <c r="D1610" s="205" t="s">
        <v>210</v>
      </c>
      <c r="E1610" s="209" t="s">
        <v>22</v>
      </c>
      <c r="F1610" s="210" t="s">
        <v>2542</v>
      </c>
      <c r="G1610" s="208"/>
      <c r="H1610" s="211" t="s">
        <v>22</v>
      </c>
      <c r="I1610" s="212"/>
      <c r="J1610" s="208"/>
      <c r="K1610" s="208"/>
      <c r="L1610" s="213"/>
      <c r="M1610" s="214"/>
      <c r="N1610" s="215"/>
      <c r="O1610" s="215"/>
      <c r="P1610" s="215"/>
      <c r="Q1610" s="215"/>
      <c r="R1610" s="215"/>
      <c r="S1610" s="215"/>
      <c r="T1610" s="216"/>
      <c r="AT1610" s="217" t="s">
        <v>210</v>
      </c>
      <c r="AU1610" s="217" t="s">
        <v>83</v>
      </c>
      <c r="AV1610" s="12" t="s">
        <v>23</v>
      </c>
      <c r="AW1610" s="12" t="s">
        <v>38</v>
      </c>
      <c r="AX1610" s="12" t="s">
        <v>75</v>
      </c>
      <c r="AY1610" s="217" t="s">
        <v>195</v>
      </c>
    </row>
    <row r="1611" spans="2:65" s="13" customFormat="1">
      <c r="B1611" s="218"/>
      <c r="C1611" s="219"/>
      <c r="D1611" s="205" t="s">
        <v>210</v>
      </c>
      <c r="E1611" s="220" t="s">
        <v>22</v>
      </c>
      <c r="F1611" s="221" t="s">
        <v>2593</v>
      </c>
      <c r="G1611" s="219"/>
      <c r="H1611" s="222">
        <v>1</v>
      </c>
      <c r="I1611" s="223"/>
      <c r="J1611" s="219"/>
      <c r="K1611" s="219"/>
      <c r="L1611" s="224"/>
      <c r="M1611" s="225"/>
      <c r="N1611" s="226"/>
      <c r="O1611" s="226"/>
      <c r="P1611" s="226"/>
      <c r="Q1611" s="226"/>
      <c r="R1611" s="226"/>
      <c r="S1611" s="226"/>
      <c r="T1611" s="227"/>
      <c r="AT1611" s="228" t="s">
        <v>210</v>
      </c>
      <c r="AU1611" s="228" t="s">
        <v>83</v>
      </c>
      <c r="AV1611" s="13" t="s">
        <v>83</v>
      </c>
      <c r="AW1611" s="13" t="s">
        <v>38</v>
      </c>
      <c r="AX1611" s="13" t="s">
        <v>75</v>
      </c>
      <c r="AY1611" s="228" t="s">
        <v>195</v>
      </c>
    </row>
    <row r="1612" spans="2:65" s="14" customFormat="1">
      <c r="B1612" s="229"/>
      <c r="C1612" s="230"/>
      <c r="D1612" s="205" t="s">
        <v>210</v>
      </c>
      <c r="E1612" s="231" t="s">
        <v>22</v>
      </c>
      <c r="F1612" s="232" t="s">
        <v>215</v>
      </c>
      <c r="G1612" s="230"/>
      <c r="H1612" s="233">
        <v>1</v>
      </c>
      <c r="I1612" s="234"/>
      <c r="J1612" s="230"/>
      <c r="K1612" s="230"/>
      <c r="L1612" s="235"/>
      <c r="M1612" s="236"/>
      <c r="N1612" s="237"/>
      <c r="O1612" s="237"/>
      <c r="P1612" s="237"/>
      <c r="Q1612" s="237"/>
      <c r="R1612" s="237"/>
      <c r="S1612" s="237"/>
      <c r="T1612" s="238"/>
      <c r="AT1612" s="239" t="s">
        <v>210</v>
      </c>
      <c r="AU1612" s="239" t="s">
        <v>83</v>
      </c>
      <c r="AV1612" s="14" t="s">
        <v>216</v>
      </c>
      <c r="AW1612" s="14" t="s">
        <v>38</v>
      </c>
      <c r="AX1612" s="14" t="s">
        <v>75</v>
      </c>
      <c r="AY1612" s="239" t="s">
        <v>195</v>
      </c>
    </row>
    <row r="1613" spans="2:65" s="15" customFormat="1">
      <c r="B1613" s="240"/>
      <c r="C1613" s="241"/>
      <c r="D1613" s="251" t="s">
        <v>210</v>
      </c>
      <c r="E1613" s="252" t="s">
        <v>22</v>
      </c>
      <c r="F1613" s="253" t="s">
        <v>217</v>
      </c>
      <c r="G1613" s="241"/>
      <c r="H1613" s="254">
        <v>1</v>
      </c>
      <c r="I1613" s="245"/>
      <c r="J1613" s="241"/>
      <c r="K1613" s="241"/>
      <c r="L1613" s="246"/>
      <c r="M1613" s="247"/>
      <c r="N1613" s="248"/>
      <c r="O1613" s="248"/>
      <c r="P1613" s="248"/>
      <c r="Q1613" s="248"/>
      <c r="R1613" s="248"/>
      <c r="S1613" s="248"/>
      <c r="T1613" s="249"/>
      <c r="AT1613" s="250" t="s">
        <v>210</v>
      </c>
      <c r="AU1613" s="250" t="s">
        <v>83</v>
      </c>
      <c r="AV1613" s="15" t="s">
        <v>202</v>
      </c>
      <c r="AW1613" s="15" t="s">
        <v>38</v>
      </c>
      <c r="AX1613" s="15" t="s">
        <v>23</v>
      </c>
      <c r="AY1613" s="250" t="s">
        <v>195</v>
      </c>
    </row>
    <row r="1614" spans="2:65" s="1" customFormat="1" ht="28.8" customHeight="1">
      <c r="B1614" s="36"/>
      <c r="C1614" s="193" t="s">
        <v>2594</v>
      </c>
      <c r="D1614" s="193" t="s">
        <v>198</v>
      </c>
      <c r="E1614" s="194" t="s">
        <v>2595</v>
      </c>
      <c r="F1614" s="195" t="s">
        <v>2596</v>
      </c>
      <c r="G1614" s="196" t="s">
        <v>201</v>
      </c>
      <c r="H1614" s="197">
        <v>1</v>
      </c>
      <c r="I1614" s="198"/>
      <c r="J1614" s="199">
        <f>ROUND(I1614*H1614,2)</f>
        <v>0</v>
      </c>
      <c r="K1614" s="195" t="s">
        <v>22</v>
      </c>
      <c r="L1614" s="56"/>
      <c r="M1614" s="200" t="s">
        <v>22</v>
      </c>
      <c r="N1614" s="201" t="s">
        <v>46</v>
      </c>
      <c r="O1614" s="37"/>
      <c r="P1614" s="202">
        <f>O1614*H1614</f>
        <v>0</v>
      </c>
      <c r="Q1614" s="202">
        <v>0</v>
      </c>
      <c r="R1614" s="202">
        <f>Q1614*H1614</f>
        <v>0</v>
      </c>
      <c r="S1614" s="202">
        <v>0</v>
      </c>
      <c r="T1614" s="203">
        <f>S1614*H1614</f>
        <v>0</v>
      </c>
      <c r="AR1614" s="19" t="s">
        <v>258</v>
      </c>
      <c r="AT1614" s="19" t="s">
        <v>198</v>
      </c>
      <c r="AU1614" s="19" t="s">
        <v>83</v>
      </c>
      <c r="AY1614" s="19" t="s">
        <v>195</v>
      </c>
      <c r="BE1614" s="204">
        <f>IF(N1614="základní",J1614,0)</f>
        <v>0</v>
      </c>
      <c r="BF1614" s="204">
        <f>IF(N1614="snížená",J1614,0)</f>
        <v>0</v>
      </c>
      <c r="BG1614" s="204">
        <f>IF(N1614="zákl. přenesená",J1614,0)</f>
        <v>0</v>
      </c>
      <c r="BH1614" s="204">
        <f>IF(N1614="sníž. přenesená",J1614,0)</f>
        <v>0</v>
      </c>
      <c r="BI1614" s="204">
        <f>IF(N1614="nulová",J1614,0)</f>
        <v>0</v>
      </c>
      <c r="BJ1614" s="19" t="s">
        <v>23</v>
      </c>
      <c r="BK1614" s="204">
        <f>ROUND(I1614*H1614,2)</f>
        <v>0</v>
      </c>
      <c r="BL1614" s="19" t="s">
        <v>258</v>
      </c>
      <c r="BM1614" s="19" t="s">
        <v>2597</v>
      </c>
    </row>
    <row r="1615" spans="2:65" s="1" customFormat="1" ht="20.399999999999999" customHeight="1">
      <c r="B1615" s="36"/>
      <c r="C1615" s="193" t="s">
        <v>2598</v>
      </c>
      <c r="D1615" s="193" t="s">
        <v>198</v>
      </c>
      <c r="E1615" s="194" t="s">
        <v>2599</v>
      </c>
      <c r="F1615" s="195" t="s">
        <v>2600</v>
      </c>
      <c r="G1615" s="196" t="s">
        <v>201</v>
      </c>
      <c r="H1615" s="197">
        <v>2</v>
      </c>
      <c r="I1615" s="198"/>
      <c r="J1615" s="199">
        <f>ROUND(I1615*H1615,2)</f>
        <v>0</v>
      </c>
      <c r="K1615" s="195" t="s">
        <v>22</v>
      </c>
      <c r="L1615" s="56"/>
      <c r="M1615" s="200" t="s">
        <v>22</v>
      </c>
      <c r="N1615" s="201" t="s">
        <v>46</v>
      </c>
      <c r="O1615" s="37"/>
      <c r="P1615" s="202">
        <f>O1615*H1615</f>
        <v>0</v>
      </c>
      <c r="Q1615" s="202">
        <v>0</v>
      </c>
      <c r="R1615" s="202">
        <f>Q1615*H1615</f>
        <v>0</v>
      </c>
      <c r="S1615" s="202">
        <v>0</v>
      </c>
      <c r="T1615" s="203">
        <f>S1615*H1615</f>
        <v>0</v>
      </c>
      <c r="AR1615" s="19" t="s">
        <v>258</v>
      </c>
      <c r="AT1615" s="19" t="s">
        <v>198</v>
      </c>
      <c r="AU1615" s="19" t="s">
        <v>83</v>
      </c>
      <c r="AY1615" s="19" t="s">
        <v>195</v>
      </c>
      <c r="BE1615" s="204">
        <f>IF(N1615="základní",J1615,0)</f>
        <v>0</v>
      </c>
      <c r="BF1615" s="204">
        <f>IF(N1615="snížená",J1615,0)</f>
        <v>0</v>
      </c>
      <c r="BG1615" s="204">
        <f>IF(N1615="zákl. přenesená",J1615,0)</f>
        <v>0</v>
      </c>
      <c r="BH1615" s="204">
        <f>IF(N1615="sníž. přenesená",J1615,0)</f>
        <v>0</v>
      </c>
      <c r="BI1615" s="204">
        <f>IF(N1615="nulová",J1615,0)</f>
        <v>0</v>
      </c>
      <c r="BJ1615" s="19" t="s">
        <v>23</v>
      </c>
      <c r="BK1615" s="204">
        <f>ROUND(I1615*H1615,2)</f>
        <v>0</v>
      </c>
      <c r="BL1615" s="19" t="s">
        <v>258</v>
      </c>
      <c r="BM1615" s="19" t="s">
        <v>2601</v>
      </c>
    </row>
    <row r="1616" spans="2:65" s="1" customFormat="1" ht="20.399999999999999" customHeight="1">
      <c r="B1616" s="36"/>
      <c r="C1616" s="193" t="s">
        <v>2602</v>
      </c>
      <c r="D1616" s="193" t="s">
        <v>198</v>
      </c>
      <c r="E1616" s="194" t="s">
        <v>2603</v>
      </c>
      <c r="F1616" s="195" t="s">
        <v>2604</v>
      </c>
      <c r="G1616" s="196" t="s">
        <v>201</v>
      </c>
      <c r="H1616" s="197">
        <v>1</v>
      </c>
      <c r="I1616" s="198"/>
      <c r="J1616" s="199">
        <f>ROUND(I1616*H1616,2)</f>
        <v>0</v>
      </c>
      <c r="K1616" s="195" t="s">
        <v>22</v>
      </c>
      <c r="L1616" s="56"/>
      <c r="M1616" s="200" t="s">
        <v>22</v>
      </c>
      <c r="N1616" s="201" t="s">
        <v>46</v>
      </c>
      <c r="O1616" s="37"/>
      <c r="P1616" s="202">
        <f>O1616*H1616</f>
        <v>0</v>
      </c>
      <c r="Q1616" s="202">
        <v>0</v>
      </c>
      <c r="R1616" s="202">
        <f>Q1616*H1616</f>
        <v>0</v>
      </c>
      <c r="S1616" s="202">
        <v>0</v>
      </c>
      <c r="T1616" s="203">
        <f>S1616*H1616</f>
        <v>0</v>
      </c>
      <c r="AR1616" s="19" t="s">
        <v>258</v>
      </c>
      <c r="AT1616" s="19" t="s">
        <v>198</v>
      </c>
      <c r="AU1616" s="19" t="s">
        <v>83</v>
      </c>
      <c r="AY1616" s="19" t="s">
        <v>195</v>
      </c>
      <c r="BE1616" s="204">
        <f>IF(N1616="základní",J1616,0)</f>
        <v>0</v>
      </c>
      <c r="BF1616" s="204">
        <f>IF(N1616="snížená",J1616,0)</f>
        <v>0</v>
      </c>
      <c r="BG1616" s="204">
        <f>IF(N1616="zákl. přenesená",J1616,0)</f>
        <v>0</v>
      </c>
      <c r="BH1616" s="204">
        <f>IF(N1616="sníž. přenesená",J1616,0)</f>
        <v>0</v>
      </c>
      <c r="BI1616" s="204">
        <f>IF(N1616="nulová",J1616,0)</f>
        <v>0</v>
      </c>
      <c r="BJ1616" s="19" t="s">
        <v>23</v>
      </c>
      <c r="BK1616" s="204">
        <f>ROUND(I1616*H1616,2)</f>
        <v>0</v>
      </c>
      <c r="BL1616" s="19" t="s">
        <v>258</v>
      </c>
      <c r="BM1616" s="19" t="s">
        <v>2605</v>
      </c>
    </row>
    <row r="1617" spans="2:65" s="1" customFormat="1" ht="40.200000000000003" customHeight="1">
      <c r="B1617" s="36"/>
      <c r="C1617" s="193" t="s">
        <v>2606</v>
      </c>
      <c r="D1617" s="193" t="s">
        <v>198</v>
      </c>
      <c r="E1617" s="194" t="s">
        <v>2607</v>
      </c>
      <c r="F1617" s="195" t="s">
        <v>2608</v>
      </c>
      <c r="G1617" s="196" t="s">
        <v>242</v>
      </c>
      <c r="H1617" s="197">
        <v>0.16900000000000001</v>
      </c>
      <c r="I1617" s="198"/>
      <c r="J1617" s="199">
        <f>ROUND(I1617*H1617,2)</f>
        <v>0</v>
      </c>
      <c r="K1617" s="195" t="s">
        <v>223</v>
      </c>
      <c r="L1617" s="56"/>
      <c r="M1617" s="200" t="s">
        <v>22</v>
      </c>
      <c r="N1617" s="201" t="s">
        <v>46</v>
      </c>
      <c r="O1617" s="37"/>
      <c r="P1617" s="202">
        <f>O1617*H1617</f>
        <v>0</v>
      </c>
      <c r="Q1617" s="202">
        <v>0</v>
      </c>
      <c r="R1617" s="202">
        <f>Q1617*H1617</f>
        <v>0</v>
      </c>
      <c r="S1617" s="202">
        <v>0</v>
      </c>
      <c r="T1617" s="203">
        <f>S1617*H1617</f>
        <v>0</v>
      </c>
      <c r="AR1617" s="19" t="s">
        <v>258</v>
      </c>
      <c r="AT1617" s="19" t="s">
        <v>198</v>
      </c>
      <c r="AU1617" s="19" t="s">
        <v>83</v>
      </c>
      <c r="AY1617" s="19" t="s">
        <v>195</v>
      </c>
      <c r="BE1617" s="204">
        <f>IF(N1617="základní",J1617,0)</f>
        <v>0</v>
      </c>
      <c r="BF1617" s="204">
        <f>IF(N1617="snížená",J1617,0)</f>
        <v>0</v>
      </c>
      <c r="BG1617" s="204">
        <f>IF(N1617="zákl. přenesená",J1617,0)</f>
        <v>0</v>
      </c>
      <c r="BH1617" s="204">
        <f>IF(N1617="sníž. přenesená",J1617,0)</f>
        <v>0</v>
      </c>
      <c r="BI1617" s="204">
        <f>IF(N1617="nulová",J1617,0)</f>
        <v>0</v>
      </c>
      <c r="BJ1617" s="19" t="s">
        <v>23</v>
      </c>
      <c r="BK1617" s="204">
        <f>ROUND(I1617*H1617,2)</f>
        <v>0</v>
      </c>
      <c r="BL1617" s="19" t="s">
        <v>258</v>
      </c>
      <c r="BM1617" s="19" t="s">
        <v>2609</v>
      </c>
    </row>
    <row r="1618" spans="2:65" s="1" customFormat="1" ht="120">
      <c r="B1618" s="36"/>
      <c r="C1618" s="58"/>
      <c r="D1618" s="205" t="s">
        <v>225</v>
      </c>
      <c r="E1618" s="58"/>
      <c r="F1618" s="206" t="s">
        <v>2610</v>
      </c>
      <c r="G1618" s="58"/>
      <c r="H1618" s="58"/>
      <c r="I1618" s="163"/>
      <c r="J1618" s="58"/>
      <c r="K1618" s="58"/>
      <c r="L1618" s="56"/>
      <c r="M1618" s="73"/>
      <c r="N1618" s="37"/>
      <c r="O1618" s="37"/>
      <c r="P1618" s="37"/>
      <c r="Q1618" s="37"/>
      <c r="R1618" s="37"/>
      <c r="S1618" s="37"/>
      <c r="T1618" s="74"/>
      <c r="AT1618" s="19" t="s">
        <v>225</v>
      </c>
      <c r="AU1618" s="19" t="s">
        <v>83</v>
      </c>
    </row>
    <row r="1619" spans="2:65" s="11" customFormat="1" ht="29.85" customHeight="1">
      <c r="B1619" s="176"/>
      <c r="C1619" s="177"/>
      <c r="D1619" s="190" t="s">
        <v>74</v>
      </c>
      <c r="E1619" s="191" t="s">
        <v>978</v>
      </c>
      <c r="F1619" s="191" t="s">
        <v>979</v>
      </c>
      <c r="G1619" s="177"/>
      <c r="H1619" s="177"/>
      <c r="I1619" s="180"/>
      <c r="J1619" s="192">
        <f>BK1619</f>
        <v>0</v>
      </c>
      <c r="K1619" s="177"/>
      <c r="L1619" s="182"/>
      <c r="M1619" s="183"/>
      <c r="N1619" s="184"/>
      <c r="O1619" s="184"/>
      <c r="P1619" s="185">
        <f>SUM(P1620:P1652)</f>
        <v>0</v>
      </c>
      <c r="Q1619" s="184"/>
      <c r="R1619" s="185">
        <f>SUM(R1620:R1652)</f>
        <v>1.1381486500000002</v>
      </c>
      <c r="S1619" s="184"/>
      <c r="T1619" s="186">
        <f>SUM(T1620:T1652)</f>
        <v>0</v>
      </c>
      <c r="AR1619" s="187" t="s">
        <v>83</v>
      </c>
      <c r="AT1619" s="188" t="s">
        <v>74</v>
      </c>
      <c r="AU1619" s="188" t="s">
        <v>23</v>
      </c>
      <c r="AY1619" s="187" t="s">
        <v>195</v>
      </c>
      <c r="BK1619" s="189">
        <f>SUM(BK1620:BK1652)</f>
        <v>0</v>
      </c>
    </row>
    <row r="1620" spans="2:65" s="1" customFormat="1" ht="28.8" customHeight="1">
      <c r="B1620" s="36"/>
      <c r="C1620" s="193" t="s">
        <v>2611</v>
      </c>
      <c r="D1620" s="193" t="s">
        <v>198</v>
      </c>
      <c r="E1620" s="194" t="s">
        <v>2612</v>
      </c>
      <c r="F1620" s="195" t="s">
        <v>2613</v>
      </c>
      <c r="G1620" s="196" t="s">
        <v>206</v>
      </c>
      <c r="H1620" s="197">
        <v>29.45</v>
      </c>
      <c r="I1620" s="198"/>
      <c r="J1620" s="199">
        <f>ROUND(I1620*H1620,2)</f>
        <v>0</v>
      </c>
      <c r="K1620" s="195" t="s">
        <v>223</v>
      </c>
      <c r="L1620" s="56"/>
      <c r="M1620" s="200" t="s">
        <v>22</v>
      </c>
      <c r="N1620" s="201" t="s">
        <v>46</v>
      </c>
      <c r="O1620" s="37"/>
      <c r="P1620" s="202">
        <f>O1620*H1620</f>
        <v>0</v>
      </c>
      <c r="Q1620" s="202">
        <v>6.2E-4</v>
      </c>
      <c r="R1620" s="202">
        <f>Q1620*H1620</f>
        <v>1.8259000000000001E-2</v>
      </c>
      <c r="S1620" s="202">
        <v>0</v>
      </c>
      <c r="T1620" s="203">
        <f>S1620*H1620</f>
        <v>0</v>
      </c>
      <c r="AR1620" s="19" t="s">
        <v>258</v>
      </c>
      <c r="AT1620" s="19" t="s">
        <v>198</v>
      </c>
      <c r="AU1620" s="19" t="s">
        <v>83</v>
      </c>
      <c r="AY1620" s="19" t="s">
        <v>195</v>
      </c>
      <c r="BE1620" s="204">
        <f>IF(N1620="základní",J1620,0)</f>
        <v>0</v>
      </c>
      <c r="BF1620" s="204">
        <f>IF(N1620="snížená",J1620,0)</f>
        <v>0</v>
      </c>
      <c r="BG1620" s="204">
        <f>IF(N1620="zákl. přenesená",J1620,0)</f>
        <v>0</v>
      </c>
      <c r="BH1620" s="204">
        <f>IF(N1620="sníž. přenesená",J1620,0)</f>
        <v>0</v>
      </c>
      <c r="BI1620" s="204">
        <f>IF(N1620="nulová",J1620,0)</f>
        <v>0</v>
      </c>
      <c r="BJ1620" s="19" t="s">
        <v>23</v>
      </c>
      <c r="BK1620" s="204">
        <f>ROUND(I1620*H1620,2)</f>
        <v>0</v>
      </c>
      <c r="BL1620" s="19" t="s">
        <v>258</v>
      </c>
      <c r="BM1620" s="19" t="s">
        <v>2614</v>
      </c>
    </row>
    <row r="1621" spans="2:65" s="12" customFormat="1" ht="24">
      <c r="B1621" s="207"/>
      <c r="C1621" s="208"/>
      <c r="D1621" s="205" t="s">
        <v>210</v>
      </c>
      <c r="E1621" s="209" t="s">
        <v>22</v>
      </c>
      <c r="F1621" s="210" t="s">
        <v>2052</v>
      </c>
      <c r="G1621" s="208"/>
      <c r="H1621" s="211" t="s">
        <v>22</v>
      </c>
      <c r="I1621" s="212"/>
      <c r="J1621" s="208"/>
      <c r="K1621" s="208"/>
      <c r="L1621" s="213"/>
      <c r="M1621" s="214"/>
      <c r="N1621" s="215"/>
      <c r="O1621" s="215"/>
      <c r="P1621" s="215"/>
      <c r="Q1621" s="215"/>
      <c r="R1621" s="215"/>
      <c r="S1621" s="215"/>
      <c r="T1621" s="216"/>
      <c r="AT1621" s="217" t="s">
        <v>210</v>
      </c>
      <c r="AU1621" s="217" t="s">
        <v>83</v>
      </c>
      <c r="AV1621" s="12" t="s">
        <v>23</v>
      </c>
      <c r="AW1621" s="12" t="s">
        <v>38</v>
      </c>
      <c r="AX1621" s="12" t="s">
        <v>75</v>
      </c>
      <c r="AY1621" s="217" t="s">
        <v>195</v>
      </c>
    </row>
    <row r="1622" spans="2:65" s="13" customFormat="1">
      <c r="B1622" s="218"/>
      <c r="C1622" s="219"/>
      <c r="D1622" s="205" t="s">
        <v>210</v>
      </c>
      <c r="E1622" s="220" t="s">
        <v>22</v>
      </c>
      <c r="F1622" s="221" t="s">
        <v>2615</v>
      </c>
      <c r="G1622" s="219"/>
      <c r="H1622" s="222">
        <v>2.94</v>
      </c>
      <c r="I1622" s="223"/>
      <c r="J1622" s="219"/>
      <c r="K1622" s="219"/>
      <c r="L1622" s="224"/>
      <c r="M1622" s="225"/>
      <c r="N1622" s="226"/>
      <c r="O1622" s="226"/>
      <c r="P1622" s="226"/>
      <c r="Q1622" s="226"/>
      <c r="R1622" s="226"/>
      <c r="S1622" s="226"/>
      <c r="T1622" s="227"/>
      <c r="AT1622" s="228" t="s">
        <v>210</v>
      </c>
      <c r="AU1622" s="228" t="s">
        <v>83</v>
      </c>
      <c r="AV1622" s="13" t="s">
        <v>83</v>
      </c>
      <c r="AW1622" s="13" t="s">
        <v>38</v>
      </c>
      <c r="AX1622" s="13" t="s">
        <v>75</v>
      </c>
      <c r="AY1622" s="228" t="s">
        <v>195</v>
      </c>
    </row>
    <row r="1623" spans="2:65" s="13" customFormat="1">
      <c r="B1623" s="218"/>
      <c r="C1623" s="219"/>
      <c r="D1623" s="205" t="s">
        <v>210</v>
      </c>
      <c r="E1623" s="220" t="s">
        <v>22</v>
      </c>
      <c r="F1623" s="221" t="s">
        <v>2616</v>
      </c>
      <c r="G1623" s="219"/>
      <c r="H1623" s="222">
        <v>18.87</v>
      </c>
      <c r="I1623" s="223"/>
      <c r="J1623" s="219"/>
      <c r="K1623" s="219"/>
      <c r="L1623" s="224"/>
      <c r="M1623" s="225"/>
      <c r="N1623" s="226"/>
      <c r="O1623" s="226"/>
      <c r="P1623" s="226"/>
      <c r="Q1623" s="226"/>
      <c r="R1623" s="226"/>
      <c r="S1623" s="226"/>
      <c r="T1623" s="227"/>
      <c r="AT1623" s="228" t="s">
        <v>210</v>
      </c>
      <c r="AU1623" s="228" t="s">
        <v>83</v>
      </c>
      <c r="AV1623" s="13" t="s">
        <v>83</v>
      </c>
      <c r="AW1623" s="13" t="s">
        <v>38</v>
      </c>
      <c r="AX1623" s="13" t="s">
        <v>75</v>
      </c>
      <c r="AY1623" s="228" t="s">
        <v>195</v>
      </c>
    </row>
    <row r="1624" spans="2:65" s="13" customFormat="1">
      <c r="B1624" s="218"/>
      <c r="C1624" s="219"/>
      <c r="D1624" s="205" t="s">
        <v>210</v>
      </c>
      <c r="E1624" s="220" t="s">
        <v>22</v>
      </c>
      <c r="F1624" s="221" t="s">
        <v>2617</v>
      </c>
      <c r="G1624" s="219"/>
      <c r="H1624" s="222">
        <v>7.64</v>
      </c>
      <c r="I1624" s="223"/>
      <c r="J1624" s="219"/>
      <c r="K1624" s="219"/>
      <c r="L1624" s="224"/>
      <c r="M1624" s="225"/>
      <c r="N1624" s="226"/>
      <c r="O1624" s="226"/>
      <c r="P1624" s="226"/>
      <c r="Q1624" s="226"/>
      <c r="R1624" s="226"/>
      <c r="S1624" s="226"/>
      <c r="T1624" s="227"/>
      <c r="AT1624" s="228" t="s">
        <v>210</v>
      </c>
      <c r="AU1624" s="228" t="s">
        <v>83</v>
      </c>
      <c r="AV1624" s="13" t="s">
        <v>83</v>
      </c>
      <c r="AW1624" s="13" t="s">
        <v>38</v>
      </c>
      <c r="AX1624" s="13" t="s">
        <v>75</v>
      </c>
      <c r="AY1624" s="228" t="s">
        <v>195</v>
      </c>
    </row>
    <row r="1625" spans="2:65" s="14" customFormat="1">
      <c r="B1625" s="229"/>
      <c r="C1625" s="230"/>
      <c r="D1625" s="205" t="s">
        <v>210</v>
      </c>
      <c r="E1625" s="231" t="s">
        <v>22</v>
      </c>
      <c r="F1625" s="232" t="s">
        <v>215</v>
      </c>
      <c r="G1625" s="230"/>
      <c r="H1625" s="233">
        <v>29.45</v>
      </c>
      <c r="I1625" s="234"/>
      <c r="J1625" s="230"/>
      <c r="K1625" s="230"/>
      <c r="L1625" s="235"/>
      <c r="M1625" s="236"/>
      <c r="N1625" s="237"/>
      <c r="O1625" s="237"/>
      <c r="P1625" s="237"/>
      <c r="Q1625" s="237"/>
      <c r="R1625" s="237"/>
      <c r="S1625" s="237"/>
      <c r="T1625" s="238"/>
      <c r="AT1625" s="239" t="s">
        <v>210</v>
      </c>
      <c r="AU1625" s="239" t="s">
        <v>83</v>
      </c>
      <c r="AV1625" s="14" t="s">
        <v>216</v>
      </c>
      <c r="AW1625" s="14" t="s">
        <v>38</v>
      </c>
      <c r="AX1625" s="14" t="s">
        <v>75</v>
      </c>
      <c r="AY1625" s="239" t="s">
        <v>195</v>
      </c>
    </row>
    <row r="1626" spans="2:65" s="15" customFormat="1">
      <c r="B1626" s="240"/>
      <c r="C1626" s="241"/>
      <c r="D1626" s="251" t="s">
        <v>210</v>
      </c>
      <c r="E1626" s="252" t="s">
        <v>22</v>
      </c>
      <c r="F1626" s="253" t="s">
        <v>217</v>
      </c>
      <c r="G1626" s="241"/>
      <c r="H1626" s="254">
        <v>29.45</v>
      </c>
      <c r="I1626" s="245"/>
      <c r="J1626" s="241"/>
      <c r="K1626" s="241"/>
      <c r="L1626" s="246"/>
      <c r="M1626" s="247"/>
      <c r="N1626" s="248"/>
      <c r="O1626" s="248"/>
      <c r="P1626" s="248"/>
      <c r="Q1626" s="248"/>
      <c r="R1626" s="248"/>
      <c r="S1626" s="248"/>
      <c r="T1626" s="249"/>
      <c r="AT1626" s="250" t="s">
        <v>210</v>
      </c>
      <c r="AU1626" s="250" t="s">
        <v>83</v>
      </c>
      <c r="AV1626" s="15" t="s">
        <v>202</v>
      </c>
      <c r="AW1626" s="15" t="s">
        <v>38</v>
      </c>
      <c r="AX1626" s="15" t="s">
        <v>23</v>
      </c>
      <c r="AY1626" s="250" t="s">
        <v>195</v>
      </c>
    </row>
    <row r="1627" spans="2:65" s="1" customFormat="1" ht="20.399999999999999" customHeight="1">
      <c r="B1627" s="36"/>
      <c r="C1627" s="260" t="s">
        <v>2618</v>
      </c>
      <c r="D1627" s="260" t="s">
        <v>267</v>
      </c>
      <c r="E1627" s="261" t="s">
        <v>2619</v>
      </c>
      <c r="F1627" s="262" t="s">
        <v>1010</v>
      </c>
      <c r="G1627" s="263" t="s">
        <v>222</v>
      </c>
      <c r="H1627" s="264">
        <v>3.24</v>
      </c>
      <c r="I1627" s="265"/>
      <c r="J1627" s="266">
        <f>ROUND(I1627*H1627,2)</f>
        <v>0</v>
      </c>
      <c r="K1627" s="262" t="s">
        <v>22</v>
      </c>
      <c r="L1627" s="267"/>
      <c r="M1627" s="268" t="s">
        <v>22</v>
      </c>
      <c r="N1627" s="269" t="s">
        <v>46</v>
      </c>
      <c r="O1627" s="37"/>
      <c r="P1627" s="202">
        <f>O1627*H1627</f>
        <v>0</v>
      </c>
      <c r="Q1627" s="202">
        <v>1.515E-2</v>
      </c>
      <c r="R1627" s="202">
        <f>Q1627*H1627</f>
        <v>4.9086000000000005E-2</v>
      </c>
      <c r="S1627" s="202">
        <v>0</v>
      </c>
      <c r="T1627" s="203">
        <f>S1627*H1627</f>
        <v>0</v>
      </c>
      <c r="AR1627" s="19" t="s">
        <v>512</v>
      </c>
      <c r="AT1627" s="19" t="s">
        <v>267</v>
      </c>
      <c r="AU1627" s="19" t="s">
        <v>83</v>
      </c>
      <c r="AY1627" s="19" t="s">
        <v>195</v>
      </c>
      <c r="BE1627" s="204">
        <f>IF(N1627="základní",J1627,0)</f>
        <v>0</v>
      </c>
      <c r="BF1627" s="204">
        <f>IF(N1627="snížená",J1627,0)</f>
        <v>0</v>
      </c>
      <c r="BG1627" s="204">
        <f>IF(N1627="zákl. přenesená",J1627,0)</f>
        <v>0</v>
      </c>
      <c r="BH1627" s="204">
        <f>IF(N1627="sníž. přenesená",J1627,0)</f>
        <v>0</v>
      </c>
      <c r="BI1627" s="204">
        <f>IF(N1627="nulová",J1627,0)</f>
        <v>0</v>
      </c>
      <c r="BJ1627" s="19" t="s">
        <v>23</v>
      </c>
      <c r="BK1627" s="204">
        <f>ROUND(I1627*H1627,2)</f>
        <v>0</v>
      </c>
      <c r="BL1627" s="19" t="s">
        <v>258</v>
      </c>
      <c r="BM1627" s="19" t="s">
        <v>2620</v>
      </c>
    </row>
    <row r="1628" spans="2:65" s="13" customFormat="1">
      <c r="B1628" s="218"/>
      <c r="C1628" s="219"/>
      <c r="D1628" s="251" t="s">
        <v>210</v>
      </c>
      <c r="E1628" s="219"/>
      <c r="F1628" s="270" t="s">
        <v>2621</v>
      </c>
      <c r="G1628" s="219"/>
      <c r="H1628" s="271">
        <v>3.24</v>
      </c>
      <c r="I1628" s="223"/>
      <c r="J1628" s="219"/>
      <c r="K1628" s="219"/>
      <c r="L1628" s="224"/>
      <c r="M1628" s="225"/>
      <c r="N1628" s="226"/>
      <c r="O1628" s="226"/>
      <c r="P1628" s="226"/>
      <c r="Q1628" s="226"/>
      <c r="R1628" s="226"/>
      <c r="S1628" s="226"/>
      <c r="T1628" s="227"/>
      <c r="AT1628" s="228" t="s">
        <v>210</v>
      </c>
      <c r="AU1628" s="228" t="s">
        <v>83</v>
      </c>
      <c r="AV1628" s="13" t="s">
        <v>83</v>
      </c>
      <c r="AW1628" s="13" t="s">
        <v>4</v>
      </c>
      <c r="AX1628" s="13" t="s">
        <v>23</v>
      </c>
      <c r="AY1628" s="228" t="s">
        <v>195</v>
      </c>
    </row>
    <row r="1629" spans="2:65" s="1" customFormat="1" ht="28.8" customHeight="1">
      <c r="B1629" s="36"/>
      <c r="C1629" s="193" t="s">
        <v>2622</v>
      </c>
      <c r="D1629" s="193" t="s">
        <v>198</v>
      </c>
      <c r="E1629" s="194" t="s">
        <v>1005</v>
      </c>
      <c r="F1629" s="195" t="s">
        <v>1006</v>
      </c>
      <c r="G1629" s="196" t="s">
        <v>222</v>
      </c>
      <c r="H1629" s="197">
        <v>50.19</v>
      </c>
      <c r="I1629" s="198"/>
      <c r="J1629" s="199">
        <f>ROUND(I1629*H1629,2)</f>
        <v>0</v>
      </c>
      <c r="K1629" s="195" t="s">
        <v>223</v>
      </c>
      <c r="L1629" s="56"/>
      <c r="M1629" s="200" t="s">
        <v>22</v>
      </c>
      <c r="N1629" s="201" t="s">
        <v>46</v>
      </c>
      <c r="O1629" s="37"/>
      <c r="P1629" s="202">
        <f>O1629*H1629</f>
        <v>0</v>
      </c>
      <c r="Q1629" s="202">
        <v>4.3699999999999998E-3</v>
      </c>
      <c r="R1629" s="202">
        <f>Q1629*H1629</f>
        <v>0.21933029999999998</v>
      </c>
      <c r="S1629" s="202">
        <v>0</v>
      </c>
      <c r="T1629" s="203">
        <f>S1629*H1629</f>
        <v>0</v>
      </c>
      <c r="AR1629" s="19" t="s">
        <v>258</v>
      </c>
      <c r="AT1629" s="19" t="s">
        <v>198</v>
      </c>
      <c r="AU1629" s="19" t="s">
        <v>83</v>
      </c>
      <c r="AY1629" s="19" t="s">
        <v>195</v>
      </c>
      <c r="BE1629" s="204">
        <f>IF(N1629="základní",J1629,0)</f>
        <v>0</v>
      </c>
      <c r="BF1629" s="204">
        <f>IF(N1629="snížená",J1629,0)</f>
        <v>0</v>
      </c>
      <c r="BG1629" s="204">
        <f>IF(N1629="zákl. přenesená",J1629,0)</f>
        <v>0</v>
      </c>
      <c r="BH1629" s="204">
        <f>IF(N1629="sníž. přenesená",J1629,0)</f>
        <v>0</v>
      </c>
      <c r="BI1629" s="204">
        <f>IF(N1629="nulová",J1629,0)</f>
        <v>0</v>
      </c>
      <c r="BJ1629" s="19" t="s">
        <v>23</v>
      </c>
      <c r="BK1629" s="204">
        <f>ROUND(I1629*H1629,2)</f>
        <v>0</v>
      </c>
      <c r="BL1629" s="19" t="s">
        <v>258</v>
      </c>
      <c r="BM1629" s="19" t="s">
        <v>2623</v>
      </c>
    </row>
    <row r="1630" spans="2:65" s="12" customFormat="1" ht="24">
      <c r="B1630" s="207"/>
      <c r="C1630" s="208"/>
      <c r="D1630" s="205" t="s">
        <v>210</v>
      </c>
      <c r="E1630" s="209" t="s">
        <v>22</v>
      </c>
      <c r="F1630" s="210" t="s">
        <v>2052</v>
      </c>
      <c r="G1630" s="208"/>
      <c r="H1630" s="211" t="s">
        <v>22</v>
      </c>
      <c r="I1630" s="212"/>
      <c r="J1630" s="208"/>
      <c r="K1630" s="208"/>
      <c r="L1630" s="213"/>
      <c r="M1630" s="214"/>
      <c r="N1630" s="215"/>
      <c r="O1630" s="215"/>
      <c r="P1630" s="215"/>
      <c r="Q1630" s="215"/>
      <c r="R1630" s="215"/>
      <c r="S1630" s="215"/>
      <c r="T1630" s="216"/>
      <c r="AT1630" s="217" t="s">
        <v>210</v>
      </c>
      <c r="AU1630" s="217" t="s">
        <v>83</v>
      </c>
      <c r="AV1630" s="12" t="s">
        <v>23</v>
      </c>
      <c r="AW1630" s="12" t="s">
        <v>38</v>
      </c>
      <c r="AX1630" s="12" t="s">
        <v>75</v>
      </c>
      <c r="AY1630" s="217" t="s">
        <v>195</v>
      </c>
    </row>
    <row r="1631" spans="2:65" s="13" customFormat="1">
      <c r="B1631" s="218"/>
      <c r="C1631" s="219"/>
      <c r="D1631" s="205" t="s">
        <v>210</v>
      </c>
      <c r="E1631" s="220" t="s">
        <v>22</v>
      </c>
      <c r="F1631" s="221" t="s">
        <v>2067</v>
      </c>
      <c r="G1631" s="219"/>
      <c r="H1631" s="222">
        <v>4.53</v>
      </c>
      <c r="I1631" s="223"/>
      <c r="J1631" s="219"/>
      <c r="K1631" s="219"/>
      <c r="L1631" s="224"/>
      <c r="M1631" s="225"/>
      <c r="N1631" s="226"/>
      <c r="O1631" s="226"/>
      <c r="P1631" s="226"/>
      <c r="Q1631" s="226"/>
      <c r="R1631" s="226"/>
      <c r="S1631" s="226"/>
      <c r="T1631" s="227"/>
      <c r="AT1631" s="228" t="s">
        <v>210</v>
      </c>
      <c r="AU1631" s="228" t="s">
        <v>83</v>
      </c>
      <c r="AV1631" s="13" t="s">
        <v>83</v>
      </c>
      <c r="AW1631" s="13" t="s">
        <v>38</v>
      </c>
      <c r="AX1631" s="13" t="s">
        <v>75</v>
      </c>
      <c r="AY1631" s="228" t="s">
        <v>195</v>
      </c>
    </row>
    <row r="1632" spans="2:65" s="13" customFormat="1">
      <c r="B1632" s="218"/>
      <c r="C1632" s="219"/>
      <c r="D1632" s="205" t="s">
        <v>210</v>
      </c>
      <c r="E1632" s="220" t="s">
        <v>22</v>
      </c>
      <c r="F1632" s="221" t="s">
        <v>2075</v>
      </c>
      <c r="G1632" s="219"/>
      <c r="H1632" s="222">
        <v>26.22</v>
      </c>
      <c r="I1632" s="223"/>
      <c r="J1632" s="219"/>
      <c r="K1632" s="219"/>
      <c r="L1632" s="224"/>
      <c r="M1632" s="225"/>
      <c r="N1632" s="226"/>
      <c r="O1632" s="226"/>
      <c r="P1632" s="226"/>
      <c r="Q1632" s="226"/>
      <c r="R1632" s="226"/>
      <c r="S1632" s="226"/>
      <c r="T1632" s="227"/>
      <c r="AT1632" s="228" t="s">
        <v>210</v>
      </c>
      <c r="AU1632" s="228" t="s">
        <v>83</v>
      </c>
      <c r="AV1632" s="13" t="s">
        <v>83</v>
      </c>
      <c r="AW1632" s="13" t="s">
        <v>38</v>
      </c>
      <c r="AX1632" s="13" t="s">
        <v>75</v>
      </c>
      <c r="AY1632" s="228" t="s">
        <v>195</v>
      </c>
    </row>
    <row r="1633" spans="2:65" s="13" customFormat="1">
      <c r="B1633" s="218"/>
      <c r="C1633" s="219"/>
      <c r="D1633" s="205" t="s">
        <v>210</v>
      </c>
      <c r="E1633" s="220" t="s">
        <v>22</v>
      </c>
      <c r="F1633" s="221" t="s">
        <v>2076</v>
      </c>
      <c r="G1633" s="219"/>
      <c r="H1633" s="222">
        <v>19.440000000000001</v>
      </c>
      <c r="I1633" s="223"/>
      <c r="J1633" s="219"/>
      <c r="K1633" s="219"/>
      <c r="L1633" s="224"/>
      <c r="M1633" s="225"/>
      <c r="N1633" s="226"/>
      <c r="O1633" s="226"/>
      <c r="P1633" s="226"/>
      <c r="Q1633" s="226"/>
      <c r="R1633" s="226"/>
      <c r="S1633" s="226"/>
      <c r="T1633" s="227"/>
      <c r="AT1633" s="228" t="s">
        <v>210</v>
      </c>
      <c r="AU1633" s="228" t="s">
        <v>83</v>
      </c>
      <c r="AV1633" s="13" t="s">
        <v>83</v>
      </c>
      <c r="AW1633" s="13" t="s">
        <v>38</v>
      </c>
      <c r="AX1633" s="13" t="s">
        <v>75</v>
      </c>
      <c r="AY1633" s="228" t="s">
        <v>195</v>
      </c>
    </row>
    <row r="1634" spans="2:65" s="14" customFormat="1">
      <c r="B1634" s="229"/>
      <c r="C1634" s="230"/>
      <c r="D1634" s="205" t="s">
        <v>210</v>
      </c>
      <c r="E1634" s="231" t="s">
        <v>22</v>
      </c>
      <c r="F1634" s="232" t="s">
        <v>215</v>
      </c>
      <c r="G1634" s="230"/>
      <c r="H1634" s="233">
        <v>50.19</v>
      </c>
      <c r="I1634" s="234"/>
      <c r="J1634" s="230"/>
      <c r="K1634" s="230"/>
      <c r="L1634" s="235"/>
      <c r="M1634" s="236"/>
      <c r="N1634" s="237"/>
      <c r="O1634" s="237"/>
      <c r="P1634" s="237"/>
      <c r="Q1634" s="237"/>
      <c r="R1634" s="237"/>
      <c r="S1634" s="237"/>
      <c r="T1634" s="238"/>
      <c r="AT1634" s="239" t="s">
        <v>210</v>
      </c>
      <c r="AU1634" s="239" t="s">
        <v>83</v>
      </c>
      <c r="AV1634" s="14" t="s">
        <v>216</v>
      </c>
      <c r="AW1634" s="14" t="s">
        <v>38</v>
      </c>
      <c r="AX1634" s="14" t="s">
        <v>75</v>
      </c>
      <c r="AY1634" s="239" t="s">
        <v>195</v>
      </c>
    </row>
    <row r="1635" spans="2:65" s="15" customFormat="1">
      <c r="B1635" s="240"/>
      <c r="C1635" s="241"/>
      <c r="D1635" s="251" t="s">
        <v>210</v>
      </c>
      <c r="E1635" s="252" t="s">
        <v>22</v>
      </c>
      <c r="F1635" s="253" t="s">
        <v>217</v>
      </c>
      <c r="G1635" s="241"/>
      <c r="H1635" s="254">
        <v>50.19</v>
      </c>
      <c r="I1635" s="245"/>
      <c r="J1635" s="241"/>
      <c r="K1635" s="241"/>
      <c r="L1635" s="246"/>
      <c r="M1635" s="247"/>
      <c r="N1635" s="248"/>
      <c r="O1635" s="248"/>
      <c r="P1635" s="248"/>
      <c r="Q1635" s="248"/>
      <c r="R1635" s="248"/>
      <c r="S1635" s="248"/>
      <c r="T1635" s="249"/>
      <c r="AT1635" s="250" t="s">
        <v>210</v>
      </c>
      <c r="AU1635" s="250" t="s">
        <v>83</v>
      </c>
      <c r="AV1635" s="15" t="s">
        <v>202</v>
      </c>
      <c r="AW1635" s="15" t="s">
        <v>38</v>
      </c>
      <c r="AX1635" s="15" t="s">
        <v>23</v>
      </c>
      <c r="AY1635" s="250" t="s">
        <v>195</v>
      </c>
    </row>
    <row r="1636" spans="2:65" s="1" customFormat="1" ht="20.399999999999999" customHeight="1">
      <c r="B1636" s="36"/>
      <c r="C1636" s="260" t="s">
        <v>2624</v>
      </c>
      <c r="D1636" s="260" t="s">
        <v>267</v>
      </c>
      <c r="E1636" s="261" t="s">
        <v>1009</v>
      </c>
      <c r="F1636" s="262" t="s">
        <v>1010</v>
      </c>
      <c r="G1636" s="263" t="s">
        <v>222</v>
      </c>
      <c r="H1636" s="264">
        <v>55.209000000000003</v>
      </c>
      <c r="I1636" s="265"/>
      <c r="J1636" s="266">
        <f>ROUND(I1636*H1636,2)</f>
        <v>0</v>
      </c>
      <c r="K1636" s="262" t="s">
        <v>22</v>
      </c>
      <c r="L1636" s="267"/>
      <c r="M1636" s="268" t="s">
        <v>22</v>
      </c>
      <c r="N1636" s="269" t="s">
        <v>46</v>
      </c>
      <c r="O1636" s="37"/>
      <c r="P1636" s="202">
        <f>O1636*H1636</f>
        <v>0</v>
      </c>
      <c r="Q1636" s="202">
        <v>1.515E-2</v>
      </c>
      <c r="R1636" s="202">
        <f>Q1636*H1636</f>
        <v>0.83641635000000003</v>
      </c>
      <c r="S1636" s="202">
        <v>0</v>
      </c>
      <c r="T1636" s="203">
        <f>S1636*H1636</f>
        <v>0</v>
      </c>
      <c r="AR1636" s="19" t="s">
        <v>512</v>
      </c>
      <c r="AT1636" s="19" t="s">
        <v>267</v>
      </c>
      <c r="AU1636" s="19" t="s">
        <v>83</v>
      </c>
      <c r="AY1636" s="19" t="s">
        <v>195</v>
      </c>
      <c r="BE1636" s="204">
        <f>IF(N1636="základní",J1636,0)</f>
        <v>0</v>
      </c>
      <c r="BF1636" s="204">
        <f>IF(N1636="snížená",J1636,0)</f>
        <v>0</v>
      </c>
      <c r="BG1636" s="204">
        <f>IF(N1636="zákl. přenesená",J1636,0)</f>
        <v>0</v>
      </c>
      <c r="BH1636" s="204">
        <f>IF(N1636="sníž. přenesená",J1636,0)</f>
        <v>0</v>
      </c>
      <c r="BI1636" s="204">
        <f>IF(N1636="nulová",J1636,0)</f>
        <v>0</v>
      </c>
      <c r="BJ1636" s="19" t="s">
        <v>23</v>
      </c>
      <c r="BK1636" s="204">
        <f>ROUND(I1636*H1636,2)</f>
        <v>0</v>
      </c>
      <c r="BL1636" s="19" t="s">
        <v>258</v>
      </c>
      <c r="BM1636" s="19" t="s">
        <v>2625</v>
      </c>
    </row>
    <row r="1637" spans="2:65" s="13" customFormat="1">
      <c r="B1637" s="218"/>
      <c r="C1637" s="219"/>
      <c r="D1637" s="251" t="s">
        <v>210</v>
      </c>
      <c r="E1637" s="219"/>
      <c r="F1637" s="270" t="s">
        <v>2626</v>
      </c>
      <c r="G1637" s="219"/>
      <c r="H1637" s="271">
        <v>55.209000000000003</v>
      </c>
      <c r="I1637" s="223"/>
      <c r="J1637" s="219"/>
      <c r="K1637" s="219"/>
      <c r="L1637" s="224"/>
      <c r="M1637" s="225"/>
      <c r="N1637" s="226"/>
      <c r="O1637" s="226"/>
      <c r="P1637" s="226"/>
      <c r="Q1637" s="226"/>
      <c r="R1637" s="226"/>
      <c r="S1637" s="226"/>
      <c r="T1637" s="227"/>
      <c r="AT1637" s="228" t="s">
        <v>210</v>
      </c>
      <c r="AU1637" s="228" t="s">
        <v>83</v>
      </c>
      <c r="AV1637" s="13" t="s">
        <v>83</v>
      </c>
      <c r="AW1637" s="13" t="s">
        <v>4</v>
      </c>
      <c r="AX1637" s="13" t="s">
        <v>23</v>
      </c>
      <c r="AY1637" s="228" t="s">
        <v>195</v>
      </c>
    </row>
    <row r="1638" spans="2:65" s="1" customFormat="1" ht="28.8" customHeight="1">
      <c r="B1638" s="36"/>
      <c r="C1638" s="193" t="s">
        <v>2627</v>
      </c>
      <c r="D1638" s="193" t="s">
        <v>198</v>
      </c>
      <c r="E1638" s="194" t="s">
        <v>1023</v>
      </c>
      <c r="F1638" s="195" t="s">
        <v>1024</v>
      </c>
      <c r="G1638" s="196" t="s">
        <v>222</v>
      </c>
      <c r="H1638" s="197">
        <v>4.53</v>
      </c>
      <c r="I1638" s="198"/>
      <c r="J1638" s="199">
        <f>ROUND(I1638*H1638,2)</f>
        <v>0</v>
      </c>
      <c r="K1638" s="195" t="s">
        <v>223</v>
      </c>
      <c r="L1638" s="56"/>
      <c r="M1638" s="200" t="s">
        <v>22</v>
      </c>
      <c r="N1638" s="201" t="s">
        <v>46</v>
      </c>
      <c r="O1638" s="37"/>
      <c r="P1638" s="202">
        <f>O1638*H1638</f>
        <v>0</v>
      </c>
      <c r="Q1638" s="202">
        <v>0</v>
      </c>
      <c r="R1638" s="202">
        <f>Q1638*H1638</f>
        <v>0</v>
      </c>
      <c r="S1638" s="202">
        <v>0</v>
      </c>
      <c r="T1638" s="203">
        <f>S1638*H1638</f>
        <v>0</v>
      </c>
      <c r="AR1638" s="19" t="s">
        <v>258</v>
      </c>
      <c r="AT1638" s="19" t="s">
        <v>198</v>
      </c>
      <c r="AU1638" s="19" t="s">
        <v>83</v>
      </c>
      <c r="AY1638" s="19" t="s">
        <v>195</v>
      </c>
      <c r="BE1638" s="204">
        <f>IF(N1638="základní",J1638,0)</f>
        <v>0</v>
      </c>
      <c r="BF1638" s="204">
        <f>IF(N1638="snížená",J1638,0)</f>
        <v>0</v>
      </c>
      <c r="BG1638" s="204">
        <f>IF(N1638="zákl. přenesená",J1638,0)</f>
        <v>0</v>
      </c>
      <c r="BH1638" s="204">
        <f>IF(N1638="sníž. přenesená",J1638,0)</f>
        <v>0</v>
      </c>
      <c r="BI1638" s="204">
        <f>IF(N1638="nulová",J1638,0)</f>
        <v>0</v>
      </c>
      <c r="BJ1638" s="19" t="s">
        <v>23</v>
      </c>
      <c r="BK1638" s="204">
        <f>ROUND(I1638*H1638,2)</f>
        <v>0</v>
      </c>
      <c r="BL1638" s="19" t="s">
        <v>258</v>
      </c>
      <c r="BM1638" s="19" t="s">
        <v>2628</v>
      </c>
    </row>
    <row r="1639" spans="2:65" s="12" customFormat="1" ht="24">
      <c r="B1639" s="207"/>
      <c r="C1639" s="208"/>
      <c r="D1639" s="205" t="s">
        <v>210</v>
      </c>
      <c r="E1639" s="209" t="s">
        <v>22</v>
      </c>
      <c r="F1639" s="210" t="s">
        <v>2052</v>
      </c>
      <c r="G1639" s="208"/>
      <c r="H1639" s="211" t="s">
        <v>22</v>
      </c>
      <c r="I1639" s="212"/>
      <c r="J1639" s="208"/>
      <c r="K1639" s="208"/>
      <c r="L1639" s="213"/>
      <c r="M1639" s="214"/>
      <c r="N1639" s="215"/>
      <c r="O1639" s="215"/>
      <c r="P1639" s="215"/>
      <c r="Q1639" s="215"/>
      <c r="R1639" s="215"/>
      <c r="S1639" s="215"/>
      <c r="T1639" s="216"/>
      <c r="AT1639" s="217" t="s">
        <v>210</v>
      </c>
      <c r="AU1639" s="217" t="s">
        <v>83</v>
      </c>
      <c r="AV1639" s="12" t="s">
        <v>23</v>
      </c>
      <c r="AW1639" s="12" t="s">
        <v>38</v>
      </c>
      <c r="AX1639" s="12" t="s">
        <v>75</v>
      </c>
      <c r="AY1639" s="217" t="s">
        <v>195</v>
      </c>
    </row>
    <row r="1640" spans="2:65" s="13" customFormat="1">
      <c r="B1640" s="218"/>
      <c r="C1640" s="219"/>
      <c r="D1640" s="205" t="s">
        <v>210</v>
      </c>
      <c r="E1640" s="220" t="s">
        <v>22</v>
      </c>
      <c r="F1640" s="221" t="s">
        <v>2067</v>
      </c>
      <c r="G1640" s="219"/>
      <c r="H1640" s="222">
        <v>4.53</v>
      </c>
      <c r="I1640" s="223"/>
      <c r="J1640" s="219"/>
      <c r="K1640" s="219"/>
      <c r="L1640" s="224"/>
      <c r="M1640" s="225"/>
      <c r="N1640" s="226"/>
      <c r="O1640" s="226"/>
      <c r="P1640" s="226"/>
      <c r="Q1640" s="226"/>
      <c r="R1640" s="226"/>
      <c r="S1640" s="226"/>
      <c r="T1640" s="227"/>
      <c r="AT1640" s="228" t="s">
        <v>210</v>
      </c>
      <c r="AU1640" s="228" t="s">
        <v>83</v>
      </c>
      <c r="AV1640" s="13" t="s">
        <v>83</v>
      </c>
      <c r="AW1640" s="13" t="s">
        <v>38</v>
      </c>
      <c r="AX1640" s="13" t="s">
        <v>75</v>
      </c>
      <c r="AY1640" s="228" t="s">
        <v>195</v>
      </c>
    </row>
    <row r="1641" spans="2:65" s="14" customFormat="1">
      <c r="B1641" s="229"/>
      <c r="C1641" s="230"/>
      <c r="D1641" s="205" t="s">
        <v>210</v>
      </c>
      <c r="E1641" s="231" t="s">
        <v>22</v>
      </c>
      <c r="F1641" s="232" t="s">
        <v>215</v>
      </c>
      <c r="G1641" s="230"/>
      <c r="H1641" s="233">
        <v>4.53</v>
      </c>
      <c r="I1641" s="234"/>
      <c r="J1641" s="230"/>
      <c r="K1641" s="230"/>
      <c r="L1641" s="235"/>
      <c r="M1641" s="236"/>
      <c r="N1641" s="237"/>
      <c r="O1641" s="237"/>
      <c r="P1641" s="237"/>
      <c r="Q1641" s="237"/>
      <c r="R1641" s="237"/>
      <c r="S1641" s="237"/>
      <c r="T1641" s="238"/>
      <c r="AT1641" s="239" t="s">
        <v>210</v>
      </c>
      <c r="AU1641" s="239" t="s">
        <v>83</v>
      </c>
      <c r="AV1641" s="14" t="s">
        <v>216</v>
      </c>
      <c r="AW1641" s="14" t="s">
        <v>38</v>
      </c>
      <c r="AX1641" s="14" t="s">
        <v>75</v>
      </c>
      <c r="AY1641" s="239" t="s">
        <v>195</v>
      </c>
    </row>
    <row r="1642" spans="2:65" s="15" customFormat="1">
      <c r="B1642" s="240"/>
      <c r="C1642" s="241"/>
      <c r="D1642" s="251" t="s">
        <v>210</v>
      </c>
      <c r="E1642" s="252" t="s">
        <v>22</v>
      </c>
      <c r="F1642" s="253" t="s">
        <v>217</v>
      </c>
      <c r="G1642" s="241"/>
      <c r="H1642" s="254">
        <v>4.53</v>
      </c>
      <c r="I1642" s="245"/>
      <c r="J1642" s="241"/>
      <c r="K1642" s="241"/>
      <c r="L1642" s="246"/>
      <c r="M1642" s="247"/>
      <c r="N1642" s="248"/>
      <c r="O1642" s="248"/>
      <c r="P1642" s="248"/>
      <c r="Q1642" s="248"/>
      <c r="R1642" s="248"/>
      <c r="S1642" s="248"/>
      <c r="T1642" s="249"/>
      <c r="AT1642" s="250" t="s">
        <v>210</v>
      </c>
      <c r="AU1642" s="250" t="s">
        <v>83</v>
      </c>
      <c r="AV1642" s="15" t="s">
        <v>202</v>
      </c>
      <c r="AW1642" s="15" t="s">
        <v>38</v>
      </c>
      <c r="AX1642" s="15" t="s">
        <v>23</v>
      </c>
      <c r="AY1642" s="250" t="s">
        <v>195</v>
      </c>
    </row>
    <row r="1643" spans="2:65" s="1" customFormat="1" ht="20.399999999999999" customHeight="1">
      <c r="B1643" s="36"/>
      <c r="C1643" s="193" t="s">
        <v>2629</v>
      </c>
      <c r="D1643" s="193" t="s">
        <v>198</v>
      </c>
      <c r="E1643" s="194" t="s">
        <v>1027</v>
      </c>
      <c r="F1643" s="195" t="s">
        <v>1028</v>
      </c>
      <c r="G1643" s="196" t="s">
        <v>222</v>
      </c>
      <c r="H1643" s="197">
        <v>50.19</v>
      </c>
      <c r="I1643" s="198"/>
      <c r="J1643" s="199">
        <f>ROUND(I1643*H1643,2)</f>
        <v>0</v>
      </c>
      <c r="K1643" s="195" t="s">
        <v>223</v>
      </c>
      <c r="L1643" s="56"/>
      <c r="M1643" s="200" t="s">
        <v>22</v>
      </c>
      <c r="N1643" s="201" t="s">
        <v>46</v>
      </c>
      <c r="O1643" s="37"/>
      <c r="P1643" s="202">
        <f>O1643*H1643</f>
        <v>0</v>
      </c>
      <c r="Q1643" s="202">
        <v>2.9999999999999997E-4</v>
      </c>
      <c r="R1643" s="202">
        <f>Q1643*H1643</f>
        <v>1.5056999999999997E-2</v>
      </c>
      <c r="S1643" s="202">
        <v>0</v>
      </c>
      <c r="T1643" s="203">
        <f>S1643*H1643</f>
        <v>0</v>
      </c>
      <c r="AR1643" s="19" t="s">
        <v>258</v>
      </c>
      <c r="AT1643" s="19" t="s">
        <v>198</v>
      </c>
      <c r="AU1643" s="19" t="s">
        <v>83</v>
      </c>
      <c r="AY1643" s="19" t="s">
        <v>195</v>
      </c>
      <c r="BE1643" s="204">
        <f>IF(N1643="základní",J1643,0)</f>
        <v>0</v>
      </c>
      <c r="BF1643" s="204">
        <f>IF(N1643="snížená",J1643,0)</f>
        <v>0</v>
      </c>
      <c r="BG1643" s="204">
        <f>IF(N1643="zákl. přenesená",J1643,0)</f>
        <v>0</v>
      </c>
      <c r="BH1643" s="204">
        <f>IF(N1643="sníž. přenesená",J1643,0)</f>
        <v>0</v>
      </c>
      <c r="BI1643" s="204">
        <f>IF(N1643="nulová",J1643,0)</f>
        <v>0</v>
      </c>
      <c r="BJ1643" s="19" t="s">
        <v>23</v>
      </c>
      <c r="BK1643" s="204">
        <f>ROUND(I1643*H1643,2)</f>
        <v>0</v>
      </c>
      <c r="BL1643" s="19" t="s">
        <v>258</v>
      </c>
      <c r="BM1643" s="19" t="s">
        <v>2630</v>
      </c>
    </row>
    <row r="1644" spans="2:65" s="1" customFormat="1" ht="48">
      <c r="B1644" s="36"/>
      <c r="C1644" s="58"/>
      <c r="D1644" s="205" t="s">
        <v>225</v>
      </c>
      <c r="E1644" s="58"/>
      <c r="F1644" s="206" t="s">
        <v>1030</v>
      </c>
      <c r="G1644" s="58"/>
      <c r="H1644" s="58"/>
      <c r="I1644" s="163"/>
      <c r="J1644" s="58"/>
      <c r="K1644" s="58"/>
      <c r="L1644" s="56"/>
      <c r="M1644" s="73"/>
      <c r="N1644" s="37"/>
      <c r="O1644" s="37"/>
      <c r="P1644" s="37"/>
      <c r="Q1644" s="37"/>
      <c r="R1644" s="37"/>
      <c r="S1644" s="37"/>
      <c r="T1644" s="74"/>
      <c r="AT1644" s="19" t="s">
        <v>225</v>
      </c>
      <c r="AU1644" s="19" t="s">
        <v>83</v>
      </c>
    </row>
    <row r="1645" spans="2:65" s="12" customFormat="1" ht="24">
      <c r="B1645" s="207"/>
      <c r="C1645" s="208"/>
      <c r="D1645" s="205" t="s">
        <v>210</v>
      </c>
      <c r="E1645" s="209" t="s">
        <v>22</v>
      </c>
      <c r="F1645" s="210" t="s">
        <v>2052</v>
      </c>
      <c r="G1645" s="208"/>
      <c r="H1645" s="211" t="s">
        <v>22</v>
      </c>
      <c r="I1645" s="212"/>
      <c r="J1645" s="208"/>
      <c r="K1645" s="208"/>
      <c r="L1645" s="213"/>
      <c r="M1645" s="214"/>
      <c r="N1645" s="215"/>
      <c r="O1645" s="215"/>
      <c r="P1645" s="215"/>
      <c r="Q1645" s="215"/>
      <c r="R1645" s="215"/>
      <c r="S1645" s="215"/>
      <c r="T1645" s="216"/>
      <c r="AT1645" s="217" t="s">
        <v>210</v>
      </c>
      <c r="AU1645" s="217" t="s">
        <v>83</v>
      </c>
      <c r="AV1645" s="12" t="s">
        <v>23</v>
      </c>
      <c r="AW1645" s="12" t="s">
        <v>38</v>
      </c>
      <c r="AX1645" s="12" t="s">
        <v>75</v>
      </c>
      <c r="AY1645" s="217" t="s">
        <v>195</v>
      </c>
    </row>
    <row r="1646" spans="2:65" s="13" customFormat="1">
      <c r="B1646" s="218"/>
      <c r="C1646" s="219"/>
      <c r="D1646" s="205" t="s">
        <v>210</v>
      </c>
      <c r="E1646" s="220" t="s">
        <v>22</v>
      </c>
      <c r="F1646" s="221" t="s">
        <v>2067</v>
      </c>
      <c r="G1646" s="219"/>
      <c r="H1646" s="222">
        <v>4.53</v>
      </c>
      <c r="I1646" s="223"/>
      <c r="J1646" s="219"/>
      <c r="K1646" s="219"/>
      <c r="L1646" s="224"/>
      <c r="M1646" s="225"/>
      <c r="N1646" s="226"/>
      <c r="O1646" s="226"/>
      <c r="P1646" s="226"/>
      <c r="Q1646" s="226"/>
      <c r="R1646" s="226"/>
      <c r="S1646" s="226"/>
      <c r="T1646" s="227"/>
      <c r="AT1646" s="228" t="s">
        <v>210</v>
      </c>
      <c r="AU1646" s="228" t="s">
        <v>83</v>
      </c>
      <c r="AV1646" s="13" t="s">
        <v>83</v>
      </c>
      <c r="AW1646" s="13" t="s">
        <v>38</v>
      </c>
      <c r="AX1646" s="13" t="s">
        <v>75</v>
      </c>
      <c r="AY1646" s="228" t="s">
        <v>195</v>
      </c>
    </row>
    <row r="1647" spans="2:65" s="13" customFormat="1">
      <c r="B1647" s="218"/>
      <c r="C1647" s="219"/>
      <c r="D1647" s="205" t="s">
        <v>210</v>
      </c>
      <c r="E1647" s="220" t="s">
        <v>22</v>
      </c>
      <c r="F1647" s="221" t="s">
        <v>2075</v>
      </c>
      <c r="G1647" s="219"/>
      <c r="H1647" s="222">
        <v>26.22</v>
      </c>
      <c r="I1647" s="223"/>
      <c r="J1647" s="219"/>
      <c r="K1647" s="219"/>
      <c r="L1647" s="224"/>
      <c r="M1647" s="225"/>
      <c r="N1647" s="226"/>
      <c r="O1647" s="226"/>
      <c r="P1647" s="226"/>
      <c r="Q1647" s="226"/>
      <c r="R1647" s="226"/>
      <c r="S1647" s="226"/>
      <c r="T1647" s="227"/>
      <c r="AT1647" s="228" t="s">
        <v>210</v>
      </c>
      <c r="AU1647" s="228" t="s">
        <v>83</v>
      </c>
      <c r="AV1647" s="13" t="s">
        <v>83</v>
      </c>
      <c r="AW1647" s="13" t="s">
        <v>38</v>
      </c>
      <c r="AX1647" s="13" t="s">
        <v>75</v>
      </c>
      <c r="AY1647" s="228" t="s">
        <v>195</v>
      </c>
    </row>
    <row r="1648" spans="2:65" s="13" customFormat="1">
      <c r="B1648" s="218"/>
      <c r="C1648" s="219"/>
      <c r="D1648" s="205" t="s">
        <v>210</v>
      </c>
      <c r="E1648" s="220" t="s">
        <v>22</v>
      </c>
      <c r="F1648" s="221" t="s">
        <v>2076</v>
      </c>
      <c r="G1648" s="219"/>
      <c r="H1648" s="222">
        <v>19.440000000000001</v>
      </c>
      <c r="I1648" s="223"/>
      <c r="J1648" s="219"/>
      <c r="K1648" s="219"/>
      <c r="L1648" s="224"/>
      <c r="M1648" s="225"/>
      <c r="N1648" s="226"/>
      <c r="O1648" s="226"/>
      <c r="P1648" s="226"/>
      <c r="Q1648" s="226"/>
      <c r="R1648" s="226"/>
      <c r="S1648" s="226"/>
      <c r="T1648" s="227"/>
      <c r="AT1648" s="228" t="s">
        <v>210</v>
      </c>
      <c r="AU1648" s="228" t="s">
        <v>83</v>
      </c>
      <c r="AV1648" s="13" t="s">
        <v>83</v>
      </c>
      <c r="AW1648" s="13" t="s">
        <v>38</v>
      </c>
      <c r="AX1648" s="13" t="s">
        <v>75</v>
      </c>
      <c r="AY1648" s="228" t="s">
        <v>195</v>
      </c>
    </row>
    <row r="1649" spans="2:65" s="14" customFormat="1">
      <c r="B1649" s="229"/>
      <c r="C1649" s="230"/>
      <c r="D1649" s="205" t="s">
        <v>210</v>
      </c>
      <c r="E1649" s="231" t="s">
        <v>22</v>
      </c>
      <c r="F1649" s="232" t="s">
        <v>215</v>
      </c>
      <c r="G1649" s="230"/>
      <c r="H1649" s="233">
        <v>50.19</v>
      </c>
      <c r="I1649" s="234"/>
      <c r="J1649" s="230"/>
      <c r="K1649" s="230"/>
      <c r="L1649" s="235"/>
      <c r="M1649" s="236"/>
      <c r="N1649" s="237"/>
      <c r="O1649" s="237"/>
      <c r="P1649" s="237"/>
      <c r="Q1649" s="237"/>
      <c r="R1649" s="237"/>
      <c r="S1649" s="237"/>
      <c r="T1649" s="238"/>
      <c r="AT1649" s="239" t="s">
        <v>210</v>
      </c>
      <c r="AU1649" s="239" t="s">
        <v>83</v>
      </c>
      <c r="AV1649" s="14" t="s">
        <v>216</v>
      </c>
      <c r="AW1649" s="14" t="s">
        <v>38</v>
      </c>
      <c r="AX1649" s="14" t="s">
        <v>75</v>
      </c>
      <c r="AY1649" s="239" t="s">
        <v>195</v>
      </c>
    </row>
    <row r="1650" spans="2:65" s="15" customFormat="1">
      <c r="B1650" s="240"/>
      <c r="C1650" s="241"/>
      <c r="D1650" s="251" t="s">
        <v>210</v>
      </c>
      <c r="E1650" s="252" t="s">
        <v>22</v>
      </c>
      <c r="F1650" s="253" t="s">
        <v>217</v>
      </c>
      <c r="G1650" s="241"/>
      <c r="H1650" s="254">
        <v>50.19</v>
      </c>
      <c r="I1650" s="245"/>
      <c r="J1650" s="241"/>
      <c r="K1650" s="241"/>
      <c r="L1650" s="246"/>
      <c r="M1650" s="247"/>
      <c r="N1650" s="248"/>
      <c r="O1650" s="248"/>
      <c r="P1650" s="248"/>
      <c r="Q1650" s="248"/>
      <c r="R1650" s="248"/>
      <c r="S1650" s="248"/>
      <c r="T1650" s="249"/>
      <c r="AT1650" s="250" t="s">
        <v>210</v>
      </c>
      <c r="AU1650" s="250" t="s">
        <v>83</v>
      </c>
      <c r="AV1650" s="15" t="s">
        <v>202</v>
      </c>
      <c r="AW1650" s="15" t="s">
        <v>38</v>
      </c>
      <c r="AX1650" s="15" t="s">
        <v>23</v>
      </c>
      <c r="AY1650" s="250" t="s">
        <v>195</v>
      </c>
    </row>
    <row r="1651" spans="2:65" s="1" customFormat="1" ht="40.200000000000003" customHeight="1">
      <c r="B1651" s="36"/>
      <c r="C1651" s="193" t="s">
        <v>2631</v>
      </c>
      <c r="D1651" s="193" t="s">
        <v>198</v>
      </c>
      <c r="E1651" s="194" t="s">
        <v>2632</v>
      </c>
      <c r="F1651" s="195" t="s">
        <v>2633</v>
      </c>
      <c r="G1651" s="196" t="s">
        <v>242</v>
      </c>
      <c r="H1651" s="197">
        <v>1.1379999999999999</v>
      </c>
      <c r="I1651" s="198"/>
      <c r="J1651" s="199">
        <f>ROUND(I1651*H1651,2)</f>
        <v>0</v>
      </c>
      <c r="K1651" s="195" t="s">
        <v>223</v>
      </c>
      <c r="L1651" s="56"/>
      <c r="M1651" s="200" t="s">
        <v>22</v>
      </c>
      <c r="N1651" s="201" t="s">
        <v>46</v>
      </c>
      <c r="O1651" s="37"/>
      <c r="P1651" s="202">
        <f>O1651*H1651</f>
        <v>0</v>
      </c>
      <c r="Q1651" s="202">
        <v>0</v>
      </c>
      <c r="R1651" s="202">
        <f>Q1651*H1651</f>
        <v>0</v>
      </c>
      <c r="S1651" s="202">
        <v>0</v>
      </c>
      <c r="T1651" s="203">
        <f>S1651*H1651</f>
        <v>0</v>
      </c>
      <c r="AR1651" s="19" t="s">
        <v>258</v>
      </c>
      <c r="AT1651" s="19" t="s">
        <v>198</v>
      </c>
      <c r="AU1651" s="19" t="s">
        <v>83</v>
      </c>
      <c r="AY1651" s="19" t="s">
        <v>195</v>
      </c>
      <c r="BE1651" s="204">
        <f>IF(N1651="základní",J1651,0)</f>
        <v>0</v>
      </c>
      <c r="BF1651" s="204">
        <f>IF(N1651="snížená",J1651,0)</f>
        <v>0</v>
      </c>
      <c r="BG1651" s="204">
        <f>IF(N1651="zákl. přenesená",J1651,0)</f>
        <v>0</v>
      </c>
      <c r="BH1651" s="204">
        <f>IF(N1651="sníž. přenesená",J1651,0)</f>
        <v>0</v>
      </c>
      <c r="BI1651" s="204">
        <f>IF(N1651="nulová",J1651,0)</f>
        <v>0</v>
      </c>
      <c r="BJ1651" s="19" t="s">
        <v>23</v>
      </c>
      <c r="BK1651" s="204">
        <f>ROUND(I1651*H1651,2)</f>
        <v>0</v>
      </c>
      <c r="BL1651" s="19" t="s">
        <v>258</v>
      </c>
      <c r="BM1651" s="19" t="s">
        <v>2634</v>
      </c>
    </row>
    <row r="1652" spans="2:65" s="1" customFormat="1" ht="120">
      <c r="B1652" s="36"/>
      <c r="C1652" s="58"/>
      <c r="D1652" s="205" t="s">
        <v>225</v>
      </c>
      <c r="E1652" s="58"/>
      <c r="F1652" s="206" t="s">
        <v>768</v>
      </c>
      <c r="G1652" s="58"/>
      <c r="H1652" s="58"/>
      <c r="I1652" s="163"/>
      <c r="J1652" s="58"/>
      <c r="K1652" s="58"/>
      <c r="L1652" s="56"/>
      <c r="M1652" s="73"/>
      <c r="N1652" s="37"/>
      <c r="O1652" s="37"/>
      <c r="P1652" s="37"/>
      <c r="Q1652" s="37"/>
      <c r="R1652" s="37"/>
      <c r="S1652" s="37"/>
      <c r="T1652" s="74"/>
      <c r="AT1652" s="19" t="s">
        <v>225</v>
      </c>
      <c r="AU1652" s="19" t="s">
        <v>83</v>
      </c>
    </row>
    <row r="1653" spans="2:65" s="11" customFormat="1" ht="29.85" customHeight="1">
      <c r="B1653" s="176"/>
      <c r="C1653" s="177"/>
      <c r="D1653" s="190" t="s">
        <v>74</v>
      </c>
      <c r="E1653" s="191" t="s">
        <v>1035</v>
      </c>
      <c r="F1653" s="191" t="s">
        <v>1036</v>
      </c>
      <c r="G1653" s="177"/>
      <c r="H1653" s="177"/>
      <c r="I1653" s="180"/>
      <c r="J1653" s="192">
        <f>BK1653</f>
        <v>0</v>
      </c>
      <c r="K1653" s="177"/>
      <c r="L1653" s="182"/>
      <c r="M1653" s="183"/>
      <c r="N1653" s="184"/>
      <c r="O1653" s="184"/>
      <c r="P1653" s="185">
        <f>SUM(P1654:P1746)</f>
        <v>0</v>
      </c>
      <c r="Q1653" s="184"/>
      <c r="R1653" s="185">
        <f>SUM(R1654:R1746)</f>
        <v>3.2699866500000003</v>
      </c>
      <c r="S1653" s="184"/>
      <c r="T1653" s="186">
        <f>SUM(T1654:T1746)</f>
        <v>0</v>
      </c>
      <c r="AR1653" s="187" t="s">
        <v>83</v>
      </c>
      <c r="AT1653" s="188" t="s">
        <v>74</v>
      </c>
      <c r="AU1653" s="188" t="s">
        <v>23</v>
      </c>
      <c r="AY1653" s="187" t="s">
        <v>195</v>
      </c>
      <c r="BK1653" s="189">
        <f>SUM(BK1654:BK1746)</f>
        <v>0</v>
      </c>
    </row>
    <row r="1654" spans="2:65" s="1" customFormat="1" ht="20.399999999999999" customHeight="1">
      <c r="B1654" s="36"/>
      <c r="C1654" s="193" t="s">
        <v>2635</v>
      </c>
      <c r="D1654" s="193" t="s">
        <v>198</v>
      </c>
      <c r="E1654" s="194" t="s">
        <v>1038</v>
      </c>
      <c r="F1654" s="195" t="s">
        <v>1039</v>
      </c>
      <c r="G1654" s="196" t="s">
        <v>222</v>
      </c>
      <c r="H1654" s="197">
        <v>873.69</v>
      </c>
      <c r="I1654" s="198"/>
      <c r="J1654" s="199">
        <f>ROUND(I1654*H1654,2)</f>
        <v>0</v>
      </c>
      <c r="K1654" s="195" t="s">
        <v>223</v>
      </c>
      <c r="L1654" s="56"/>
      <c r="M1654" s="200" t="s">
        <v>22</v>
      </c>
      <c r="N1654" s="201" t="s">
        <v>46</v>
      </c>
      <c r="O1654" s="37"/>
      <c r="P1654" s="202">
        <f>O1654*H1654</f>
        <v>0</v>
      </c>
      <c r="Q1654" s="202">
        <v>0</v>
      </c>
      <c r="R1654" s="202">
        <f>Q1654*H1654</f>
        <v>0</v>
      </c>
      <c r="S1654" s="202">
        <v>0</v>
      </c>
      <c r="T1654" s="203">
        <f>S1654*H1654</f>
        <v>0</v>
      </c>
      <c r="AR1654" s="19" t="s">
        <v>258</v>
      </c>
      <c r="AT1654" s="19" t="s">
        <v>198</v>
      </c>
      <c r="AU1654" s="19" t="s">
        <v>83</v>
      </c>
      <c r="AY1654" s="19" t="s">
        <v>195</v>
      </c>
      <c r="BE1654" s="204">
        <f>IF(N1654="základní",J1654,0)</f>
        <v>0</v>
      </c>
      <c r="BF1654" s="204">
        <f>IF(N1654="snížená",J1654,0)</f>
        <v>0</v>
      </c>
      <c r="BG1654" s="204">
        <f>IF(N1654="zákl. přenesená",J1654,0)</f>
        <v>0</v>
      </c>
      <c r="BH1654" s="204">
        <f>IF(N1654="sníž. přenesená",J1654,0)</f>
        <v>0</v>
      </c>
      <c r="BI1654" s="204">
        <f>IF(N1654="nulová",J1654,0)</f>
        <v>0</v>
      </c>
      <c r="BJ1654" s="19" t="s">
        <v>23</v>
      </c>
      <c r="BK1654" s="204">
        <f>ROUND(I1654*H1654,2)</f>
        <v>0</v>
      </c>
      <c r="BL1654" s="19" t="s">
        <v>258</v>
      </c>
      <c r="BM1654" s="19" t="s">
        <v>2636</v>
      </c>
    </row>
    <row r="1655" spans="2:65" s="1" customFormat="1" ht="60">
      <c r="B1655" s="36"/>
      <c r="C1655" s="58"/>
      <c r="D1655" s="205" t="s">
        <v>225</v>
      </c>
      <c r="E1655" s="58"/>
      <c r="F1655" s="206" t="s">
        <v>1041</v>
      </c>
      <c r="G1655" s="58"/>
      <c r="H1655" s="58"/>
      <c r="I1655" s="163"/>
      <c r="J1655" s="58"/>
      <c r="K1655" s="58"/>
      <c r="L1655" s="56"/>
      <c r="M1655" s="73"/>
      <c r="N1655" s="37"/>
      <c r="O1655" s="37"/>
      <c r="P1655" s="37"/>
      <c r="Q1655" s="37"/>
      <c r="R1655" s="37"/>
      <c r="S1655" s="37"/>
      <c r="T1655" s="74"/>
      <c r="AT1655" s="19" t="s">
        <v>225</v>
      </c>
      <c r="AU1655" s="19" t="s">
        <v>83</v>
      </c>
    </row>
    <row r="1656" spans="2:65" s="12" customFormat="1">
      <c r="B1656" s="207"/>
      <c r="C1656" s="208"/>
      <c r="D1656" s="205" t="s">
        <v>210</v>
      </c>
      <c r="E1656" s="209" t="s">
        <v>22</v>
      </c>
      <c r="F1656" s="210" t="s">
        <v>2385</v>
      </c>
      <c r="G1656" s="208"/>
      <c r="H1656" s="211" t="s">
        <v>22</v>
      </c>
      <c r="I1656" s="212"/>
      <c r="J1656" s="208"/>
      <c r="K1656" s="208"/>
      <c r="L1656" s="213"/>
      <c r="M1656" s="214"/>
      <c r="N1656" s="215"/>
      <c r="O1656" s="215"/>
      <c r="P1656" s="215"/>
      <c r="Q1656" s="215"/>
      <c r="R1656" s="215"/>
      <c r="S1656" s="215"/>
      <c r="T1656" s="216"/>
      <c r="AT1656" s="217" t="s">
        <v>210</v>
      </c>
      <c r="AU1656" s="217" t="s">
        <v>83</v>
      </c>
      <c r="AV1656" s="12" t="s">
        <v>23</v>
      </c>
      <c r="AW1656" s="12" t="s">
        <v>38</v>
      </c>
      <c r="AX1656" s="12" t="s">
        <v>75</v>
      </c>
      <c r="AY1656" s="217" t="s">
        <v>195</v>
      </c>
    </row>
    <row r="1657" spans="2:65" s="13" customFormat="1">
      <c r="B1657" s="218"/>
      <c r="C1657" s="219"/>
      <c r="D1657" s="205" t="s">
        <v>210</v>
      </c>
      <c r="E1657" s="220" t="s">
        <v>22</v>
      </c>
      <c r="F1657" s="221" t="s">
        <v>2124</v>
      </c>
      <c r="G1657" s="219"/>
      <c r="H1657" s="222">
        <v>717.2</v>
      </c>
      <c r="I1657" s="223"/>
      <c r="J1657" s="219"/>
      <c r="K1657" s="219"/>
      <c r="L1657" s="224"/>
      <c r="M1657" s="225"/>
      <c r="N1657" s="226"/>
      <c r="O1657" s="226"/>
      <c r="P1657" s="226"/>
      <c r="Q1657" s="226"/>
      <c r="R1657" s="226"/>
      <c r="S1657" s="226"/>
      <c r="T1657" s="227"/>
      <c r="AT1657" s="228" t="s">
        <v>210</v>
      </c>
      <c r="AU1657" s="228" t="s">
        <v>83</v>
      </c>
      <c r="AV1657" s="13" t="s">
        <v>83</v>
      </c>
      <c r="AW1657" s="13" t="s">
        <v>38</v>
      </c>
      <c r="AX1657" s="13" t="s">
        <v>75</v>
      </c>
      <c r="AY1657" s="228" t="s">
        <v>195</v>
      </c>
    </row>
    <row r="1658" spans="2:65" s="13" customFormat="1">
      <c r="B1658" s="218"/>
      <c r="C1658" s="219"/>
      <c r="D1658" s="205" t="s">
        <v>210</v>
      </c>
      <c r="E1658" s="220" t="s">
        <v>22</v>
      </c>
      <c r="F1658" s="221" t="s">
        <v>2071</v>
      </c>
      <c r="G1658" s="219"/>
      <c r="H1658" s="222">
        <v>54.13</v>
      </c>
      <c r="I1658" s="223"/>
      <c r="J1658" s="219"/>
      <c r="K1658" s="219"/>
      <c r="L1658" s="224"/>
      <c r="M1658" s="225"/>
      <c r="N1658" s="226"/>
      <c r="O1658" s="226"/>
      <c r="P1658" s="226"/>
      <c r="Q1658" s="226"/>
      <c r="R1658" s="226"/>
      <c r="S1658" s="226"/>
      <c r="T1658" s="227"/>
      <c r="AT1658" s="228" t="s">
        <v>210</v>
      </c>
      <c r="AU1658" s="228" t="s">
        <v>83</v>
      </c>
      <c r="AV1658" s="13" t="s">
        <v>83</v>
      </c>
      <c r="AW1658" s="13" t="s">
        <v>38</v>
      </c>
      <c r="AX1658" s="13" t="s">
        <v>75</v>
      </c>
      <c r="AY1658" s="228" t="s">
        <v>195</v>
      </c>
    </row>
    <row r="1659" spans="2:65" s="13" customFormat="1">
      <c r="B1659" s="218"/>
      <c r="C1659" s="219"/>
      <c r="D1659" s="205" t="s">
        <v>210</v>
      </c>
      <c r="E1659" s="220" t="s">
        <v>22</v>
      </c>
      <c r="F1659" s="221" t="s">
        <v>2072</v>
      </c>
      <c r="G1659" s="219"/>
      <c r="H1659" s="222">
        <v>56.16</v>
      </c>
      <c r="I1659" s="223"/>
      <c r="J1659" s="219"/>
      <c r="K1659" s="219"/>
      <c r="L1659" s="224"/>
      <c r="M1659" s="225"/>
      <c r="N1659" s="226"/>
      <c r="O1659" s="226"/>
      <c r="P1659" s="226"/>
      <c r="Q1659" s="226"/>
      <c r="R1659" s="226"/>
      <c r="S1659" s="226"/>
      <c r="T1659" s="227"/>
      <c r="AT1659" s="228" t="s">
        <v>210</v>
      </c>
      <c r="AU1659" s="228" t="s">
        <v>83</v>
      </c>
      <c r="AV1659" s="13" t="s">
        <v>83</v>
      </c>
      <c r="AW1659" s="13" t="s">
        <v>38</v>
      </c>
      <c r="AX1659" s="13" t="s">
        <v>75</v>
      </c>
      <c r="AY1659" s="228" t="s">
        <v>195</v>
      </c>
    </row>
    <row r="1660" spans="2:65" s="13" customFormat="1">
      <c r="B1660" s="218"/>
      <c r="C1660" s="219"/>
      <c r="D1660" s="205" t="s">
        <v>210</v>
      </c>
      <c r="E1660" s="220" t="s">
        <v>22</v>
      </c>
      <c r="F1660" s="221" t="s">
        <v>2637</v>
      </c>
      <c r="G1660" s="219"/>
      <c r="H1660" s="222">
        <v>15.3</v>
      </c>
      <c r="I1660" s="223"/>
      <c r="J1660" s="219"/>
      <c r="K1660" s="219"/>
      <c r="L1660" s="224"/>
      <c r="M1660" s="225"/>
      <c r="N1660" s="226"/>
      <c r="O1660" s="226"/>
      <c r="P1660" s="226"/>
      <c r="Q1660" s="226"/>
      <c r="R1660" s="226"/>
      <c r="S1660" s="226"/>
      <c r="T1660" s="227"/>
      <c r="AT1660" s="228" t="s">
        <v>210</v>
      </c>
      <c r="AU1660" s="228" t="s">
        <v>83</v>
      </c>
      <c r="AV1660" s="13" t="s">
        <v>83</v>
      </c>
      <c r="AW1660" s="13" t="s">
        <v>38</v>
      </c>
      <c r="AX1660" s="13" t="s">
        <v>75</v>
      </c>
      <c r="AY1660" s="228" t="s">
        <v>195</v>
      </c>
    </row>
    <row r="1661" spans="2:65" s="13" customFormat="1">
      <c r="B1661" s="218"/>
      <c r="C1661" s="219"/>
      <c r="D1661" s="205" t="s">
        <v>210</v>
      </c>
      <c r="E1661" s="220" t="s">
        <v>22</v>
      </c>
      <c r="F1661" s="221" t="s">
        <v>2638</v>
      </c>
      <c r="G1661" s="219"/>
      <c r="H1661" s="222">
        <v>30.9</v>
      </c>
      <c r="I1661" s="223"/>
      <c r="J1661" s="219"/>
      <c r="K1661" s="219"/>
      <c r="L1661" s="224"/>
      <c r="M1661" s="225"/>
      <c r="N1661" s="226"/>
      <c r="O1661" s="226"/>
      <c r="P1661" s="226"/>
      <c r="Q1661" s="226"/>
      <c r="R1661" s="226"/>
      <c r="S1661" s="226"/>
      <c r="T1661" s="227"/>
      <c r="AT1661" s="228" t="s">
        <v>210</v>
      </c>
      <c r="AU1661" s="228" t="s">
        <v>83</v>
      </c>
      <c r="AV1661" s="13" t="s">
        <v>83</v>
      </c>
      <c r="AW1661" s="13" t="s">
        <v>38</v>
      </c>
      <c r="AX1661" s="13" t="s">
        <v>75</v>
      </c>
      <c r="AY1661" s="228" t="s">
        <v>195</v>
      </c>
    </row>
    <row r="1662" spans="2:65" s="14" customFormat="1">
      <c r="B1662" s="229"/>
      <c r="C1662" s="230"/>
      <c r="D1662" s="205" t="s">
        <v>210</v>
      </c>
      <c r="E1662" s="231" t="s">
        <v>22</v>
      </c>
      <c r="F1662" s="232" t="s">
        <v>215</v>
      </c>
      <c r="G1662" s="230"/>
      <c r="H1662" s="233">
        <v>873.69</v>
      </c>
      <c r="I1662" s="234"/>
      <c r="J1662" s="230"/>
      <c r="K1662" s="230"/>
      <c r="L1662" s="235"/>
      <c r="M1662" s="236"/>
      <c r="N1662" s="237"/>
      <c r="O1662" s="237"/>
      <c r="P1662" s="237"/>
      <c r="Q1662" s="237"/>
      <c r="R1662" s="237"/>
      <c r="S1662" s="237"/>
      <c r="T1662" s="238"/>
      <c r="AT1662" s="239" t="s">
        <v>210</v>
      </c>
      <c r="AU1662" s="239" t="s">
        <v>83</v>
      </c>
      <c r="AV1662" s="14" t="s">
        <v>216</v>
      </c>
      <c r="AW1662" s="14" t="s">
        <v>38</v>
      </c>
      <c r="AX1662" s="14" t="s">
        <v>75</v>
      </c>
      <c r="AY1662" s="239" t="s">
        <v>195</v>
      </c>
    </row>
    <row r="1663" spans="2:65" s="15" customFormat="1">
      <c r="B1663" s="240"/>
      <c r="C1663" s="241"/>
      <c r="D1663" s="251" t="s">
        <v>210</v>
      </c>
      <c r="E1663" s="252" t="s">
        <v>22</v>
      </c>
      <c r="F1663" s="253" t="s">
        <v>217</v>
      </c>
      <c r="G1663" s="241"/>
      <c r="H1663" s="254">
        <v>873.69</v>
      </c>
      <c r="I1663" s="245"/>
      <c r="J1663" s="241"/>
      <c r="K1663" s="241"/>
      <c r="L1663" s="246"/>
      <c r="M1663" s="247"/>
      <c r="N1663" s="248"/>
      <c r="O1663" s="248"/>
      <c r="P1663" s="248"/>
      <c r="Q1663" s="248"/>
      <c r="R1663" s="248"/>
      <c r="S1663" s="248"/>
      <c r="T1663" s="249"/>
      <c r="AT1663" s="250" t="s">
        <v>210</v>
      </c>
      <c r="AU1663" s="250" t="s">
        <v>83</v>
      </c>
      <c r="AV1663" s="15" t="s">
        <v>202</v>
      </c>
      <c r="AW1663" s="15" t="s">
        <v>38</v>
      </c>
      <c r="AX1663" s="15" t="s">
        <v>23</v>
      </c>
      <c r="AY1663" s="250" t="s">
        <v>195</v>
      </c>
    </row>
    <row r="1664" spans="2:65" s="1" customFormat="1" ht="20.399999999999999" customHeight="1">
      <c r="B1664" s="36"/>
      <c r="C1664" s="193" t="s">
        <v>2639</v>
      </c>
      <c r="D1664" s="193" t="s">
        <v>198</v>
      </c>
      <c r="E1664" s="194" t="s">
        <v>2640</v>
      </c>
      <c r="F1664" s="195" t="s">
        <v>2641</v>
      </c>
      <c r="G1664" s="196" t="s">
        <v>206</v>
      </c>
      <c r="H1664" s="197">
        <v>14.75</v>
      </c>
      <c r="I1664" s="198"/>
      <c r="J1664" s="199">
        <f>ROUND(I1664*H1664,2)</f>
        <v>0</v>
      </c>
      <c r="K1664" s="195" t="s">
        <v>223</v>
      </c>
      <c r="L1664" s="56"/>
      <c r="M1664" s="200" t="s">
        <v>22</v>
      </c>
      <c r="N1664" s="201" t="s">
        <v>46</v>
      </c>
      <c r="O1664" s="37"/>
      <c r="P1664" s="202">
        <f>O1664*H1664</f>
        <v>0</v>
      </c>
      <c r="Q1664" s="202">
        <v>0</v>
      </c>
      <c r="R1664" s="202">
        <f>Q1664*H1664</f>
        <v>0</v>
      </c>
      <c r="S1664" s="202">
        <v>0</v>
      </c>
      <c r="T1664" s="203">
        <f>S1664*H1664</f>
        <v>0</v>
      </c>
      <c r="AR1664" s="19" t="s">
        <v>258</v>
      </c>
      <c r="AT1664" s="19" t="s">
        <v>198</v>
      </c>
      <c r="AU1664" s="19" t="s">
        <v>83</v>
      </c>
      <c r="AY1664" s="19" t="s">
        <v>195</v>
      </c>
      <c r="BE1664" s="204">
        <f>IF(N1664="základní",J1664,0)</f>
        <v>0</v>
      </c>
      <c r="BF1664" s="204">
        <f>IF(N1664="snížená",J1664,0)</f>
        <v>0</v>
      </c>
      <c r="BG1664" s="204">
        <f>IF(N1664="zákl. přenesená",J1664,0)</f>
        <v>0</v>
      </c>
      <c r="BH1664" s="204">
        <f>IF(N1664="sníž. přenesená",J1664,0)</f>
        <v>0</v>
      </c>
      <c r="BI1664" s="204">
        <f>IF(N1664="nulová",J1664,0)</f>
        <v>0</v>
      </c>
      <c r="BJ1664" s="19" t="s">
        <v>23</v>
      </c>
      <c r="BK1664" s="204">
        <f>ROUND(I1664*H1664,2)</f>
        <v>0</v>
      </c>
      <c r="BL1664" s="19" t="s">
        <v>258</v>
      </c>
      <c r="BM1664" s="19" t="s">
        <v>2642</v>
      </c>
    </row>
    <row r="1665" spans="2:65" s="1" customFormat="1" ht="60">
      <c r="B1665" s="36"/>
      <c r="C1665" s="58"/>
      <c r="D1665" s="205" t="s">
        <v>225</v>
      </c>
      <c r="E1665" s="58"/>
      <c r="F1665" s="206" t="s">
        <v>1041</v>
      </c>
      <c r="G1665" s="58"/>
      <c r="H1665" s="58"/>
      <c r="I1665" s="163"/>
      <c r="J1665" s="58"/>
      <c r="K1665" s="58"/>
      <c r="L1665" s="56"/>
      <c r="M1665" s="73"/>
      <c r="N1665" s="37"/>
      <c r="O1665" s="37"/>
      <c r="P1665" s="37"/>
      <c r="Q1665" s="37"/>
      <c r="R1665" s="37"/>
      <c r="S1665" s="37"/>
      <c r="T1665" s="74"/>
      <c r="AT1665" s="19" t="s">
        <v>225</v>
      </c>
      <c r="AU1665" s="19" t="s">
        <v>83</v>
      </c>
    </row>
    <row r="1666" spans="2:65" s="12" customFormat="1">
      <c r="B1666" s="207"/>
      <c r="C1666" s="208"/>
      <c r="D1666" s="205" t="s">
        <v>210</v>
      </c>
      <c r="E1666" s="209" t="s">
        <v>22</v>
      </c>
      <c r="F1666" s="210" t="s">
        <v>2385</v>
      </c>
      <c r="G1666" s="208"/>
      <c r="H1666" s="211" t="s">
        <v>22</v>
      </c>
      <c r="I1666" s="212"/>
      <c r="J1666" s="208"/>
      <c r="K1666" s="208"/>
      <c r="L1666" s="213"/>
      <c r="M1666" s="214"/>
      <c r="N1666" s="215"/>
      <c r="O1666" s="215"/>
      <c r="P1666" s="215"/>
      <c r="Q1666" s="215"/>
      <c r="R1666" s="215"/>
      <c r="S1666" s="215"/>
      <c r="T1666" s="216"/>
      <c r="AT1666" s="217" t="s">
        <v>210</v>
      </c>
      <c r="AU1666" s="217" t="s">
        <v>83</v>
      </c>
      <c r="AV1666" s="12" t="s">
        <v>23</v>
      </c>
      <c r="AW1666" s="12" t="s">
        <v>38</v>
      </c>
      <c r="AX1666" s="12" t="s">
        <v>75</v>
      </c>
      <c r="AY1666" s="217" t="s">
        <v>195</v>
      </c>
    </row>
    <row r="1667" spans="2:65" s="12" customFormat="1">
      <c r="B1667" s="207"/>
      <c r="C1667" s="208"/>
      <c r="D1667" s="205" t="s">
        <v>210</v>
      </c>
      <c r="E1667" s="209" t="s">
        <v>22</v>
      </c>
      <c r="F1667" s="210" t="s">
        <v>2643</v>
      </c>
      <c r="G1667" s="208"/>
      <c r="H1667" s="211" t="s">
        <v>22</v>
      </c>
      <c r="I1667" s="212"/>
      <c r="J1667" s="208"/>
      <c r="K1667" s="208"/>
      <c r="L1667" s="213"/>
      <c r="M1667" s="214"/>
      <c r="N1667" s="215"/>
      <c r="O1667" s="215"/>
      <c r="P1667" s="215"/>
      <c r="Q1667" s="215"/>
      <c r="R1667" s="215"/>
      <c r="S1667" s="215"/>
      <c r="T1667" s="216"/>
      <c r="AT1667" s="217" t="s">
        <v>210</v>
      </c>
      <c r="AU1667" s="217" t="s">
        <v>83</v>
      </c>
      <c r="AV1667" s="12" t="s">
        <v>23</v>
      </c>
      <c r="AW1667" s="12" t="s">
        <v>38</v>
      </c>
      <c r="AX1667" s="12" t="s">
        <v>75</v>
      </c>
      <c r="AY1667" s="217" t="s">
        <v>195</v>
      </c>
    </row>
    <row r="1668" spans="2:65" s="13" customFormat="1">
      <c r="B1668" s="218"/>
      <c r="C1668" s="219"/>
      <c r="D1668" s="205" t="s">
        <v>210</v>
      </c>
      <c r="E1668" s="220" t="s">
        <v>22</v>
      </c>
      <c r="F1668" s="221" t="s">
        <v>2644</v>
      </c>
      <c r="G1668" s="219"/>
      <c r="H1668" s="222">
        <v>11</v>
      </c>
      <c r="I1668" s="223"/>
      <c r="J1668" s="219"/>
      <c r="K1668" s="219"/>
      <c r="L1668" s="224"/>
      <c r="M1668" s="225"/>
      <c r="N1668" s="226"/>
      <c r="O1668" s="226"/>
      <c r="P1668" s="226"/>
      <c r="Q1668" s="226"/>
      <c r="R1668" s="226"/>
      <c r="S1668" s="226"/>
      <c r="T1668" s="227"/>
      <c r="AT1668" s="228" t="s">
        <v>210</v>
      </c>
      <c r="AU1668" s="228" t="s">
        <v>83</v>
      </c>
      <c r="AV1668" s="13" t="s">
        <v>83</v>
      </c>
      <c r="AW1668" s="13" t="s">
        <v>38</v>
      </c>
      <c r="AX1668" s="13" t="s">
        <v>75</v>
      </c>
      <c r="AY1668" s="228" t="s">
        <v>195</v>
      </c>
    </row>
    <row r="1669" spans="2:65" s="13" customFormat="1">
      <c r="B1669" s="218"/>
      <c r="C1669" s="219"/>
      <c r="D1669" s="205" t="s">
        <v>210</v>
      </c>
      <c r="E1669" s="220" t="s">
        <v>22</v>
      </c>
      <c r="F1669" s="221" t="s">
        <v>2645</v>
      </c>
      <c r="G1669" s="219"/>
      <c r="H1669" s="222">
        <v>1.4</v>
      </c>
      <c r="I1669" s="223"/>
      <c r="J1669" s="219"/>
      <c r="K1669" s="219"/>
      <c r="L1669" s="224"/>
      <c r="M1669" s="225"/>
      <c r="N1669" s="226"/>
      <c r="O1669" s="226"/>
      <c r="P1669" s="226"/>
      <c r="Q1669" s="226"/>
      <c r="R1669" s="226"/>
      <c r="S1669" s="226"/>
      <c r="T1669" s="227"/>
      <c r="AT1669" s="228" t="s">
        <v>210</v>
      </c>
      <c r="AU1669" s="228" t="s">
        <v>83</v>
      </c>
      <c r="AV1669" s="13" t="s">
        <v>83</v>
      </c>
      <c r="AW1669" s="13" t="s">
        <v>38</v>
      </c>
      <c r="AX1669" s="13" t="s">
        <v>75</v>
      </c>
      <c r="AY1669" s="228" t="s">
        <v>195</v>
      </c>
    </row>
    <row r="1670" spans="2:65" s="13" customFormat="1">
      <c r="B1670" s="218"/>
      <c r="C1670" s="219"/>
      <c r="D1670" s="205" t="s">
        <v>210</v>
      </c>
      <c r="E1670" s="220" t="s">
        <v>22</v>
      </c>
      <c r="F1670" s="221" t="s">
        <v>2646</v>
      </c>
      <c r="G1670" s="219"/>
      <c r="H1670" s="222">
        <v>0.85</v>
      </c>
      <c r="I1670" s="223"/>
      <c r="J1670" s="219"/>
      <c r="K1670" s="219"/>
      <c r="L1670" s="224"/>
      <c r="M1670" s="225"/>
      <c r="N1670" s="226"/>
      <c r="O1670" s="226"/>
      <c r="P1670" s="226"/>
      <c r="Q1670" s="226"/>
      <c r="R1670" s="226"/>
      <c r="S1670" s="226"/>
      <c r="T1670" s="227"/>
      <c r="AT1670" s="228" t="s">
        <v>210</v>
      </c>
      <c r="AU1670" s="228" t="s">
        <v>83</v>
      </c>
      <c r="AV1670" s="13" t="s">
        <v>83</v>
      </c>
      <c r="AW1670" s="13" t="s">
        <v>38</v>
      </c>
      <c r="AX1670" s="13" t="s">
        <v>75</v>
      </c>
      <c r="AY1670" s="228" t="s">
        <v>195</v>
      </c>
    </row>
    <row r="1671" spans="2:65" s="13" customFormat="1">
      <c r="B1671" s="218"/>
      <c r="C1671" s="219"/>
      <c r="D1671" s="205" t="s">
        <v>210</v>
      </c>
      <c r="E1671" s="220" t="s">
        <v>22</v>
      </c>
      <c r="F1671" s="221" t="s">
        <v>2647</v>
      </c>
      <c r="G1671" s="219"/>
      <c r="H1671" s="222">
        <v>1.5</v>
      </c>
      <c r="I1671" s="223"/>
      <c r="J1671" s="219"/>
      <c r="K1671" s="219"/>
      <c r="L1671" s="224"/>
      <c r="M1671" s="225"/>
      <c r="N1671" s="226"/>
      <c r="O1671" s="226"/>
      <c r="P1671" s="226"/>
      <c r="Q1671" s="226"/>
      <c r="R1671" s="226"/>
      <c r="S1671" s="226"/>
      <c r="T1671" s="227"/>
      <c r="AT1671" s="228" t="s">
        <v>210</v>
      </c>
      <c r="AU1671" s="228" t="s">
        <v>83</v>
      </c>
      <c r="AV1671" s="13" t="s">
        <v>83</v>
      </c>
      <c r="AW1671" s="13" t="s">
        <v>38</v>
      </c>
      <c r="AX1671" s="13" t="s">
        <v>75</v>
      </c>
      <c r="AY1671" s="228" t="s">
        <v>195</v>
      </c>
    </row>
    <row r="1672" spans="2:65" s="14" customFormat="1">
      <c r="B1672" s="229"/>
      <c r="C1672" s="230"/>
      <c r="D1672" s="205" t="s">
        <v>210</v>
      </c>
      <c r="E1672" s="231" t="s">
        <v>22</v>
      </c>
      <c r="F1672" s="232" t="s">
        <v>215</v>
      </c>
      <c r="G1672" s="230"/>
      <c r="H1672" s="233">
        <v>14.75</v>
      </c>
      <c r="I1672" s="234"/>
      <c r="J1672" s="230"/>
      <c r="K1672" s="230"/>
      <c r="L1672" s="235"/>
      <c r="M1672" s="236"/>
      <c r="N1672" s="237"/>
      <c r="O1672" s="237"/>
      <c r="P1672" s="237"/>
      <c r="Q1672" s="237"/>
      <c r="R1672" s="237"/>
      <c r="S1672" s="237"/>
      <c r="T1672" s="238"/>
      <c r="AT1672" s="239" t="s">
        <v>210</v>
      </c>
      <c r="AU1672" s="239" t="s">
        <v>83</v>
      </c>
      <c r="AV1672" s="14" t="s">
        <v>216</v>
      </c>
      <c r="AW1672" s="14" t="s">
        <v>38</v>
      </c>
      <c r="AX1672" s="14" t="s">
        <v>75</v>
      </c>
      <c r="AY1672" s="239" t="s">
        <v>195</v>
      </c>
    </row>
    <row r="1673" spans="2:65" s="15" customFormat="1">
      <c r="B1673" s="240"/>
      <c r="C1673" s="241"/>
      <c r="D1673" s="251" t="s">
        <v>210</v>
      </c>
      <c r="E1673" s="252" t="s">
        <v>22</v>
      </c>
      <c r="F1673" s="253" t="s">
        <v>217</v>
      </c>
      <c r="G1673" s="241"/>
      <c r="H1673" s="254">
        <v>14.75</v>
      </c>
      <c r="I1673" s="245"/>
      <c r="J1673" s="241"/>
      <c r="K1673" s="241"/>
      <c r="L1673" s="246"/>
      <c r="M1673" s="247"/>
      <c r="N1673" s="248"/>
      <c r="O1673" s="248"/>
      <c r="P1673" s="248"/>
      <c r="Q1673" s="248"/>
      <c r="R1673" s="248"/>
      <c r="S1673" s="248"/>
      <c r="T1673" s="249"/>
      <c r="AT1673" s="250" t="s">
        <v>210</v>
      </c>
      <c r="AU1673" s="250" t="s">
        <v>83</v>
      </c>
      <c r="AV1673" s="15" t="s">
        <v>202</v>
      </c>
      <c r="AW1673" s="15" t="s">
        <v>38</v>
      </c>
      <c r="AX1673" s="15" t="s">
        <v>23</v>
      </c>
      <c r="AY1673" s="250" t="s">
        <v>195</v>
      </c>
    </row>
    <row r="1674" spans="2:65" s="1" customFormat="1" ht="28.8" customHeight="1">
      <c r="B1674" s="36"/>
      <c r="C1674" s="193" t="s">
        <v>2648</v>
      </c>
      <c r="D1674" s="193" t="s">
        <v>198</v>
      </c>
      <c r="E1674" s="194" t="s">
        <v>2649</v>
      </c>
      <c r="F1674" s="195" t="s">
        <v>2650</v>
      </c>
      <c r="G1674" s="196" t="s">
        <v>206</v>
      </c>
      <c r="H1674" s="197">
        <v>14.75</v>
      </c>
      <c r="I1674" s="198"/>
      <c r="J1674" s="199">
        <f>ROUND(I1674*H1674,2)</f>
        <v>0</v>
      </c>
      <c r="K1674" s="195" t="s">
        <v>223</v>
      </c>
      <c r="L1674" s="56"/>
      <c r="M1674" s="200" t="s">
        <v>22</v>
      </c>
      <c r="N1674" s="201" t="s">
        <v>46</v>
      </c>
      <c r="O1674" s="37"/>
      <c r="P1674" s="202">
        <f>O1674*H1674</f>
        <v>0</v>
      </c>
      <c r="Q1674" s="202">
        <v>4.0000000000000003E-5</v>
      </c>
      <c r="R1674" s="202">
        <f>Q1674*H1674</f>
        <v>5.9000000000000003E-4</v>
      </c>
      <c r="S1674" s="202">
        <v>0</v>
      </c>
      <c r="T1674" s="203">
        <f>S1674*H1674</f>
        <v>0</v>
      </c>
      <c r="AR1674" s="19" t="s">
        <v>258</v>
      </c>
      <c r="AT1674" s="19" t="s">
        <v>198</v>
      </c>
      <c r="AU1674" s="19" t="s">
        <v>83</v>
      </c>
      <c r="AY1674" s="19" t="s">
        <v>195</v>
      </c>
      <c r="BE1674" s="204">
        <f>IF(N1674="základní",J1674,0)</f>
        <v>0</v>
      </c>
      <c r="BF1674" s="204">
        <f>IF(N1674="snížená",J1674,0)</f>
        <v>0</v>
      </c>
      <c r="BG1674" s="204">
        <f>IF(N1674="zákl. přenesená",J1674,0)</f>
        <v>0</v>
      </c>
      <c r="BH1674" s="204">
        <f>IF(N1674="sníž. přenesená",J1674,0)</f>
        <v>0</v>
      </c>
      <c r="BI1674" s="204">
        <f>IF(N1674="nulová",J1674,0)</f>
        <v>0</v>
      </c>
      <c r="BJ1674" s="19" t="s">
        <v>23</v>
      </c>
      <c r="BK1674" s="204">
        <f>ROUND(I1674*H1674,2)</f>
        <v>0</v>
      </c>
      <c r="BL1674" s="19" t="s">
        <v>258</v>
      </c>
      <c r="BM1674" s="19" t="s">
        <v>2651</v>
      </c>
    </row>
    <row r="1675" spans="2:65" s="1" customFormat="1" ht="60">
      <c r="B1675" s="36"/>
      <c r="C1675" s="58"/>
      <c r="D1675" s="205" t="s">
        <v>225</v>
      </c>
      <c r="E1675" s="58"/>
      <c r="F1675" s="206" t="s">
        <v>1041</v>
      </c>
      <c r="G1675" s="58"/>
      <c r="H1675" s="58"/>
      <c r="I1675" s="163"/>
      <c r="J1675" s="58"/>
      <c r="K1675" s="58"/>
      <c r="L1675" s="56"/>
      <c r="M1675" s="73"/>
      <c r="N1675" s="37"/>
      <c r="O1675" s="37"/>
      <c r="P1675" s="37"/>
      <c r="Q1675" s="37"/>
      <c r="R1675" s="37"/>
      <c r="S1675" s="37"/>
      <c r="T1675" s="74"/>
      <c r="AT1675" s="19" t="s">
        <v>225</v>
      </c>
      <c r="AU1675" s="19" t="s">
        <v>83</v>
      </c>
    </row>
    <row r="1676" spans="2:65" s="12" customFormat="1">
      <c r="B1676" s="207"/>
      <c r="C1676" s="208"/>
      <c r="D1676" s="205" t="s">
        <v>210</v>
      </c>
      <c r="E1676" s="209" t="s">
        <v>22</v>
      </c>
      <c r="F1676" s="210" t="s">
        <v>2385</v>
      </c>
      <c r="G1676" s="208"/>
      <c r="H1676" s="211" t="s">
        <v>22</v>
      </c>
      <c r="I1676" s="212"/>
      <c r="J1676" s="208"/>
      <c r="K1676" s="208"/>
      <c r="L1676" s="213"/>
      <c r="M1676" s="214"/>
      <c r="N1676" s="215"/>
      <c r="O1676" s="215"/>
      <c r="P1676" s="215"/>
      <c r="Q1676" s="215"/>
      <c r="R1676" s="215"/>
      <c r="S1676" s="215"/>
      <c r="T1676" s="216"/>
      <c r="AT1676" s="217" t="s">
        <v>210</v>
      </c>
      <c r="AU1676" s="217" t="s">
        <v>83</v>
      </c>
      <c r="AV1676" s="12" t="s">
        <v>23</v>
      </c>
      <c r="AW1676" s="12" t="s">
        <v>38</v>
      </c>
      <c r="AX1676" s="12" t="s">
        <v>75</v>
      </c>
      <c r="AY1676" s="217" t="s">
        <v>195</v>
      </c>
    </row>
    <row r="1677" spans="2:65" s="12" customFormat="1">
      <c r="B1677" s="207"/>
      <c r="C1677" s="208"/>
      <c r="D1677" s="205" t="s">
        <v>210</v>
      </c>
      <c r="E1677" s="209" t="s">
        <v>22</v>
      </c>
      <c r="F1677" s="210" t="s">
        <v>2643</v>
      </c>
      <c r="G1677" s="208"/>
      <c r="H1677" s="211" t="s">
        <v>22</v>
      </c>
      <c r="I1677" s="212"/>
      <c r="J1677" s="208"/>
      <c r="K1677" s="208"/>
      <c r="L1677" s="213"/>
      <c r="M1677" s="214"/>
      <c r="N1677" s="215"/>
      <c r="O1677" s="215"/>
      <c r="P1677" s="215"/>
      <c r="Q1677" s="215"/>
      <c r="R1677" s="215"/>
      <c r="S1677" s="215"/>
      <c r="T1677" s="216"/>
      <c r="AT1677" s="217" t="s">
        <v>210</v>
      </c>
      <c r="AU1677" s="217" t="s">
        <v>83</v>
      </c>
      <c r="AV1677" s="12" t="s">
        <v>23</v>
      </c>
      <c r="AW1677" s="12" t="s">
        <v>38</v>
      </c>
      <c r="AX1677" s="12" t="s">
        <v>75</v>
      </c>
      <c r="AY1677" s="217" t="s">
        <v>195</v>
      </c>
    </row>
    <row r="1678" spans="2:65" s="13" customFormat="1">
      <c r="B1678" s="218"/>
      <c r="C1678" s="219"/>
      <c r="D1678" s="205" t="s">
        <v>210</v>
      </c>
      <c r="E1678" s="220" t="s">
        <v>22</v>
      </c>
      <c r="F1678" s="221" t="s">
        <v>2644</v>
      </c>
      <c r="G1678" s="219"/>
      <c r="H1678" s="222">
        <v>11</v>
      </c>
      <c r="I1678" s="223"/>
      <c r="J1678" s="219"/>
      <c r="K1678" s="219"/>
      <c r="L1678" s="224"/>
      <c r="M1678" s="225"/>
      <c r="N1678" s="226"/>
      <c r="O1678" s="226"/>
      <c r="P1678" s="226"/>
      <c r="Q1678" s="226"/>
      <c r="R1678" s="226"/>
      <c r="S1678" s="226"/>
      <c r="T1678" s="227"/>
      <c r="AT1678" s="228" t="s">
        <v>210</v>
      </c>
      <c r="AU1678" s="228" t="s">
        <v>83</v>
      </c>
      <c r="AV1678" s="13" t="s">
        <v>83</v>
      </c>
      <c r="AW1678" s="13" t="s">
        <v>38</v>
      </c>
      <c r="AX1678" s="13" t="s">
        <v>75</v>
      </c>
      <c r="AY1678" s="228" t="s">
        <v>195</v>
      </c>
    </row>
    <row r="1679" spans="2:65" s="13" customFormat="1">
      <c r="B1679" s="218"/>
      <c r="C1679" s="219"/>
      <c r="D1679" s="205" t="s">
        <v>210</v>
      </c>
      <c r="E1679" s="220" t="s">
        <v>22</v>
      </c>
      <c r="F1679" s="221" t="s">
        <v>2645</v>
      </c>
      <c r="G1679" s="219"/>
      <c r="H1679" s="222">
        <v>1.4</v>
      </c>
      <c r="I1679" s="223"/>
      <c r="J1679" s="219"/>
      <c r="K1679" s="219"/>
      <c r="L1679" s="224"/>
      <c r="M1679" s="225"/>
      <c r="N1679" s="226"/>
      <c r="O1679" s="226"/>
      <c r="P1679" s="226"/>
      <c r="Q1679" s="226"/>
      <c r="R1679" s="226"/>
      <c r="S1679" s="226"/>
      <c r="T1679" s="227"/>
      <c r="AT1679" s="228" t="s">
        <v>210</v>
      </c>
      <c r="AU1679" s="228" t="s">
        <v>83</v>
      </c>
      <c r="AV1679" s="13" t="s">
        <v>83</v>
      </c>
      <c r="AW1679" s="13" t="s">
        <v>38</v>
      </c>
      <c r="AX1679" s="13" t="s">
        <v>75</v>
      </c>
      <c r="AY1679" s="228" t="s">
        <v>195</v>
      </c>
    </row>
    <row r="1680" spans="2:65" s="13" customFormat="1">
      <c r="B1680" s="218"/>
      <c r="C1680" s="219"/>
      <c r="D1680" s="205" t="s">
        <v>210</v>
      </c>
      <c r="E1680" s="220" t="s">
        <v>22</v>
      </c>
      <c r="F1680" s="221" t="s">
        <v>2646</v>
      </c>
      <c r="G1680" s="219"/>
      <c r="H1680" s="222">
        <v>0.85</v>
      </c>
      <c r="I1680" s="223"/>
      <c r="J1680" s="219"/>
      <c r="K1680" s="219"/>
      <c r="L1680" s="224"/>
      <c r="M1680" s="225"/>
      <c r="N1680" s="226"/>
      <c r="O1680" s="226"/>
      <c r="P1680" s="226"/>
      <c r="Q1680" s="226"/>
      <c r="R1680" s="226"/>
      <c r="S1680" s="226"/>
      <c r="T1680" s="227"/>
      <c r="AT1680" s="228" t="s">
        <v>210</v>
      </c>
      <c r="AU1680" s="228" t="s">
        <v>83</v>
      </c>
      <c r="AV1680" s="13" t="s">
        <v>83</v>
      </c>
      <c r="AW1680" s="13" t="s">
        <v>38</v>
      </c>
      <c r="AX1680" s="13" t="s">
        <v>75</v>
      </c>
      <c r="AY1680" s="228" t="s">
        <v>195</v>
      </c>
    </row>
    <row r="1681" spans="2:65" s="13" customFormat="1">
      <c r="B1681" s="218"/>
      <c r="C1681" s="219"/>
      <c r="D1681" s="205" t="s">
        <v>210</v>
      </c>
      <c r="E1681" s="220" t="s">
        <v>22</v>
      </c>
      <c r="F1681" s="221" t="s">
        <v>2647</v>
      </c>
      <c r="G1681" s="219"/>
      <c r="H1681" s="222">
        <v>1.5</v>
      </c>
      <c r="I1681" s="223"/>
      <c r="J1681" s="219"/>
      <c r="K1681" s="219"/>
      <c r="L1681" s="224"/>
      <c r="M1681" s="225"/>
      <c r="N1681" s="226"/>
      <c r="O1681" s="226"/>
      <c r="P1681" s="226"/>
      <c r="Q1681" s="226"/>
      <c r="R1681" s="226"/>
      <c r="S1681" s="226"/>
      <c r="T1681" s="227"/>
      <c r="AT1681" s="228" t="s">
        <v>210</v>
      </c>
      <c r="AU1681" s="228" t="s">
        <v>83</v>
      </c>
      <c r="AV1681" s="13" t="s">
        <v>83</v>
      </c>
      <c r="AW1681" s="13" t="s">
        <v>38</v>
      </c>
      <c r="AX1681" s="13" t="s">
        <v>75</v>
      </c>
      <c r="AY1681" s="228" t="s">
        <v>195</v>
      </c>
    </row>
    <row r="1682" spans="2:65" s="14" customFormat="1">
      <c r="B1682" s="229"/>
      <c r="C1682" s="230"/>
      <c r="D1682" s="205" t="s">
        <v>210</v>
      </c>
      <c r="E1682" s="231" t="s">
        <v>22</v>
      </c>
      <c r="F1682" s="232" t="s">
        <v>215</v>
      </c>
      <c r="G1682" s="230"/>
      <c r="H1682" s="233">
        <v>14.75</v>
      </c>
      <c r="I1682" s="234"/>
      <c r="J1682" s="230"/>
      <c r="K1682" s="230"/>
      <c r="L1682" s="235"/>
      <c r="M1682" s="236"/>
      <c r="N1682" s="237"/>
      <c r="O1682" s="237"/>
      <c r="P1682" s="237"/>
      <c r="Q1682" s="237"/>
      <c r="R1682" s="237"/>
      <c r="S1682" s="237"/>
      <c r="T1682" s="238"/>
      <c r="AT1682" s="239" t="s">
        <v>210</v>
      </c>
      <c r="AU1682" s="239" t="s">
        <v>83</v>
      </c>
      <c r="AV1682" s="14" t="s">
        <v>216</v>
      </c>
      <c r="AW1682" s="14" t="s">
        <v>38</v>
      </c>
      <c r="AX1682" s="14" t="s">
        <v>75</v>
      </c>
      <c r="AY1682" s="239" t="s">
        <v>195</v>
      </c>
    </row>
    <row r="1683" spans="2:65" s="15" customFormat="1">
      <c r="B1683" s="240"/>
      <c r="C1683" s="241"/>
      <c r="D1683" s="251" t="s">
        <v>210</v>
      </c>
      <c r="E1683" s="252" t="s">
        <v>22</v>
      </c>
      <c r="F1683" s="253" t="s">
        <v>217</v>
      </c>
      <c r="G1683" s="241"/>
      <c r="H1683" s="254">
        <v>14.75</v>
      </c>
      <c r="I1683" s="245"/>
      <c r="J1683" s="241"/>
      <c r="K1683" s="241"/>
      <c r="L1683" s="246"/>
      <c r="M1683" s="247"/>
      <c r="N1683" s="248"/>
      <c r="O1683" s="248"/>
      <c r="P1683" s="248"/>
      <c r="Q1683" s="248"/>
      <c r="R1683" s="248"/>
      <c r="S1683" s="248"/>
      <c r="T1683" s="249"/>
      <c r="AT1683" s="250" t="s">
        <v>210</v>
      </c>
      <c r="AU1683" s="250" t="s">
        <v>83</v>
      </c>
      <c r="AV1683" s="15" t="s">
        <v>202</v>
      </c>
      <c r="AW1683" s="15" t="s">
        <v>38</v>
      </c>
      <c r="AX1683" s="15" t="s">
        <v>23</v>
      </c>
      <c r="AY1683" s="250" t="s">
        <v>195</v>
      </c>
    </row>
    <row r="1684" spans="2:65" s="1" customFormat="1" ht="20.399999999999999" customHeight="1">
      <c r="B1684" s="36"/>
      <c r="C1684" s="193" t="s">
        <v>2652</v>
      </c>
      <c r="D1684" s="193" t="s">
        <v>198</v>
      </c>
      <c r="E1684" s="194" t="s">
        <v>1043</v>
      </c>
      <c r="F1684" s="195" t="s">
        <v>1044</v>
      </c>
      <c r="G1684" s="196" t="s">
        <v>222</v>
      </c>
      <c r="H1684" s="197">
        <v>46.2</v>
      </c>
      <c r="I1684" s="198"/>
      <c r="J1684" s="199">
        <f>ROUND(I1684*H1684,2)</f>
        <v>0</v>
      </c>
      <c r="K1684" s="195" t="s">
        <v>223</v>
      </c>
      <c r="L1684" s="56"/>
      <c r="M1684" s="200" t="s">
        <v>22</v>
      </c>
      <c r="N1684" s="201" t="s">
        <v>46</v>
      </c>
      <c r="O1684" s="37"/>
      <c r="P1684" s="202">
        <f>O1684*H1684</f>
        <v>0</v>
      </c>
      <c r="Q1684" s="202">
        <v>5.0000000000000001E-4</v>
      </c>
      <c r="R1684" s="202">
        <f>Q1684*H1684</f>
        <v>2.3100000000000002E-2</v>
      </c>
      <c r="S1684" s="202">
        <v>0</v>
      </c>
      <c r="T1684" s="203">
        <f>S1684*H1684</f>
        <v>0</v>
      </c>
      <c r="AR1684" s="19" t="s">
        <v>258</v>
      </c>
      <c r="AT1684" s="19" t="s">
        <v>198</v>
      </c>
      <c r="AU1684" s="19" t="s">
        <v>83</v>
      </c>
      <c r="AY1684" s="19" t="s">
        <v>195</v>
      </c>
      <c r="BE1684" s="204">
        <f>IF(N1684="základní",J1684,0)</f>
        <v>0</v>
      </c>
      <c r="BF1684" s="204">
        <f>IF(N1684="snížená",J1684,0)</f>
        <v>0</v>
      </c>
      <c r="BG1684" s="204">
        <f>IF(N1684="zákl. přenesená",J1684,0)</f>
        <v>0</v>
      </c>
      <c r="BH1684" s="204">
        <f>IF(N1684="sníž. přenesená",J1684,0)</f>
        <v>0</v>
      </c>
      <c r="BI1684" s="204">
        <f>IF(N1684="nulová",J1684,0)</f>
        <v>0</v>
      </c>
      <c r="BJ1684" s="19" t="s">
        <v>23</v>
      </c>
      <c r="BK1684" s="204">
        <f>ROUND(I1684*H1684,2)</f>
        <v>0</v>
      </c>
      <c r="BL1684" s="19" t="s">
        <v>258</v>
      </c>
      <c r="BM1684" s="19" t="s">
        <v>2653</v>
      </c>
    </row>
    <row r="1685" spans="2:65" s="1" customFormat="1" ht="60">
      <c r="B1685" s="36"/>
      <c r="C1685" s="58"/>
      <c r="D1685" s="205" t="s">
        <v>225</v>
      </c>
      <c r="E1685" s="58"/>
      <c r="F1685" s="206" t="s">
        <v>1041</v>
      </c>
      <c r="G1685" s="58"/>
      <c r="H1685" s="58"/>
      <c r="I1685" s="163"/>
      <c r="J1685" s="58"/>
      <c r="K1685" s="58"/>
      <c r="L1685" s="56"/>
      <c r="M1685" s="73"/>
      <c r="N1685" s="37"/>
      <c r="O1685" s="37"/>
      <c r="P1685" s="37"/>
      <c r="Q1685" s="37"/>
      <c r="R1685" s="37"/>
      <c r="S1685" s="37"/>
      <c r="T1685" s="74"/>
      <c r="AT1685" s="19" t="s">
        <v>225</v>
      </c>
      <c r="AU1685" s="19" t="s">
        <v>83</v>
      </c>
    </row>
    <row r="1686" spans="2:65" s="12" customFormat="1">
      <c r="B1686" s="207"/>
      <c r="C1686" s="208"/>
      <c r="D1686" s="205" t="s">
        <v>210</v>
      </c>
      <c r="E1686" s="209" t="s">
        <v>22</v>
      </c>
      <c r="F1686" s="210" t="s">
        <v>2385</v>
      </c>
      <c r="G1686" s="208"/>
      <c r="H1686" s="211" t="s">
        <v>22</v>
      </c>
      <c r="I1686" s="212"/>
      <c r="J1686" s="208"/>
      <c r="K1686" s="208"/>
      <c r="L1686" s="213"/>
      <c r="M1686" s="214"/>
      <c r="N1686" s="215"/>
      <c r="O1686" s="215"/>
      <c r="P1686" s="215"/>
      <c r="Q1686" s="215"/>
      <c r="R1686" s="215"/>
      <c r="S1686" s="215"/>
      <c r="T1686" s="216"/>
      <c r="AT1686" s="217" t="s">
        <v>210</v>
      </c>
      <c r="AU1686" s="217" t="s">
        <v>83</v>
      </c>
      <c r="AV1686" s="12" t="s">
        <v>23</v>
      </c>
      <c r="AW1686" s="12" t="s">
        <v>38</v>
      </c>
      <c r="AX1686" s="12" t="s">
        <v>75</v>
      </c>
      <c r="AY1686" s="217" t="s">
        <v>195</v>
      </c>
    </row>
    <row r="1687" spans="2:65" s="13" customFormat="1">
      <c r="B1687" s="218"/>
      <c r="C1687" s="219"/>
      <c r="D1687" s="205" t="s">
        <v>210</v>
      </c>
      <c r="E1687" s="220" t="s">
        <v>22</v>
      </c>
      <c r="F1687" s="221" t="s">
        <v>2637</v>
      </c>
      <c r="G1687" s="219"/>
      <c r="H1687" s="222">
        <v>15.3</v>
      </c>
      <c r="I1687" s="223"/>
      <c r="J1687" s="219"/>
      <c r="K1687" s="219"/>
      <c r="L1687" s="224"/>
      <c r="M1687" s="225"/>
      <c r="N1687" s="226"/>
      <c r="O1687" s="226"/>
      <c r="P1687" s="226"/>
      <c r="Q1687" s="226"/>
      <c r="R1687" s="226"/>
      <c r="S1687" s="226"/>
      <c r="T1687" s="227"/>
      <c r="AT1687" s="228" t="s">
        <v>210</v>
      </c>
      <c r="AU1687" s="228" t="s">
        <v>83</v>
      </c>
      <c r="AV1687" s="13" t="s">
        <v>83</v>
      </c>
      <c r="AW1687" s="13" t="s">
        <v>38</v>
      </c>
      <c r="AX1687" s="13" t="s">
        <v>75</v>
      </c>
      <c r="AY1687" s="228" t="s">
        <v>195</v>
      </c>
    </row>
    <row r="1688" spans="2:65" s="13" customFormat="1">
      <c r="B1688" s="218"/>
      <c r="C1688" s="219"/>
      <c r="D1688" s="205" t="s">
        <v>210</v>
      </c>
      <c r="E1688" s="220" t="s">
        <v>22</v>
      </c>
      <c r="F1688" s="221" t="s">
        <v>2638</v>
      </c>
      <c r="G1688" s="219"/>
      <c r="H1688" s="222">
        <v>30.9</v>
      </c>
      <c r="I1688" s="223"/>
      <c r="J1688" s="219"/>
      <c r="K1688" s="219"/>
      <c r="L1688" s="224"/>
      <c r="M1688" s="225"/>
      <c r="N1688" s="226"/>
      <c r="O1688" s="226"/>
      <c r="P1688" s="226"/>
      <c r="Q1688" s="226"/>
      <c r="R1688" s="226"/>
      <c r="S1688" s="226"/>
      <c r="T1688" s="227"/>
      <c r="AT1688" s="228" t="s">
        <v>210</v>
      </c>
      <c r="AU1688" s="228" t="s">
        <v>83</v>
      </c>
      <c r="AV1688" s="13" t="s">
        <v>83</v>
      </c>
      <c r="AW1688" s="13" t="s">
        <v>38</v>
      </c>
      <c r="AX1688" s="13" t="s">
        <v>75</v>
      </c>
      <c r="AY1688" s="228" t="s">
        <v>195</v>
      </c>
    </row>
    <row r="1689" spans="2:65" s="14" customFormat="1">
      <c r="B1689" s="229"/>
      <c r="C1689" s="230"/>
      <c r="D1689" s="205" t="s">
        <v>210</v>
      </c>
      <c r="E1689" s="231" t="s">
        <v>22</v>
      </c>
      <c r="F1689" s="232" t="s">
        <v>215</v>
      </c>
      <c r="G1689" s="230"/>
      <c r="H1689" s="233">
        <v>46.2</v>
      </c>
      <c r="I1689" s="234"/>
      <c r="J1689" s="230"/>
      <c r="K1689" s="230"/>
      <c r="L1689" s="235"/>
      <c r="M1689" s="236"/>
      <c r="N1689" s="237"/>
      <c r="O1689" s="237"/>
      <c r="P1689" s="237"/>
      <c r="Q1689" s="237"/>
      <c r="R1689" s="237"/>
      <c r="S1689" s="237"/>
      <c r="T1689" s="238"/>
      <c r="AT1689" s="239" t="s">
        <v>210</v>
      </c>
      <c r="AU1689" s="239" t="s">
        <v>83</v>
      </c>
      <c r="AV1689" s="14" t="s">
        <v>216</v>
      </c>
      <c r="AW1689" s="14" t="s">
        <v>38</v>
      </c>
      <c r="AX1689" s="14" t="s">
        <v>75</v>
      </c>
      <c r="AY1689" s="239" t="s">
        <v>195</v>
      </c>
    </row>
    <row r="1690" spans="2:65" s="15" customFormat="1">
      <c r="B1690" s="240"/>
      <c r="C1690" s="241"/>
      <c r="D1690" s="251" t="s">
        <v>210</v>
      </c>
      <c r="E1690" s="252" t="s">
        <v>22</v>
      </c>
      <c r="F1690" s="253" t="s">
        <v>217</v>
      </c>
      <c r="G1690" s="241"/>
      <c r="H1690" s="254">
        <v>46.2</v>
      </c>
      <c r="I1690" s="245"/>
      <c r="J1690" s="241"/>
      <c r="K1690" s="241"/>
      <c r="L1690" s="246"/>
      <c r="M1690" s="247"/>
      <c r="N1690" s="248"/>
      <c r="O1690" s="248"/>
      <c r="P1690" s="248"/>
      <c r="Q1690" s="248"/>
      <c r="R1690" s="248"/>
      <c r="S1690" s="248"/>
      <c r="T1690" s="249"/>
      <c r="AT1690" s="250" t="s">
        <v>210</v>
      </c>
      <c r="AU1690" s="250" t="s">
        <v>83</v>
      </c>
      <c r="AV1690" s="15" t="s">
        <v>202</v>
      </c>
      <c r="AW1690" s="15" t="s">
        <v>38</v>
      </c>
      <c r="AX1690" s="15" t="s">
        <v>23</v>
      </c>
      <c r="AY1690" s="250" t="s">
        <v>195</v>
      </c>
    </row>
    <row r="1691" spans="2:65" s="1" customFormat="1" ht="28.8" customHeight="1">
      <c r="B1691" s="36"/>
      <c r="C1691" s="193" t="s">
        <v>2654</v>
      </c>
      <c r="D1691" s="193" t="s">
        <v>198</v>
      </c>
      <c r="E1691" s="194" t="s">
        <v>1055</v>
      </c>
      <c r="F1691" s="195" t="s">
        <v>1056</v>
      </c>
      <c r="G1691" s="196" t="s">
        <v>222</v>
      </c>
      <c r="H1691" s="197">
        <v>110.29</v>
      </c>
      <c r="I1691" s="198"/>
      <c r="J1691" s="199">
        <f>ROUND(I1691*H1691,2)</f>
        <v>0</v>
      </c>
      <c r="K1691" s="195" t="s">
        <v>223</v>
      </c>
      <c r="L1691" s="56"/>
      <c r="M1691" s="200" t="s">
        <v>22</v>
      </c>
      <c r="N1691" s="201" t="s">
        <v>46</v>
      </c>
      <c r="O1691" s="37"/>
      <c r="P1691" s="202">
        <f>O1691*H1691</f>
        <v>0</v>
      </c>
      <c r="Q1691" s="202">
        <v>2.9999999999999997E-4</v>
      </c>
      <c r="R1691" s="202">
        <f>Q1691*H1691</f>
        <v>3.3086999999999998E-2</v>
      </c>
      <c r="S1691" s="202">
        <v>0</v>
      </c>
      <c r="T1691" s="203">
        <f>S1691*H1691</f>
        <v>0</v>
      </c>
      <c r="AR1691" s="19" t="s">
        <v>258</v>
      </c>
      <c r="AT1691" s="19" t="s">
        <v>198</v>
      </c>
      <c r="AU1691" s="19" t="s">
        <v>83</v>
      </c>
      <c r="AY1691" s="19" t="s">
        <v>195</v>
      </c>
      <c r="BE1691" s="204">
        <f>IF(N1691="základní",J1691,0)</f>
        <v>0</v>
      </c>
      <c r="BF1691" s="204">
        <f>IF(N1691="snížená",J1691,0)</f>
        <v>0</v>
      </c>
      <c r="BG1691" s="204">
        <f>IF(N1691="zákl. přenesená",J1691,0)</f>
        <v>0</v>
      </c>
      <c r="BH1691" s="204">
        <f>IF(N1691="sníž. přenesená",J1691,0)</f>
        <v>0</v>
      </c>
      <c r="BI1691" s="204">
        <f>IF(N1691="nulová",J1691,0)</f>
        <v>0</v>
      </c>
      <c r="BJ1691" s="19" t="s">
        <v>23</v>
      </c>
      <c r="BK1691" s="204">
        <f>ROUND(I1691*H1691,2)</f>
        <v>0</v>
      </c>
      <c r="BL1691" s="19" t="s">
        <v>258</v>
      </c>
      <c r="BM1691" s="19" t="s">
        <v>2655</v>
      </c>
    </row>
    <row r="1692" spans="2:65" s="12" customFormat="1" ht="24">
      <c r="B1692" s="207"/>
      <c r="C1692" s="208"/>
      <c r="D1692" s="205" t="s">
        <v>210</v>
      </c>
      <c r="E1692" s="209" t="s">
        <v>22</v>
      </c>
      <c r="F1692" s="210" t="s">
        <v>2052</v>
      </c>
      <c r="G1692" s="208"/>
      <c r="H1692" s="211" t="s">
        <v>22</v>
      </c>
      <c r="I1692" s="212"/>
      <c r="J1692" s="208"/>
      <c r="K1692" s="208"/>
      <c r="L1692" s="213"/>
      <c r="M1692" s="214"/>
      <c r="N1692" s="215"/>
      <c r="O1692" s="215"/>
      <c r="P1692" s="215"/>
      <c r="Q1692" s="215"/>
      <c r="R1692" s="215"/>
      <c r="S1692" s="215"/>
      <c r="T1692" s="216"/>
      <c r="AT1692" s="217" t="s">
        <v>210</v>
      </c>
      <c r="AU1692" s="217" t="s">
        <v>83</v>
      </c>
      <c r="AV1692" s="12" t="s">
        <v>23</v>
      </c>
      <c r="AW1692" s="12" t="s">
        <v>38</v>
      </c>
      <c r="AX1692" s="12" t="s">
        <v>75</v>
      </c>
      <c r="AY1692" s="217" t="s">
        <v>195</v>
      </c>
    </row>
    <row r="1693" spans="2:65" s="13" customFormat="1">
      <c r="B1693" s="218"/>
      <c r="C1693" s="219"/>
      <c r="D1693" s="205" t="s">
        <v>210</v>
      </c>
      <c r="E1693" s="220" t="s">
        <v>22</v>
      </c>
      <c r="F1693" s="221" t="s">
        <v>2071</v>
      </c>
      <c r="G1693" s="219"/>
      <c r="H1693" s="222">
        <v>54.13</v>
      </c>
      <c r="I1693" s="223"/>
      <c r="J1693" s="219"/>
      <c r="K1693" s="219"/>
      <c r="L1693" s="224"/>
      <c r="M1693" s="225"/>
      <c r="N1693" s="226"/>
      <c r="O1693" s="226"/>
      <c r="P1693" s="226"/>
      <c r="Q1693" s="226"/>
      <c r="R1693" s="226"/>
      <c r="S1693" s="226"/>
      <c r="T1693" s="227"/>
      <c r="AT1693" s="228" t="s">
        <v>210</v>
      </c>
      <c r="AU1693" s="228" t="s">
        <v>83</v>
      </c>
      <c r="AV1693" s="13" t="s">
        <v>83</v>
      </c>
      <c r="AW1693" s="13" t="s">
        <v>38</v>
      </c>
      <c r="AX1693" s="13" t="s">
        <v>75</v>
      </c>
      <c r="AY1693" s="228" t="s">
        <v>195</v>
      </c>
    </row>
    <row r="1694" spans="2:65" s="13" customFormat="1">
      <c r="B1694" s="218"/>
      <c r="C1694" s="219"/>
      <c r="D1694" s="205" t="s">
        <v>210</v>
      </c>
      <c r="E1694" s="220" t="s">
        <v>22</v>
      </c>
      <c r="F1694" s="221" t="s">
        <v>2072</v>
      </c>
      <c r="G1694" s="219"/>
      <c r="H1694" s="222">
        <v>56.16</v>
      </c>
      <c r="I1694" s="223"/>
      <c r="J1694" s="219"/>
      <c r="K1694" s="219"/>
      <c r="L1694" s="224"/>
      <c r="M1694" s="225"/>
      <c r="N1694" s="226"/>
      <c r="O1694" s="226"/>
      <c r="P1694" s="226"/>
      <c r="Q1694" s="226"/>
      <c r="R1694" s="226"/>
      <c r="S1694" s="226"/>
      <c r="T1694" s="227"/>
      <c r="AT1694" s="228" t="s">
        <v>210</v>
      </c>
      <c r="AU1694" s="228" t="s">
        <v>83</v>
      </c>
      <c r="AV1694" s="13" t="s">
        <v>83</v>
      </c>
      <c r="AW1694" s="13" t="s">
        <v>38</v>
      </c>
      <c r="AX1694" s="13" t="s">
        <v>75</v>
      </c>
      <c r="AY1694" s="228" t="s">
        <v>195</v>
      </c>
    </row>
    <row r="1695" spans="2:65" s="14" customFormat="1">
      <c r="B1695" s="229"/>
      <c r="C1695" s="230"/>
      <c r="D1695" s="205" t="s">
        <v>210</v>
      </c>
      <c r="E1695" s="231" t="s">
        <v>22</v>
      </c>
      <c r="F1695" s="232" t="s">
        <v>215</v>
      </c>
      <c r="G1695" s="230"/>
      <c r="H1695" s="233">
        <v>110.29</v>
      </c>
      <c r="I1695" s="234"/>
      <c r="J1695" s="230"/>
      <c r="K1695" s="230"/>
      <c r="L1695" s="235"/>
      <c r="M1695" s="236"/>
      <c r="N1695" s="237"/>
      <c r="O1695" s="237"/>
      <c r="P1695" s="237"/>
      <c r="Q1695" s="237"/>
      <c r="R1695" s="237"/>
      <c r="S1695" s="237"/>
      <c r="T1695" s="238"/>
      <c r="AT1695" s="239" t="s">
        <v>210</v>
      </c>
      <c r="AU1695" s="239" t="s">
        <v>83</v>
      </c>
      <c r="AV1695" s="14" t="s">
        <v>216</v>
      </c>
      <c r="AW1695" s="14" t="s">
        <v>38</v>
      </c>
      <c r="AX1695" s="14" t="s">
        <v>75</v>
      </c>
      <c r="AY1695" s="239" t="s">
        <v>195</v>
      </c>
    </row>
    <row r="1696" spans="2:65" s="15" customFormat="1">
      <c r="B1696" s="240"/>
      <c r="C1696" s="241"/>
      <c r="D1696" s="251" t="s">
        <v>210</v>
      </c>
      <c r="E1696" s="252" t="s">
        <v>22</v>
      </c>
      <c r="F1696" s="253" t="s">
        <v>217</v>
      </c>
      <c r="G1696" s="241"/>
      <c r="H1696" s="254">
        <v>110.29</v>
      </c>
      <c r="I1696" s="245"/>
      <c r="J1696" s="241"/>
      <c r="K1696" s="241"/>
      <c r="L1696" s="246"/>
      <c r="M1696" s="247"/>
      <c r="N1696" s="248"/>
      <c r="O1696" s="248"/>
      <c r="P1696" s="248"/>
      <c r="Q1696" s="248"/>
      <c r="R1696" s="248"/>
      <c r="S1696" s="248"/>
      <c r="T1696" s="249"/>
      <c r="AT1696" s="250" t="s">
        <v>210</v>
      </c>
      <c r="AU1696" s="250" t="s">
        <v>83</v>
      </c>
      <c r="AV1696" s="15" t="s">
        <v>202</v>
      </c>
      <c r="AW1696" s="15" t="s">
        <v>38</v>
      </c>
      <c r="AX1696" s="15" t="s">
        <v>23</v>
      </c>
      <c r="AY1696" s="250" t="s">
        <v>195</v>
      </c>
    </row>
    <row r="1697" spans="2:65" s="1" customFormat="1" ht="20.399999999999999" customHeight="1">
      <c r="B1697" s="36"/>
      <c r="C1697" s="260" t="s">
        <v>2656</v>
      </c>
      <c r="D1697" s="260" t="s">
        <v>267</v>
      </c>
      <c r="E1697" s="261" t="s">
        <v>2657</v>
      </c>
      <c r="F1697" s="262" t="s">
        <v>2658</v>
      </c>
      <c r="G1697" s="263" t="s">
        <v>222</v>
      </c>
      <c r="H1697" s="264">
        <v>121.319</v>
      </c>
      <c r="I1697" s="265"/>
      <c r="J1697" s="266">
        <f>ROUND(I1697*H1697,2)</f>
        <v>0</v>
      </c>
      <c r="K1697" s="262" t="s">
        <v>22</v>
      </c>
      <c r="L1697" s="267"/>
      <c r="M1697" s="268" t="s">
        <v>22</v>
      </c>
      <c r="N1697" s="269" t="s">
        <v>46</v>
      </c>
      <c r="O1697" s="37"/>
      <c r="P1697" s="202">
        <f>O1697*H1697</f>
        <v>0</v>
      </c>
      <c r="Q1697" s="202">
        <v>2.7499999999999998E-3</v>
      </c>
      <c r="R1697" s="202">
        <f>Q1697*H1697</f>
        <v>0.33362724999999999</v>
      </c>
      <c r="S1697" s="202">
        <v>0</v>
      </c>
      <c r="T1697" s="203">
        <f>S1697*H1697</f>
        <v>0</v>
      </c>
      <c r="AR1697" s="19" t="s">
        <v>512</v>
      </c>
      <c r="AT1697" s="19" t="s">
        <v>267</v>
      </c>
      <c r="AU1697" s="19" t="s">
        <v>83</v>
      </c>
      <c r="AY1697" s="19" t="s">
        <v>195</v>
      </c>
      <c r="BE1697" s="204">
        <f>IF(N1697="základní",J1697,0)</f>
        <v>0</v>
      </c>
      <c r="BF1697" s="204">
        <f>IF(N1697="snížená",J1697,0)</f>
        <v>0</v>
      </c>
      <c r="BG1697" s="204">
        <f>IF(N1697="zákl. přenesená",J1697,0)</f>
        <v>0</v>
      </c>
      <c r="BH1697" s="204">
        <f>IF(N1697="sníž. přenesená",J1697,0)</f>
        <v>0</v>
      </c>
      <c r="BI1697" s="204">
        <f>IF(N1697="nulová",J1697,0)</f>
        <v>0</v>
      </c>
      <c r="BJ1697" s="19" t="s">
        <v>23</v>
      </c>
      <c r="BK1697" s="204">
        <f>ROUND(I1697*H1697,2)</f>
        <v>0</v>
      </c>
      <c r="BL1697" s="19" t="s">
        <v>258</v>
      </c>
      <c r="BM1697" s="19" t="s">
        <v>2659</v>
      </c>
    </row>
    <row r="1698" spans="2:65" s="13" customFormat="1">
      <c r="B1698" s="218"/>
      <c r="C1698" s="219"/>
      <c r="D1698" s="251" t="s">
        <v>210</v>
      </c>
      <c r="E1698" s="219"/>
      <c r="F1698" s="270" t="s">
        <v>2660</v>
      </c>
      <c r="G1698" s="219"/>
      <c r="H1698" s="271">
        <v>121.319</v>
      </c>
      <c r="I1698" s="223"/>
      <c r="J1698" s="219"/>
      <c r="K1698" s="219"/>
      <c r="L1698" s="224"/>
      <c r="M1698" s="225"/>
      <c r="N1698" s="226"/>
      <c r="O1698" s="226"/>
      <c r="P1698" s="226"/>
      <c r="Q1698" s="226"/>
      <c r="R1698" s="226"/>
      <c r="S1698" s="226"/>
      <c r="T1698" s="227"/>
      <c r="AT1698" s="228" t="s">
        <v>210</v>
      </c>
      <c r="AU1698" s="228" t="s">
        <v>83</v>
      </c>
      <c r="AV1698" s="13" t="s">
        <v>83</v>
      </c>
      <c r="AW1698" s="13" t="s">
        <v>4</v>
      </c>
      <c r="AX1698" s="13" t="s">
        <v>23</v>
      </c>
      <c r="AY1698" s="228" t="s">
        <v>195</v>
      </c>
    </row>
    <row r="1699" spans="2:65" s="1" customFormat="1" ht="20.399999999999999" customHeight="1">
      <c r="B1699" s="36"/>
      <c r="C1699" s="193" t="s">
        <v>2661</v>
      </c>
      <c r="D1699" s="193" t="s">
        <v>198</v>
      </c>
      <c r="E1699" s="194" t="s">
        <v>2662</v>
      </c>
      <c r="F1699" s="195" t="s">
        <v>2663</v>
      </c>
      <c r="G1699" s="196" t="s">
        <v>222</v>
      </c>
      <c r="H1699" s="197">
        <v>717.2</v>
      </c>
      <c r="I1699" s="198"/>
      <c r="J1699" s="199">
        <f>ROUND(I1699*H1699,2)</f>
        <v>0</v>
      </c>
      <c r="K1699" s="195" t="s">
        <v>22</v>
      </c>
      <c r="L1699" s="56"/>
      <c r="M1699" s="200" t="s">
        <v>22</v>
      </c>
      <c r="N1699" s="201" t="s">
        <v>46</v>
      </c>
      <c r="O1699" s="37"/>
      <c r="P1699" s="202">
        <f>O1699*H1699</f>
        <v>0</v>
      </c>
      <c r="Q1699" s="202">
        <v>2.9999999999999997E-4</v>
      </c>
      <c r="R1699" s="202">
        <f>Q1699*H1699</f>
        <v>0.21515999999999999</v>
      </c>
      <c r="S1699" s="202">
        <v>0</v>
      </c>
      <c r="T1699" s="203">
        <f>S1699*H1699</f>
        <v>0</v>
      </c>
      <c r="AR1699" s="19" t="s">
        <v>258</v>
      </c>
      <c r="AT1699" s="19" t="s">
        <v>198</v>
      </c>
      <c r="AU1699" s="19" t="s">
        <v>83</v>
      </c>
      <c r="AY1699" s="19" t="s">
        <v>195</v>
      </c>
      <c r="BE1699" s="204">
        <f>IF(N1699="základní",J1699,0)</f>
        <v>0</v>
      </c>
      <c r="BF1699" s="204">
        <f>IF(N1699="snížená",J1699,0)</f>
        <v>0</v>
      </c>
      <c r="BG1699" s="204">
        <f>IF(N1699="zákl. přenesená",J1699,0)</f>
        <v>0</v>
      </c>
      <c r="BH1699" s="204">
        <f>IF(N1699="sníž. přenesená",J1699,0)</f>
        <v>0</v>
      </c>
      <c r="BI1699" s="204">
        <f>IF(N1699="nulová",J1699,0)</f>
        <v>0</v>
      </c>
      <c r="BJ1699" s="19" t="s">
        <v>23</v>
      </c>
      <c r="BK1699" s="204">
        <f>ROUND(I1699*H1699,2)</f>
        <v>0</v>
      </c>
      <c r="BL1699" s="19" t="s">
        <v>258</v>
      </c>
      <c r="BM1699" s="19" t="s">
        <v>2664</v>
      </c>
    </row>
    <row r="1700" spans="2:65" s="12" customFormat="1" ht="24">
      <c r="B1700" s="207"/>
      <c r="C1700" s="208"/>
      <c r="D1700" s="205" t="s">
        <v>210</v>
      </c>
      <c r="E1700" s="209" t="s">
        <v>22</v>
      </c>
      <c r="F1700" s="210" t="s">
        <v>2052</v>
      </c>
      <c r="G1700" s="208"/>
      <c r="H1700" s="211" t="s">
        <v>22</v>
      </c>
      <c r="I1700" s="212"/>
      <c r="J1700" s="208"/>
      <c r="K1700" s="208"/>
      <c r="L1700" s="213"/>
      <c r="M1700" s="214"/>
      <c r="N1700" s="215"/>
      <c r="O1700" s="215"/>
      <c r="P1700" s="215"/>
      <c r="Q1700" s="215"/>
      <c r="R1700" s="215"/>
      <c r="S1700" s="215"/>
      <c r="T1700" s="216"/>
      <c r="AT1700" s="217" t="s">
        <v>210</v>
      </c>
      <c r="AU1700" s="217" t="s">
        <v>83</v>
      </c>
      <c r="AV1700" s="12" t="s">
        <v>23</v>
      </c>
      <c r="AW1700" s="12" t="s">
        <v>38</v>
      </c>
      <c r="AX1700" s="12" t="s">
        <v>75</v>
      </c>
      <c r="AY1700" s="217" t="s">
        <v>195</v>
      </c>
    </row>
    <row r="1701" spans="2:65" s="13" customFormat="1">
      <c r="B1701" s="218"/>
      <c r="C1701" s="219"/>
      <c r="D1701" s="205" t="s">
        <v>210</v>
      </c>
      <c r="E1701" s="220" t="s">
        <v>22</v>
      </c>
      <c r="F1701" s="221" t="s">
        <v>2124</v>
      </c>
      <c r="G1701" s="219"/>
      <c r="H1701" s="222">
        <v>717.2</v>
      </c>
      <c r="I1701" s="223"/>
      <c r="J1701" s="219"/>
      <c r="K1701" s="219"/>
      <c r="L1701" s="224"/>
      <c r="M1701" s="225"/>
      <c r="N1701" s="226"/>
      <c r="O1701" s="226"/>
      <c r="P1701" s="226"/>
      <c r="Q1701" s="226"/>
      <c r="R1701" s="226"/>
      <c r="S1701" s="226"/>
      <c r="T1701" s="227"/>
      <c r="AT1701" s="228" t="s">
        <v>210</v>
      </c>
      <c r="AU1701" s="228" t="s">
        <v>83</v>
      </c>
      <c r="AV1701" s="13" t="s">
        <v>83</v>
      </c>
      <c r="AW1701" s="13" t="s">
        <v>38</v>
      </c>
      <c r="AX1701" s="13" t="s">
        <v>75</v>
      </c>
      <c r="AY1701" s="228" t="s">
        <v>195</v>
      </c>
    </row>
    <row r="1702" spans="2:65" s="14" customFormat="1">
      <c r="B1702" s="229"/>
      <c r="C1702" s="230"/>
      <c r="D1702" s="205" t="s">
        <v>210</v>
      </c>
      <c r="E1702" s="231" t="s">
        <v>22</v>
      </c>
      <c r="F1702" s="232" t="s">
        <v>215</v>
      </c>
      <c r="G1702" s="230"/>
      <c r="H1702" s="233">
        <v>717.2</v>
      </c>
      <c r="I1702" s="234"/>
      <c r="J1702" s="230"/>
      <c r="K1702" s="230"/>
      <c r="L1702" s="235"/>
      <c r="M1702" s="236"/>
      <c r="N1702" s="237"/>
      <c r="O1702" s="237"/>
      <c r="P1702" s="237"/>
      <c r="Q1702" s="237"/>
      <c r="R1702" s="237"/>
      <c r="S1702" s="237"/>
      <c r="T1702" s="238"/>
      <c r="AT1702" s="239" t="s">
        <v>210</v>
      </c>
      <c r="AU1702" s="239" t="s">
        <v>83</v>
      </c>
      <c r="AV1702" s="14" t="s">
        <v>216</v>
      </c>
      <c r="AW1702" s="14" t="s">
        <v>38</v>
      </c>
      <c r="AX1702" s="14" t="s">
        <v>75</v>
      </c>
      <c r="AY1702" s="239" t="s">
        <v>195</v>
      </c>
    </row>
    <row r="1703" spans="2:65" s="15" customFormat="1">
      <c r="B1703" s="240"/>
      <c r="C1703" s="241"/>
      <c r="D1703" s="251" t="s">
        <v>210</v>
      </c>
      <c r="E1703" s="252" t="s">
        <v>22</v>
      </c>
      <c r="F1703" s="253" t="s">
        <v>217</v>
      </c>
      <c r="G1703" s="241"/>
      <c r="H1703" s="254">
        <v>717.2</v>
      </c>
      <c r="I1703" s="245"/>
      <c r="J1703" s="241"/>
      <c r="K1703" s="241"/>
      <c r="L1703" s="246"/>
      <c r="M1703" s="247"/>
      <c r="N1703" s="248"/>
      <c r="O1703" s="248"/>
      <c r="P1703" s="248"/>
      <c r="Q1703" s="248"/>
      <c r="R1703" s="248"/>
      <c r="S1703" s="248"/>
      <c r="T1703" s="249"/>
      <c r="AT1703" s="250" t="s">
        <v>210</v>
      </c>
      <c r="AU1703" s="250" t="s">
        <v>83</v>
      </c>
      <c r="AV1703" s="15" t="s">
        <v>202</v>
      </c>
      <c r="AW1703" s="15" t="s">
        <v>38</v>
      </c>
      <c r="AX1703" s="15" t="s">
        <v>23</v>
      </c>
      <c r="AY1703" s="250" t="s">
        <v>195</v>
      </c>
    </row>
    <row r="1704" spans="2:65" s="1" customFormat="1" ht="20.399999999999999" customHeight="1">
      <c r="B1704" s="36"/>
      <c r="C1704" s="260" t="s">
        <v>2665</v>
      </c>
      <c r="D1704" s="260" t="s">
        <v>267</v>
      </c>
      <c r="E1704" s="261" t="s">
        <v>2666</v>
      </c>
      <c r="F1704" s="262" t="s">
        <v>2667</v>
      </c>
      <c r="G1704" s="263" t="s">
        <v>222</v>
      </c>
      <c r="H1704" s="264">
        <v>788.92</v>
      </c>
      <c r="I1704" s="265"/>
      <c r="J1704" s="266">
        <f>ROUND(I1704*H1704,2)</f>
        <v>0</v>
      </c>
      <c r="K1704" s="262" t="s">
        <v>22</v>
      </c>
      <c r="L1704" s="267"/>
      <c r="M1704" s="268" t="s">
        <v>22</v>
      </c>
      <c r="N1704" s="269" t="s">
        <v>46</v>
      </c>
      <c r="O1704" s="37"/>
      <c r="P1704" s="202">
        <f>O1704*H1704</f>
        <v>0</v>
      </c>
      <c r="Q1704" s="202">
        <v>2.8700000000000002E-3</v>
      </c>
      <c r="R1704" s="202">
        <f>Q1704*H1704</f>
        <v>2.2642004</v>
      </c>
      <c r="S1704" s="202">
        <v>0</v>
      </c>
      <c r="T1704" s="203">
        <f>S1704*H1704</f>
        <v>0</v>
      </c>
      <c r="AR1704" s="19" t="s">
        <v>512</v>
      </c>
      <c r="AT1704" s="19" t="s">
        <v>267</v>
      </c>
      <c r="AU1704" s="19" t="s">
        <v>83</v>
      </c>
      <c r="AY1704" s="19" t="s">
        <v>195</v>
      </c>
      <c r="BE1704" s="204">
        <f>IF(N1704="základní",J1704,0)</f>
        <v>0</v>
      </c>
      <c r="BF1704" s="204">
        <f>IF(N1704="snížená",J1704,0)</f>
        <v>0</v>
      </c>
      <c r="BG1704" s="204">
        <f>IF(N1704="zákl. přenesená",J1704,0)</f>
        <v>0</v>
      </c>
      <c r="BH1704" s="204">
        <f>IF(N1704="sníž. přenesená",J1704,0)</f>
        <v>0</v>
      </c>
      <c r="BI1704" s="204">
        <f>IF(N1704="nulová",J1704,0)</f>
        <v>0</v>
      </c>
      <c r="BJ1704" s="19" t="s">
        <v>23</v>
      </c>
      <c r="BK1704" s="204">
        <f>ROUND(I1704*H1704,2)</f>
        <v>0</v>
      </c>
      <c r="BL1704" s="19" t="s">
        <v>258</v>
      </c>
      <c r="BM1704" s="19" t="s">
        <v>2668</v>
      </c>
    </row>
    <row r="1705" spans="2:65" s="13" customFormat="1">
      <c r="B1705" s="218"/>
      <c r="C1705" s="219"/>
      <c r="D1705" s="251" t="s">
        <v>210</v>
      </c>
      <c r="E1705" s="219"/>
      <c r="F1705" s="270" t="s">
        <v>2669</v>
      </c>
      <c r="G1705" s="219"/>
      <c r="H1705" s="271">
        <v>788.92</v>
      </c>
      <c r="I1705" s="223"/>
      <c r="J1705" s="219"/>
      <c r="K1705" s="219"/>
      <c r="L1705" s="224"/>
      <c r="M1705" s="225"/>
      <c r="N1705" s="226"/>
      <c r="O1705" s="226"/>
      <c r="P1705" s="226"/>
      <c r="Q1705" s="226"/>
      <c r="R1705" s="226"/>
      <c r="S1705" s="226"/>
      <c r="T1705" s="227"/>
      <c r="AT1705" s="228" t="s">
        <v>210</v>
      </c>
      <c r="AU1705" s="228" t="s">
        <v>83</v>
      </c>
      <c r="AV1705" s="13" t="s">
        <v>83</v>
      </c>
      <c r="AW1705" s="13" t="s">
        <v>4</v>
      </c>
      <c r="AX1705" s="13" t="s">
        <v>23</v>
      </c>
      <c r="AY1705" s="228" t="s">
        <v>195</v>
      </c>
    </row>
    <row r="1706" spans="2:65" s="1" customFormat="1" ht="28.8" customHeight="1">
      <c r="B1706" s="36"/>
      <c r="C1706" s="193" t="s">
        <v>2670</v>
      </c>
      <c r="D1706" s="193" t="s">
        <v>198</v>
      </c>
      <c r="E1706" s="194" t="s">
        <v>2671</v>
      </c>
      <c r="F1706" s="195" t="s">
        <v>2672</v>
      </c>
      <c r="G1706" s="196" t="s">
        <v>222</v>
      </c>
      <c r="H1706" s="197">
        <v>53.3</v>
      </c>
      <c r="I1706" s="198"/>
      <c r="J1706" s="199">
        <f>ROUND(I1706*H1706,2)</f>
        <v>0</v>
      </c>
      <c r="K1706" s="195" t="s">
        <v>223</v>
      </c>
      <c r="L1706" s="56"/>
      <c r="M1706" s="200" t="s">
        <v>22</v>
      </c>
      <c r="N1706" s="201" t="s">
        <v>46</v>
      </c>
      <c r="O1706" s="37"/>
      <c r="P1706" s="202">
        <f>O1706*H1706</f>
        <v>0</v>
      </c>
      <c r="Q1706" s="202">
        <v>6.9999999999999999E-4</v>
      </c>
      <c r="R1706" s="202">
        <f>Q1706*H1706</f>
        <v>3.7309999999999996E-2</v>
      </c>
      <c r="S1706" s="202">
        <v>0</v>
      </c>
      <c r="T1706" s="203">
        <f>S1706*H1706</f>
        <v>0</v>
      </c>
      <c r="AR1706" s="19" t="s">
        <v>258</v>
      </c>
      <c r="AT1706" s="19" t="s">
        <v>198</v>
      </c>
      <c r="AU1706" s="19" t="s">
        <v>83</v>
      </c>
      <c r="AY1706" s="19" t="s">
        <v>195</v>
      </c>
      <c r="BE1706" s="204">
        <f>IF(N1706="základní",J1706,0)</f>
        <v>0</v>
      </c>
      <c r="BF1706" s="204">
        <f>IF(N1706="snížená",J1706,0)</f>
        <v>0</v>
      </c>
      <c r="BG1706" s="204">
        <f>IF(N1706="zákl. přenesená",J1706,0)</f>
        <v>0</v>
      </c>
      <c r="BH1706" s="204">
        <f>IF(N1706="sníž. přenesená",J1706,0)</f>
        <v>0</v>
      </c>
      <c r="BI1706" s="204">
        <f>IF(N1706="nulová",J1706,0)</f>
        <v>0</v>
      </c>
      <c r="BJ1706" s="19" t="s">
        <v>23</v>
      </c>
      <c r="BK1706" s="204">
        <f>ROUND(I1706*H1706,2)</f>
        <v>0</v>
      </c>
      <c r="BL1706" s="19" t="s">
        <v>258</v>
      </c>
      <c r="BM1706" s="19" t="s">
        <v>2673</v>
      </c>
    </row>
    <row r="1707" spans="2:65" s="12" customFormat="1">
      <c r="B1707" s="207"/>
      <c r="C1707" s="208"/>
      <c r="D1707" s="205" t="s">
        <v>210</v>
      </c>
      <c r="E1707" s="209" t="s">
        <v>22</v>
      </c>
      <c r="F1707" s="210" t="s">
        <v>2385</v>
      </c>
      <c r="G1707" s="208"/>
      <c r="H1707" s="211" t="s">
        <v>22</v>
      </c>
      <c r="I1707" s="212"/>
      <c r="J1707" s="208"/>
      <c r="K1707" s="208"/>
      <c r="L1707" s="213"/>
      <c r="M1707" s="214"/>
      <c r="N1707" s="215"/>
      <c r="O1707" s="215"/>
      <c r="P1707" s="215"/>
      <c r="Q1707" s="215"/>
      <c r="R1707" s="215"/>
      <c r="S1707" s="215"/>
      <c r="T1707" s="216"/>
      <c r="AT1707" s="217" t="s">
        <v>210</v>
      </c>
      <c r="AU1707" s="217" t="s">
        <v>83</v>
      </c>
      <c r="AV1707" s="12" t="s">
        <v>23</v>
      </c>
      <c r="AW1707" s="12" t="s">
        <v>38</v>
      </c>
      <c r="AX1707" s="12" t="s">
        <v>75</v>
      </c>
      <c r="AY1707" s="217" t="s">
        <v>195</v>
      </c>
    </row>
    <row r="1708" spans="2:65" s="13" customFormat="1">
      <c r="B1708" s="218"/>
      <c r="C1708" s="219"/>
      <c r="D1708" s="205" t="s">
        <v>210</v>
      </c>
      <c r="E1708" s="220" t="s">
        <v>22</v>
      </c>
      <c r="F1708" s="221" t="s">
        <v>2386</v>
      </c>
      <c r="G1708" s="219"/>
      <c r="H1708" s="222">
        <v>23.8</v>
      </c>
      <c r="I1708" s="223"/>
      <c r="J1708" s="219"/>
      <c r="K1708" s="219"/>
      <c r="L1708" s="224"/>
      <c r="M1708" s="225"/>
      <c r="N1708" s="226"/>
      <c r="O1708" s="226"/>
      <c r="P1708" s="226"/>
      <c r="Q1708" s="226"/>
      <c r="R1708" s="226"/>
      <c r="S1708" s="226"/>
      <c r="T1708" s="227"/>
      <c r="AT1708" s="228" t="s">
        <v>210</v>
      </c>
      <c r="AU1708" s="228" t="s">
        <v>83</v>
      </c>
      <c r="AV1708" s="13" t="s">
        <v>83</v>
      </c>
      <c r="AW1708" s="13" t="s">
        <v>38</v>
      </c>
      <c r="AX1708" s="13" t="s">
        <v>75</v>
      </c>
      <c r="AY1708" s="228" t="s">
        <v>195</v>
      </c>
    </row>
    <row r="1709" spans="2:65" s="13" customFormat="1">
      <c r="B1709" s="218"/>
      <c r="C1709" s="219"/>
      <c r="D1709" s="205" t="s">
        <v>210</v>
      </c>
      <c r="E1709" s="220" t="s">
        <v>22</v>
      </c>
      <c r="F1709" s="221" t="s">
        <v>2387</v>
      </c>
      <c r="G1709" s="219"/>
      <c r="H1709" s="222">
        <v>29.5</v>
      </c>
      <c r="I1709" s="223"/>
      <c r="J1709" s="219"/>
      <c r="K1709" s="219"/>
      <c r="L1709" s="224"/>
      <c r="M1709" s="225"/>
      <c r="N1709" s="226"/>
      <c r="O1709" s="226"/>
      <c r="P1709" s="226"/>
      <c r="Q1709" s="226"/>
      <c r="R1709" s="226"/>
      <c r="S1709" s="226"/>
      <c r="T1709" s="227"/>
      <c r="AT1709" s="228" t="s">
        <v>210</v>
      </c>
      <c r="AU1709" s="228" t="s">
        <v>83</v>
      </c>
      <c r="AV1709" s="13" t="s">
        <v>83</v>
      </c>
      <c r="AW1709" s="13" t="s">
        <v>38</v>
      </c>
      <c r="AX1709" s="13" t="s">
        <v>75</v>
      </c>
      <c r="AY1709" s="228" t="s">
        <v>195</v>
      </c>
    </row>
    <row r="1710" spans="2:65" s="14" customFormat="1">
      <c r="B1710" s="229"/>
      <c r="C1710" s="230"/>
      <c r="D1710" s="205" t="s">
        <v>210</v>
      </c>
      <c r="E1710" s="231" t="s">
        <v>22</v>
      </c>
      <c r="F1710" s="232" t="s">
        <v>215</v>
      </c>
      <c r="G1710" s="230"/>
      <c r="H1710" s="233">
        <v>53.3</v>
      </c>
      <c r="I1710" s="234"/>
      <c r="J1710" s="230"/>
      <c r="K1710" s="230"/>
      <c r="L1710" s="235"/>
      <c r="M1710" s="236"/>
      <c r="N1710" s="237"/>
      <c r="O1710" s="237"/>
      <c r="P1710" s="237"/>
      <c r="Q1710" s="237"/>
      <c r="R1710" s="237"/>
      <c r="S1710" s="237"/>
      <c r="T1710" s="238"/>
      <c r="AT1710" s="239" t="s">
        <v>210</v>
      </c>
      <c r="AU1710" s="239" t="s">
        <v>83</v>
      </c>
      <c r="AV1710" s="14" t="s">
        <v>216</v>
      </c>
      <c r="AW1710" s="14" t="s">
        <v>38</v>
      </c>
      <c r="AX1710" s="14" t="s">
        <v>75</v>
      </c>
      <c r="AY1710" s="239" t="s">
        <v>195</v>
      </c>
    </row>
    <row r="1711" spans="2:65" s="15" customFormat="1">
      <c r="B1711" s="240"/>
      <c r="C1711" s="241"/>
      <c r="D1711" s="251" t="s">
        <v>210</v>
      </c>
      <c r="E1711" s="252" t="s">
        <v>22</v>
      </c>
      <c r="F1711" s="253" t="s">
        <v>217</v>
      </c>
      <c r="G1711" s="241"/>
      <c r="H1711" s="254">
        <v>53.3</v>
      </c>
      <c r="I1711" s="245"/>
      <c r="J1711" s="241"/>
      <c r="K1711" s="241"/>
      <c r="L1711" s="246"/>
      <c r="M1711" s="247"/>
      <c r="N1711" s="248"/>
      <c r="O1711" s="248"/>
      <c r="P1711" s="248"/>
      <c r="Q1711" s="248"/>
      <c r="R1711" s="248"/>
      <c r="S1711" s="248"/>
      <c r="T1711" s="249"/>
      <c r="AT1711" s="250" t="s">
        <v>210</v>
      </c>
      <c r="AU1711" s="250" t="s">
        <v>83</v>
      </c>
      <c r="AV1711" s="15" t="s">
        <v>202</v>
      </c>
      <c r="AW1711" s="15" t="s">
        <v>38</v>
      </c>
      <c r="AX1711" s="15" t="s">
        <v>23</v>
      </c>
      <c r="AY1711" s="250" t="s">
        <v>195</v>
      </c>
    </row>
    <row r="1712" spans="2:65" s="1" customFormat="1" ht="28.8" customHeight="1">
      <c r="B1712" s="36"/>
      <c r="C1712" s="260" t="s">
        <v>2674</v>
      </c>
      <c r="D1712" s="260" t="s">
        <v>267</v>
      </c>
      <c r="E1712" s="261" t="s">
        <v>2675</v>
      </c>
      <c r="F1712" s="262" t="s">
        <v>2676</v>
      </c>
      <c r="G1712" s="263" t="s">
        <v>222</v>
      </c>
      <c r="H1712" s="264">
        <v>58.63</v>
      </c>
      <c r="I1712" s="265"/>
      <c r="J1712" s="266">
        <f>ROUND(I1712*H1712,2)</f>
        <v>0</v>
      </c>
      <c r="K1712" s="262" t="s">
        <v>22</v>
      </c>
      <c r="L1712" s="267"/>
      <c r="M1712" s="268" t="s">
        <v>22</v>
      </c>
      <c r="N1712" s="269" t="s">
        <v>46</v>
      </c>
      <c r="O1712" s="37"/>
      <c r="P1712" s="202">
        <f>O1712*H1712</f>
        <v>0</v>
      </c>
      <c r="Q1712" s="202">
        <v>5.1000000000000004E-3</v>
      </c>
      <c r="R1712" s="202">
        <f>Q1712*H1712</f>
        <v>0.29901300000000003</v>
      </c>
      <c r="S1712" s="202">
        <v>0</v>
      </c>
      <c r="T1712" s="203">
        <f>S1712*H1712</f>
        <v>0</v>
      </c>
      <c r="AR1712" s="19" t="s">
        <v>512</v>
      </c>
      <c r="AT1712" s="19" t="s">
        <v>267</v>
      </c>
      <c r="AU1712" s="19" t="s">
        <v>83</v>
      </c>
      <c r="AY1712" s="19" t="s">
        <v>195</v>
      </c>
      <c r="BE1712" s="204">
        <f>IF(N1712="základní",J1712,0)</f>
        <v>0</v>
      </c>
      <c r="BF1712" s="204">
        <f>IF(N1712="snížená",J1712,0)</f>
        <v>0</v>
      </c>
      <c r="BG1712" s="204">
        <f>IF(N1712="zákl. přenesená",J1712,0)</f>
        <v>0</v>
      </c>
      <c r="BH1712" s="204">
        <f>IF(N1712="sníž. přenesená",J1712,0)</f>
        <v>0</v>
      </c>
      <c r="BI1712" s="204">
        <f>IF(N1712="nulová",J1712,0)</f>
        <v>0</v>
      </c>
      <c r="BJ1712" s="19" t="s">
        <v>23</v>
      </c>
      <c r="BK1712" s="204">
        <f>ROUND(I1712*H1712,2)</f>
        <v>0</v>
      </c>
      <c r="BL1712" s="19" t="s">
        <v>258</v>
      </c>
      <c r="BM1712" s="19" t="s">
        <v>2677</v>
      </c>
    </row>
    <row r="1713" spans="2:65" s="13" customFormat="1">
      <c r="B1713" s="218"/>
      <c r="C1713" s="219"/>
      <c r="D1713" s="251" t="s">
        <v>210</v>
      </c>
      <c r="E1713" s="219"/>
      <c r="F1713" s="270" t="s">
        <v>2678</v>
      </c>
      <c r="G1713" s="219"/>
      <c r="H1713" s="271">
        <v>58.63</v>
      </c>
      <c r="I1713" s="223"/>
      <c r="J1713" s="219"/>
      <c r="K1713" s="219"/>
      <c r="L1713" s="224"/>
      <c r="M1713" s="225"/>
      <c r="N1713" s="226"/>
      <c r="O1713" s="226"/>
      <c r="P1713" s="226"/>
      <c r="Q1713" s="226"/>
      <c r="R1713" s="226"/>
      <c r="S1713" s="226"/>
      <c r="T1713" s="227"/>
      <c r="AT1713" s="228" t="s">
        <v>210</v>
      </c>
      <c r="AU1713" s="228" t="s">
        <v>83</v>
      </c>
      <c r="AV1713" s="13" t="s">
        <v>83</v>
      </c>
      <c r="AW1713" s="13" t="s">
        <v>4</v>
      </c>
      <c r="AX1713" s="13" t="s">
        <v>23</v>
      </c>
      <c r="AY1713" s="228" t="s">
        <v>195</v>
      </c>
    </row>
    <row r="1714" spans="2:65" s="1" customFormat="1" ht="28.8" customHeight="1">
      <c r="B1714" s="36"/>
      <c r="C1714" s="193" t="s">
        <v>2679</v>
      </c>
      <c r="D1714" s="193" t="s">
        <v>198</v>
      </c>
      <c r="E1714" s="194" t="s">
        <v>2680</v>
      </c>
      <c r="F1714" s="195" t="s">
        <v>2681</v>
      </c>
      <c r="G1714" s="196" t="s">
        <v>206</v>
      </c>
      <c r="H1714" s="197">
        <v>14.75</v>
      </c>
      <c r="I1714" s="198"/>
      <c r="J1714" s="199">
        <f>ROUND(I1714*H1714,2)</f>
        <v>0</v>
      </c>
      <c r="K1714" s="195" t="s">
        <v>223</v>
      </c>
      <c r="L1714" s="56"/>
      <c r="M1714" s="200" t="s">
        <v>22</v>
      </c>
      <c r="N1714" s="201" t="s">
        <v>46</v>
      </c>
      <c r="O1714" s="37"/>
      <c r="P1714" s="202">
        <f>O1714*H1714</f>
        <v>0</v>
      </c>
      <c r="Q1714" s="202">
        <v>1.2E-4</v>
      </c>
      <c r="R1714" s="202">
        <f>Q1714*H1714</f>
        <v>1.7700000000000001E-3</v>
      </c>
      <c r="S1714" s="202">
        <v>0</v>
      </c>
      <c r="T1714" s="203">
        <f>S1714*H1714</f>
        <v>0</v>
      </c>
      <c r="AR1714" s="19" t="s">
        <v>258</v>
      </c>
      <c r="AT1714" s="19" t="s">
        <v>198</v>
      </c>
      <c r="AU1714" s="19" t="s">
        <v>83</v>
      </c>
      <c r="AY1714" s="19" t="s">
        <v>195</v>
      </c>
      <c r="BE1714" s="204">
        <f>IF(N1714="základní",J1714,0)</f>
        <v>0</v>
      </c>
      <c r="BF1714" s="204">
        <f>IF(N1714="snížená",J1714,0)</f>
        <v>0</v>
      </c>
      <c r="BG1714" s="204">
        <f>IF(N1714="zákl. přenesená",J1714,0)</f>
        <v>0</v>
      </c>
      <c r="BH1714" s="204">
        <f>IF(N1714="sníž. přenesená",J1714,0)</f>
        <v>0</v>
      </c>
      <c r="BI1714" s="204">
        <f>IF(N1714="nulová",J1714,0)</f>
        <v>0</v>
      </c>
      <c r="BJ1714" s="19" t="s">
        <v>23</v>
      </c>
      <c r="BK1714" s="204">
        <f>ROUND(I1714*H1714,2)</f>
        <v>0</v>
      </c>
      <c r="BL1714" s="19" t="s">
        <v>258</v>
      </c>
      <c r="BM1714" s="19" t="s">
        <v>2682</v>
      </c>
    </row>
    <row r="1715" spans="2:65" s="12" customFormat="1">
      <c r="B1715" s="207"/>
      <c r="C1715" s="208"/>
      <c r="D1715" s="205" t="s">
        <v>210</v>
      </c>
      <c r="E1715" s="209" t="s">
        <v>22</v>
      </c>
      <c r="F1715" s="210" t="s">
        <v>2385</v>
      </c>
      <c r="G1715" s="208"/>
      <c r="H1715" s="211" t="s">
        <v>22</v>
      </c>
      <c r="I1715" s="212"/>
      <c r="J1715" s="208"/>
      <c r="K1715" s="208"/>
      <c r="L1715" s="213"/>
      <c r="M1715" s="214"/>
      <c r="N1715" s="215"/>
      <c r="O1715" s="215"/>
      <c r="P1715" s="215"/>
      <c r="Q1715" s="215"/>
      <c r="R1715" s="215"/>
      <c r="S1715" s="215"/>
      <c r="T1715" s="216"/>
      <c r="AT1715" s="217" t="s">
        <v>210</v>
      </c>
      <c r="AU1715" s="217" t="s">
        <v>83</v>
      </c>
      <c r="AV1715" s="12" t="s">
        <v>23</v>
      </c>
      <c r="AW1715" s="12" t="s">
        <v>38</v>
      </c>
      <c r="AX1715" s="12" t="s">
        <v>75</v>
      </c>
      <c r="AY1715" s="217" t="s">
        <v>195</v>
      </c>
    </row>
    <row r="1716" spans="2:65" s="12" customFormat="1">
      <c r="B1716" s="207"/>
      <c r="C1716" s="208"/>
      <c r="D1716" s="205" t="s">
        <v>210</v>
      </c>
      <c r="E1716" s="209" t="s">
        <v>22</v>
      </c>
      <c r="F1716" s="210" t="s">
        <v>2643</v>
      </c>
      <c r="G1716" s="208"/>
      <c r="H1716" s="211" t="s">
        <v>22</v>
      </c>
      <c r="I1716" s="212"/>
      <c r="J1716" s="208"/>
      <c r="K1716" s="208"/>
      <c r="L1716" s="213"/>
      <c r="M1716" s="214"/>
      <c r="N1716" s="215"/>
      <c r="O1716" s="215"/>
      <c r="P1716" s="215"/>
      <c r="Q1716" s="215"/>
      <c r="R1716" s="215"/>
      <c r="S1716" s="215"/>
      <c r="T1716" s="216"/>
      <c r="AT1716" s="217" t="s">
        <v>210</v>
      </c>
      <c r="AU1716" s="217" t="s">
        <v>83</v>
      </c>
      <c r="AV1716" s="12" t="s">
        <v>23</v>
      </c>
      <c r="AW1716" s="12" t="s">
        <v>38</v>
      </c>
      <c r="AX1716" s="12" t="s">
        <v>75</v>
      </c>
      <c r="AY1716" s="217" t="s">
        <v>195</v>
      </c>
    </row>
    <row r="1717" spans="2:65" s="13" customFormat="1">
      <c r="B1717" s="218"/>
      <c r="C1717" s="219"/>
      <c r="D1717" s="205" t="s">
        <v>210</v>
      </c>
      <c r="E1717" s="220" t="s">
        <v>22</v>
      </c>
      <c r="F1717" s="221" t="s">
        <v>2644</v>
      </c>
      <c r="G1717" s="219"/>
      <c r="H1717" s="222">
        <v>11</v>
      </c>
      <c r="I1717" s="223"/>
      <c r="J1717" s="219"/>
      <c r="K1717" s="219"/>
      <c r="L1717" s="224"/>
      <c r="M1717" s="225"/>
      <c r="N1717" s="226"/>
      <c r="O1717" s="226"/>
      <c r="P1717" s="226"/>
      <c r="Q1717" s="226"/>
      <c r="R1717" s="226"/>
      <c r="S1717" s="226"/>
      <c r="T1717" s="227"/>
      <c r="AT1717" s="228" t="s">
        <v>210</v>
      </c>
      <c r="AU1717" s="228" t="s">
        <v>83</v>
      </c>
      <c r="AV1717" s="13" t="s">
        <v>83</v>
      </c>
      <c r="AW1717" s="13" t="s">
        <v>38</v>
      </c>
      <c r="AX1717" s="13" t="s">
        <v>75</v>
      </c>
      <c r="AY1717" s="228" t="s">
        <v>195</v>
      </c>
    </row>
    <row r="1718" spans="2:65" s="13" customFormat="1">
      <c r="B1718" s="218"/>
      <c r="C1718" s="219"/>
      <c r="D1718" s="205" t="s">
        <v>210</v>
      </c>
      <c r="E1718" s="220" t="s">
        <v>22</v>
      </c>
      <c r="F1718" s="221" t="s">
        <v>2645</v>
      </c>
      <c r="G1718" s="219"/>
      <c r="H1718" s="222">
        <v>1.4</v>
      </c>
      <c r="I1718" s="223"/>
      <c r="J1718" s="219"/>
      <c r="K1718" s="219"/>
      <c r="L1718" s="224"/>
      <c r="M1718" s="225"/>
      <c r="N1718" s="226"/>
      <c r="O1718" s="226"/>
      <c r="P1718" s="226"/>
      <c r="Q1718" s="226"/>
      <c r="R1718" s="226"/>
      <c r="S1718" s="226"/>
      <c r="T1718" s="227"/>
      <c r="AT1718" s="228" t="s">
        <v>210</v>
      </c>
      <c r="AU1718" s="228" t="s">
        <v>83</v>
      </c>
      <c r="AV1718" s="13" t="s">
        <v>83</v>
      </c>
      <c r="AW1718" s="13" t="s">
        <v>38</v>
      </c>
      <c r="AX1718" s="13" t="s">
        <v>75</v>
      </c>
      <c r="AY1718" s="228" t="s">
        <v>195</v>
      </c>
    </row>
    <row r="1719" spans="2:65" s="13" customFormat="1">
      <c r="B1719" s="218"/>
      <c r="C1719" s="219"/>
      <c r="D1719" s="205" t="s">
        <v>210</v>
      </c>
      <c r="E1719" s="220" t="s">
        <v>22</v>
      </c>
      <c r="F1719" s="221" t="s">
        <v>2646</v>
      </c>
      <c r="G1719" s="219"/>
      <c r="H1719" s="222">
        <v>0.85</v>
      </c>
      <c r="I1719" s="223"/>
      <c r="J1719" s="219"/>
      <c r="K1719" s="219"/>
      <c r="L1719" s="224"/>
      <c r="M1719" s="225"/>
      <c r="N1719" s="226"/>
      <c r="O1719" s="226"/>
      <c r="P1719" s="226"/>
      <c r="Q1719" s="226"/>
      <c r="R1719" s="226"/>
      <c r="S1719" s="226"/>
      <c r="T1719" s="227"/>
      <c r="AT1719" s="228" t="s">
        <v>210</v>
      </c>
      <c r="AU1719" s="228" t="s">
        <v>83</v>
      </c>
      <c r="AV1719" s="13" t="s">
        <v>83</v>
      </c>
      <c r="AW1719" s="13" t="s">
        <v>38</v>
      </c>
      <c r="AX1719" s="13" t="s">
        <v>75</v>
      </c>
      <c r="AY1719" s="228" t="s">
        <v>195</v>
      </c>
    </row>
    <row r="1720" spans="2:65" s="13" customFormat="1">
      <c r="B1720" s="218"/>
      <c r="C1720" s="219"/>
      <c r="D1720" s="205" t="s">
        <v>210</v>
      </c>
      <c r="E1720" s="220" t="s">
        <v>22</v>
      </c>
      <c r="F1720" s="221" t="s">
        <v>2647</v>
      </c>
      <c r="G1720" s="219"/>
      <c r="H1720" s="222">
        <v>1.5</v>
      </c>
      <c r="I1720" s="223"/>
      <c r="J1720" s="219"/>
      <c r="K1720" s="219"/>
      <c r="L1720" s="224"/>
      <c r="M1720" s="225"/>
      <c r="N1720" s="226"/>
      <c r="O1720" s="226"/>
      <c r="P1720" s="226"/>
      <c r="Q1720" s="226"/>
      <c r="R1720" s="226"/>
      <c r="S1720" s="226"/>
      <c r="T1720" s="227"/>
      <c r="AT1720" s="228" t="s">
        <v>210</v>
      </c>
      <c r="AU1720" s="228" t="s">
        <v>83</v>
      </c>
      <c r="AV1720" s="13" t="s">
        <v>83</v>
      </c>
      <c r="AW1720" s="13" t="s">
        <v>38</v>
      </c>
      <c r="AX1720" s="13" t="s">
        <v>75</v>
      </c>
      <c r="AY1720" s="228" t="s">
        <v>195</v>
      </c>
    </row>
    <row r="1721" spans="2:65" s="14" customFormat="1">
      <c r="B1721" s="229"/>
      <c r="C1721" s="230"/>
      <c r="D1721" s="205" t="s">
        <v>210</v>
      </c>
      <c r="E1721" s="231" t="s">
        <v>22</v>
      </c>
      <c r="F1721" s="232" t="s">
        <v>215</v>
      </c>
      <c r="G1721" s="230"/>
      <c r="H1721" s="233">
        <v>14.75</v>
      </c>
      <c r="I1721" s="234"/>
      <c r="J1721" s="230"/>
      <c r="K1721" s="230"/>
      <c r="L1721" s="235"/>
      <c r="M1721" s="236"/>
      <c r="N1721" s="237"/>
      <c r="O1721" s="237"/>
      <c r="P1721" s="237"/>
      <c r="Q1721" s="237"/>
      <c r="R1721" s="237"/>
      <c r="S1721" s="237"/>
      <c r="T1721" s="238"/>
      <c r="AT1721" s="239" t="s">
        <v>210</v>
      </c>
      <c r="AU1721" s="239" t="s">
        <v>83</v>
      </c>
      <c r="AV1721" s="14" t="s">
        <v>216</v>
      </c>
      <c r="AW1721" s="14" t="s">
        <v>38</v>
      </c>
      <c r="AX1721" s="14" t="s">
        <v>75</v>
      </c>
      <c r="AY1721" s="239" t="s">
        <v>195</v>
      </c>
    </row>
    <row r="1722" spans="2:65" s="15" customFormat="1">
      <c r="B1722" s="240"/>
      <c r="C1722" s="241"/>
      <c r="D1722" s="251" t="s">
        <v>210</v>
      </c>
      <c r="E1722" s="252" t="s">
        <v>22</v>
      </c>
      <c r="F1722" s="253" t="s">
        <v>217</v>
      </c>
      <c r="G1722" s="241"/>
      <c r="H1722" s="254">
        <v>14.75</v>
      </c>
      <c r="I1722" s="245"/>
      <c r="J1722" s="241"/>
      <c r="K1722" s="241"/>
      <c r="L1722" s="246"/>
      <c r="M1722" s="247"/>
      <c r="N1722" s="248"/>
      <c r="O1722" s="248"/>
      <c r="P1722" s="248"/>
      <c r="Q1722" s="248"/>
      <c r="R1722" s="248"/>
      <c r="S1722" s="248"/>
      <c r="T1722" s="249"/>
      <c r="AT1722" s="250" t="s">
        <v>210</v>
      </c>
      <c r="AU1722" s="250" t="s">
        <v>83</v>
      </c>
      <c r="AV1722" s="15" t="s">
        <v>202</v>
      </c>
      <c r="AW1722" s="15" t="s">
        <v>38</v>
      </c>
      <c r="AX1722" s="15" t="s">
        <v>23</v>
      </c>
      <c r="AY1722" s="250" t="s">
        <v>195</v>
      </c>
    </row>
    <row r="1723" spans="2:65" s="1" customFormat="1" ht="28.8" customHeight="1">
      <c r="B1723" s="36"/>
      <c r="C1723" s="260" t="s">
        <v>2683</v>
      </c>
      <c r="D1723" s="260" t="s">
        <v>267</v>
      </c>
      <c r="E1723" s="261" t="s">
        <v>2675</v>
      </c>
      <c r="F1723" s="262" t="s">
        <v>2676</v>
      </c>
      <c r="G1723" s="263" t="s">
        <v>222</v>
      </c>
      <c r="H1723" s="264">
        <v>4.8680000000000003</v>
      </c>
      <c r="I1723" s="265"/>
      <c r="J1723" s="266">
        <f>ROUND(I1723*H1723,2)</f>
        <v>0</v>
      </c>
      <c r="K1723" s="262" t="s">
        <v>22</v>
      </c>
      <c r="L1723" s="267"/>
      <c r="M1723" s="268" t="s">
        <v>22</v>
      </c>
      <c r="N1723" s="269" t="s">
        <v>46</v>
      </c>
      <c r="O1723" s="37"/>
      <c r="P1723" s="202">
        <f>O1723*H1723</f>
        <v>0</v>
      </c>
      <c r="Q1723" s="202">
        <v>5.1000000000000004E-3</v>
      </c>
      <c r="R1723" s="202">
        <f>Q1723*H1723</f>
        <v>2.4826800000000003E-2</v>
      </c>
      <c r="S1723" s="202">
        <v>0</v>
      </c>
      <c r="T1723" s="203">
        <f>S1723*H1723</f>
        <v>0</v>
      </c>
      <c r="AR1723" s="19" t="s">
        <v>512</v>
      </c>
      <c r="AT1723" s="19" t="s">
        <v>267</v>
      </c>
      <c r="AU1723" s="19" t="s">
        <v>83</v>
      </c>
      <c r="AY1723" s="19" t="s">
        <v>195</v>
      </c>
      <c r="BE1723" s="204">
        <f>IF(N1723="základní",J1723,0)</f>
        <v>0</v>
      </c>
      <c r="BF1723" s="204">
        <f>IF(N1723="snížená",J1723,0)</f>
        <v>0</v>
      </c>
      <c r="BG1723" s="204">
        <f>IF(N1723="zákl. přenesená",J1723,0)</f>
        <v>0</v>
      </c>
      <c r="BH1723" s="204">
        <f>IF(N1723="sníž. přenesená",J1723,0)</f>
        <v>0</v>
      </c>
      <c r="BI1723" s="204">
        <f>IF(N1723="nulová",J1723,0)</f>
        <v>0</v>
      </c>
      <c r="BJ1723" s="19" t="s">
        <v>23</v>
      </c>
      <c r="BK1723" s="204">
        <f>ROUND(I1723*H1723,2)</f>
        <v>0</v>
      </c>
      <c r="BL1723" s="19" t="s">
        <v>258</v>
      </c>
      <c r="BM1723" s="19" t="s">
        <v>2684</v>
      </c>
    </row>
    <row r="1724" spans="2:65" s="13" customFormat="1">
      <c r="B1724" s="218"/>
      <c r="C1724" s="219"/>
      <c r="D1724" s="251" t="s">
        <v>210</v>
      </c>
      <c r="E1724" s="219"/>
      <c r="F1724" s="270" t="s">
        <v>2685</v>
      </c>
      <c r="G1724" s="219"/>
      <c r="H1724" s="271">
        <v>4.8680000000000003</v>
      </c>
      <c r="I1724" s="223"/>
      <c r="J1724" s="219"/>
      <c r="K1724" s="219"/>
      <c r="L1724" s="224"/>
      <c r="M1724" s="225"/>
      <c r="N1724" s="226"/>
      <c r="O1724" s="226"/>
      <c r="P1724" s="226"/>
      <c r="Q1724" s="226"/>
      <c r="R1724" s="226"/>
      <c r="S1724" s="226"/>
      <c r="T1724" s="227"/>
      <c r="AT1724" s="228" t="s">
        <v>210</v>
      </c>
      <c r="AU1724" s="228" t="s">
        <v>83</v>
      </c>
      <c r="AV1724" s="13" t="s">
        <v>83</v>
      </c>
      <c r="AW1724" s="13" t="s">
        <v>4</v>
      </c>
      <c r="AX1724" s="13" t="s">
        <v>23</v>
      </c>
      <c r="AY1724" s="228" t="s">
        <v>195</v>
      </c>
    </row>
    <row r="1725" spans="2:65" s="1" customFormat="1" ht="20.399999999999999" customHeight="1">
      <c r="B1725" s="36"/>
      <c r="C1725" s="193" t="s">
        <v>2686</v>
      </c>
      <c r="D1725" s="193" t="s">
        <v>198</v>
      </c>
      <c r="E1725" s="194" t="s">
        <v>1070</v>
      </c>
      <c r="F1725" s="195" t="s">
        <v>1071</v>
      </c>
      <c r="G1725" s="196" t="s">
        <v>206</v>
      </c>
      <c r="H1725" s="197">
        <v>45</v>
      </c>
      <c r="I1725" s="198"/>
      <c r="J1725" s="199">
        <f>ROUND(I1725*H1725,2)</f>
        <v>0</v>
      </c>
      <c r="K1725" s="195" t="s">
        <v>223</v>
      </c>
      <c r="L1725" s="56"/>
      <c r="M1725" s="200" t="s">
        <v>22</v>
      </c>
      <c r="N1725" s="201" t="s">
        <v>46</v>
      </c>
      <c r="O1725" s="37"/>
      <c r="P1725" s="202">
        <f>O1725*H1725</f>
        <v>0</v>
      </c>
      <c r="Q1725" s="202">
        <v>1.0000000000000001E-5</v>
      </c>
      <c r="R1725" s="202">
        <f>Q1725*H1725</f>
        <v>4.5000000000000004E-4</v>
      </c>
      <c r="S1725" s="202">
        <v>0</v>
      </c>
      <c r="T1725" s="203">
        <f>S1725*H1725</f>
        <v>0</v>
      </c>
      <c r="AR1725" s="19" t="s">
        <v>258</v>
      </c>
      <c r="AT1725" s="19" t="s">
        <v>198</v>
      </c>
      <c r="AU1725" s="19" t="s">
        <v>83</v>
      </c>
      <c r="AY1725" s="19" t="s">
        <v>195</v>
      </c>
      <c r="BE1725" s="204">
        <f>IF(N1725="základní",J1725,0)</f>
        <v>0</v>
      </c>
      <c r="BF1725" s="204">
        <f>IF(N1725="snížená",J1725,0)</f>
        <v>0</v>
      </c>
      <c r="BG1725" s="204">
        <f>IF(N1725="zákl. přenesená",J1725,0)</f>
        <v>0</v>
      </c>
      <c r="BH1725" s="204">
        <f>IF(N1725="sníž. přenesená",J1725,0)</f>
        <v>0</v>
      </c>
      <c r="BI1725" s="204">
        <f>IF(N1725="nulová",J1725,0)</f>
        <v>0</v>
      </c>
      <c r="BJ1725" s="19" t="s">
        <v>23</v>
      </c>
      <c r="BK1725" s="204">
        <f>ROUND(I1725*H1725,2)</f>
        <v>0</v>
      </c>
      <c r="BL1725" s="19" t="s">
        <v>258</v>
      </c>
      <c r="BM1725" s="19" t="s">
        <v>2687</v>
      </c>
    </row>
    <row r="1726" spans="2:65" s="12" customFormat="1">
      <c r="B1726" s="207"/>
      <c r="C1726" s="208"/>
      <c r="D1726" s="205" t="s">
        <v>210</v>
      </c>
      <c r="E1726" s="209" t="s">
        <v>22</v>
      </c>
      <c r="F1726" s="210" t="s">
        <v>2385</v>
      </c>
      <c r="G1726" s="208"/>
      <c r="H1726" s="211" t="s">
        <v>22</v>
      </c>
      <c r="I1726" s="212"/>
      <c r="J1726" s="208"/>
      <c r="K1726" s="208"/>
      <c r="L1726" s="213"/>
      <c r="M1726" s="214"/>
      <c r="N1726" s="215"/>
      <c r="O1726" s="215"/>
      <c r="P1726" s="215"/>
      <c r="Q1726" s="215"/>
      <c r="R1726" s="215"/>
      <c r="S1726" s="215"/>
      <c r="T1726" s="216"/>
      <c r="AT1726" s="217" t="s">
        <v>210</v>
      </c>
      <c r="AU1726" s="217" t="s">
        <v>83</v>
      </c>
      <c r="AV1726" s="12" t="s">
        <v>23</v>
      </c>
      <c r="AW1726" s="12" t="s">
        <v>38</v>
      </c>
      <c r="AX1726" s="12" t="s">
        <v>75</v>
      </c>
      <c r="AY1726" s="217" t="s">
        <v>195</v>
      </c>
    </row>
    <row r="1727" spans="2:65" s="13" customFormat="1">
      <c r="B1727" s="218"/>
      <c r="C1727" s="219"/>
      <c r="D1727" s="205" t="s">
        <v>210</v>
      </c>
      <c r="E1727" s="220" t="s">
        <v>22</v>
      </c>
      <c r="F1727" s="221" t="s">
        <v>2386</v>
      </c>
      <c r="G1727" s="219"/>
      <c r="H1727" s="222">
        <v>23.8</v>
      </c>
      <c r="I1727" s="223"/>
      <c r="J1727" s="219"/>
      <c r="K1727" s="219"/>
      <c r="L1727" s="224"/>
      <c r="M1727" s="225"/>
      <c r="N1727" s="226"/>
      <c r="O1727" s="226"/>
      <c r="P1727" s="226"/>
      <c r="Q1727" s="226"/>
      <c r="R1727" s="226"/>
      <c r="S1727" s="226"/>
      <c r="T1727" s="227"/>
      <c r="AT1727" s="228" t="s">
        <v>210</v>
      </c>
      <c r="AU1727" s="228" t="s">
        <v>83</v>
      </c>
      <c r="AV1727" s="13" t="s">
        <v>83</v>
      </c>
      <c r="AW1727" s="13" t="s">
        <v>38</v>
      </c>
      <c r="AX1727" s="13" t="s">
        <v>75</v>
      </c>
      <c r="AY1727" s="228" t="s">
        <v>195</v>
      </c>
    </row>
    <row r="1728" spans="2:65" s="13" customFormat="1">
      <c r="B1728" s="218"/>
      <c r="C1728" s="219"/>
      <c r="D1728" s="205" t="s">
        <v>210</v>
      </c>
      <c r="E1728" s="220" t="s">
        <v>22</v>
      </c>
      <c r="F1728" s="221" t="s">
        <v>2688</v>
      </c>
      <c r="G1728" s="219"/>
      <c r="H1728" s="222">
        <v>21.2</v>
      </c>
      <c r="I1728" s="223"/>
      <c r="J1728" s="219"/>
      <c r="K1728" s="219"/>
      <c r="L1728" s="224"/>
      <c r="M1728" s="225"/>
      <c r="N1728" s="226"/>
      <c r="O1728" s="226"/>
      <c r="P1728" s="226"/>
      <c r="Q1728" s="226"/>
      <c r="R1728" s="226"/>
      <c r="S1728" s="226"/>
      <c r="T1728" s="227"/>
      <c r="AT1728" s="228" t="s">
        <v>210</v>
      </c>
      <c r="AU1728" s="228" t="s">
        <v>83</v>
      </c>
      <c r="AV1728" s="13" t="s">
        <v>83</v>
      </c>
      <c r="AW1728" s="13" t="s">
        <v>38</v>
      </c>
      <c r="AX1728" s="13" t="s">
        <v>75</v>
      </c>
      <c r="AY1728" s="228" t="s">
        <v>195</v>
      </c>
    </row>
    <row r="1729" spans="2:65" s="14" customFormat="1">
      <c r="B1729" s="229"/>
      <c r="C1729" s="230"/>
      <c r="D1729" s="205" t="s">
        <v>210</v>
      </c>
      <c r="E1729" s="231" t="s">
        <v>22</v>
      </c>
      <c r="F1729" s="232" t="s">
        <v>215</v>
      </c>
      <c r="G1729" s="230"/>
      <c r="H1729" s="233">
        <v>45</v>
      </c>
      <c r="I1729" s="234"/>
      <c r="J1729" s="230"/>
      <c r="K1729" s="230"/>
      <c r="L1729" s="235"/>
      <c r="M1729" s="236"/>
      <c r="N1729" s="237"/>
      <c r="O1729" s="237"/>
      <c r="P1729" s="237"/>
      <c r="Q1729" s="237"/>
      <c r="R1729" s="237"/>
      <c r="S1729" s="237"/>
      <c r="T1729" s="238"/>
      <c r="AT1729" s="239" t="s">
        <v>210</v>
      </c>
      <c r="AU1729" s="239" t="s">
        <v>83</v>
      </c>
      <c r="AV1729" s="14" t="s">
        <v>216</v>
      </c>
      <c r="AW1729" s="14" t="s">
        <v>38</v>
      </c>
      <c r="AX1729" s="14" t="s">
        <v>75</v>
      </c>
      <c r="AY1729" s="239" t="s">
        <v>195</v>
      </c>
    </row>
    <row r="1730" spans="2:65" s="15" customFormat="1">
      <c r="B1730" s="240"/>
      <c r="C1730" s="241"/>
      <c r="D1730" s="251" t="s">
        <v>210</v>
      </c>
      <c r="E1730" s="252" t="s">
        <v>22</v>
      </c>
      <c r="F1730" s="253" t="s">
        <v>217</v>
      </c>
      <c r="G1730" s="241"/>
      <c r="H1730" s="254">
        <v>45</v>
      </c>
      <c r="I1730" s="245"/>
      <c r="J1730" s="241"/>
      <c r="K1730" s="241"/>
      <c r="L1730" s="246"/>
      <c r="M1730" s="247"/>
      <c r="N1730" s="248"/>
      <c r="O1730" s="248"/>
      <c r="P1730" s="248"/>
      <c r="Q1730" s="248"/>
      <c r="R1730" s="248"/>
      <c r="S1730" s="248"/>
      <c r="T1730" s="249"/>
      <c r="AT1730" s="250" t="s">
        <v>210</v>
      </c>
      <c r="AU1730" s="250" t="s">
        <v>83</v>
      </c>
      <c r="AV1730" s="15" t="s">
        <v>202</v>
      </c>
      <c r="AW1730" s="15" t="s">
        <v>38</v>
      </c>
      <c r="AX1730" s="15" t="s">
        <v>23</v>
      </c>
      <c r="AY1730" s="250" t="s">
        <v>195</v>
      </c>
    </row>
    <row r="1731" spans="2:65" s="1" customFormat="1" ht="20.399999999999999" customHeight="1">
      <c r="B1731" s="36"/>
      <c r="C1731" s="260" t="s">
        <v>2689</v>
      </c>
      <c r="D1731" s="260" t="s">
        <v>267</v>
      </c>
      <c r="E1731" s="261" t="s">
        <v>1077</v>
      </c>
      <c r="F1731" s="262" t="s">
        <v>1078</v>
      </c>
      <c r="G1731" s="263" t="s">
        <v>206</v>
      </c>
      <c r="H1731" s="264">
        <v>45.9</v>
      </c>
      <c r="I1731" s="265"/>
      <c r="J1731" s="266">
        <f>ROUND(I1731*H1731,2)</f>
        <v>0</v>
      </c>
      <c r="K1731" s="262" t="s">
        <v>22</v>
      </c>
      <c r="L1731" s="267"/>
      <c r="M1731" s="268" t="s">
        <v>22</v>
      </c>
      <c r="N1731" s="269" t="s">
        <v>46</v>
      </c>
      <c r="O1731" s="37"/>
      <c r="P1731" s="202">
        <f>O1731*H1731</f>
        <v>0</v>
      </c>
      <c r="Q1731" s="202">
        <v>2.2000000000000001E-4</v>
      </c>
      <c r="R1731" s="202">
        <f>Q1731*H1731</f>
        <v>1.0097999999999999E-2</v>
      </c>
      <c r="S1731" s="202">
        <v>0</v>
      </c>
      <c r="T1731" s="203">
        <f>S1731*H1731</f>
        <v>0</v>
      </c>
      <c r="AR1731" s="19" t="s">
        <v>512</v>
      </c>
      <c r="AT1731" s="19" t="s">
        <v>267</v>
      </c>
      <c r="AU1731" s="19" t="s">
        <v>83</v>
      </c>
      <c r="AY1731" s="19" t="s">
        <v>195</v>
      </c>
      <c r="BE1731" s="204">
        <f>IF(N1731="základní",J1731,0)</f>
        <v>0</v>
      </c>
      <c r="BF1731" s="204">
        <f>IF(N1731="snížená",J1731,0)</f>
        <v>0</v>
      </c>
      <c r="BG1731" s="204">
        <f>IF(N1731="zákl. přenesená",J1731,0)</f>
        <v>0</v>
      </c>
      <c r="BH1731" s="204">
        <f>IF(N1731="sníž. přenesená",J1731,0)</f>
        <v>0</v>
      </c>
      <c r="BI1731" s="204">
        <f>IF(N1731="nulová",J1731,0)</f>
        <v>0</v>
      </c>
      <c r="BJ1731" s="19" t="s">
        <v>23</v>
      </c>
      <c r="BK1731" s="204">
        <f>ROUND(I1731*H1731,2)</f>
        <v>0</v>
      </c>
      <c r="BL1731" s="19" t="s">
        <v>258</v>
      </c>
      <c r="BM1731" s="19" t="s">
        <v>2690</v>
      </c>
    </row>
    <row r="1732" spans="2:65" s="13" customFormat="1">
      <c r="B1732" s="218"/>
      <c r="C1732" s="219"/>
      <c r="D1732" s="251" t="s">
        <v>210</v>
      </c>
      <c r="E1732" s="219"/>
      <c r="F1732" s="270" t="s">
        <v>2691</v>
      </c>
      <c r="G1732" s="219"/>
      <c r="H1732" s="271">
        <v>45.9</v>
      </c>
      <c r="I1732" s="223"/>
      <c r="J1732" s="219"/>
      <c r="K1732" s="219"/>
      <c r="L1732" s="224"/>
      <c r="M1732" s="225"/>
      <c r="N1732" s="226"/>
      <c r="O1732" s="226"/>
      <c r="P1732" s="226"/>
      <c r="Q1732" s="226"/>
      <c r="R1732" s="226"/>
      <c r="S1732" s="226"/>
      <c r="T1732" s="227"/>
      <c r="AT1732" s="228" t="s">
        <v>210</v>
      </c>
      <c r="AU1732" s="228" t="s">
        <v>83</v>
      </c>
      <c r="AV1732" s="13" t="s">
        <v>83</v>
      </c>
      <c r="AW1732" s="13" t="s">
        <v>4</v>
      </c>
      <c r="AX1732" s="13" t="s">
        <v>23</v>
      </c>
      <c r="AY1732" s="228" t="s">
        <v>195</v>
      </c>
    </row>
    <row r="1733" spans="2:65" s="1" customFormat="1" ht="20.399999999999999" customHeight="1">
      <c r="B1733" s="36"/>
      <c r="C1733" s="193" t="s">
        <v>2692</v>
      </c>
      <c r="D1733" s="193" t="s">
        <v>198</v>
      </c>
      <c r="E1733" s="194" t="s">
        <v>2693</v>
      </c>
      <c r="F1733" s="195" t="s">
        <v>2694</v>
      </c>
      <c r="G1733" s="196" t="s">
        <v>206</v>
      </c>
      <c r="H1733" s="197">
        <v>146.41999999999999</v>
      </c>
      <c r="I1733" s="198"/>
      <c r="J1733" s="199">
        <f>ROUND(I1733*H1733,2)</f>
        <v>0</v>
      </c>
      <c r="K1733" s="195" t="s">
        <v>22</v>
      </c>
      <c r="L1733" s="56"/>
      <c r="M1733" s="200" t="s">
        <v>22</v>
      </c>
      <c r="N1733" s="201" t="s">
        <v>46</v>
      </c>
      <c r="O1733" s="37"/>
      <c r="P1733" s="202">
        <f>O1733*H1733</f>
        <v>0</v>
      </c>
      <c r="Q1733" s="202">
        <v>1.0000000000000001E-5</v>
      </c>
      <c r="R1733" s="202">
        <f>Q1733*H1733</f>
        <v>1.4641999999999999E-3</v>
      </c>
      <c r="S1733" s="202">
        <v>0</v>
      </c>
      <c r="T1733" s="203">
        <f>S1733*H1733</f>
        <v>0</v>
      </c>
      <c r="AR1733" s="19" t="s">
        <v>258</v>
      </c>
      <c r="AT1733" s="19" t="s">
        <v>198</v>
      </c>
      <c r="AU1733" s="19" t="s">
        <v>83</v>
      </c>
      <c r="AY1733" s="19" t="s">
        <v>195</v>
      </c>
      <c r="BE1733" s="204">
        <f>IF(N1733="základní",J1733,0)</f>
        <v>0</v>
      </c>
      <c r="BF1733" s="204">
        <f>IF(N1733="snížená",J1733,0)</f>
        <v>0</v>
      </c>
      <c r="BG1733" s="204">
        <f>IF(N1733="zákl. přenesená",J1733,0)</f>
        <v>0</v>
      </c>
      <c r="BH1733" s="204">
        <f>IF(N1733="sníž. přenesená",J1733,0)</f>
        <v>0</v>
      </c>
      <c r="BI1733" s="204">
        <f>IF(N1733="nulová",J1733,0)</f>
        <v>0</v>
      </c>
      <c r="BJ1733" s="19" t="s">
        <v>23</v>
      </c>
      <c r="BK1733" s="204">
        <f>ROUND(I1733*H1733,2)</f>
        <v>0</v>
      </c>
      <c r="BL1733" s="19" t="s">
        <v>258</v>
      </c>
      <c r="BM1733" s="19" t="s">
        <v>2695</v>
      </c>
    </row>
    <row r="1734" spans="2:65" s="12" customFormat="1" ht="24">
      <c r="B1734" s="207"/>
      <c r="C1734" s="208"/>
      <c r="D1734" s="205" t="s">
        <v>210</v>
      </c>
      <c r="E1734" s="209" t="s">
        <v>22</v>
      </c>
      <c r="F1734" s="210" t="s">
        <v>2052</v>
      </c>
      <c r="G1734" s="208"/>
      <c r="H1734" s="211" t="s">
        <v>22</v>
      </c>
      <c r="I1734" s="212"/>
      <c r="J1734" s="208"/>
      <c r="K1734" s="208"/>
      <c r="L1734" s="213"/>
      <c r="M1734" s="214"/>
      <c r="N1734" s="215"/>
      <c r="O1734" s="215"/>
      <c r="P1734" s="215"/>
      <c r="Q1734" s="215"/>
      <c r="R1734" s="215"/>
      <c r="S1734" s="215"/>
      <c r="T1734" s="216"/>
      <c r="AT1734" s="217" t="s">
        <v>210</v>
      </c>
      <c r="AU1734" s="217" t="s">
        <v>83</v>
      </c>
      <c r="AV1734" s="12" t="s">
        <v>23</v>
      </c>
      <c r="AW1734" s="12" t="s">
        <v>38</v>
      </c>
      <c r="AX1734" s="12" t="s">
        <v>75</v>
      </c>
      <c r="AY1734" s="217" t="s">
        <v>195</v>
      </c>
    </row>
    <row r="1735" spans="2:65" s="13" customFormat="1">
      <c r="B1735" s="218"/>
      <c r="C1735" s="219"/>
      <c r="D1735" s="205" t="s">
        <v>210</v>
      </c>
      <c r="E1735" s="220" t="s">
        <v>22</v>
      </c>
      <c r="F1735" s="221" t="s">
        <v>2696</v>
      </c>
      <c r="G1735" s="219"/>
      <c r="H1735" s="222">
        <v>81.8</v>
      </c>
      <c r="I1735" s="223"/>
      <c r="J1735" s="219"/>
      <c r="K1735" s="219"/>
      <c r="L1735" s="224"/>
      <c r="M1735" s="225"/>
      <c r="N1735" s="226"/>
      <c r="O1735" s="226"/>
      <c r="P1735" s="226"/>
      <c r="Q1735" s="226"/>
      <c r="R1735" s="226"/>
      <c r="S1735" s="226"/>
      <c r="T1735" s="227"/>
      <c r="AT1735" s="228" t="s">
        <v>210</v>
      </c>
      <c r="AU1735" s="228" t="s">
        <v>83</v>
      </c>
      <c r="AV1735" s="13" t="s">
        <v>83</v>
      </c>
      <c r="AW1735" s="13" t="s">
        <v>38</v>
      </c>
      <c r="AX1735" s="13" t="s">
        <v>75</v>
      </c>
      <c r="AY1735" s="228" t="s">
        <v>195</v>
      </c>
    </row>
    <row r="1736" spans="2:65" s="13" customFormat="1">
      <c r="B1736" s="218"/>
      <c r="C1736" s="219"/>
      <c r="D1736" s="205" t="s">
        <v>210</v>
      </c>
      <c r="E1736" s="220" t="s">
        <v>22</v>
      </c>
      <c r="F1736" s="221" t="s">
        <v>2081</v>
      </c>
      <c r="G1736" s="219"/>
      <c r="H1736" s="222">
        <v>36.22</v>
      </c>
      <c r="I1736" s="223"/>
      <c r="J1736" s="219"/>
      <c r="K1736" s="219"/>
      <c r="L1736" s="224"/>
      <c r="M1736" s="225"/>
      <c r="N1736" s="226"/>
      <c r="O1736" s="226"/>
      <c r="P1736" s="226"/>
      <c r="Q1736" s="226"/>
      <c r="R1736" s="226"/>
      <c r="S1736" s="226"/>
      <c r="T1736" s="227"/>
      <c r="AT1736" s="228" t="s">
        <v>210</v>
      </c>
      <c r="AU1736" s="228" t="s">
        <v>83</v>
      </c>
      <c r="AV1736" s="13" t="s">
        <v>83</v>
      </c>
      <c r="AW1736" s="13" t="s">
        <v>38</v>
      </c>
      <c r="AX1736" s="13" t="s">
        <v>75</v>
      </c>
      <c r="AY1736" s="228" t="s">
        <v>195</v>
      </c>
    </row>
    <row r="1737" spans="2:65" s="13" customFormat="1">
      <c r="B1737" s="218"/>
      <c r="C1737" s="219"/>
      <c r="D1737" s="205" t="s">
        <v>210</v>
      </c>
      <c r="E1737" s="220" t="s">
        <v>22</v>
      </c>
      <c r="F1737" s="221" t="s">
        <v>2697</v>
      </c>
      <c r="G1737" s="219"/>
      <c r="H1737" s="222">
        <v>28.4</v>
      </c>
      <c r="I1737" s="223"/>
      <c r="J1737" s="219"/>
      <c r="K1737" s="219"/>
      <c r="L1737" s="224"/>
      <c r="M1737" s="225"/>
      <c r="N1737" s="226"/>
      <c r="O1737" s="226"/>
      <c r="P1737" s="226"/>
      <c r="Q1737" s="226"/>
      <c r="R1737" s="226"/>
      <c r="S1737" s="226"/>
      <c r="T1737" s="227"/>
      <c r="AT1737" s="228" t="s">
        <v>210</v>
      </c>
      <c r="AU1737" s="228" t="s">
        <v>83</v>
      </c>
      <c r="AV1737" s="13" t="s">
        <v>83</v>
      </c>
      <c r="AW1737" s="13" t="s">
        <v>38</v>
      </c>
      <c r="AX1737" s="13" t="s">
        <v>75</v>
      </c>
      <c r="AY1737" s="228" t="s">
        <v>195</v>
      </c>
    </row>
    <row r="1738" spans="2:65" s="14" customFormat="1">
      <c r="B1738" s="229"/>
      <c r="C1738" s="230"/>
      <c r="D1738" s="205" t="s">
        <v>210</v>
      </c>
      <c r="E1738" s="231" t="s">
        <v>22</v>
      </c>
      <c r="F1738" s="232" t="s">
        <v>215</v>
      </c>
      <c r="G1738" s="230"/>
      <c r="H1738" s="233">
        <v>146.41999999999999</v>
      </c>
      <c r="I1738" s="234"/>
      <c r="J1738" s="230"/>
      <c r="K1738" s="230"/>
      <c r="L1738" s="235"/>
      <c r="M1738" s="236"/>
      <c r="N1738" s="237"/>
      <c r="O1738" s="237"/>
      <c r="P1738" s="237"/>
      <c r="Q1738" s="237"/>
      <c r="R1738" s="237"/>
      <c r="S1738" s="237"/>
      <c r="T1738" s="238"/>
      <c r="AT1738" s="239" t="s">
        <v>210</v>
      </c>
      <c r="AU1738" s="239" t="s">
        <v>83</v>
      </c>
      <c r="AV1738" s="14" t="s">
        <v>216</v>
      </c>
      <c r="AW1738" s="14" t="s">
        <v>38</v>
      </c>
      <c r="AX1738" s="14" t="s">
        <v>75</v>
      </c>
      <c r="AY1738" s="239" t="s">
        <v>195</v>
      </c>
    </row>
    <row r="1739" spans="2:65" s="15" customFormat="1">
      <c r="B1739" s="240"/>
      <c r="C1739" s="241"/>
      <c r="D1739" s="251" t="s">
        <v>210</v>
      </c>
      <c r="E1739" s="252" t="s">
        <v>22</v>
      </c>
      <c r="F1739" s="253" t="s">
        <v>217</v>
      </c>
      <c r="G1739" s="241"/>
      <c r="H1739" s="254">
        <v>146.41999999999999</v>
      </c>
      <c r="I1739" s="245"/>
      <c r="J1739" s="241"/>
      <c r="K1739" s="241"/>
      <c r="L1739" s="246"/>
      <c r="M1739" s="247"/>
      <c r="N1739" s="248"/>
      <c r="O1739" s="248"/>
      <c r="P1739" s="248"/>
      <c r="Q1739" s="248"/>
      <c r="R1739" s="248"/>
      <c r="S1739" s="248"/>
      <c r="T1739" s="249"/>
      <c r="AT1739" s="250" t="s">
        <v>210</v>
      </c>
      <c r="AU1739" s="250" t="s">
        <v>83</v>
      </c>
      <c r="AV1739" s="15" t="s">
        <v>202</v>
      </c>
      <c r="AW1739" s="15" t="s">
        <v>38</v>
      </c>
      <c r="AX1739" s="15" t="s">
        <v>23</v>
      </c>
      <c r="AY1739" s="250" t="s">
        <v>195</v>
      </c>
    </row>
    <row r="1740" spans="2:65" s="1" customFormat="1" ht="20.399999999999999" customHeight="1">
      <c r="B1740" s="36"/>
      <c r="C1740" s="193" t="s">
        <v>2698</v>
      </c>
      <c r="D1740" s="193" t="s">
        <v>198</v>
      </c>
      <c r="E1740" s="194" t="s">
        <v>2699</v>
      </c>
      <c r="F1740" s="195" t="s">
        <v>2700</v>
      </c>
      <c r="G1740" s="196" t="s">
        <v>206</v>
      </c>
      <c r="H1740" s="197">
        <v>843</v>
      </c>
      <c r="I1740" s="198"/>
      <c r="J1740" s="199">
        <f>ROUND(I1740*H1740,2)</f>
        <v>0</v>
      </c>
      <c r="K1740" s="195" t="s">
        <v>22</v>
      </c>
      <c r="L1740" s="56"/>
      <c r="M1740" s="200" t="s">
        <v>22</v>
      </c>
      <c r="N1740" s="201" t="s">
        <v>46</v>
      </c>
      <c r="O1740" s="37"/>
      <c r="P1740" s="202">
        <f>O1740*H1740</f>
        <v>0</v>
      </c>
      <c r="Q1740" s="202">
        <v>3.0000000000000001E-5</v>
      </c>
      <c r="R1740" s="202">
        <f>Q1740*H1740</f>
        <v>2.529E-2</v>
      </c>
      <c r="S1740" s="202">
        <v>0</v>
      </c>
      <c r="T1740" s="203">
        <f>S1740*H1740</f>
        <v>0</v>
      </c>
      <c r="AR1740" s="19" t="s">
        <v>258</v>
      </c>
      <c r="AT1740" s="19" t="s">
        <v>198</v>
      </c>
      <c r="AU1740" s="19" t="s">
        <v>83</v>
      </c>
      <c r="AY1740" s="19" t="s">
        <v>195</v>
      </c>
      <c r="BE1740" s="204">
        <f>IF(N1740="základní",J1740,0)</f>
        <v>0</v>
      </c>
      <c r="BF1740" s="204">
        <f>IF(N1740="snížená",J1740,0)</f>
        <v>0</v>
      </c>
      <c r="BG1740" s="204">
        <f>IF(N1740="zákl. přenesená",J1740,0)</f>
        <v>0</v>
      </c>
      <c r="BH1740" s="204">
        <f>IF(N1740="sníž. přenesená",J1740,0)</f>
        <v>0</v>
      </c>
      <c r="BI1740" s="204">
        <f>IF(N1740="nulová",J1740,0)</f>
        <v>0</v>
      </c>
      <c r="BJ1740" s="19" t="s">
        <v>23</v>
      </c>
      <c r="BK1740" s="204">
        <f>ROUND(I1740*H1740,2)</f>
        <v>0</v>
      </c>
      <c r="BL1740" s="19" t="s">
        <v>258</v>
      </c>
      <c r="BM1740" s="19" t="s">
        <v>2701</v>
      </c>
    </row>
    <row r="1741" spans="2:65" s="12" customFormat="1" ht="24">
      <c r="B1741" s="207"/>
      <c r="C1741" s="208"/>
      <c r="D1741" s="205" t="s">
        <v>210</v>
      </c>
      <c r="E1741" s="209" t="s">
        <v>22</v>
      </c>
      <c r="F1741" s="210" t="s">
        <v>2052</v>
      </c>
      <c r="G1741" s="208"/>
      <c r="H1741" s="211" t="s">
        <v>22</v>
      </c>
      <c r="I1741" s="212"/>
      <c r="J1741" s="208"/>
      <c r="K1741" s="208"/>
      <c r="L1741" s="213"/>
      <c r="M1741" s="214"/>
      <c r="N1741" s="215"/>
      <c r="O1741" s="215"/>
      <c r="P1741" s="215"/>
      <c r="Q1741" s="215"/>
      <c r="R1741" s="215"/>
      <c r="S1741" s="215"/>
      <c r="T1741" s="216"/>
      <c r="AT1741" s="217" t="s">
        <v>210</v>
      </c>
      <c r="AU1741" s="217" t="s">
        <v>83</v>
      </c>
      <c r="AV1741" s="12" t="s">
        <v>23</v>
      </c>
      <c r="AW1741" s="12" t="s">
        <v>38</v>
      </c>
      <c r="AX1741" s="12" t="s">
        <v>75</v>
      </c>
      <c r="AY1741" s="217" t="s">
        <v>195</v>
      </c>
    </row>
    <row r="1742" spans="2:65" s="13" customFormat="1">
      <c r="B1742" s="218"/>
      <c r="C1742" s="219"/>
      <c r="D1742" s="205" t="s">
        <v>210</v>
      </c>
      <c r="E1742" s="220" t="s">
        <v>22</v>
      </c>
      <c r="F1742" s="221" t="s">
        <v>2702</v>
      </c>
      <c r="G1742" s="219"/>
      <c r="H1742" s="222">
        <v>843</v>
      </c>
      <c r="I1742" s="223"/>
      <c r="J1742" s="219"/>
      <c r="K1742" s="219"/>
      <c r="L1742" s="224"/>
      <c r="M1742" s="225"/>
      <c r="N1742" s="226"/>
      <c r="O1742" s="226"/>
      <c r="P1742" s="226"/>
      <c r="Q1742" s="226"/>
      <c r="R1742" s="226"/>
      <c r="S1742" s="226"/>
      <c r="T1742" s="227"/>
      <c r="AT1742" s="228" t="s">
        <v>210</v>
      </c>
      <c r="AU1742" s="228" t="s">
        <v>83</v>
      </c>
      <c r="AV1742" s="13" t="s">
        <v>83</v>
      </c>
      <c r="AW1742" s="13" t="s">
        <v>38</v>
      </c>
      <c r="AX1742" s="13" t="s">
        <v>75</v>
      </c>
      <c r="AY1742" s="228" t="s">
        <v>195</v>
      </c>
    </row>
    <row r="1743" spans="2:65" s="14" customFormat="1">
      <c r="B1743" s="229"/>
      <c r="C1743" s="230"/>
      <c r="D1743" s="205" t="s">
        <v>210</v>
      </c>
      <c r="E1743" s="231" t="s">
        <v>22</v>
      </c>
      <c r="F1743" s="232" t="s">
        <v>215</v>
      </c>
      <c r="G1743" s="230"/>
      <c r="H1743" s="233">
        <v>843</v>
      </c>
      <c r="I1743" s="234"/>
      <c r="J1743" s="230"/>
      <c r="K1743" s="230"/>
      <c r="L1743" s="235"/>
      <c r="M1743" s="236"/>
      <c r="N1743" s="237"/>
      <c r="O1743" s="237"/>
      <c r="P1743" s="237"/>
      <c r="Q1743" s="237"/>
      <c r="R1743" s="237"/>
      <c r="S1743" s="237"/>
      <c r="T1743" s="238"/>
      <c r="AT1743" s="239" t="s">
        <v>210</v>
      </c>
      <c r="AU1743" s="239" t="s">
        <v>83</v>
      </c>
      <c r="AV1743" s="14" t="s">
        <v>216</v>
      </c>
      <c r="AW1743" s="14" t="s">
        <v>38</v>
      </c>
      <c r="AX1743" s="14" t="s">
        <v>75</v>
      </c>
      <c r="AY1743" s="239" t="s">
        <v>195</v>
      </c>
    </row>
    <row r="1744" spans="2:65" s="15" customFormat="1">
      <c r="B1744" s="240"/>
      <c r="C1744" s="241"/>
      <c r="D1744" s="251" t="s">
        <v>210</v>
      </c>
      <c r="E1744" s="252" t="s">
        <v>22</v>
      </c>
      <c r="F1744" s="253" t="s">
        <v>217</v>
      </c>
      <c r="G1744" s="241"/>
      <c r="H1744" s="254">
        <v>843</v>
      </c>
      <c r="I1744" s="245"/>
      <c r="J1744" s="241"/>
      <c r="K1744" s="241"/>
      <c r="L1744" s="246"/>
      <c r="M1744" s="247"/>
      <c r="N1744" s="248"/>
      <c r="O1744" s="248"/>
      <c r="P1744" s="248"/>
      <c r="Q1744" s="248"/>
      <c r="R1744" s="248"/>
      <c r="S1744" s="248"/>
      <c r="T1744" s="249"/>
      <c r="AT1744" s="250" t="s">
        <v>210</v>
      </c>
      <c r="AU1744" s="250" t="s">
        <v>83</v>
      </c>
      <c r="AV1744" s="15" t="s">
        <v>202</v>
      </c>
      <c r="AW1744" s="15" t="s">
        <v>38</v>
      </c>
      <c r="AX1744" s="15" t="s">
        <v>23</v>
      </c>
      <c r="AY1744" s="250" t="s">
        <v>195</v>
      </c>
    </row>
    <row r="1745" spans="2:65" s="1" customFormat="1" ht="40.200000000000003" customHeight="1">
      <c r="B1745" s="36"/>
      <c r="C1745" s="193" t="s">
        <v>2703</v>
      </c>
      <c r="D1745" s="193" t="s">
        <v>198</v>
      </c>
      <c r="E1745" s="194" t="s">
        <v>2704</v>
      </c>
      <c r="F1745" s="195" t="s">
        <v>2705</v>
      </c>
      <c r="G1745" s="196" t="s">
        <v>242</v>
      </c>
      <c r="H1745" s="197">
        <v>3.27</v>
      </c>
      <c r="I1745" s="198"/>
      <c r="J1745" s="199">
        <f>ROUND(I1745*H1745,2)</f>
        <v>0</v>
      </c>
      <c r="K1745" s="195" t="s">
        <v>223</v>
      </c>
      <c r="L1745" s="56"/>
      <c r="M1745" s="200" t="s">
        <v>22</v>
      </c>
      <c r="N1745" s="201" t="s">
        <v>46</v>
      </c>
      <c r="O1745" s="37"/>
      <c r="P1745" s="202">
        <f>O1745*H1745</f>
        <v>0</v>
      </c>
      <c r="Q1745" s="202">
        <v>0</v>
      </c>
      <c r="R1745" s="202">
        <f>Q1745*H1745</f>
        <v>0</v>
      </c>
      <c r="S1745" s="202">
        <v>0</v>
      </c>
      <c r="T1745" s="203">
        <f>S1745*H1745</f>
        <v>0</v>
      </c>
      <c r="AR1745" s="19" t="s">
        <v>258</v>
      </c>
      <c r="AT1745" s="19" t="s">
        <v>198</v>
      </c>
      <c r="AU1745" s="19" t="s">
        <v>83</v>
      </c>
      <c r="AY1745" s="19" t="s">
        <v>195</v>
      </c>
      <c r="BE1745" s="204">
        <f>IF(N1745="základní",J1745,0)</f>
        <v>0</v>
      </c>
      <c r="BF1745" s="204">
        <f>IF(N1745="snížená",J1745,0)</f>
        <v>0</v>
      </c>
      <c r="BG1745" s="204">
        <f>IF(N1745="zákl. přenesená",J1745,0)</f>
        <v>0</v>
      </c>
      <c r="BH1745" s="204">
        <f>IF(N1745="sníž. přenesená",J1745,0)</f>
        <v>0</v>
      </c>
      <c r="BI1745" s="204">
        <f>IF(N1745="nulová",J1745,0)</f>
        <v>0</v>
      </c>
      <c r="BJ1745" s="19" t="s">
        <v>23</v>
      </c>
      <c r="BK1745" s="204">
        <f>ROUND(I1745*H1745,2)</f>
        <v>0</v>
      </c>
      <c r="BL1745" s="19" t="s">
        <v>258</v>
      </c>
      <c r="BM1745" s="19" t="s">
        <v>2706</v>
      </c>
    </row>
    <row r="1746" spans="2:65" s="1" customFormat="1" ht="120">
      <c r="B1746" s="36"/>
      <c r="C1746" s="58"/>
      <c r="D1746" s="205" t="s">
        <v>225</v>
      </c>
      <c r="E1746" s="58"/>
      <c r="F1746" s="206" t="s">
        <v>1085</v>
      </c>
      <c r="G1746" s="58"/>
      <c r="H1746" s="58"/>
      <c r="I1746" s="163"/>
      <c r="J1746" s="58"/>
      <c r="K1746" s="58"/>
      <c r="L1746" s="56"/>
      <c r="M1746" s="73"/>
      <c r="N1746" s="37"/>
      <c r="O1746" s="37"/>
      <c r="P1746" s="37"/>
      <c r="Q1746" s="37"/>
      <c r="R1746" s="37"/>
      <c r="S1746" s="37"/>
      <c r="T1746" s="74"/>
      <c r="AT1746" s="19" t="s">
        <v>225</v>
      </c>
      <c r="AU1746" s="19" t="s">
        <v>83</v>
      </c>
    </row>
    <row r="1747" spans="2:65" s="11" customFormat="1" ht="29.85" customHeight="1">
      <c r="B1747" s="176"/>
      <c r="C1747" s="177"/>
      <c r="D1747" s="190" t="s">
        <v>74</v>
      </c>
      <c r="E1747" s="191" t="s">
        <v>2707</v>
      </c>
      <c r="F1747" s="191" t="s">
        <v>2708</v>
      </c>
      <c r="G1747" s="177"/>
      <c r="H1747" s="177"/>
      <c r="I1747" s="180"/>
      <c r="J1747" s="192">
        <f>BK1747</f>
        <v>0</v>
      </c>
      <c r="K1747" s="177"/>
      <c r="L1747" s="182"/>
      <c r="M1747" s="183"/>
      <c r="N1747" s="184"/>
      <c r="O1747" s="184"/>
      <c r="P1747" s="185">
        <f>SUM(P1748:P1757)</f>
        <v>0</v>
      </c>
      <c r="Q1747" s="184"/>
      <c r="R1747" s="185">
        <f>SUM(R1748:R1757)</f>
        <v>0.32815680000000003</v>
      </c>
      <c r="S1747" s="184"/>
      <c r="T1747" s="186">
        <f>SUM(T1748:T1757)</f>
        <v>0</v>
      </c>
      <c r="AR1747" s="187" t="s">
        <v>83</v>
      </c>
      <c r="AT1747" s="188" t="s">
        <v>74</v>
      </c>
      <c r="AU1747" s="188" t="s">
        <v>23</v>
      </c>
      <c r="AY1747" s="187" t="s">
        <v>195</v>
      </c>
      <c r="BK1747" s="189">
        <f>SUM(BK1748:BK1757)</f>
        <v>0</v>
      </c>
    </row>
    <row r="1748" spans="2:65" s="1" customFormat="1" ht="20.399999999999999" customHeight="1">
      <c r="B1748" s="36"/>
      <c r="C1748" s="193" t="s">
        <v>2709</v>
      </c>
      <c r="D1748" s="193" t="s">
        <v>198</v>
      </c>
      <c r="E1748" s="194" t="s">
        <v>2710</v>
      </c>
      <c r="F1748" s="195" t="s">
        <v>2711</v>
      </c>
      <c r="G1748" s="196" t="s">
        <v>222</v>
      </c>
      <c r="H1748" s="197">
        <v>1025.49</v>
      </c>
      <c r="I1748" s="198"/>
      <c r="J1748" s="199">
        <f>ROUND(I1748*H1748,2)</f>
        <v>0</v>
      </c>
      <c r="K1748" s="195" t="s">
        <v>223</v>
      </c>
      <c r="L1748" s="56"/>
      <c r="M1748" s="200" t="s">
        <v>22</v>
      </c>
      <c r="N1748" s="201" t="s">
        <v>46</v>
      </c>
      <c r="O1748" s="37"/>
      <c r="P1748" s="202">
        <f>O1748*H1748</f>
        <v>0</v>
      </c>
      <c r="Q1748" s="202">
        <v>3.2000000000000003E-4</v>
      </c>
      <c r="R1748" s="202">
        <f>Q1748*H1748</f>
        <v>0.32815680000000003</v>
      </c>
      <c r="S1748" s="202">
        <v>0</v>
      </c>
      <c r="T1748" s="203">
        <f>S1748*H1748</f>
        <v>0</v>
      </c>
      <c r="AR1748" s="19" t="s">
        <v>258</v>
      </c>
      <c r="AT1748" s="19" t="s">
        <v>198</v>
      </c>
      <c r="AU1748" s="19" t="s">
        <v>83</v>
      </c>
      <c r="AY1748" s="19" t="s">
        <v>195</v>
      </c>
      <c r="BE1748" s="204">
        <f>IF(N1748="základní",J1748,0)</f>
        <v>0</v>
      </c>
      <c r="BF1748" s="204">
        <f>IF(N1748="snížená",J1748,0)</f>
        <v>0</v>
      </c>
      <c r="BG1748" s="204">
        <f>IF(N1748="zákl. přenesená",J1748,0)</f>
        <v>0</v>
      </c>
      <c r="BH1748" s="204">
        <f>IF(N1748="sníž. přenesená",J1748,0)</f>
        <v>0</v>
      </c>
      <c r="BI1748" s="204">
        <f>IF(N1748="nulová",J1748,0)</f>
        <v>0</v>
      </c>
      <c r="BJ1748" s="19" t="s">
        <v>23</v>
      </c>
      <c r="BK1748" s="204">
        <f>ROUND(I1748*H1748,2)</f>
        <v>0</v>
      </c>
      <c r="BL1748" s="19" t="s">
        <v>258</v>
      </c>
      <c r="BM1748" s="19" t="s">
        <v>2712</v>
      </c>
    </row>
    <row r="1749" spans="2:65" s="12" customFormat="1">
      <c r="B1749" s="207"/>
      <c r="C1749" s="208"/>
      <c r="D1749" s="205" t="s">
        <v>210</v>
      </c>
      <c r="E1749" s="209" t="s">
        <v>22</v>
      </c>
      <c r="F1749" s="210" t="s">
        <v>458</v>
      </c>
      <c r="G1749" s="208"/>
      <c r="H1749" s="211" t="s">
        <v>22</v>
      </c>
      <c r="I1749" s="212"/>
      <c r="J1749" s="208"/>
      <c r="K1749" s="208"/>
      <c r="L1749" s="213"/>
      <c r="M1749" s="214"/>
      <c r="N1749" s="215"/>
      <c r="O1749" s="215"/>
      <c r="P1749" s="215"/>
      <c r="Q1749" s="215"/>
      <c r="R1749" s="215"/>
      <c r="S1749" s="215"/>
      <c r="T1749" s="216"/>
      <c r="AT1749" s="217" t="s">
        <v>210</v>
      </c>
      <c r="AU1749" s="217" t="s">
        <v>83</v>
      </c>
      <c r="AV1749" s="12" t="s">
        <v>23</v>
      </c>
      <c r="AW1749" s="12" t="s">
        <v>38</v>
      </c>
      <c r="AX1749" s="12" t="s">
        <v>75</v>
      </c>
      <c r="AY1749" s="217" t="s">
        <v>195</v>
      </c>
    </row>
    <row r="1750" spans="2:65" s="12" customFormat="1">
      <c r="B1750" s="207"/>
      <c r="C1750" s="208"/>
      <c r="D1750" s="205" t="s">
        <v>210</v>
      </c>
      <c r="E1750" s="209" t="s">
        <v>22</v>
      </c>
      <c r="F1750" s="210" t="s">
        <v>1988</v>
      </c>
      <c r="G1750" s="208"/>
      <c r="H1750" s="211" t="s">
        <v>22</v>
      </c>
      <c r="I1750" s="212"/>
      <c r="J1750" s="208"/>
      <c r="K1750" s="208"/>
      <c r="L1750" s="213"/>
      <c r="M1750" s="214"/>
      <c r="N1750" s="215"/>
      <c r="O1750" s="215"/>
      <c r="P1750" s="215"/>
      <c r="Q1750" s="215"/>
      <c r="R1750" s="215"/>
      <c r="S1750" s="215"/>
      <c r="T1750" s="216"/>
      <c r="AT1750" s="217" t="s">
        <v>210</v>
      </c>
      <c r="AU1750" s="217" t="s">
        <v>83</v>
      </c>
      <c r="AV1750" s="12" t="s">
        <v>23</v>
      </c>
      <c r="AW1750" s="12" t="s">
        <v>38</v>
      </c>
      <c r="AX1750" s="12" t="s">
        <v>75</v>
      </c>
      <c r="AY1750" s="217" t="s">
        <v>195</v>
      </c>
    </row>
    <row r="1751" spans="2:65" s="13" customFormat="1">
      <c r="B1751" s="218"/>
      <c r="C1751" s="219"/>
      <c r="D1751" s="205" t="s">
        <v>210</v>
      </c>
      <c r="E1751" s="220" t="s">
        <v>22</v>
      </c>
      <c r="F1751" s="221" t="s">
        <v>1991</v>
      </c>
      <c r="G1751" s="219"/>
      <c r="H1751" s="222">
        <v>251.00399999999999</v>
      </c>
      <c r="I1751" s="223"/>
      <c r="J1751" s="219"/>
      <c r="K1751" s="219"/>
      <c r="L1751" s="224"/>
      <c r="M1751" s="225"/>
      <c r="N1751" s="226"/>
      <c r="O1751" s="226"/>
      <c r="P1751" s="226"/>
      <c r="Q1751" s="226"/>
      <c r="R1751" s="226"/>
      <c r="S1751" s="226"/>
      <c r="T1751" s="227"/>
      <c r="AT1751" s="228" t="s">
        <v>210</v>
      </c>
      <c r="AU1751" s="228" t="s">
        <v>83</v>
      </c>
      <c r="AV1751" s="13" t="s">
        <v>83</v>
      </c>
      <c r="AW1751" s="13" t="s">
        <v>38</v>
      </c>
      <c r="AX1751" s="13" t="s">
        <v>75</v>
      </c>
      <c r="AY1751" s="228" t="s">
        <v>195</v>
      </c>
    </row>
    <row r="1752" spans="2:65" s="13" customFormat="1">
      <c r="B1752" s="218"/>
      <c r="C1752" s="219"/>
      <c r="D1752" s="205" t="s">
        <v>210</v>
      </c>
      <c r="E1752" s="220" t="s">
        <v>22</v>
      </c>
      <c r="F1752" s="221" t="s">
        <v>1992</v>
      </c>
      <c r="G1752" s="219"/>
      <c r="H1752" s="222">
        <v>248.83199999999999</v>
      </c>
      <c r="I1752" s="223"/>
      <c r="J1752" s="219"/>
      <c r="K1752" s="219"/>
      <c r="L1752" s="224"/>
      <c r="M1752" s="225"/>
      <c r="N1752" s="226"/>
      <c r="O1752" s="226"/>
      <c r="P1752" s="226"/>
      <c r="Q1752" s="226"/>
      <c r="R1752" s="226"/>
      <c r="S1752" s="226"/>
      <c r="T1752" s="227"/>
      <c r="AT1752" s="228" t="s">
        <v>210</v>
      </c>
      <c r="AU1752" s="228" t="s">
        <v>83</v>
      </c>
      <c r="AV1752" s="13" t="s">
        <v>83</v>
      </c>
      <c r="AW1752" s="13" t="s">
        <v>38</v>
      </c>
      <c r="AX1752" s="13" t="s">
        <v>75</v>
      </c>
      <c r="AY1752" s="228" t="s">
        <v>195</v>
      </c>
    </row>
    <row r="1753" spans="2:65" s="13" customFormat="1">
      <c r="B1753" s="218"/>
      <c r="C1753" s="219"/>
      <c r="D1753" s="205" t="s">
        <v>210</v>
      </c>
      <c r="E1753" s="220" t="s">
        <v>22</v>
      </c>
      <c r="F1753" s="221" t="s">
        <v>1993</v>
      </c>
      <c r="G1753" s="219"/>
      <c r="H1753" s="222">
        <v>345.92</v>
      </c>
      <c r="I1753" s="223"/>
      <c r="J1753" s="219"/>
      <c r="K1753" s="219"/>
      <c r="L1753" s="224"/>
      <c r="M1753" s="225"/>
      <c r="N1753" s="226"/>
      <c r="O1753" s="226"/>
      <c r="P1753" s="226"/>
      <c r="Q1753" s="226"/>
      <c r="R1753" s="226"/>
      <c r="S1753" s="226"/>
      <c r="T1753" s="227"/>
      <c r="AT1753" s="228" t="s">
        <v>210</v>
      </c>
      <c r="AU1753" s="228" t="s">
        <v>83</v>
      </c>
      <c r="AV1753" s="13" t="s">
        <v>83</v>
      </c>
      <c r="AW1753" s="13" t="s">
        <v>38</v>
      </c>
      <c r="AX1753" s="13" t="s">
        <v>75</v>
      </c>
      <c r="AY1753" s="228" t="s">
        <v>195</v>
      </c>
    </row>
    <row r="1754" spans="2:65" s="13" customFormat="1">
      <c r="B1754" s="218"/>
      <c r="C1754" s="219"/>
      <c r="D1754" s="205" t="s">
        <v>210</v>
      </c>
      <c r="E1754" s="220" t="s">
        <v>22</v>
      </c>
      <c r="F1754" s="221" t="s">
        <v>1994</v>
      </c>
      <c r="G1754" s="219"/>
      <c r="H1754" s="222">
        <v>163.21100000000001</v>
      </c>
      <c r="I1754" s="223"/>
      <c r="J1754" s="219"/>
      <c r="K1754" s="219"/>
      <c r="L1754" s="224"/>
      <c r="M1754" s="225"/>
      <c r="N1754" s="226"/>
      <c r="O1754" s="226"/>
      <c r="P1754" s="226"/>
      <c r="Q1754" s="226"/>
      <c r="R1754" s="226"/>
      <c r="S1754" s="226"/>
      <c r="T1754" s="227"/>
      <c r="AT1754" s="228" t="s">
        <v>210</v>
      </c>
      <c r="AU1754" s="228" t="s">
        <v>83</v>
      </c>
      <c r="AV1754" s="13" t="s">
        <v>83</v>
      </c>
      <c r="AW1754" s="13" t="s">
        <v>38</v>
      </c>
      <c r="AX1754" s="13" t="s">
        <v>75</v>
      </c>
      <c r="AY1754" s="228" t="s">
        <v>195</v>
      </c>
    </row>
    <row r="1755" spans="2:65" s="13" customFormat="1">
      <c r="B1755" s="218"/>
      <c r="C1755" s="219"/>
      <c r="D1755" s="205" t="s">
        <v>210</v>
      </c>
      <c r="E1755" s="220" t="s">
        <v>22</v>
      </c>
      <c r="F1755" s="221" t="s">
        <v>1995</v>
      </c>
      <c r="G1755" s="219"/>
      <c r="H1755" s="222">
        <v>16.523</v>
      </c>
      <c r="I1755" s="223"/>
      <c r="J1755" s="219"/>
      <c r="K1755" s="219"/>
      <c r="L1755" s="224"/>
      <c r="M1755" s="225"/>
      <c r="N1755" s="226"/>
      <c r="O1755" s="226"/>
      <c r="P1755" s="226"/>
      <c r="Q1755" s="226"/>
      <c r="R1755" s="226"/>
      <c r="S1755" s="226"/>
      <c r="T1755" s="227"/>
      <c r="AT1755" s="228" t="s">
        <v>210</v>
      </c>
      <c r="AU1755" s="228" t="s">
        <v>83</v>
      </c>
      <c r="AV1755" s="13" t="s">
        <v>83</v>
      </c>
      <c r="AW1755" s="13" t="s">
        <v>38</v>
      </c>
      <c r="AX1755" s="13" t="s">
        <v>75</v>
      </c>
      <c r="AY1755" s="228" t="s">
        <v>195</v>
      </c>
    </row>
    <row r="1756" spans="2:65" s="14" customFormat="1">
      <c r="B1756" s="229"/>
      <c r="C1756" s="230"/>
      <c r="D1756" s="205" t="s">
        <v>210</v>
      </c>
      <c r="E1756" s="231" t="s">
        <v>22</v>
      </c>
      <c r="F1756" s="232" t="s">
        <v>215</v>
      </c>
      <c r="G1756" s="230"/>
      <c r="H1756" s="233">
        <v>1025.49</v>
      </c>
      <c r="I1756" s="234"/>
      <c r="J1756" s="230"/>
      <c r="K1756" s="230"/>
      <c r="L1756" s="235"/>
      <c r="M1756" s="236"/>
      <c r="N1756" s="237"/>
      <c r="O1756" s="237"/>
      <c r="P1756" s="237"/>
      <c r="Q1756" s="237"/>
      <c r="R1756" s="237"/>
      <c r="S1756" s="237"/>
      <c r="T1756" s="238"/>
      <c r="AT1756" s="239" t="s">
        <v>210</v>
      </c>
      <c r="AU1756" s="239" t="s">
        <v>83</v>
      </c>
      <c r="AV1756" s="14" t="s">
        <v>216</v>
      </c>
      <c r="AW1756" s="14" t="s">
        <v>38</v>
      </c>
      <c r="AX1756" s="14" t="s">
        <v>75</v>
      </c>
      <c r="AY1756" s="239" t="s">
        <v>195</v>
      </c>
    </row>
    <row r="1757" spans="2:65" s="15" customFormat="1">
      <c r="B1757" s="240"/>
      <c r="C1757" s="241"/>
      <c r="D1757" s="205" t="s">
        <v>210</v>
      </c>
      <c r="E1757" s="242" t="s">
        <v>22</v>
      </c>
      <c r="F1757" s="243" t="s">
        <v>217</v>
      </c>
      <c r="G1757" s="241"/>
      <c r="H1757" s="244">
        <v>1025.49</v>
      </c>
      <c r="I1757" s="245"/>
      <c r="J1757" s="241"/>
      <c r="K1757" s="241"/>
      <c r="L1757" s="246"/>
      <c r="M1757" s="247"/>
      <c r="N1757" s="248"/>
      <c r="O1757" s="248"/>
      <c r="P1757" s="248"/>
      <c r="Q1757" s="248"/>
      <c r="R1757" s="248"/>
      <c r="S1757" s="248"/>
      <c r="T1757" s="249"/>
      <c r="AT1757" s="250" t="s">
        <v>210</v>
      </c>
      <c r="AU1757" s="250" t="s">
        <v>83</v>
      </c>
      <c r="AV1757" s="15" t="s">
        <v>202</v>
      </c>
      <c r="AW1757" s="15" t="s">
        <v>38</v>
      </c>
      <c r="AX1757" s="15" t="s">
        <v>23</v>
      </c>
      <c r="AY1757" s="250" t="s">
        <v>195</v>
      </c>
    </row>
    <row r="1758" spans="2:65" s="11" customFormat="1" ht="29.85" customHeight="1">
      <c r="B1758" s="176"/>
      <c r="C1758" s="177"/>
      <c r="D1758" s="190" t="s">
        <v>74</v>
      </c>
      <c r="E1758" s="191" t="s">
        <v>1149</v>
      </c>
      <c r="F1758" s="191" t="s">
        <v>1150</v>
      </c>
      <c r="G1758" s="177"/>
      <c r="H1758" s="177"/>
      <c r="I1758" s="180"/>
      <c r="J1758" s="192">
        <f>BK1758</f>
        <v>0</v>
      </c>
      <c r="K1758" s="177"/>
      <c r="L1758" s="182"/>
      <c r="M1758" s="183"/>
      <c r="N1758" s="184"/>
      <c r="O1758" s="184"/>
      <c r="P1758" s="185">
        <f>SUM(P1759:P1848)</f>
        <v>0</v>
      </c>
      <c r="Q1758" s="184"/>
      <c r="R1758" s="185">
        <f>SUM(R1759:R1848)</f>
        <v>0.55092406999999999</v>
      </c>
      <c r="S1758" s="184"/>
      <c r="T1758" s="186">
        <f>SUM(T1759:T1848)</f>
        <v>0.16320194999999998</v>
      </c>
      <c r="AR1758" s="187" t="s">
        <v>83</v>
      </c>
      <c r="AT1758" s="188" t="s">
        <v>74</v>
      </c>
      <c r="AU1758" s="188" t="s">
        <v>23</v>
      </c>
      <c r="AY1758" s="187" t="s">
        <v>195</v>
      </c>
      <c r="BK1758" s="189">
        <f>SUM(BK1759:BK1848)</f>
        <v>0</v>
      </c>
    </row>
    <row r="1759" spans="2:65" s="1" customFormat="1" ht="20.399999999999999" customHeight="1">
      <c r="B1759" s="36"/>
      <c r="C1759" s="193" t="s">
        <v>2713</v>
      </c>
      <c r="D1759" s="193" t="s">
        <v>198</v>
      </c>
      <c r="E1759" s="194" t="s">
        <v>1152</v>
      </c>
      <c r="F1759" s="195" t="s">
        <v>1153</v>
      </c>
      <c r="G1759" s="196" t="s">
        <v>222</v>
      </c>
      <c r="H1759" s="197">
        <v>214.74700000000001</v>
      </c>
      <c r="I1759" s="198"/>
      <c r="J1759" s="199">
        <f>ROUND(I1759*H1759,2)</f>
        <v>0</v>
      </c>
      <c r="K1759" s="195" t="s">
        <v>223</v>
      </c>
      <c r="L1759" s="56"/>
      <c r="M1759" s="200" t="s">
        <v>22</v>
      </c>
      <c r="N1759" s="201" t="s">
        <v>46</v>
      </c>
      <c r="O1759" s="37"/>
      <c r="P1759" s="202">
        <f>O1759*H1759</f>
        <v>0</v>
      </c>
      <c r="Q1759" s="202">
        <v>0</v>
      </c>
      <c r="R1759" s="202">
        <f>Q1759*H1759</f>
        <v>0</v>
      </c>
      <c r="S1759" s="202">
        <v>0</v>
      </c>
      <c r="T1759" s="203">
        <f>S1759*H1759</f>
        <v>0</v>
      </c>
      <c r="AR1759" s="19" t="s">
        <v>258</v>
      </c>
      <c r="AT1759" s="19" t="s">
        <v>198</v>
      </c>
      <c r="AU1759" s="19" t="s">
        <v>83</v>
      </c>
      <c r="AY1759" s="19" t="s">
        <v>195</v>
      </c>
      <c r="BE1759" s="204">
        <f>IF(N1759="základní",J1759,0)</f>
        <v>0</v>
      </c>
      <c r="BF1759" s="204">
        <f>IF(N1759="snížená",J1759,0)</f>
        <v>0</v>
      </c>
      <c r="BG1759" s="204">
        <f>IF(N1759="zákl. přenesená",J1759,0)</f>
        <v>0</v>
      </c>
      <c r="BH1759" s="204">
        <f>IF(N1759="sníž. přenesená",J1759,0)</f>
        <v>0</v>
      </c>
      <c r="BI1759" s="204">
        <f>IF(N1759="nulová",J1759,0)</f>
        <v>0</v>
      </c>
      <c r="BJ1759" s="19" t="s">
        <v>23</v>
      </c>
      <c r="BK1759" s="204">
        <f>ROUND(I1759*H1759,2)</f>
        <v>0</v>
      </c>
      <c r="BL1759" s="19" t="s">
        <v>258</v>
      </c>
      <c r="BM1759" s="19" t="s">
        <v>2714</v>
      </c>
    </row>
    <row r="1760" spans="2:65" s="12" customFormat="1">
      <c r="B1760" s="207"/>
      <c r="C1760" s="208"/>
      <c r="D1760" s="205" t="s">
        <v>210</v>
      </c>
      <c r="E1760" s="209" t="s">
        <v>22</v>
      </c>
      <c r="F1760" s="210" t="s">
        <v>458</v>
      </c>
      <c r="G1760" s="208"/>
      <c r="H1760" s="211" t="s">
        <v>22</v>
      </c>
      <c r="I1760" s="212"/>
      <c r="J1760" s="208"/>
      <c r="K1760" s="208"/>
      <c r="L1760" s="213"/>
      <c r="M1760" s="214"/>
      <c r="N1760" s="215"/>
      <c r="O1760" s="215"/>
      <c r="P1760" s="215"/>
      <c r="Q1760" s="215"/>
      <c r="R1760" s="215"/>
      <c r="S1760" s="215"/>
      <c r="T1760" s="216"/>
      <c r="AT1760" s="217" t="s">
        <v>210</v>
      </c>
      <c r="AU1760" s="217" t="s">
        <v>83</v>
      </c>
      <c r="AV1760" s="12" t="s">
        <v>23</v>
      </c>
      <c r="AW1760" s="12" t="s">
        <v>38</v>
      </c>
      <c r="AX1760" s="12" t="s">
        <v>75</v>
      </c>
      <c r="AY1760" s="217" t="s">
        <v>195</v>
      </c>
    </row>
    <row r="1761" spans="2:65" s="13" customFormat="1">
      <c r="B1761" s="218"/>
      <c r="C1761" s="219"/>
      <c r="D1761" s="205" t="s">
        <v>210</v>
      </c>
      <c r="E1761" s="220" t="s">
        <v>22</v>
      </c>
      <c r="F1761" s="221" t="s">
        <v>1982</v>
      </c>
      <c r="G1761" s="219"/>
      <c r="H1761" s="222">
        <v>57.201000000000001</v>
      </c>
      <c r="I1761" s="223"/>
      <c r="J1761" s="219"/>
      <c r="K1761" s="219"/>
      <c r="L1761" s="224"/>
      <c r="M1761" s="225"/>
      <c r="N1761" s="226"/>
      <c r="O1761" s="226"/>
      <c r="P1761" s="226"/>
      <c r="Q1761" s="226"/>
      <c r="R1761" s="226"/>
      <c r="S1761" s="226"/>
      <c r="T1761" s="227"/>
      <c r="AT1761" s="228" t="s">
        <v>210</v>
      </c>
      <c r="AU1761" s="228" t="s">
        <v>83</v>
      </c>
      <c r="AV1761" s="13" t="s">
        <v>83</v>
      </c>
      <c r="AW1761" s="13" t="s">
        <v>38</v>
      </c>
      <c r="AX1761" s="13" t="s">
        <v>75</v>
      </c>
      <c r="AY1761" s="228" t="s">
        <v>195</v>
      </c>
    </row>
    <row r="1762" spans="2:65" s="13" customFormat="1">
      <c r="B1762" s="218"/>
      <c r="C1762" s="219"/>
      <c r="D1762" s="205" t="s">
        <v>210</v>
      </c>
      <c r="E1762" s="220" t="s">
        <v>22</v>
      </c>
      <c r="F1762" s="221" t="s">
        <v>1983</v>
      </c>
      <c r="G1762" s="219"/>
      <c r="H1762" s="222">
        <v>82.882999999999996</v>
      </c>
      <c r="I1762" s="223"/>
      <c r="J1762" s="219"/>
      <c r="K1762" s="219"/>
      <c r="L1762" s="224"/>
      <c r="M1762" s="225"/>
      <c r="N1762" s="226"/>
      <c r="O1762" s="226"/>
      <c r="P1762" s="226"/>
      <c r="Q1762" s="226"/>
      <c r="R1762" s="226"/>
      <c r="S1762" s="226"/>
      <c r="T1762" s="227"/>
      <c r="AT1762" s="228" t="s">
        <v>210</v>
      </c>
      <c r="AU1762" s="228" t="s">
        <v>83</v>
      </c>
      <c r="AV1762" s="13" t="s">
        <v>83</v>
      </c>
      <c r="AW1762" s="13" t="s">
        <v>38</v>
      </c>
      <c r="AX1762" s="13" t="s">
        <v>75</v>
      </c>
      <c r="AY1762" s="228" t="s">
        <v>195</v>
      </c>
    </row>
    <row r="1763" spans="2:65" s="13" customFormat="1">
      <c r="B1763" s="218"/>
      <c r="C1763" s="219"/>
      <c r="D1763" s="205" t="s">
        <v>210</v>
      </c>
      <c r="E1763" s="220" t="s">
        <v>22</v>
      </c>
      <c r="F1763" s="221" t="s">
        <v>1984</v>
      </c>
      <c r="G1763" s="219"/>
      <c r="H1763" s="222">
        <v>47.947000000000003</v>
      </c>
      <c r="I1763" s="223"/>
      <c r="J1763" s="219"/>
      <c r="K1763" s="219"/>
      <c r="L1763" s="224"/>
      <c r="M1763" s="225"/>
      <c r="N1763" s="226"/>
      <c r="O1763" s="226"/>
      <c r="P1763" s="226"/>
      <c r="Q1763" s="226"/>
      <c r="R1763" s="226"/>
      <c r="S1763" s="226"/>
      <c r="T1763" s="227"/>
      <c r="AT1763" s="228" t="s">
        <v>210</v>
      </c>
      <c r="AU1763" s="228" t="s">
        <v>83</v>
      </c>
      <c r="AV1763" s="13" t="s">
        <v>83</v>
      </c>
      <c r="AW1763" s="13" t="s">
        <v>38</v>
      </c>
      <c r="AX1763" s="13" t="s">
        <v>75</v>
      </c>
      <c r="AY1763" s="228" t="s">
        <v>195</v>
      </c>
    </row>
    <row r="1764" spans="2:65" s="13" customFormat="1" ht="24">
      <c r="B1764" s="218"/>
      <c r="C1764" s="219"/>
      <c r="D1764" s="205" t="s">
        <v>210</v>
      </c>
      <c r="E1764" s="220" t="s">
        <v>22</v>
      </c>
      <c r="F1764" s="221" t="s">
        <v>1985</v>
      </c>
      <c r="G1764" s="219"/>
      <c r="H1764" s="222">
        <v>26.716000000000001</v>
      </c>
      <c r="I1764" s="223"/>
      <c r="J1764" s="219"/>
      <c r="K1764" s="219"/>
      <c r="L1764" s="224"/>
      <c r="M1764" s="225"/>
      <c r="N1764" s="226"/>
      <c r="O1764" s="226"/>
      <c r="P1764" s="226"/>
      <c r="Q1764" s="226"/>
      <c r="R1764" s="226"/>
      <c r="S1764" s="226"/>
      <c r="T1764" s="227"/>
      <c r="AT1764" s="228" t="s">
        <v>210</v>
      </c>
      <c r="AU1764" s="228" t="s">
        <v>83</v>
      </c>
      <c r="AV1764" s="13" t="s">
        <v>83</v>
      </c>
      <c r="AW1764" s="13" t="s">
        <v>38</v>
      </c>
      <c r="AX1764" s="13" t="s">
        <v>75</v>
      </c>
      <c r="AY1764" s="228" t="s">
        <v>195</v>
      </c>
    </row>
    <row r="1765" spans="2:65" s="14" customFormat="1">
      <c r="B1765" s="229"/>
      <c r="C1765" s="230"/>
      <c r="D1765" s="205" t="s">
        <v>210</v>
      </c>
      <c r="E1765" s="231" t="s">
        <v>22</v>
      </c>
      <c r="F1765" s="232" t="s">
        <v>215</v>
      </c>
      <c r="G1765" s="230"/>
      <c r="H1765" s="233">
        <v>214.74700000000001</v>
      </c>
      <c r="I1765" s="234"/>
      <c r="J1765" s="230"/>
      <c r="K1765" s="230"/>
      <c r="L1765" s="235"/>
      <c r="M1765" s="236"/>
      <c r="N1765" s="237"/>
      <c r="O1765" s="237"/>
      <c r="P1765" s="237"/>
      <c r="Q1765" s="237"/>
      <c r="R1765" s="237"/>
      <c r="S1765" s="237"/>
      <c r="T1765" s="238"/>
      <c r="AT1765" s="239" t="s">
        <v>210</v>
      </c>
      <c r="AU1765" s="239" t="s">
        <v>83</v>
      </c>
      <c r="AV1765" s="14" t="s">
        <v>216</v>
      </c>
      <c r="AW1765" s="14" t="s">
        <v>38</v>
      </c>
      <c r="AX1765" s="14" t="s">
        <v>75</v>
      </c>
      <c r="AY1765" s="239" t="s">
        <v>195</v>
      </c>
    </row>
    <row r="1766" spans="2:65" s="15" customFormat="1">
      <c r="B1766" s="240"/>
      <c r="C1766" s="241"/>
      <c r="D1766" s="251" t="s">
        <v>210</v>
      </c>
      <c r="E1766" s="252" t="s">
        <v>22</v>
      </c>
      <c r="F1766" s="253" t="s">
        <v>217</v>
      </c>
      <c r="G1766" s="241"/>
      <c r="H1766" s="254">
        <v>214.74700000000001</v>
      </c>
      <c r="I1766" s="245"/>
      <c r="J1766" s="241"/>
      <c r="K1766" s="241"/>
      <c r="L1766" s="246"/>
      <c r="M1766" s="247"/>
      <c r="N1766" s="248"/>
      <c r="O1766" s="248"/>
      <c r="P1766" s="248"/>
      <c r="Q1766" s="248"/>
      <c r="R1766" s="248"/>
      <c r="S1766" s="248"/>
      <c r="T1766" s="249"/>
      <c r="AT1766" s="250" t="s">
        <v>210</v>
      </c>
      <c r="AU1766" s="250" t="s">
        <v>83</v>
      </c>
      <c r="AV1766" s="15" t="s">
        <v>202</v>
      </c>
      <c r="AW1766" s="15" t="s">
        <v>38</v>
      </c>
      <c r="AX1766" s="15" t="s">
        <v>23</v>
      </c>
      <c r="AY1766" s="250" t="s">
        <v>195</v>
      </c>
    </row>
    <row r="1767" spans="2:65" s="1" customFormat="1" ht="20.399999999999999" customHeight="1">
      <c r="B1767" s="36"/>
      <c r="C1767" s="193" t="s">
        <v>2715</v>
      </c>
      <c r="D1767" s="193" t="s">
        <v>198</v>
      </c>
      <c r="E1767" s="194" t="s">
        <v>2716</v>
      </c>
      <c r="F1767" s="195" t="s">
        <v>2717</v>
      </c>
      <c r="G1767" s="196" t="s">
        <v>222</v>
      </c>
      <c r="H1767" s="197">
        <v>873.26599999999996</v>
      </c>
      <c r="I1767" s="198"/>
      <c r="J1767" s="199">
        <f>ROUND(I1767*H1767,2)</f>
        <v>0</v>
      </c>
      <c r="K1767" s="195" t="s">
        <v>223</v>
      </c>
      <c r="L1767" s="56"/>
      <c r="M1767" s="200" t="s">
        <v>22</v>
      </c>
      <c r="N1767" s="201" t="s">
        <v>46</v>
      </c>
      <c r="O1767" s="37"/>
      <c r="P1767" s="202">
        <f>O1767*H1767</f>
        <v>0</v>
      </c>
      <c r="Q1767" s="202">
        <v>0</v>
      </c>
      <c r="R1767" s="202">
        <f>Q1767*H1767</f>
        <v>0</v>
      </c>
      <c r="S1767" s="202">
        <v>0</v>
      </c>
      <c r="T1767" s="203">
        <f>S1767*H1767</f>
        <v>0</v>
      </c>
      <c r="AR1767" s="19" t="s">
        <v>258</v>
      </c>
      <c r="AT1767" s="19" t="s">
        <v>198</v>
      </c>
      <c r="AU1767" s="19" t="s">
        <v>83</v>
      </c>
      <c r="AY1767" s="19" t="s">
        <v>195</v>
      </c>
      <c r="BE1767" s="204">
        <f>IF(N1767="základní",J1767,0)</f>
        <v>0</v>
      </c>
      <c r="BF1767" s="204">
        <f>IF(N1767="snížená",J1767,0)</f>
        <v>0</v>
      </c>
      <c r="BG1767" s="204">
        <f>IF(N1767="zákl. přenesená",J1767,0)</f>
        <v>0</v>
      </c>
      <c r="BH1767" s="204">
        <f>IF(N1767="sníž. přenesená",J1767,0)</f>
        <v>0</v>
      </c>
      <c r="BI1767" s="204">
        <f>IF(N1767="nulová",J1767,0)</f>
        <v>0</v>
      </c>
      <c r="BJ1767" s="19" t="s">
        <v>23</v>
      </c>
      <c r="BK1767" s="204">
        <f>ROUND(I1767*H1767,2)</f>
        <v>0</v>
      </c>
      <c r="BL1767" s="19" t="s">
        <v>258</v>
      </c>
      <c r="BM1767" s="19" t="s">
        <v>2718</v>
      </c>
    </row>
    <row r="1768" spans="2:65" s="12" customFormat="1">
      <c r="B1768" s="207"/>
      <c r="C1768" s="208"/>
      <c r="D1768" s="205" t="s">
        <v>210</v>
      </c>
      <c r="E1768" s="209" t="s">
        <v>22</v>
      </c>
      <c r="F1768" s="210" t="s">
        <v>458</v>
      </c>
      <c r="G1768" s="208"/>
      <c r="H1768" s="211" t="s">
        <v>22</v>
      </c>
      <c r="I1768" s="212"/>
      <c r="J1768" s="208"/>
      <c r="K1768" s="208"/>
      <c r="L1768" s="213"/>
      <c r="M1768" s="214"/>
      <c r="N1768" s="215"/>
      <c r="O1768" s="215"/>
      <c r="P1768" s="215"/>
      <c r="Q1768" s="215"/>
      <c r="R1768" s="215"/>
      <c r="S1768" s="215"/>
      <c r="T1768" s="216"/>
      <c r="AT1768" s="217" t="s">
        <v>210</v>
      </c>
      <c r="AU1768" s="217" t="s">
        <v>83</v>
      </c>
      <c r="AV1768" s="12" t="s">
        <v>23</v>
      </c>
      <c r="AW1768" s="12" t="s">
        <v>38</v>
      </c>
      <c r="AX1768" s="12" t="s">
        <v>75</v>
      </c>
      <c r="AY1768" s="217" t="s">
        <v>195</v>
      </c>
    </row>
    <row r="1769" spans="2:65" s="13" customFormat="1" ht="24">
      <c r="B1769" s="218"/>
      <c r="C1769" s="219"/>
      <c r="D1769" s="205" t="s">
        <v>210</v>
      </c>
      <c r="E1769" s="220" t="s">
        <v>22</v>
      </c>
      <c r="F1769" s="221" t="s">
        <v>1981</v>
      </c>
      <c r="G1769" s="219"/>
      <c r="H1769" s="222">
        <v>873.26599999999996</v>
      </c>
      <c r="I1769" s="223"/>
      <c r="J1769" s="219"/>
      <c r="K1769" s="219"/>
      <c r="L1769" s="224"/>
      <c r="M1769" s="225"/>
      <c r="N1769" s="226"/>
      <c r="O1769" s="226"/>
      <c r="P1769" s="226"/>
      <c r="Q1769" s="226"/>
      <c r="R1769" s="226"/>
      <c r="S1769" s="226"/>
      <c r="T1769" s="227"/>
      <c r="AT1769" s="228" t="s">
        <v>210</v>
      </c>
      <c r="AU1769" s="228" t="s">
        <v>83</v>
      </c>
      <c r="AV1769" s="13" t="s">
        <v>83</v>
      </c>
      <c r="AW1769" s="13" t="s">
        <v>38</v>
      </c>
      <c r="AX1769" s="13" t="s">
        <v>75</v>
      </c>
      <c r="AY1769" s="228" t="s">
        <v>195</v>
      </c>
    </row>
    <row r="1770" spans="2:65" s="14" customFormat="1">
      <c r="B1770" s="229"/>
      <c r="C1770" s="230"/>
      <c r="D1770" s="205" t="s">
        <v>210</v>
      </c>
      <c r="E1770" s="231" t="s">
        <v>22</v>
      </c>
      <c r="F1770" s="232" t="s">
        <v>215</v>
      </c>
      <c r="G1770" s="230"/>
      <c r="H1770" s="233">
        <v>873.26599999999996</v>
      </c>
      <c r="I1770" s="234"/>
      <c r="J1770" s="230"/>
      <c r="K1770" s="230"/>
      <c r="L1770" s="235"/>
      <c r="M1770" s="236"/>
      <c r="N1770" s="237"/>
      <c r="O1770" s="237"/>
      <c r="P1770" s="237"/>
      <c r="Q1770" s="237"/>
      <c r="R1770" s="237"/>
      <c r="S1770" s="237"/>
      <c r="T1770" s="238"/>
      <c r="AT1770" s="239" t="s">
        <v>210</v>
      </c>
      <c r="AU1770" s="239" t="s">
        <v>83</v>
      </c>
      <c r="AV1770" s="14" t="s">
        <v>216</v>
      </c>
      <c r="AW1770" s="14" t="s">
        <v>38</v>
      </c>
      <c r="AX1770" s="14" t="s">
        <v>75</v>
      </c>
      <c r="AY1770" s="239" t="s">
        <v>195</v>
      </c>
    </row>
    <row r="1771" spans="2:65" s="15" customFormat="1">
      <c r="B1771" s="240"/>
      <c r="C1771" s="241"/>
      <c r="D1771" s="251" t="s">
        <v>210</v>
      </c>
      <c r="E1771" s="252" t="s">
        <v>22</v>
      </c>
      <c r="F1771" s="253" t="s">
        <v>217</v>
      </c>
      <c r="G1771" s="241"/>
      <c r="H1771" s="254">
        <v>873.26599999999996</v>
      </c>
      <c r="I1771" s="245"/>
      <c r="J1771" s="241"/>
      <c r="K1771" s="241"/>
      <c r="L1771" s="246"/>
      <c r="M1771" s="247"/>
      <c r="N1771" s="248"/>
      <c r="O1771" s="248"/>
      <c r="P1771" s="248"/>
      <c r="Q1771" s="248"/>
      <c r="R1771" s="248"/>
      <c r="S1771" s="248"/>
      <c r="T1771" s="249"/>
      <c r="AT1771" s="250" t="s">
        <v>210</v>
      </c>
      <c r="AU1771" s="250" t="s">
        <v>83</v>
      </c>
      <c r="AV1771" s="15" t="s">
        <v>202</v>
      </c>
      <c r="AW1771" s="15" t="s">
        <v>38</v>
      </c>
      <c r="AX1771" s="15" t="s">
        <v>23</v>
      </c>
      <c r="AY1771" s="250" t="s">
        <v>195</v>
      </c>
    </row>
    <row r="1772" spans="2:65" s="1" customFormat="1" ht="20.399999999999999" customHeight="1">
      <c r="B1772" s="36"/>
      <c r="C1772" s="193" t="s">
        <v>2719</v>
      </c>
      <c r="D1772" s="193" t="s">
        <v>198</v>
      </c>
      <c r="E1772" s="194" t="s">
        <v>1157</v>
      </c>
      <c r="F1772" s="195" t="s">
        <v>1158</v>
      </c>
      <c r="G1772" s="196" t="s">
        <v>222</v>
      </c>
      <c r="H1772" s="197">
        <v>214.74700000000001</v>
      </c>
      <c r="I1772" s="198"/>
      <c r="J1772" s="199">
        <f>ROUND(I1772*H1772,2)</f>
        <v>0</v>
      </c>
      <c r="K1772" s="195" t="s">
        <v>223</v>
      </c>
      <c r="L1772" s="56"/>
      <c r="M1772" s="200" t="s">
        <v>22</v>
      </c>
      <c r="N1772" s="201" t="s">
        <v>46</v>
      </c>
      <c r="O1772" s="37"/>
      <c r="P1772" s="202">
        <f>O1772*H1772</f>
        <v>0</v>
      </c>
      <c r="Q1772" s="202">
        <v>0</v>
      </c>
      <c r="R1772" s="202">
        <f>Q1772*H1772</f>
        <v>0</v>
      </c>
      <c r="S1772" s="202">
        <v>1.4999999999999999E-4</v>
      </c>
      <c r="T1772" s="203">
        <f>S1772*H1772</f>
        <v>3.2212049999999999E-2</v>
      </c>
      <c r="AR1772" s="19" t="s">
        <v>258</v>
      </c>
      <c r="AT1772" s="19" t="s">
        <v>198</v>
      </c>
      <c r="AU1772" s="19" t="s">
        <v>83</v>
      </c>
      <c r="AY1772" s="19" t="s">
        <v>195</v>
      </c>
      <c r="BE1772" s="204">
        <f>IF(N1772="základní",J1772,0)</f>
        <v>0</v>
      </c>
      <c r="BF1772" s="204">
        <f>IF(N1772="snížená",J1772,0)</f>
        <v>0</v>
      </c>
      <c r="BG1772" s="204">
        <f>IF(N1772="zákl. přenesená",J1772,0)</f>
        <v>0</v>
      </c>
      <c r="BH1772" s="204">
        <f>IF(N1772="sníž. přenesená",J1772,0)</f>
        <v>0</v>
      </c>
      <c r="BI1772" s="204">
        <f>IF(N1772="nulová",J1772,0)</f>
        <v>0</v>
      </c>
      <c r="BJ1772" s="19" t="s">
        <v>23</v>
      </c>
      <c r="BK1772" s="204">
        <f>ROUND(I1772*H1772,2)</f>
        <v>0</v>
      </c>
      <c r="BL1772" s="19" t="s">
        <v>258</v>
      </c>
      <c r="BM1772" s="19" t="s">
        <v>2720</v>
      </c>
    </row>
    <row r="1773" spans="2:65" s="12" customFormat="1">
      <c r="B1773" s="207"/>
      <c r="C1773" s="208"/>
      <c r="D1773" s="205" t="s">
        <v>210</v>
      </c>
      <c r="E1773" s="209" t="s">
        <v>22</v>
      </c>
      <c r="F1773" s="210" t="s">
        <v>458</v>
      </c>
      <c r="G1773" s="208"/>
      <c r="H1773" s="211" t="s">
        <v>22</v>
      </c>
      <c r="I1773" s="212"/>
      <c r="J1773" s="208"/>
      <c r="K1773" s="208"/>
      <c r="L1773" s="213"/>
      <c r="M1773" s="214"/>
      <c r="N1773" s="215"/>
      <c r="O1773" s="215"/>
      <c r="P1773" s="215"/>
      <c r="Q1773" s="215"/>
      <c r="R1773" s="215"/>
      <c r="S1773" s="215"/>
      <c r="T1773" s="216"/>
      <c r="AT1773" s="217" t="s">
        <v>210</v>
      </c>
      <c r="AU1773" s="217" t="s">
        <v>83</v>
      </c>
      <c r="AV1773" s="12" t="s">
        <v>23</v>
      </c>
      <c r="AW1773" s="12" t="s">
        <v>38</v>
      </c>
      <c r="AX1773" s="12" t="s">
        <v>75</v>
      </c>
      <c r="AY1773" s="217" t="s">
        <v>195</v>
      </c>
    </row>
    <row r="1774" spans="2:65" s="13" customFormat="1">
      <c r="B1774" s="218"/>
      <c r="C1774" s="219"/>
      <c r="D1774" s="205" t="s">
        <v>210</v>
      </c>
      <c r="E1774" s="220" t="s">
        <v>22</v>
      </c>
      <c r="F1774" s="221" t="s">
        <v>1982</v>
      </c>
      <c r="G1774" s="219"/>
      <c r="H1774" s="222">
        <v>57.201000000000001</v>
      </c>
      <c r="I1774" s="223"/>
      <c r="J1774" s="219"/>
      <c r="K1774" s="219"/>
      <c r="L1774" s="224"/>
      <c r="M1774" s="225"/>
      <c r="N1774" s="226"/>
      <c r="O1774" s="226"/>
      <c r="P1774" s="226"/>
      <c r="Q1774" s="226"/>
      <c r="R1774" s="226"/>
      <c r="S1774" s="226"/>
      <c r="T1774" s="227"/>
      <c r="AT1774" s="228" t="s">
        <v>210</v>
      </c>
      <c r="AU1774" s="228" t="s">
        <v>83</v>
      </c>
      <c r="AV1774" s="13" t="s">
        <v>83</v>
      </c>
      <c r="AW1774" s="13" t="s">
        <v>38</v>
      </c>
      <c r="AX1774" s="13" t="s">
        <v>75</v>
      </c>
      <c r="AY1774" s="228" t="s">
        <v>195</v>
      </c>
    </row>
    <row r="1775" spans="2:65" s="13" customFormat="1">
      <c r="B1775" s="218"/>
      <c r="C1775" s="219"/>
      <c r="D1775" s="205" t="s">
        <v>210</v>
      </c>
      <c r="E1775" s="220" t="s">
        <v>22</v>
      </c>
      <c r="F1775" s="221" t="s">
        <v>1983</v>
      </c>
      <c r="G1775" s="219"/>
      <c r="H1775" s="222">
        <v>82.882999999999996</v>
      </c>
      <c r="I1775" s="223"/>
      <c r="J1775" s="219"/>
      <c r="K1775" s="219"/>
      <c r="L1775" s="224"/>
      <c r="M1775" s="225"/>
      <c r="N1775" s="226"/>
      <c r="O1775" s="226"/>
      <c r="P1775" s="226"/>
      <c r="Q1775" s="226"/>
      <c r="R1775" s="226"/>
      <c r="S1775" s="226"/>
      <c r="T1775" s="227"/>
      <c r="AT1775" s="228" t="s">
        <v>210</v>
      </c>
      <c r="AU1775" s="228" t="s">
        <v>83</v>
      </c>
      <c r="AV1775" s="13" t="s">
        <v>83</v>
      </c>
      <c r="AW1775" s="13" t="s">
        <v>38</v>
      </c>
      <c r="AX1775" s="13" t="s">
        <v>75</v>
      </c>
      <c r="AY1775" s="228" t="s">
        <v>195</v>
      </c>
    </row>
    <row r="1776" spans="2:65" s="13" customFormat="1">
      <c r="B1776" s="218"/>
      <c r="C1776" s="219"/>
      <c r="D1776" s="205" t="s">
        <v>210</v>
      </c>
      <c r="E1776" s="220" t="s">
        <v>22</v>
      </c>
      <c r="F1776" s="221" t="s">
        <v>1984</v>
      </c>
      <c r="G1776" s="219"/>
      <c r="H1776" s="222">
        <v>47.947000000000003</v>
      </c>
      <c r="I1776" s="223"/>
      <c r="J1776" s="219"/>
      <c r="K1776" s="219"/>
      <c r="L1776" s="224"/>
      <c r="M1776" s="225"/>
      <c r="N1776" s="226"/>
      <c r="O1776" s="226"/>
      <c r="P1776" s="226"/>
      <c r="Q1776" s="226"/>
      <c r="R1776" s="226"/>
      <c r="S1776" s="226"/>
      <c r="T1776" s="227"/>
      <c r="AT1776" s="228" t="s">
        <v>210</v>
      </c>
      <c r="AU1776" s="228" t="s">
        <v>83</v>
      </c>
      <c r="AV1776" s="13" t="s">
        <v>83</v>
      </c>
      <c r="AW1776" s="13" t="s">
        <v>38</v>
      </c>
      <c r="AX1776" s="13" t="s">
        <v>75</v>
      </c>
      <c r="AY1776" s="228" t="s">
        <v>195</v>
      </c>
    </row>
    <row r="1777" spans="2:65" s="13" customFormat="1" ht="24">
      <c r="B1777" s="218"/>
      <c r="C1777" s="219"/>
      <c r="D1777" s="205" t="s">
        <v>210</v>
      </c>
      <c r="E1777" s="220" t="s">
        <v>22</v>
      </c>
      <c r="F1777" s="221" t="s">
        <v>1985</v>
      </c>
      <c r="G1777" s="219"/>
      <c r="H1777" s="222">
        <v>26.716000000000001</v>
      </c>
      <c r="I1777" s="223"/>
      <c r="J1777" s="219"/>
      <c r="K1777" s="219"/>
      <c r="L1777" s="224"/>
      <c r="M1777" s="225"/>
      <c r="N1777" s="226"/>
      <c r="O1777" s="226"/>
      <c r="P1777" s="226"/>
      <c r="Q1777" s="226"/>
      <c r="R1777" s="226"/>
      <c r="S1777" s="226"/>
      <c r="T1777" s="227"/>
      <c r="AT1777" s="228" t="s">
        <v>210</v>
      </c>
      <c r="AU1777" s="228" t="s">
        <v>83</v>
      </c>
      <c r="AV1777" s="13" t="s">
        <v>83</v>
      </c>
      <c r="AW1777" s="13" t="s">
        <v>38</v>
      </c>
      <c r="AX1777" s="13" t="s">
        <v>75</v>
      </c>
      <c r="AY1777" s="228" t="s">
        <v>195</v>
      </c>
    </row>
    <row r="1778" spans="2:65" s="14" customFormat="1">
      <c r="B1778" s="229"/>
      <c r="C1778" s="230"/>
      <c r="D1778" s="205" t="s">
        <v>210</v>
      </c>
      <c r="E1778" s="231" t="s">
        <v>22</v>
      </c>
      <c r="F1778" s="232" t="s">
        <v>215</v>
      </c>
      <c r="G1778" s="230"/>
      <c r="H1778" s="233">
        <v>214.74700000000001</v>
      </c>
      <c r="I1778" s="234"/>
      <c r="J1778" s="230"/>
      <c r="K1778" s="230"/>
      <c r="L1778" s="235"/>
      <c r="M1778" s="236"/>
      <c r="N1778" s="237"/>
      <c r="O1778" s="237"/>
      <c r="P1778" s="237"/>
      <c r="Q1778" s="237"/>
      <c r="R1778" s="237"/>
      <c r="S1778" s="237"/>
      <c r="T1778" s="238"/>
      <c r="AT1778" s="239" t="s">
        <v>210</v>
      </c>
      <c r="AU1778" s="239" t="s">
        <v>83</v>
      </c>
      <c r="AV1778" s="14" t="s">
        <v>216</v>
      </c>
      <c r="AW1778" s="14" t="s">
        <v>38</v>
      </c>
      <c r="AX1778" s="14" t="s">
        <v>75</v>
      </c>
      <c r="AY1778" s="239" t="s">
        <v>195</v>
      </c>
    </row>
    <row r="1779" spans="2:65" s="15" customFormat="1">
      <c r="B1779" s="240"/>
      <c r="C1779" s="241"/>
      <c r="D1779" s="251" t="s">
        <v>210</v>
      </c>
      <c r="E1779" s="252" t="s">
        <v>22</v>
      </c>
      <c r="F1779" s="253" t="s">
        <v>217</v>
      </c>
      <c r="G1779" s="241"/>
      <c r="H1779" s="254">
        <v>214.74700000000001</v>
      </c>
      <c r="I1779" s="245"/>
      <c r="J1779" s="241"/>
      <c r="K1779" s="241"/>
      <c r="L1779" s="246"/>
      <c r="M1779" s="247"/>
      <c r="N1779" s="248"/>
      <c r="O1779" s="248"/>
      <c r="P1779" s="248"/>
      <c r="Q1779" s="248"/>
      <c r="R1779" s="248"/>
      <c r="S1779" s="248"/>
      <c r="T1779" s="249"/>
      <c r="AT1779" s="250" t="s">
        <v>210</v>
      </c>
      <c r="AU1779" s="250" t="s">
        <v>83</v>
      </c>
      <c r="AV1779" s="15" t="s">
        <v>202</v>
      </c>
      <c r="AW1779" s="15" t="s">
        <v>38</v>
      </c>
      <c r="AX1779" s="15" t="s">
        <v>23</v>
      </c>
      <c r="AY1779" s="250" t="s">
        <v>195</v>
      </c>
    </row>
    <row r="1780" spans="2:65" s="1" customFormat="1" ht="20.399999999999999" customHeight="1">
      <c r="B1780" s="36"/>
      <c r="C1780" s="193" t="s">
        <v>2721</v>
      </c>
      <c r="D1780" s="193" t="s">
        <v>198</v>
      </c>
      <c r="E1780" s="194" t="s">
        <v>2722</v>
      </c>
      <c r="F1780" s="195" t="s">
        <v>2723</v>
      </c>
      <c r="G1780" s="196" t="s">
        <v>222</v>
      </c>
      <c r="H1780" s="197">
        <v>873.26599999999996</v>
      </c>
      <c r="I1780" s="198"/>
      <c r="J1780" s="199">
        <f>ROUND(I1780*H1780,2)</f>
        <v>0</v>
      </c>
      <c r="K1780" s="195" t="s">
        <v>223</v>
      </c>
      <c r="L1780" s="56"/>
      <c r="M1780" s="200" t="s">
        <v>22</v>
      </c>
      <c r="N1780" s="201" t="s">
        <v>46</v>
      </c>
      <c r="O1780" s="37"/>
      <c r="P1780" s="202">
        <f>O1780*H1780</f>
        <v>0</v>
      </c>
      <c r="Q1780" s="202">
        <v>0</v>
      </c>
      <c r="R1780" s="202">
        <f>Q1780*H1780</f>
        <v>0</v>
      </c>
      <c r="S1780" s="202">
        <v>1.4999999999999999E-4</v>
      </c>
      <c r="T1780" s="203">
        <f>S1780*H1780</f>
        <v>0.13098989999999999</v>
      </c>
      <c r="AR1780" s="19" t="s">
        <v>258</v>
      </c>
      <c r="AT1780" s="19" t="s">
        <v>198</v>
      </c>
      <c r="AU1780" s="19" t="s">
        <v>83</v>
      </c>
      <c r="AY1780" s="19" t="s">
        <v>195</v>
      </c>
      <c r="BE1780" s="204">
        <f>IF(N1780="základní",J1780,0)</f>
        <v>0</v>
      </c>
      <c r="BF1780" s="204">
        <f>IF(N1780="snížená",J1780,0)</f>
        <v>0</v>
      </c>
      <c r="BG1780" s="204">
        <f>IF(N1780="zákl. přenesená",J1780,0)</f>
        <v>0</v>
      </c>
      <c r="BH1780" s="204">
        <f>IF(N1780="sníž. přenesená",J1780,0)</f>
        <v>0</v>
      </c>
      <c r="BI1780" s="204">
        <f>IF(N1780="nulová",J1780,0)</f>
        <v>0</v>
      </c>
      <c r="BJ1780" s="19" t="s">
        <v>23</v>
      </c>
      <c r="BK1780" s="204">
        <f>ROUND(I1780*H1780,2)</f>
        <v>0</v>
      </c>
      <c r="BL1780" s="19" t="s">
        <v>258</v>
      </c>
      <c r="BM1780" s="19" t="s">
        <v>2724</v>
      </c>
    </row>
    <row r="1781" spans="2:65" s="12" customFormat="1">
      <c r="B1781" s="207"/>
      <c r="C1781" s="208"/>
      <c r="D1781" s="205" t="s">
        <v>210</v>
      </c>
      <c r="E1781" s="209" t="s">
        <v>22</v>
      </c>
      <c r="F1781" s="210" t="s">
        <v>458</v>
      </c>
      <c r="G1781" s="208"/>
      <c r="H1781" s="211" t="s">
        <v>22</v>
      </c>
      <c r="I1781" s="212"/>
      <c r="J1781" s="208"/>
      <c r="K1781" s="208"/>
      <c r="L1781" s="213"/>
      <c r="M1781" s="214"/>
      <c r="N1781" s="215"/>
      <c r="O1781" s="215"/>
      <c r="P1781" s="215"/>
      <c r="Q1781" s="215"/>
      <c r="R1781" s="215"/>
      <c r="S1781" s="215"/>
      <c r="T1781" s="216"/>
      <c r="AT1781" s="217" t="s">
        <v>210</v>
      </c>
      <c r="AU1781" s="217" t="s">
        <v>83</v>
      </c>
      <c r="AV1781" s="12" t="s">
        <v>23</v>
      </c>
      <c r="AW1781" s="12" t="s">
        <v>38</v>
      </c>
      <c r="AX1781" s="12" t="s">
        <v>75</v>
      </c>
      <c r="AY1781" s="217" t="s">
        <v>195</v>
      </c>
    </row>
    <row r="1782" spans="2:65" s="13" customFormat="1" ht="24">
      <c r="B1782" s="218"/>
      <c r="C1782" s="219"/>
      <c r="D1782" s="205" t="s">
        <v>210</v>
      </c>
      <c r="E1782" s="220" t="s">
        <v>22</v>
      </c>
      <c r="F1782" s="221" t="s">
        <v>1981</v>
      </c>
      <c r="G1782" s="219"/>
      <c r="H1782" s="222">
        <v>873.26599999999996</v>
      </c>
      <c r="I1782" s="223"/>
      <c r="J1782" s="219"/>
      <c r="K1782" s="219"/>
      <c r="L1782" s="224"/>
      <c r="M1782" s="225"/>
      <c r="N1782" s="226"/>
      <c r="O1782" s="226"/>
      <c r="P1782" s="226"/>
      <c r="Q1782" s="226"/>
      <c r="R1782" s="226"/>
      <c r="S1782" s="226"/>
      <c r="T1782" s="227"/>
      <c r="AT1782" s="228" t="s">
        <v>210</v>
      </c>
      <c r="AU1782" s="228" t="s">
        <v>83</v>
      </c>
      <c r="AV1782" s="13" t="s">
        <v>83</v>
      </c>
      <c r="AW1782" s="13" t="s">
        <v>38</v>
      </c>
      <c r="AX1782" s="13" t="s">
        <v>75</v>
      </c>
      <c r="AY1782" s="228" t="s">
        <v>195</v>
      </c>
    </row>
    <row r="1783" spans="2:65" s="14" customFormat="1">
      <c r="B1783" s="229"/>
      <c r="C1783" s="230"/>
      <c r="D1783" s="205" t="s">
        <v>210</v>
      </c>
      <c r="E1783" s="231" t="s">
        <v>22</v>
      </c>
      <c r="F1783" s="232" t="s">
        <v>215</v>
      </c>
      <c r="G1783" s="230"/>
      <c r="H1783" s="233">
        <v>873.26599999999996</v>
      </c>
      <c r="I1783" s="234"/>
      <c r="J1783" s="230"/>
      <c r="K1783" s="230"/>
      <c r="L1783" s="235"/>
      <c r="M1783" s="236"/>
      <c r="N1783" s="237"/>
      <c r="O1783" s="237"/>
      <c r="P1783" s="237"/>
      <c r="Q1783" s="237"/>
      <c r="R1783" s="237"/>
      <c r="S1783" s="237"/>
      <c r="T1783" s="238"/>
      <c r="AT1783" s="239" t="s">
        <v>210</v>
      </c>
      <c r="AU1783" s="239" t="s">
        <v>83</v>
      </c>
      <c r="AV1783" s="14" t="s">
        <v>216</v>
      </c>
      <c r="AW1783" s="14" t="s">
        <v>38</v>
      </c>
      <c r="AX1783" s="14" t="s">
        <v>75</v>
      </c>
      <c r="AY1783" s="239" t="s">
        <v>195</v>
      </c>
    </row>
    <row r="1784" spans="2:65" s="15" customFormat="1">
      <c r="B1784" s="240"/>
      <c r="C1784" s="241"/>
      <c r="D1784" s="251" t="s">
        <v>210</v>
      </c>
      <c r="E1784" s="252" t="s">
        <v>22</v>
      </c>
      <c r="F1784" s="253" t="s">
        <v>217</v>
      </c>
      <c r="G1784" s="241"/>
      <c r="H1784" s="254">
        <v>873.26599999999996</v>
      </c>
      <c r="I1784" s="245"/>
      <c r="J1784" s="241"/>
      <c r="K1784" s="241"/>
      <c r="L1784" s="246"/>
      <c r="M1784" s="247"/>
      <c r="N1784" s="248"/>
      <c r="O1784" s="248"/>
      <c r="P1784" s="248"/>
      <c r="Q1784" s="248"/>
      <c r="R1784" s="248"/>
      <c r="S1784" s="248"/>
      <c r="T1784" s="249"/>
      <c r="AT1784" s="250" t="s">
        <v>210</v>
      </c>
      <c r="AU1784" s="250" t="s">
        <v>83</v>
      </c>
      <c r="AV1784" s="15" t="s">
        <v>202</v>
      </c>
      <c r="AW1784" s="15" t="s">
        <v>38</v>
      </c>
      <c r="AX1784" s="15" t="s">
        <v>23</v>
      </c>
      <c r="AY1784" s="250" t="s">
        <v>195</v>
      </c>
    </row>
    <row r="1785" spans="2:65" s="1" customFormat="1" ht="28.8" customHeight="1">
      <c r="B1785" s="36"/>
      <c r="C1785" s="193" t="s">
        <v>2725</v>
      </c>
      <c r="D1785" s="193" t="s">
        <v>198</v>
      </c>
      <c r="E1785" s="194" t="s">
        <v>1161</v>
      </c>
      <c r="F1785" s="195" t="s">
        <v>1162</v>
      </c>
      <c r="G1785" s="196" t="s">
        <v>222</v>
      </c>
      <c r="H1785" s="197">
        <v>877.68</v>
      </c>
      <c r="I1785" s="198"/>
      <c r="J1785" s="199">
        <f>ROUND(I1785*H1785,2)</f>
        <v>0</v>
      </c>
      <c r="K1785" s="195" t="s">
        <v>223</v>
      </c>
      <c r="L1785" s="56"/>
      <c r="M1785" s="200" t="s">
        <v>22</v>
      </c>
      <c r="N1785" s="201" t="s">
        <v>46</v>
      </c>
      <c r="O1785" s="37"/>
      <c r="P1785" s="202">
        <f>O1785*H1785</f>
        <v>0</v>
      </c>
      <c r="Q1785" s="202">
        <v>0</v>
      </c>
      <c r="R1785" s="202">
        <f>Q1785*H1785</f>
        <v>0</v>
      </c>
      <c r="S1785" s="202">
        <v>0</v>
      </c>
      <c r="T1785" s="203">
        <f>S1785*H1785</f>
        <v>0</v>
      </c>
      <c r="AR1785" s="19" t="s">
        <v>258</v>
      </c>
      <c r="AT1785" s="19" t="s">
        <v>198</v>
      </c>
      <c r="AU1785" s="19" t="s">
        <v>83</v>
      </c>
      <c r="AY1785" s="19" t="s">
        <v>195</v>
      </c>
      <c r="BE1785" s="204">
        <f>IF(N1785="základní",J1785,0)</f>
        <v>0</v>
      </c>
      <c r="BF1785" s="204">
        <f>IF(N1785="snížená",J1785,0)</f>
        <v>0</v>
      </c>
      <c r="BG1785" s="204">
        <f>IF(N1785="zákl. přenesená",J1785,0)</f>
        <v>0</v>
      </c>
      <c r="BH1785" s="204">
        <f>IF(N1785="sníž. přenesená",J1785,0)</f>
        <v>0</v>
      </c>
      <c r="BI1785" s="204">
        <f>IF(N1785="nulová",J1785,0)</f>
        <v>0</v>
      </c>
      <c r="BJ1785" s="19" t="s">
        <v>23</v>
      </c>
      <c r="BK1785" s="204">
        <f>ROUND(I1785*H1785,2)</f>
        <v>0</v>
      </c>
      <c r="BL1785" s="19" t="s">
        <v>258</v>
      </c>
      <c r="BM1785" s="19" t="s">
        <v>2726</v>
      </c>
    </row>
    <row r="1786" spans="2:65" s="1" customFormat="1" ht="36">
      <c r="B1786" s="36"/>
      <c r="C1786" s="58"/>
      <c r="D1786" s="205" t="s">
        <v>225</v>
      </c>
      <c r="E1786" s="58"/>
      <c r="F1786" s="206" t="s">
        <v>1164</v>
      </c>
      <c r="G1786" s="58"/>
      <c r="H1786" s="58"/>
      <c r="I1786" s="163"/>
      <c r="J1786" s="58"/>
      <c r="K1786" s="58"/>
      <c r="L1786" s="56"/>
      <c r="M1786" s="73"/>
      <c r="N1786" s="37"/>
      <c r="O1786" s="37"/>
      <c r="P1786" s="37"/>
      <c r="Q1786" s="37"/>
      <c r="R1786" s="37"/>
      <c r="S1786" s="37"/>
      <c r="T1786" s="74"/>
      <c r="AT1786" s="19" t="s">
        <v>225</v>
      </c>
      <c r="AU1786" s="19" t="s">
        <v>83</v>
      </c>
    </row>
    <row r="1787" spans="2:65" s="12" customFormat="1">
      <c r="B1787" s="207"/>
      <c r="C1787" s="208"/>
      <c r="D1787" s="205" t="s">
        <v>210</v>
      </c>
      <c r="E1787" s="209" t="s">
        <v>22</v>
      </c>
      <c r="F1787" s="210" t="s">
        <v>458</v>
      </c>
      <c r="G1787" s="208"/>
      <c r="H1787" s="211" t="s">
        <v>22</v>
      </c>
      <c r="I1787" s="212"/>
      <c r="J1787" s="208"/>
      <c r="K1787" s="208"/>
      <c r="L1787" s="213"/>
      <c r="M1787" s="214"/>
      <c r="N1787" s="215"/>
      <c r="O1787" s="215"/>
      <c r="P1787" s="215"/>
      <c r="Q1787" s="215"/>
      <c r="R1787" s="215"/>
      <c r="S1787" s="215"/>
      <c r="T1787" s="216"/>
      <c r="AT1787" s="217" t="s">
        <v>210</v>
      </c>
      <c r="AU1787" s="217" t="s">
        <v>83</v>
      </c>
      <c r="AV1787" s="12" t="s">
        <v>23</v>
      </c>
      <c r="AW1787" s="12" t="s">
        <v>38</v>
      </c>
      <c r="AX1787" s="12" t="s">
        <v>75</v>
      </c>
      <c r="AY1787" s="217" t="s">
        <v>195</v>
      </c>
    </row>
    <row r="1788" spans="2:65" s="13" customFormat="1">
      <c r="B1788" s="218"/>
      <c r="C1788" s="219"/>
      <c r="D1788" s="205" t="s">
        <v>210</v>
      </c>
      <c r="E1788" s="220" t="s">
        <v>22</v>
      </c>
      <c r="F1788" s="221" t="s">
        <v>2124</v>
      </c>
      <c r="G1788" s="219"/>
      <c r="H1788" s="222">
        <v>717.2</v>
      </c>
      <c r="I1788" s="223"/>
      <c r="J1788" s="219"/>
      <c r="K1788" s="219"/>
      <c r="L1788" s="224"/>
      <c r="M1788" s="225"/>
      <c r="N1788" s="226"/>
      <c r="O1788" s="226"/>
      <c r="P1788" s="226"/>
      <c r="Q1788" s="226"/>
      <c r="R1788" s="226"/>
      <c r="S1788" s="226"/>
      <c r="T1788" s="227"/>
      <c r="AT1788" s="228" t="s">
        <v>210</v>
      </c>
      <c r="AU1788" s="228" t="s">
        <v>83</v>
      </c>
      <c r="AV1788" s="13" t="s">
        <v>83</v>
      </c>
      <c r="AW1788" s="13" t="s">
        <v>38</v>
      </c>
      <c r="AX1788" s="13" t="s">
        <v>75</v>
      </c>
      <c r="AY1788" s="228" t="s">
        <v>195</v>
      </c>
    </row>
    <row r="1789" spans="2:65" s="13" customFormat="1">
      <c r="B1789" s="218"/>
      <c r="C1789" s="219"/>
      <c r="D1789" s="205" t="s">
        <v>210</v>
      </c>
      <c r="E1789" s="220" t="s">
        <v>22</v>
      </c>
      <c r="F1789" s="221" t="s">
        <v>2120</v>
      </c>
      <c r="G1789" s="219"/>
      <c r="H1789" s="222">
        <v>60.69</v>
      </c>
      <c r="I1789" s="223"/>
      <c r="J1789" s="219"/>
      <c r="K1789" s="219"/>
      <c r="L1789" s="224"/>
      <c r="M1789" s="225"/>
      <c r="N1789" s="226"/>
      <c r="O1789" s="226"/>
      <c r="P1789" s="226"/>
      <c r="Q1789" s="226"/>
      <c r="R1789" s="226"/>
      <c r="S1789" s="226"/>
      <c r="T1789" s="227"/>
      <c r="AT1789" s="228" t="s">
        <v>210</v>
      </c>
      <c r="AU1789" s="228" t="s">
        <v>83</v>
      </c>
      <c r="AV1789" s="13" t="s">
        <v>83</v>
      </c>
      <c r="AW1789" s="13" t="s">
        <v>38</v>
      </c>
      <c r="AX1789" s="13" t="s">
        <v>75</v>
      </c>
      <c r="AY1789" s="228" t="s">
        <v>195</v>
      </c>
    </row>
    <row r="1790" spans="2:65" s="13" customFormat="1">
      <c r="B1790" s="218"/>
      <c r="C1790" s="219"/>
      <c r="D1790" s="205" t="s">
        <v>210</v>
      </c>
      <c r="E1790" s="220" t="s">
        <v>22</v>
      </c>
      <c r="F1790" s="221" t="s">
        <v>2071</v>
      </c>
      <c r="G1790" s="219"/>
      <c r="H1790" s="222">
        <v>54.13</v>
      </c>
      <c r="I1790" s="223"/>
      <c r="J1790" s="219"/>
      <c r="K1790" s="219"/>
      <c r="L1790" s="224"/>
      <c r="M1790" s="225"/>
      <c r="N1790" s="226"/>
      <c r="O1790" s="226"/>
      <c r="P1790" s="226"/>
      <c r="Q1790" s="226"/>
      <c r="R1790" s="226"/>
      <c r="S1790" s="226"/>
      <c r="T1790" s="227"/>
      <c r="AT1790" s="228" t="s">
        <v>210</v>
      </c>
      <c r="AU1790" s="228" t="s">
        <v>83</v>
      </c>
      <c r="AV1790" s="13" t="s">
        <v>83</v>
      </c>
      <c r="AW1790" s="13" t="s">
        <v>38</v>
      </c>
      <c r="AX1790" s="13" t="s">
        <v>75</v>
      </c>
      <c r="AY1790" s="228" t="s">
        <v>195</v>
      </c>
    </row>
    <row r="1791" spans="2:65" s="13" customFormat="1">
      <c r="B1791" s="218"/>
      <c r="C1791" s="219"/>
      <c r="D1791" s="205" t="s">
        <v>210</v>
      </c>
      <c r="E1791" s="220" t="s">
        <v>22</v>
      </c>
      <c r="F1791" s="221" t="s">
        <v>2075</v>
      </c>
      <c r="G1791" s="219"/>
      <c r="H1791" s="222">
        <v>26.22</v>
      </c>
      <c r="I1791" s="223"/>
      <c r="J1791" s="219"/>
      <c r="K1791" s="219"/>
      <c r="L1791" s="224"/>
      <c r="M1791" s="225"/>
      <c r="N1791" s="226"/>
      <c r="O1791" s="226"/>
      <c r="P1791" s="226"/>
      <c r="Q1791" s="226"/>
      <c r="R1791" s="226"/>
      <c r="S1791" s="226"/>
      <c r="T1791" s="227"/>
      <c r="AT1791" s="228" t="s">
        <v>210</v>
      </c>
      <c r="AU1791" s="228" t="s">
        <v>83</v>
      </c>
      <c r="AV1791" s="13" t="s">
        <v>83</v>
      </c>
      <c r="AW1791" s="13" t="s">
        <v>38</v>
      </c>
      <c r="AX1791" s="13" t="s">
        <v>75</v>
      </c>
      <c r="AY1791" s="228" t="s">
        <v>195</v>
      </c>
    </row>
    <row r="1792" spans="2:65" s="13" customFormat="1">
      <c r="B1792" s="218"/>
      <c r="C1792" s="219"/>
      <c r="D1792" s="205" t="s">
        <v>210</v>
      </c>
      <c r="E1792" s="220" t="s">
        <v>22</v>
      </c>
      <c r="F1792" s="221" t="s">
        <v>2076</v>
      </c>
      <c r="G1792" s="219"/>
      <c r="H1792" s="222">
        <v>19.440000000000001</v>
      </c>
      <c r="I1792" s="223"/>
      <c r="J1792" s="219"/>
      <c r="K1792" s="219"/>
      <c r="L1792" s="224"/>
      <c r="M1792" s="225"/>
      <c r="N1792" s="226"/>
      <c r="O1792" s="226"/>
      <c r="P1792" s="226"/>
      <c r="Q1792" s="226"/>
      <c r="R1792" s="226"/>
      <c r="S1792" s="226"/>
      <c r="T1792" s="227"/>
      <c r="AT1792" s="228" t="s">
        <v>210</v>
      </c>
      <c r="AU1792" s="228" t="s">
        <v>83</v>
      </c>
      <c r="AV1792" s="13" t="s">
        <v>83</v>
      </c>
      <c r="AW1792" s="13" t="s">
        <v>38</v>
      </c>
      <c r="AX1792" s="13" t="s">
        <v>75</v>
      </c>
      <c r="AY1792" s="228" t="s">
        <v>195</v>
      </c>
    </row>
    <row r="1793" spans="2:65" s="14" customFormat="1">
      <c r="B1793" s="229"/>
      <c r="C1793" s="230"/>
      <c r="D1793" s="205" t="s">
        <v>210</v>
      </c>
      <c r="E1793" s="231" t="s">
        <v>22</v>
      </c>
      <c r="F1793" s="232" t="s">
        <v>215</v>
      </c>
      <c r="G1793" s="230"/>
      <c r="H1793" s="233">
        <v>877.68</v>
      </c>
      <c r="I1793" s="234"/>
      <c r="J1793" s="230"/>
      <c r="K1793" s="230"/>
      <c r="L1793" s="235"/>
      <c r="M1793" s="236"/>
      <c r="N1793" s="237"/>
      <c r="O1793" s="237"/>
      <c r="P1793" s="237"/>
      <c r="Q1793" s="237"/>
      <c r="R1793" s="237"/>
      <c r="S1793" s="237"/>
      <c r="T1793" s="238"/>
      <c r="AT1793" s="239" t="s">
        <v>210</v>
      </c>
      <c r="AU1793" s="239" t="s">
        <v>83</v>
      </c>
      <c r="AV1793" s="14" t="s">
        <v>216</v>
      </c>
      <c r="AW1793" s="14" t="s">
        <v>38</v>
      </c>
      <c r="AX1793" s="14" t="s">
        <v>75</v>
      </c>
      <c r="AY1793" s="239" t="s">
        <v>195</v>
      </c>
    </row>
    <row r="1794" spans="2:65" s="15" customFormat="1">
      <c r="B1794" s="240"/>
      <c r="C1794" s="241"/>
      <c r="D1794" s="251" t="s">
        <v>210</v>
      </c>
      <c r="E1794" s="252" t="s">
        <v>22</v>
      </c>
      <c r="F1794" s="253" t="s">
        <v>217</v>
      </c>
      <c r="G1794" s="241"/>
      <c r="H1794" s="254">
        <v>877.68</v>
      </c>
      <c r="I1794" s="245"/>
      <c r="J1794" s="241"/>
      <c r="K1794" s="241"/>
      <c r="L1794" s="246"/>
      <c r="M1794" s="247"/>
      <c r="N1794" s="248"/>
      <c r="O1794" s="248"/>
      <c r="P1794" s="248"/>
      <c r="Q1794" s="248"/>
      <c r="R1794" s="248"/>
      <c r="S1794" s="248"/>
      <c r="T1794" s="249"/>
      <c r="AT1794" s="250" t="s">
        <v>210</v>
      </c>
      <c r="AU1794" s="250" t="s">
        <v>83</v>
      </c>
      <c r="AV1794" s="15" t="s">
        <v>202</v>
      </c>
      <c r="AW1794" s="15" t="s">
        <v>38</v>
      </c>
      <c r="AX1794" s="15" t="s">
        <v>23</v>
      </c>
      <c r="AY1794" s="250" t="s">
        <v>195</v>
      </c>
    </row>
    <row r="1795" spans="2:65" s="1" customFormat="1" ht="20.399999999999999" customHeight="1">
      <c r="B1795" s="36"/>
      <c r="C1795" s="260" t="s">
        <v>2727</v>
      </c>
      <c r="D1795" s="260" t="s">
        <v>267</v>
      </c>
      <c r="E1795" s="261" t="s">
        <v>1166</v>
      </c>
      <c r="F1795" s="262" t="s">
        <v>1167</v>
      </c>
      <c r="G1795" s="263" t="s">
        <v>222</v>
      </c>
      <c r="H1795" s="264">
        <v>921.56399999999996</v>
      </c>
      <c r="I1795" s="265"/>
      <c r="J1795" s="266">
        <f>ROUND(I1795*H1795,2)</f>
        <v>0</v>
      </c>
      <c r="K1795" s="262" t="s">
        <v>22</v>
      </c>
      <c r="L1795" s="267"/>
      <c r="M1795" s="268" t="s">
        <v>22</v>
      </c>
      <c r="N1795" s="269" t="s">
        <v>46</v>
      </c>
      <c r="O1795" s="37"/>
      <c r="P1795" s="202">
        <f>O1795*H1795</f>
        <v>0</v>
      </c>
      <c r="Q1795" s="202">
        <v>0</v>
      </c>
      <c r="R1795" s="202">
        <f>Q1795*H1795</f>
        <v>0</v>
      </c>
      <c r="S1795" s="202">
        <v>0</v>
      </c>
      <c r="T1795" s="203">
        <f>S1795*H1795</f>
        <v>0</v>
      </c>
      <c r="AR1795" s="19" t="s">
        <v>512</v>
      </c>
      <c r="AT1795" s="19" t="s">
        <v>267</v>
      </c>
      <c r="AU1795" s="19" t="s">
        <v>83</v>
      </c>
      <c r="AY1795" s="19" t="s">
        <v>195</v>
      </c>
      <c r="BE1795" s="204">
        <f>IF(N1795="základní",J1795,0)</f>
        <v>0</v>
      </c>
      <c r="BF1795" s="204">
        <f>IF(N1795="snížená",J1795,0)</f>
        <v>0</v>
      </c>
      <c r="BG1795" s="204">
        <f>IF(N1795="zákl. přenesená",J1795,0)</f>
        <v>0</v>
      </c>
      <c r="BH1795" s="204">
        <f>IF(N1795="sníž. přenesená",J1795,0)</f>
        <v>0</v>
      </c>
      <c r="BI1795" s="204">
        <f>IF(N1795="nulová",J1795,0)</f>
        <v>0</v>
      </c>
      <c r="BJ1795" s="19" t="s">
        <v>23</v>
      </c>
      <c r="BK1795" s="204">
        <f>ROUND(I1795*H1795,2)</f>
        <v>0</v>
      </c>
      <c r="BL1795" s="19" t="s">
        <v>258</v>
      </c>
      <c r="BM1795" s="19" t="s">
        <v>2728</v>
      </c>
    </row>
    <row r="1796" spans="2:65" s="13" customFormat="1">
      <c r="B1796" s="218"/>
      <c r="C1796" s="219"/>
      <c r="D1796" s="251" t="s">
        <v>210</v>
      </c>
      <c r="E1796" s="219"/>
      <c r="F1796" s="270" t="s">
        <v>2729</v>
      </c>
      <c r="G1796" s="219"/>
      <c r="H1796" s="271">
        <v>921.56399999999996</v>
      </c>
      <c r="I1796" s="223"/>
      <c r="J1796" s="219"/>
      <c r="K1796" s="219"/>
      <c r="L1796" s="224"/>
      <c r="M1796" s="225"/>
      <c r="N1796" s="226"/>
      <c r="O1796" s="226"/>
      <c r="P1796" s="226"/>
      <c r="Q1796" s="226"/>
      <c r="R1796" s="226"/>
      <c r="S1796" s="226"/>
      <c r="T1796" s="227"/>
      <c r="AT1796" s="228" t="s">
        <v>210</v>
      </c>
      <c r="AU1796" s="228" t="s">
        <v>83</v>
      </c>
      <c r="AV1796" s="13" t="s">
        <v>83</v>
      </c>
      <c r="AW1796" s="13" t="s">
        <v>4</v>
      </c>
      <c r="AX1796" s="13" t="s">
        <v>23</v>
      </c>
      <c r="AY1796" s="228" t="s">
        <v>195</v>
      </c>
    </row>
    <row r="1797" spans="2:65" s="1" customFormat="1" ht="28.8" customHeight="1">
      <c r="B1797" s="36"/>
      <c r="C1797" s="193" t="s">
        <v>2730</v>
      </c>
      <c r="D1797" s="193" t="s">
        <v>198</v>
      </c>
      <c r="E1797" s="194" t="s">
        <v>1171</v>
      </c>
      <c r="F1797" s="195" t="s">
        <v>1172</v>
      </c>
      <c r="G1797" s="196" t="s">
        <v>222</v>
      </c>
      <c r="H1797" s="197">
        <v>61.936</v>
      </c>
      <c r="I1797" s="198"/>
      <c r="J1797" s="199">
        <f>ROUND(I1797*H1797,2)</f>
        <v>0</v>
      </c>
      <c r="K1797" s="195" t="s">
        <v>223</v>
      </c>
      <c r="L1797" s="56"/>
      <c r="M1797" s="200" t="s">
        <v>22</v>
      </c>
      <c r="N1797" s="201" t="s">
        <v>46</v>
      </c>
      <c r="O1797" s="37"/>
      <c r="P1797" s="202">
        <f>O1797*H1797</f>
        <v>0</v>
      </c>
      <c r="Q1797" s="202">
        <v>0</v>
      </c>
      <c r="R1797" s="202">
        <f>Q1797*H1797</f>
        <v>0</v>
      </c>
      <c r="S1797" s="202">
        <v>0</v>
      </c>
      <c r="T1797" s="203">
        <f>S1797*H1797</f>
        <v>0</v>
      </c>
      <c r="AR1797" s="19" t="s">
        <v>258</v>
      </c>
      <c r="AT1797" s="19" t="s">
        <v>198</v>
      </c>
      <c r="AU1797" s="19" t="s">
        <v>83</v>
      </c>
      <c r="AY1797" s="19" t="s">
        <v>195</v>
      </c>
      <c r="BE1797" s="204">
        <f>IF(N1797="základní",J1797,0)</f>
        <v>0</v>
      </c>
      <c r="BF1797" s="204">
        <f>IF(N1797="snížená",J1797,0)</f>
        <v>0</v>
      </c>
      <c r="BG1797" s="204">
        <f>IF(N1797="zákl. přenesená",J1797,0)</f>
        <v>0</v>
      </c>
      <c r="BH1797" s="204">
        <f>IF(N1797="sníž. přenesená",J1797,0)</f>
        <v>0</v>
      </c>
      <c r="BI1797" s="204">
        <f>IF(N1797="nulová",J1797,0)</f>
        <v>0</v>
      </c>
      <c r="BJ1797" s="19" t="s">
        <v>23</v>
      </c>
      <c r="BK1797" s="204">
        <f>ROUND(I1797*H1797,2)</f>
        <v>0</v>
      </c>
      <c r="BL1797" s="19" t="s">
        <v>258</v>
      </c>
      <c r="BM1797" s="19" t="s">
        <v>2731</v>
      </c>
    </row>
    <row r="1798" spans="2:65" s="1" customFormat="1" ht="36">
      <c r="B1798" s="36"/>
      <c r="C1798" s="58"/>
      <c r="D1798" s="205" t="s">
        <v>225</v>
      </c>
      <c r="E1798" s="58"/>
      <c r="F1798" s="206" t="s">
        <v>1164</v>
      </c>
      <c r="G1798" s="58"/>
      <c r="H1798" s="58"/>
      <c r="I1798" s="163"/>
      <c r="J1798" s="58"/>
      <c r="K1798" s="58"/>
      <c r="L1798" s="56"/>
      <c r="M1798" s="73"/>
      <c r="N1798" s="37"/>
      <c r="O1798" s="37"/>
      <c r="P1798" s="37"/>
      <c r="Q1798" s="37"/>
      <c r="R1798" s="37"/>
      <c r="S1798" s="37"/>
      <c r="T1798" s="74"/>
      <c r="AT1798" s="19" t="s">
        <v>225</v>
      </c>
      <c r="AU1798" s="19" t="s">
        <v>83</v>
      </c>
    </row>
    <row r="1799" spans="2:65" s="12" customFormat="1">
      <c r="B1799" s="207"/>
      <c r="C1799" s="208"/>
      <c r="D1799" s="205" t="s">
        <v>210</v>
      </c>
      <c r="E1799" s="209" t="s">
        <v>22</v>
      </c>
      <c r="F1799" s="210" t="s">
        <v>458</v>
      </c>
      <c r="G1799" s="208"/>
      <c r="H1799" s="211" t="s">
        <v>22</v>
      </c>
      <c r="I1799" s="212"/>
      <c r="J1799" s="208"/>
      <c r="K1799" s="208"/>
      <c r="L1799" s="213"/>
      <c r="M1799" s="214"/>
      <c r="N1799" s="215"/>
      <c r="O1799" s="215"/>
      <c r="P1799" s="215"/>
      <c r="Q1799" s="215"/>
      <c r="R1799" s="215"/>
      <c r="S1799" s="215"/>
      <c r="T1799" s="216"/>
      <c r="AT1799" s="217" t="s">
        <v>210</v>
      </c>
      <c r="AU1799" s="217" t="s">
        <v>83</v>
      </c>
      <c r="AV1799" s="12" t="s">
        <v>23</v>
      </c>
      <c r="AW1799" s="12" t="s">
        <v>38</v>
      </c>
      <c r="AX1799" s="12" t="s">
        <v>75</v>
      </c>
      <c r="AY1799" s="217" t="s">
        <v>195</v>
      </c>
    </row>
    <row r="1800" spans="2:65" s="13" customFormat="1">
      <c r="B1800" s="218"/>
      <c r="C1800" s="219"/>
      <c r="D1800" s="205" t="s">
        <v>210</v>
      </c>
      <c r="E1800" s="220" t="s">
        <v>22</v>
      </c>
      <c r="F1800" s="221" t="s">
        <v>2732</v>
      </c>
      <c r="G1800" s="219"/>
      <c r="H1800" s="222">
        <v>25.795000000000002</v>
      </c>
      <c r="I1800" s="223"/>
      <c r="J1800" s="219"/>
      <c r="K1800" s="219"/>
      <c r="L1800" s="224"/>
      <c r="M1800" s="225"/>
      <c r="N1800" s="226"/>
      <c r="O1800" s="226"/>
      <c r="P1800" s="226"/>
      <c r="Q1800" s="226"/>
      <c r="R1800" s="226"/>
      <c r="S1800" s="226"/>
      <c r="T1800" s="227"/>
      <c r="AT1800" s="228" t="s">
        <v>210</v>
      </c>
      <c r="AU1800" s="228" t="s">
        <v>83</v>
      </c>
      <c r="AV1800" s="13" t="s">
        <v>83</v>
      </c>
      <c r="AW1800" s="13" t="s">
        <v>38</v>
      </c>
      <c r="AX1800" s="13" t="s">
        <v>75</v>
      </c>
      <c r="AY1800" s="228" t="s">
        <v>195</v>
      </c>
    </row>
    <row r="1801" spans="2:65" s="13" customFormat="1">
      <c r="B1801" s="218"/>
      <c r="C1801" s="219"/>
      <c r="D1801" s="205" t="s">
        <v>210</v>
      </c>
      <c r="E1801" s="220" t="s">
        <v>22</v>
      </c>
      <c r="F1801" s="221" t="s">
        <v>2733</v>
      </c>
      <c r="G1801" s="219"/>
      <c r="H1801" s="222">
        <v>9.4920000000000009</v>
      </c>
      <c r="I1801" s="223"/>
      <c r="J1801" s="219"/>
      <c r="K1801" s="219"/>
      <c r="L1801" s="224"/>
      <c r="M1801" s="225"/>
      <c r="N1801" s="226"/>
      <c r="O1801" s="226"/>
      <c r="P1801" s="226"/>
      <c r="Q1801" s="226"/>
      <c r="R1801" s="226"/>
      <c r="S1801" s="226"/>
      <c r="T1801" s="227"/>
      <c r="AT1801" s="228" t="s">
        <v>210</v>
      </c>
      <c r="AU1801" s="228" t="s">
        <v>83</v>
      </c>
      <c r="AV1801" s="13" t="s">
        <v>83</v>
      </c>
      <c r="AW1801" s="13" t="s">
        <v>38</v>
      </c>
      <c r="AX1801" s="13" t="s">
        <v>75</v>
      </c>
      <c r="AY1801" s="228" t="s">
        <v>195</v>
      </c>
    </row>
    <row r="1802" spans="2:65" s="13" customFormat="1">
      <c r="B1802" s="218"/>
      <c r="C1802" s="219"/>
      <c r="D1802" s="205" t="s">
        <v>210</v>
      </c>
      <c r="E1802" s="220" t="s">
        <v>22</v>
      </c>
      <c r="F1802" s="221" t="s">
        <v>2734</v>
      </c>
      <c r="G1802" s="219"/>
      <c r="H1802" s="222">
        <v>3.9780000000000002</v>
      </c>
      <c r="I1802" s="223"/>
      <c r="J1802" s="219"/>
      <c r="K1802" s="219"/>
      <c r="L1802" s="224"/>
      <c r="M1802" s="225"/>
      <c r="N1802" s="226"/>
      <c r="O1802" s="226"/>
      <c r="P1802" s="226"/>
      <c r="Q1802" s="226"/>
      <c r="R1802" s="226"/>
      <c r="S1802" s="226"/>
      <c r="T1802" s="227"/>
      <c r="AT1802" s="228" t="s">
        <v>210</v>
      </c>
      <c r="AU1802" s="228" t="s">
        <v>83</v>
      </c>
      <c r="AV1802" s="13" t="s">
        <v>83</v>
      </c>
      <c r="AW1802" s="13" t="s">
        <v>38</v>
      </c>
      <c r="AX1802" s="13" t="s">
        <v>75</v>
      </c>
      <c r="AY1802" s="228" t="s">
        <v>195</v>
      </c>
    </row>
    <row r="1803" spans="2:65" s="13" customFormat="1">
      <c r="B1803" s="218"/>
      <c r="C1803" s="219"/>
      <c r="D1803" s="205" t="s">
        <v>210</v>
      </c>
      <c r="E1803" s="220" t="s">
        <v>22</v>
      </c>
      <c r="F1803" s="221" t="s">
        <v>2735</v>
      </c>
      <c r="G1803" s="219"/>
      <c r="H1803" s="222">
        <v>22.670999999999999</v>
      </c>
      <c r="I1803" s="223"/>
      <c r="J1803" s="219"/>
      <c r="K1803" s="219"/>
      <c r="L1803" s="224"/>
      <c r="M1803" s="225"/>
      <c r="N1803" s="226"/>
      <c r="O1803" s="226"/>
      <c r="P1803" s="226"/>
      <c r="Q1803" s="226"/>
      <c r="R1803" s="226"/>
      <c r="S1803" s="226"/>
      <c r="T1803" s="227"/>
      <c r="AT1803" s="228" t="s">
        <v>210</v>
      </c>
      <c r="AU1803" s="228" t="s">
        <v>83</v>
      </c>
      <c r="AV1803" s="13" t="s">
        <v>83</v>
      </c>
      <c r="AW1803" s="13" t="s">
        <v>38</v>
      </c>
      <c r="AX1803" s="13" t="s">
        <v>75</v>
      </c>
      <c r="AY1803" s="228" t="s">
        <v>195</v>
      </c>
    </row>
    <row r="1804" spans="2:65" s="14" customFormat="1">
      <c r="B1804" s="229"/>
      <c r="C1804" s="230"/>
      <c r="D1804" s="205" t="s">
        <v>210</v>
      </c>
      <c r="E1804" s="231" t="s">
        <v>22</v>
      </c>
      <c r="F1804" s="232" t="s">
        <v>215</v>
      </c>
      <c r="G1804" s="230"/>
      <c r="H1804" s="233">
        <v>61.936</v>
      </c>
      <c r="I1804" s="234"/>
      <c r="J1804" s="230"/>
      <c r="K1804" s="230"/>
      <c r="L1804" s="235"/>
      <c r="M1804" s="236"/>
      <c r="N1804" s="237"/>
      <c r="O1804" s="237"/>
      <c r="P1804" s="237"/>
      <c r="Q1804" s="237"/>
      <c r="R1804" s="237"/>
      <c r="S1804" s="237"/>
      <c r="T1804" s="238"/>
      <c r="AT1804" s="239" t="s">
        <v>210</v>
      </c>
      <c r="AU1804" s="239" t="s">
        <v>83</v>
      </c>
      <c r="AV1804" s="14" t="s">
        <v>216</v>
      </c>
      <c r="AW1804" s="14" t="s">
        <v>38</v>
      </c>
      <c r="AX1804" s="14" t="s">
        <v>75</v>
      </c>
      <c r="AY1804" s="239" t="s">
        <v>195</v>
      </c>
    </row>
    <row r="1805" spans="2:65" s="15" customFormat="1">
      <c r="B1805" s="240"/>
      <c r="C1805" s="241"/>
      <c r="D1805" s="251" t="s">
        <v>210</v>
      </c>
      <c r="E1805" s="252" t="s">
        <v>22</v>
      </c>
      <c r="F1805" s="253" t="s">
        <v>217</v>
      </c>
      <c r="G1805" s="241"/>
      <c r="H1805" s="254">
        <v>61.936</v>
      </c>
      <c r="I1805" s="245"/>
      <c r="J1805" s="241"/>
      <c r="K1805" s="241"/>
      <c r="L1805" s="246"/>
      <c r="M1805" s="247"/>
      <c r="N1805" s="248"/>
      <c r="O1805" s="248"/>
      <c r="P1805" s="248"/>
      <c r="Q1805" s="248"/>
      <c r="R1805" s="248"/>
      <c r="S1805" s="248"/>
      <c r="T1805" s="249"/>
      <c r="AT1805" s="250" t="s">
        <v>210</v>
      </c>
      <c r="AU1805" s="250" t="s">
        <v>83</v>
      </c>
      <c r="AV1805" s="15" t="s">
        <v>202</v>
      </c>
      <c r="AW1805" s="15" t="s">
        <v>38</v>
      </c>
      <c r="AX1805" s="15" t="s">
        <v>23</v>
      </c>
      <c r="AY1805" s="250" t="s">
        <v>195</v>
      </c>
    </row>
    <row r="1806" spans="2:65" s="1" customFormat="1" ht="20.399999999999999" customHeight="1">
      <c r="B1806" s="36"/>
      <c r="C1806" s="260" t="s">
        <v>2736</v>
      </c>
      <c r="D1806" s="260" t="s">
        <v>267</v>
      </c>
      <c r="E1806" s="261" t="s">
        <v>1182</v>
      </c>
      <c r="F1806" s="262" t="s">
        <v>1183</v>
      </c>
      <c r="G1806" s="263" t="s">
        <v>206</v>
      </c>
      <c r="H1806" s="264">
        <v>136.25899999999999</v>
      </c>
      <c r="I1806" s="265"/>
      <c r="J1806" s="266">
        <f>ROUND(I1806*H1806,2)</f>
        <v>0</v>
      </c>
      <c r="K1806" s="262" t="s">
        <v>22</v>
      </c>
      <c r="L1806" s="267"/>
      <c r="M1806" s="268" t="s">
        <v>22</v>
      </c>
      <c r="N1806" s="269" t="s">
        <v>46</v>
      </c>
      <c r="O1806" s="37"/>
      <c r="P1806" s="202">
        <f>O1806*H1806</f>
        <v>0</v>
      </c>
      <c r="Q1806" s="202">
        <v>0</v>
      </c>
      <c r="R1806" s="202">
        <f>Q1806*H1806</f>
        <v>0</v>
      </c>
      <c r="S1806" s="202">
        <v>0</v>
      </c>
      <c r="T1806" s="203">
        <f>S1806*H1806</f>
        <v>0</v>
      </c>
      <c r="AR1806" s="19" t="s">
        <v>512</v>
      </c>
      <c r="AT1806" s="19" t="s">
        <v>267</v>
      </c>
      <c r="AU1806" s="19" t="s">
        <v>83</v>
      </c>
      <c r="AY1806" s="19" t="s">
        <v>195</v>
      </c>
      <c r="BE1806" s="204">
        <f>IF(N1806="základní",J1806,0)</f>
        <v>0</v>
      </c>
      <c r="BF1806" s="204">
        <f>IF(N1806="snížená",J1806,0)</f>
        <v>0</v>
      </c>
      <c r="BG1806" s="204">
        <f>IF(N1806="zákl. přenesená",J1806,0)</f>
        <v>0</v>
      </c>
      <c r="BH1806" s="204">
        <f>IF(N1806="sníž. přenesená",J1806,0)</f>
        <v>0</v>
      </c>
      <c r="BI1806" s="204">
        <f>IF(N1806="nulová",J1806,0)</f>
        <v>0</v>
      </c>
      <c r="BJ1806" s="19" t="s">
        <v>23</v>
      </c>
      <c r="BK1806" s="204">
        <f>ROUND(I1806*H1806,2)</f>
        <v>0</v>
      </c>
      <c r="BL1806" s="19" t="s">
        <v>258</v>
      </c>
      <c r="BM1806" s="19" t="s">
        <v>2737</v>
      </c>
    </row>
    <row r="1807" spans="2:65" s="13" customFormat="1">
      <c r="B1807" s="218"/>
      <c r="C1807" s="219"/>
      <c r="D1807" s="251" t="s">
        <v>210</v>
      </c>
      <c r="E1807" s="219"/>
      <c r="F1807" s="270" t="s">
        <v>2738</v>
      </c>
      <c r="G1807" s="219"/>
      <c r="H1807" s="271">
        <v>136.25899999999999</v>
      </c>
      <c r="I1807" s="223"/>
      <c r="J1807" s="219"/>
      <c r="K1807" s="219"/>
      <c r="L1807" s="224"/>
      <c r="M1807" s="225"/>
      <c r="N1807" s="226"/>
      <c r="O1807" s="226"/>
      <c r="P1807" s="226"/>
      <c r="Q1807" s="226"/>
      <c r="R1807" s="226"/>
      <c r="S1807" s="226"/>
      <c r="T1807" s="227"/>
      <c r="AT1807" s="228" t="s">
        <v>210</v>
      </c>
      <c r="AU1807" s="228" t="s">
        <v>83</v>
      </c>
      <c r="AV1807" s="13" t="s">
        <v>83</v>
      </c>
      <c r="AW1807" s="13" t="s">
        <v>4</v>
      </c>
      <c r="AX1807" s="13" t="s">
        <v>23</v>
      </c>
      <c r="AY1807" s="228" t="s">
        <v>195</v>
      </c>
    </row>
    <row r="1808" spans="2:65" s="1" customFormat="1" ht="20.399999999999999" customHeight="1">
      <c r="B1808" s="36"/>
      <c r="C1808" s="260" t="s">
        <v>2739</v>
      </c>
      <c r="D1808" s="260" t="s">
        <v>267</v>
      </c>
      <c r="E1808" s="261" t="s">
        <v>1166</v>
      </c>
      <c r="F1808" s="262" t="s">
        <v>1167</v>
      </c>
      <c r="G1808" s="263" t="s">
        <v>222</v>
      </c>
      <c r="H1808" s="264">
        <v>65.033000000000001</v>
      </c>
      <c r="I1808" s="265"/>
      <c r="J1808" s="266">
        <f>ROUND(I1808*H1808,2)</f>
        <v>0</v>
      </c>
      <c r="K1808" s="262" t="s">
        <v>22</v>
      </c>
      <c r="L1808" s="267"/>
      <c r="M1808" s="268" t="s">
        <v>22</v>
      </c>
      <c r="N1808" s="269" t="s">
        <v>46</v>
      </c>
      <c r="O1808" s="37"/>
      <c r="P1808" s="202">
        <f>O1808*H1808</f>
        <v>0</v>
      </c>
      <c r="Q1808" s="202">
        <v>0</v>
      </c>
      <c r="R1808" s="202">
        <f>Q1808*H1808</f>
        <v>0</v>
      </c>
      <c r="S1808" s="202">
        <v>0</v>
      </c>
      <c r="T1808" s="203">
        <f>S1808*H1808</f>
        <v>0</v>
      </c>
      <c r="AR1808" s="19" t="s">
        <v>512</v>
      </c>
      <c r="AT1808" s="19" t="s">
        <v>267</v>
      </c>
      <c r="AU1808" s="19" t="s">
        <v>83</v>
      </c>
      <c r="AY1808" s="19" t="s">
        <v>195</v>
      </c>
      <c r="BE1808" s="204">
        <f>IF(N1808="základní",J1808,0)</f>
        <v>0</v>
      </c>
      <c r="BF1808" s="204">
        <f>IF(N1808="snížená",J1808,0)</f>
        <v>0</v>
      </c>
      <c r="BG1808" s="204">
        <f>IF(N1808="zákl. přenesená",J1808,0)</f>
        <v>0</v>
      </c>
      <c r="BH1808" s="204">
        <f>IF(N1808="sníž. přenesená",J1808,0)</f>
        <v>0</v>
      </c>
      <c r="BI1808" s="204">
        <f>IF(N1808="nulová",J1808,0)</f>
        <v>0</v>
      </c>
      <c r="BJ1808" s="19" t="s">
        <v>23</v>
      </c>
      <c r="BK1808" s="204">
        <f>ROUND(I1808*H1808,2)</f>
        <v>0</v>
      </c>
      <c r="BL1808" s="19" t="s">
        <v>258</v>
      </c>
      <c r="BM1808" s="19" t="s">
        <v>2740</v>
      </c>
    </row>
    <row r="1809" spans="2:65" s="13" customFormat="1">
      <c r="B1809" s="218"/>
      <c r="C1809" s="219"/>
      <c r="D1809" s="251" t="s">
        <v>210</v>
      </c>
      <c r="E1809" s="219"/>
      <c r="F1809" s="270" t="s">
        <v>2741</v>
      </c>
      <c r="G1809" s="219"/>
      <c r="H1809" s="271">
        <v>65.033000000000001</v>
      </c>
      <c r="I1809" s="223"/>
      <c r="J1809" s="219"/>
      <c r="K1809" s="219"/>
      <c r="L1809" s="224"/>
      <c r="M1809" s="225"/>
      <c r="N1809" s="226"/>
      <c r="O1809" s="226"/>
      <c r="P1809" s="226"/>
      <c r="Q1809" s="226"/>
      <c r="R1809" s="226"/>
      <c r="S1809" s="226"/>
      <c r="T1809" s="227"/>
      <c r="AT1809" s="228" t="s">
        <v>210</v>
      </c>
      <c r="AU1809" s="228" t="s">
        <v>83</v>
      </c>
      <c r="AV1809" s="13" t="s">
        <v>83</v>
      </c>
      <c r="AW1809" s="13" t="s">
        <v>4</v>
      </c>
      <c r="AX1809" s="13" t="s">
        <v>23</v>
      </c>
      <c r="AY1809" s="228" t="s">
        <v>195</v>
      </c>
    </row>
    <row r="1810" spans="2:65" s="1" customFormat="1" ht="40.200000000000003" customHeight="1">
      <c r="B1810" s="36"/>
      <c r="C1810" s="193" t="s">
        <v>2742</v>
      </c>
      <c r="D1810" s="193" t="s">
        <v>198</v>
      </c>
      <c r="E1810" s="194" t="s">
        <v>2743</v>
      </c>
      <c r="F1810" s="195" t="s">
        <v>2744</v>
      </c>
      <c r="G1810" s="196" t="s">
        <v>222</v>
      </c>
      <c r="H1810" s="197">
        <v>121.724</v>
      </c>
      <c r="I1810" s="198"/>
      <c r="J1810" s="199">
        <f>ROUND(I1810*H1810,2)</f>
        <v>0</v>
      </c>
      <c r="K1810" s="195" t="s">
        <v>223</v>
      </c>
      <c r="L1810" s="56"/>
      <c r="M1810" s="200" t="s">
        <v>22</v>
      </c>
      <c r="N1810" s="201" t="s">
        <v>46</v>
      </c>
      <c r="O1810" s="37"/>
      <c r="P1810" s="202">
        <f>O1810*H1810</f>
        <v>0</v>
      </c>
      <c r="Q1810" s="202">
        <v>0</v>
      </c>
      <c r="R1810" s="202">
        <f>Q1810*H1810</f>
        <v>0</v>
      </c>
      <c r="S1810" s="202">
        <v>0</v>
      </c>
      <c r="T1810" s="203">
        <f>S1810*H1810</f>
        <v>0</v>
      </c>
      <c r="AR1810" s="19" t="s">
        <v>258</v>
      </c>
      <c r="AT1810" s="19" t="s">
        <v>198</v>
      </c>
      <c r="AU1810" s="19" t="s">
        <v>83</v>
      </c>
      <c r="AY1810" s="19" t="s">
        <v>195</v>
      </c>
      <c r="BE1810" s="204">
        <f>IF(N1810="základní",J1810,0)</f>
        <v>0</v>
      </c>
      <c r="BF1810" s="204">
        <f>IF(N1810="snížená",J1810,0)</f>
        <v>0</v>
      </c>
      <c r="BG1810" s="204">
        <f>IF(N1810="zákl. přenesená",J1810,0)</f>
        <v>0</v>
      </c>
      <c r="BH1810" s="204">
        <f>IF(N1810="sníž. přenesená",J1810,0)</f>
        <v>0</v>
      </c>
      <c r="BI1810" s="204">
        <f>IF(N1810="nulová",J1810,0)</f>
        <v>0</v>
      </c>
      <c r="BJ1810" s="19" t="s">
        <v>23</v>
      </c>
      <c r="BK1810" s="204">
        <f>ROUND(I1810*H1810,2)</f>
        <v>0</v>
      </c>
      <c r="BL1810" s="19" t="s">
        <v>258</v>
      </c>
      <c r="BM1810" s="19" t="s">
        <v>2745</v>
      </c>
    </row>
    <row r="1811" spans="2:65" s="1" customFormat="1" ht="36">
      <c r="B1811" s="36"/>
      <c r="C1811" s="58"/>
      <c r="D1811" s="205" t="s">
        <v>225</v>
      </c>
      <c r="E1811" s="58"/>
      <c r="F1811" s="206" t="s">
        <v>1164</v>
      </c>
      <c r="G1811" s="58"/>
      <c r="H1811" s="58"/>
      <c r="I1811" s="163"/>
      <c r="J1811" s="58"/>
      <c r="K1811" s="58"/>
      <c r="L1811" s="56"/>
      <c r="M1811" s="73"/>
      <c r="N1811" s="37"/>
      <c r="O1811" s="37"/>
      <c r="P1811" s="37"/>
      <c r="Q1811" s="37"/>
      <c r="R1811" s="37"/>
      <c r="S1811" s="37"/>
      <c r="T1811" s="74"/>
      <c r="AT1811" s="19" t="s">
        <v>225</v>
      </c>
      <c r="AU1811" s="19" t="s">
        <v>83</v>
      </c>
    </row>
    <row r="1812" spans="2:65" s="12" customFormat="1">
      <c r="B1812" s="207"/>
      <c r="C1812" s="208"/>
      <c r="D1812" s="205" t="s">
        <v>210</v>
      </c>
      <c r="E1812" s="209" t="s">
        <v>22</v>
      </c>
      <c r="F1812" s="210" t="s">
        <v>458</v>
      </c>
      <c r="G1812" s="208"/>
      <c r="H1812" s="211" t="s">
        <v>22</v>
      </c>
      <c r="I1812" s="212"/>
      <c r="J1812" s="208"/>
      <c r="K1812" s="208"/>
      <c r="L1812" s="213"/>
      <c r="M1812" s="214"/>
      <c r="N1812" s="215"/>
      <c r="O1812" s="215"/>
      <c r="P1812" s="215"/>
      <c r="Q1812" s="215"/>
      <c r="R1812" s="215"/>
      <c r="S1812" s="215"/>
      <c r="T1812" s="216"/>
      <c r="AT1812" s="217" t="s">
        <v>210</v>
      </c>
      <c r="AU1812" s="217" t="s">
        <v>83</v>
      </c>
      <c r="AV1812" s="12" t="s">
        <v>23</v>
      </c>
      <c r="AW1812" s="12" t="s">
        <v>38</v>
      </c>
      <c r="AX1812" s="12" t="s">
        <v>75</v>
      </c>
      <c r="AY1812" s="217" t="s">
        <v>195</v>
      </c>
    </row>
    <row r="1813" spans="2:65" s="13" customFormat="1">
      <c r="B1813" s="218"/>
      <c r="C1813" s="219"/>
      <c r="D1813" s="205" t="s">
        <v>210</v>
      </c>
      <c r="E1813" s="220" t="s">
        <v>22</v>
      </c>
      <c r="F1813" s="221" t="s">
        <v>2746</v>
      </c>
      <c r="G1813" s="219"/>
      <c r="H1813" s="222">
        <v>121.724</v>
      </c>
      <c r="I1813" s="223"/>
      <c r="J1813" s="219"/>
      <c r="K1813" s="219"/>
      <c r="L1813" s="224"/>
      <c r="M1813" s="225"/>
      <c r="N1813" s="226"/>
      <c r="O1813" s="226"/>
      <c r="P1813" s="226"/>
      <c r="Q1813" s="226"/>
      <c r="R1813" s="226"/>
      <c r="S1813" s="226"/>
      <c r="T1813" s="227"/>
      <c r="AT1813" s="228" t="s">
        <v>210</v>
      </c>
      <c r="AU1813" s="228" t="s">
        <v>83</v>
      </c>
      <c r="AV1813" s="13" t="s">
        <v>83</v>
      </c>
      <c r="AW1813" s="13" t="s">
        <v>38</v>
      </c>
      <c r="AX1813" s="13" t="s">
        <v>75</v>
      </c>
      <c r="AY1813" s="228" t="s">
        <v>195</v>
      </c>
    </row>
    <row r="1814" spans="2:65" s="14" customFormat="1">
      <c r="B1814" s="229"/>
      <c r="C1814" s="230"/>
      <c r="D1814" s="205" t="s">
        <v>210</v>
      </c>
      <c r="E1814" s="231" t="s">
        <v>22</v>
      </c>
      <c r="F1814" s="232" t="s">
        <v>215</v>
      </c>
      <c r="G1814" s="230"/>
      <c r="H1814" s="233">
        <v>121.724</v>
      </c>
      <c r="I1814" s="234"/>
      <c r="J1814" s="230"/>
      <c r="K1814" s="230"/>
      <c r="L1814" s="235"/>
      <c r="M1814" s="236"/>
      <c r="N1814" s="237"/>
      <c r="O1814" s="237"/>
      <c r="P1814" s="237"/>
      <c r="Q1814" s="237"/>
      <c r="R1814" s="237"/>
      <c r="S1814" s="237"/>
      <c r="T1814" s="238"/>
      <c r="AT1814" s="239" t="s">
        <v>210</v>
      </c>
      <c r="AU1814" s="239" t="s">
        <v>83</v>
      </c>
      <c r="AV1814" s="14" t="s">
        <v>216</v>
      </c>
      <c r="AW1814" s="14" t="s">
        <v>38</v>
      </c>
      <c r="AX1814" s="14" t="s">
        <v>75</v>
      </c>
      <c r="AY1814" s="239" t="s">
        <v>195</v>
      </c>
    </row>
    <row r="1815" spans="2:65" s="15" customFormat="1">
      <c r="B1815" s="240"/>
      <c r="C1815" s="241"/>
      <c r="D1815" s="251" t="s">
        <v>210</v>
      </c>
      <c r="E1815" s="252" t="s">
        <v>22</v>
      </c>
      <c r="F1815" s="253" t="s">
        <v>217</v>
      </c>
      <c r="G1815" s="241"/>
      <c r="H1815" s="254">
        <v>121.724</v>
      </c>
      <c r="I1815" s="245"/>
      <c r="J1815" s="241"/>
      <c r="K1815" s="241"/>
      <c r="L1815" s="246"/>
      <c r="M1815" s="247"/>
      <c r="N1815" s="248"/>
      <c r="O1815" s="248"/>
      <c r="P1815" s="248"/>
      <c r="Q1815" s="248"/>
      <c r="R1815" s="248"/>
      <c r="S1815" s="248"/>
      <c r="T1815" s="249"/>
      <c r="AT1815" s="250" t="s">
        <v>210</v>
      </c>
      <c r="AU1815" s="250" t="s">
        <v>83</v>
      </c>
      <c r="AV1815" s="15" t="s">
        <v>202</v>
      </c>
      <c r="AW1815" s="15" t="s">
        <v>38</v>
      </c>
      <c r="AX1815" s="15" t="s">
        <v>23</v>
      </c>
      <c r="AY1815" s="250" t="s">
        <v>195</v>
      </c>
    </row>
    <row r="1816" spans="2:65" s="1" customFormat="1" ht="20.399999999999999" customHeight="1">
      <c r="B1816" s="36"/>
      <c r="C1816" s="260" t="s">
        <v>2747</v>
      </c>
      <c r="D1816" s="260" t="s">
        <v>267</v>
      </c>
      <c r="E1816" s="261" t="s">
        <v>1182</v>
      </c>
      <c r="F1816" s="262" t="s">
        <v>1183</v>
      </c>
      <c r="G1816" s="263" t="s">
        <v>206</v>
      </c>
      <c r="H1816" s="264">
        <v>267.79300000000001</v>
      </c>
      <c r="I1816" s="265"/>
      <c r="J1816" s="266">
        <f>ROUND(I1816*H1816,2)</f>
        <v>0</v>
      </c>
      <c r="K1816" s="262" t="s">
        <v>22</v>
      </c>
      <c r="L1816" s="267"/>
      <c r="M1816" s="268" t="s">
        <v>22</v>
      </c>
      <c r="N1816" s="269" t="s">
        <v>46</v>
      </c>
      <c r="O1816" s="37"/>
      <c r="P1816" s="202">
        <f>O1816*H1816</f>
        <v>0</v>
      </c>
      <c r="Q1816" s="202">
        <v>0</v>
      </c>
      <c r="R1816" s="202">
        <f>Q1816*H1816</f>
        <v>0</v>
      </c>
      <c r="S1816" s="202">
        <v>0</v>
      </c>
      <c r="T1816" s="203">
        <f>S1816*H1816</f>
        <v>0</v>
      </c>
      <c r="AR1816" s="19" t="s">
        <v>512</v>
      </c>
      <c r="AT1816" s="19" t="s">
        <v>267</v>
      </c>
      <c r="AU1816" s="19" t="s">
        <v>83</v>
      </c>
      <c r="AY1816" s="19" t="s">
        <v>195</v>
      </c>
      <c r="BE1816" s="204">
        <f>IF(N1816="základní",J1816,0)</f>
        <v>0</v>
      </c>
      <c r="BF1816" s="204">
        <f>IF(N1816="snížená",J1816,0)</f>
        <v>0</v>
      </c>
      <c r="BG1816" s="204">
        <f>IF(N1816="zákl. přenesená",J1816,0)</f>
        <v>0</v>
      </c>
      <c r="BH1816" s="204">
        <f>IF(N1816="sníž. přenesená",J1816,0)</f>
        <v>0</v>
      </c>
      <c r="BI1816" s="204">
        <f>IF(N1816="nulová",J1816,0)</f>
        <v>0</v>
      </c>
      <c r="BJ1816" s="19" t="s">
        <v>23</v>
      </c>
      <c r="BK1816" s="204">
        <f>ROUND(I1816*H1816,2)</f>
        <v>0</v>
      </c>
      <c r="BL1816" s="19" t="s">
        <v>258</v>
      </c>
      <c r="BM1816" s="19" t="s">
        <v>2748</v>
      </c>
    </row>
    <row r="1817" spans="2:65" s="13" customFormat="1">
      <c r="B1817" s="218"/>
      <c r="C1817" s="219"/>
      <c r="D1817" s="251" t="s">
        <v>210</v>
      </c>
      <c r="E1817" s="219"/>
      <c r="F1817" s="270" t="s">
        <v>2749</v>
      </c>
      <c r="G1817" s="219"/>
      <c r="H1817" s="271">
        <v>267.79300000000001</v>
      </c>
      <c r="I1817" s="223"/>
      <c r="J1817" s="219"/>
      <c r="K1817" s="219"/>
      <c r="L1817" s="224"/>
      <c r="M1817" s="225"/>
      <c r="N1817" s="226"/>
      <c r="O1817" s="226"/>
      <c r="P1817" s="226"/>
      <c r="Q1817" s="226"/>
      <c r="R1817" s="226"/>
      <c r="S1817" s="226"/>
      <c r="T1817" s="227"/>
      <c r="AT1817" s="228" t="s">
        <v>210</v>
      </c>
      <c r="AU1817" s="228" t="s">
        <v>83</v>
      </c>
      <c r="AV1817" s="13" t="s">
        <v>83</v>
      </c>
      <c r="AW1817" s="13" t="s">
        <v>4</v>
      </c>
      <c r="AX1817" s="13" t="s">
        <v>23</v>
      </c>
      <c r="AY1817" s="228" t="s">
        <v>195</v>
      </c>
    </row>
    <row r="1818" spans="2:65" s="1" customFormat="1" ht="20.399999999999999" customHeight="1">
      <c r="B1818" s="36"/>
      <c r="C1818" s="260" t="s">
        <v>2750</v>
      </c>
      <c r="D1818" s="260" t="s">
        <v>267</v>
      </c>
      <c r="E1818" s="261" t="s">
        <v>2751</v>
      </c>
      <c r="F1818" s="262" t="s">
        <v>2752</v>
      </c>
      <c r="G1818" s="263" t="s">
        <v>222</v>
      </c>
      <c r="H1818" s="264">
        <v>127.81</v>
      </c>
      <c r="I1818" s="265"/>
      <c r="J1818" s="266">
        <f>ROUND(I1818*H1818,2)</f>
        <v>0</v>
      </c>
      <c r="K1818" s="262" t="s">
        <v>22</v>
      </c>
      <c r="L1818" s="267"/>
      <c r="M1818" s="268" t="s">
        <v>22</v>
      </c>
      <c r="N1818" s="269" t="s">
        <v>46</v>
      </c>
      <c r="O1818" s="37"/>
      <c r="P1818" s="202">
        <f>O1818*H1818</f>
        <v>0</v>
      </c>
      <c r="Q1818" s="202">
        <v>0</v>
      </c>
      <c r="R1818" s="202">
        <f>Q1818*H1818</f>
        <v>0</v>
      </c>
      <c r="S1818" s="202">
        <v>0</v>
      </c>
      <c r="T1818" s="203">
        <f>S1818*H1818</f>
        <v>0</v>
      </c>
      <c r="AR1818" s="19" t="s">
        <v>512</v>
      </c>
      <c r="AT1818" s="19" t="s">
        <v>267</v>
      </c>
      <c r="AU1818" s="19" t="s">
        <v>83</v>
      </c>
      <c r="AY1818" s="19" t="s">
        <v>195</v>
      </c>
      <c r="BE1818" s="204">
        <f>IF(N1818="základní",J1818,0)</f>
        <v>0</v>
      </c>
      <c r="BF1818" s="204">
        <f>IF(N1818="snížená",J1818,0)</f>
        <v>0</v>
      </c>
      <c r="BG1818" s="204">
        <f>IF(N1818="zákl. přenesená",J1818,0)</f>
        <v>0</v>
      </c>
      <c r="BH1818" s="204">
        <f>IF(N1818="sníž. přenesená",J1818,0)</f>
        <v>0</v>
      </c>
      <c r="BI1818" s="204">
        <f>IF(N1818="nulová",J1818,0)</f>
        <v>0</v>
      </c>
      <c r="BJ1818" s="19" t="s">
        <v>23</v>
      </c>
      <c r="BK1818" s="204">
        <f>ROUND(I1818*H1818,2)</f>
        <v>0</v>
      </c>
      <c r="BL1818" s="19" t="s">
        <v>258</v>
      </c>
      <c r="BM1818" s="19" t="s">
        <v>2753</v>
      </c>
    </row>
    <row r="1819" spans="2:65" s="13" customFormat="1">
      <c r="B1819" s="218"/>
      <c r="C1819" s="219"/>
      <c r="D1819" s="251" t="s">
        <v>210</v>
      </c>
      <c r="E1819" s="219"/>
      <c r="F1819" s="270" t="s">
        <v>2754</v>
      </c>
      <c r="G1819" s="219"/>
      <c r="H1819" s="271">
        <v>127.81</v>
      </c>
      <c r="I1819" s="223"/>
      <c r="J1819" s="219"/>
      <c r="K1819" s="219"/>
      <c r="L1819" s="224"/>
      <c r="M1819" s="225"/>
      <c r="N1819" s="226"/>
      <c r="O1819" s="226"/>
      <c r="P1819" s="226"/>
      <c r="Q1819" s="226"/>
      <c r="R1819" s="226"/>
      <c r="S1819" s="226"/>
      <c r="T1819" s="227"/>
      <c r="AT1819" s="228" t="s">
        <v>210</v>
      </c>
      <c r="AU1819" s="228" t="s">
        <v>83</v>
      </c>
      <c r="AV1819" s="13" t="s">
        <v>83</v>
      </c>
      <c r="AW1819" s="13" t="s">
        <v>4</v>
      </c>
      <c r="AX1819" s="13" t="s">
        <v>23</v>
      </c>
      <c r="AY1819" s="228" t="s">
        <v>195</v>
      </c>
    </row>
    <row r="1820" spans="2:65" s="1" customFormat="1" ht="28.8" customHeight="1">
      <c r="B1820" s="36"/>
      <c r="C1820" s="193" t="s">
        <v>2755</v>
      </c>
      <c r="D1820" s="193" t="s">
        <v>198</v>
      </c>
      <c r="E1820" s="194" t="s">
        <v>1190</v>
      </c>
      <c r="F1820" s="195" t="s">
        <v>1191</v>
      </c>
      <c r="G1820" s="196" t="s">
        <v>222</v>
      </c>
      <c r="H1820" s="197">
        <v>214.74700000000001</v>
      </c>
      <c r="I1820" s="198"/>
      <c r="J1820" s="199">
        <f>ROUND(I1820*H1820,2)</f>
        <v>0</v>
      </c>
      <c r="K1820" s="195" t="s">
        <v>223</v>
      </c>
      <c r="L1820" s="56"/>
      <c r="M1820" s="200" t="s">
        <v>22</v>
      </c>
      <c r="N1820" s="201" t="s">
        <v>46</v>
      </c>
      <c r="O1820" s="37"/>
      <c r="P1820" s="202">
        <f>O1820*H1820</f>
        <v>0</v>
      </c>
      <c r="Q1820" s="202">
        <v>2.1000000000000001E-4</v>
      </c>
      <c r="R1820" s="202">
        <f>Q1820*H1820</f>
        <v>4.5096870000000004E-2</v>
      </c>
      <c r="S1820" s="202">
        <v>0</v>
      </c>
      <c r="T1820" s="203">
        <f>S1820*H1820</f>
        <v>0</v>
      </c>
      <c r="AR1820" s="19" t="s">
        <v>258</v>
      </c>
      <c r="AT1820" s="19" t="s">
        <v>198</v>
      </c>
      <c r="AU1820" s="19" t="s">
        <v>83</v>
      </c>
      <c r="AY1820" s="19" t="s">
        <v>195</v>
      </c>
      <c r="BE1820" s="204">
        <f>IF(N1820="základní",J1820,0)</f>
        <v>0</v>
      </c>
      <c r="BF1820" s="204">
        <f>IF(N1820="snížená",J1820,0)</f>
        <v>0</v>
      </c>
      <c r="BG1820" s="204">
        <f>IF(N1820="zákl. přenesená",J1820,0)</f>
        <v>0</v>
      </c>
      <c r="BH1820" s="204">
        <f>IF(N1820="sníž. přenesená",J1820,0)</f>
        <v>0</v>
      </c>
      <c r="BI1820" s="204">
        <f>IF(N1820="nulová",J1820,0)</f>
        <v>0</v>
      </c>
      <c r="BJ1820" s="19" t="s">
        <v>23</v>
      </c>
      <c r="BK1820" s="204">
        <f>ROUND(I1820*H1820,2)</f>
        <v>0</v>
      </c>
      <c r="BL1820" s="19" t="s">
        <v>258</v>
      </c>
      <c r="BM1820" s="19" t="s">
        <v>2756</v>
      </c>
    </row>
    <row r="1821" spans="2:65" s="12" customFormat="1">
      <c r="B1821" s="207"/>
      <c r="C1821" s="208"/>
      <c r="D1821" s="205" t="s">
        <v>210</v>
      </c>
      <c r="E1821" s="209" t="s">
        <v>22</v>
      </c>
      <c r="F1821" s="210" t="s">
        <v>458</v>
      </c>
      <c r="G1821" s="208"/>
      <c r="H1821" s="211" t="s">
        <v>22</v>
      </c>
      <c r="I1821" s="212"/>
      <c r="J1821" s="208"/>
      <c r="K1821" s="208"/>
      <c r="L1821" s="213"/>
      <c r="M1821" s="214"/>
      <c r="N1821" s="215"/>
      <c r="O1821" s="215"/>
      <c r="P1821" s="215"/>
      <c r="Q1821" s="215"/>
      <c r="R1821" s="215"/>
      <c r="S1821" s="215"/>
      <c r="T1821" s="216"/>
      <c r="AT1821" s="217" t="s">
        <v>210</v>
      </c>
      <c r="AU1821" s="217" t="s">
        <v>83</v>
      </c>
      <c r="AV1821" s="12" t="s">
        <v>23</v>
      </c>
      <c r="AW1821" s="12" t="s">
        <v>38</v>
      </c>
      <c r="AX1821" s="12" t="s">
        <v>75</v>
      </c>
      <c r="AY1821" s="217" t="s">
        <v>195</v>
      </c>
    </row>
    <row r="1822" spans="2:65" s="13" customFormat="1">
      <c r="B1822" s="218"/>
      <c r="C1822" s="219"/>
      <c r="D1822" s="205" t="s">
        <v>210</v>
      </c>
      <c r="E1822" s="220" t="s">
        <v>22</v>
      </c>
      <c r="F1822" s="221" t="s">
        <v>1982</v>
      </c>
      <c r="G1822" s="219"/>
      <c r="H1822" s="222">
        <v>57.201000000000001</v>
      </c>
      <c r="I1822" s="223"/>
      <c r="J1822" s="219"/>
      <c r="K1822" s="219"/>
      <c r="L1822" s="224"/>
      <c r="M1822" s="225"/>
      <c r="N1822" s="226"/>
      <c r="O1822" s="226"/>
      <c r="P1822" s="226"/>
      <c r="Q1822" s="226"/>
      <c r="R1822" s="226"/>
      <c r="S1822" s="226"/>
      <c r="T1822" s="227"/>
      <c r="AT1822" s="228" t="s">
        <v>210</v>
      </c>
      <c r="AU1822" s="228" t="s">
        <v>83</v>
      </c>
      <c r="AV1822" s="13" t="s">
        <v>83</v>
      </c>
      <c r="AW1822" s="13" t="s">
        <v>38</v>
      </c>
      <c r="AX1822" s="13" t="s">
        <v>75</v>
      </c>
      <c r="AY1822" s="228" t="s">
        <v>195</v>
      </c>
    </row>
    <row r="1823" spans="2:65" s="13" customFormat="1">
      <c r="B1823" s="218"/>
      <c r="C1823" s="219"/>
      <c r="D1823" s="205" t="s">
        <v>210</v>
      </c>
      <c r="E1823" s="220" t="s">
        <v>22</v>
      </c>
      <c r="F1823" s="221" t="s">
        <v>1983</v>
      </c>
      <c r="G1823" s="219"/>
      <c r="H1823" s="222">
        <v>82.882999999999996</v>
      </c>
      <c r="I1823" s="223"/>
      <c r="J1823" s="219"/>
      <c r="K1823" s="219"/>
      <c r="L1823" s="224"/>
      <c r="M1823" s="225"/>
      <c r="N1823" s="226"/>
      <c r="O1823" s="226"/>
      <c r="P1823" s="226"/>
      <c r="Q1823" s="226"/>
      <c r="R1823" s="226"/>
      <c r="S1823" s="226"/>
      <c r="T1823" s="227"/>
      <c r="AT1823" s="228" t="s">
        <v>210</v>
      </c>
      <c r="AU1823" s="228" t="s">
        <v>83</v>
      </c>
      <c r="AV1823" s="13" t="s">
        <v>83</v>
      </c>
      <c r="AW1823" s="13" t="s">
        <v>38</v>
      </c>
      <c r="AX1823" s="13" t="s">
        <v>75</v>
      </c>
      <c r="AY1823" s="228" t="s">
        <v>195</v>
      </c>
    </row>
    <row r="1824" spans="2:65" s="13" customFormat="1">
      <c r="B1824" s="218"/>
      <c r="C1824" s="219"/>
      <c r="D1824" s="205" t="s">
        <v>210</v>
      </c>
      <c r="E1824" s="220" t="s">
        <v>22</v>
      </c>
      <c r="F1824" s="221" t="s">
        <v>1984</v>
      </c>
      <c r="G1824" s="219"/>
      <c r="H1824" s="222">
        <v>47.947000000000003</v>
      </c>
      <c r="I1824" s="223"/>
      <c r="J1824" s="219"/>
      <c r="K1824" s="219"/>
      <c r="L1824" s="224"/>
      <c r="M1824" s="225"/>
      <c r="N1824" s="226"/>
      <c r="O1824" s="226"/>
      <c r="P1824" s="226"/>
      <c r="Q1824" s="226"/>
      <c r="R1824" s="226"/>
      <c r="S1824" s="226"/>
      <c r="T1824" s="227"/>
      <c r="AT1824" s="228" t="s">
        <v>210</v>
      </c>
      <c r="AU1824" s="228" t="s">
        <v>83</v>
      </c>
      <c r="AV1824" s="13" t="s">
        <v>83</v>
      </c>
      <c r="AW1824" s="13" t="s">
        <v>38</v>
      </c>
      <c r="AX1824" s="13" t="s">
        <v>75</v>
      </c>
      <c r="AY1824" s="228" t="s">
        <v>195</v>
      </c>
    </row>
    <row r="1825" spans="2:65" s="13" customFormat="1" ht="24">
      <c r="B1825" s="218"/>
      <c r="C1825" s="219"/>
      <c r="D1825" s="205" t="s">
        <v>210</v>
      </c>
      <c r="E1825" s="220" t="s">
        <v>22</v>
      </c>
      <c r="F1825" s="221" t="s">
        <v>1985</v>
      </c>
      <c r="G1825" s="219"/>
      <c r="H1825" s="222">
        <v>26.716000000000001</v>
      </c>
      <c r="I1825" s="223"/>
      <c r="J1825" s="219"/>
      <c r="K1825" s="219"/>
      <c r="L1825" s="224"/>
      <c r="M1825" s="225"/>
      <c r="N1825" s="226"/>
      <c r="O1825" s="226"/>
      <c r="P1825" s="226"/>
      <c r="Q1825" s="226"/>
      <c r="R1825" s="226"/>
      <c r="S1825" s="226"/>
      <c r="T1825" s="227"/>
      <c r="AT1825" s="228" t="s">
        <v>210</v>
      </c>
      <c r="AU1825" s="228" t="s">
        <v>83</v>
      </c>
      <c r="AV1825" s="13" t="s">
        <v>83</v>
      </c>
      <c r="AW1825" s="13" t="s">
        <v>38</v>
      </c>
      <c r="AX1825" s="13" t="s">
        <v>75</v>
      </c>
      <c r="AY1825" s="228" t="s">
        <v>195</v>
      </c>
    </row>
    <row r="1826" spans="2:65" s="14" customFormat="1">
      <c r="B1826" s="229"/>
      <c r="C1826" s="230"/>
      <c r="D1826" s="205" t="s">
        <v>210</v>
      </c>
      <c r="E1826" s="231" t="s">
        <v>22</v>
      </c>
      <c r="F1826" s="232" t="s">
        <v>215</v>
      </c>
      <c r="G1826" s="230"/>
      <c r="H1826" s="233">
        <v>214.74700000000001</v>
      </c>
      <c r="I1826" s="234"/>
      <c r="J1826" s="230"/>
      <c r="K1826" s="230"/>
      <c r="L1826" s="235"/>
      <c r="M1826" s="236"/>
      <c r="N1826" s="237"/>
      <c r="O1826" s="237"/>
      <c r="P1826" s="237"/>
      <c r="Q1826" s="237"/>
      <c r="R1826" s="237"/>
      <c r="S1826" s="237"/>
      <c r="T1826" s="238"/>
      <c r="AT1826" s="239" t="s">
        <v>210</v>
      </c>
      <c r="AU1826" s="239" t="s">
        <v>83</v>
      </c>
      <c r="AV1826" s="14" t="s">
        <v>216</v>
      </c>
      <c r="AW1826" s="14" t="s">
        <v>38</v>
      </c>
      <c r="AX1826" s="14" t="s">
        <v>75</v>
      </c>
      <c r="AY1826" s="239" t="s">
        <v>195</v>
      </c>
    </row>
    <row r="1827" spans="2:65" s="15" customFormat="1">
      <c r="B1827" s="240"/>
      <c r="C1827" s="241"/>
      <c r="D1827" s="251" t="s">
        <v>210</v>
      </c>
      <c r="E1827" s="252" t="s">
        <v>22</v>
      </c>
      <c r="F1827" s="253" t="s">
        <v>217</v>
      </c>
      <c r="G1827" s="241"/>
      <c r="H1827" s="254">
        <v>214.74700000000001</v>
      </c>
      <c r="I1827" s="245"/>
      <c r="J1827" s="241"/>
      <c r="K1827" s="241"/>
      <c r="L1827" s="246"/>
      <c r="M1827" s="247"/>
      <c r="N1827" s="248"/>
      <c r="O1827" s="248"/>
      <c r="P1827" s="248"/>
      <c r="Q1827" s="248"/>
      <c r="R1827" s="248"/>
      <c r="S1827" s="248"/>
      <c r="T1827" s="249"/>
      <c r="AT1827" s="250" t="s">
        <v>210</v>
      </c>
      <c r="AU1827" s="250" t="s">
        <v>83</v>
      </c>
      <c r="AV1827" s="15" t="s">
        <v>202</v>
      </c>
      <c r="AW1827" s="15" t="s">
        <v>38</v>
      </c>
      <c r="AX1827" s="15" t="s">
        <v>23</v>
      </c>
      <c r="AY1827" s="250" t="s">
        <v>195</v>
      </c>
    </row>
    <row r="1828" spans="2:65" s="1" customFormat="1" ht="28.8" customHeight="1">
      <c r="B1828" s="36"/>
      <c r="C1828" s="193" t="s">
        <v>2757</v>
      </c>
      <c r="D1828" s="193" t="s">
        <v>198</v>
      </c>
      <c r="E1828" s="194" t="s">
        <v>2758</v>
      </c>
      <c r="F1828" s="195" t="s">
        <v>2759</v>
      </c>
      <c r="G1828" s="196" t="s">
        <v>222</v>
      </c>
      <c r="H1828" s="197">
        <v>873.26599999999996</v>
      </c>
      <c r="I1828" s="198"/>
      <c r="J1828" s="199">
        <f>ROUND(I1828*H1828,2)</f>
        <v>0</v>
      </c>
      <c r="K1828" s="195" t="s">
        <v>223</v>
      </c>
      <c r="L1828" s="56"/>
      <c r="M1828" s="200" t="s">
        <v>22</v>
      </c>
      <c r="N1828" s="201" t="s">
        <v>46</v>
      </c>
      <c r="O1828" s="37"/>
      <c r="P1828" s="202">
        <f>O1828*H1828</f>
        <v>0</v>
      </c>
      <c r="Q1828" s="202">
        <v>2.1000000000000001E-4</v>
      </c>
      <c r="R1828" s="202">
        <f>Q1828*H1828</f>
        <v>0.18338586000000001</v>
      </c>
      <c r="S1828" s="202">
        <v>0</v>
      </c>
      <c r="T1828" s="203">
        <f>S1828*H1828</f>
        <v>0</v>
      </c>
      <c r="AR1828" s="19" t="s">
        <v>258</v>
      </c>
      <c r="AT1828" s="19" t="s">
        <v>198</v>
      </c>
      <c r="AU1828" s="19" t="s">
        <v>83</v>
      </c>
      <c r="AY1828" s="19" t="s">
        <v>195</v>
      </c>
      <c r="BE1828" s="204">
        <f>IF(N1828="základní",J1828,0)</f>
        <v>0</v>
      </c>
      <c r="BF1828" s="204">
        <f>IF(N1828="snížená",J1828,0)</f>
        <v>0</v>
      </c>
      <c r="BG1828" s="204">
        <f>IF(N1828="zákl. přenesená",J1828,0)</f>
        <v>0</v>
      </c>
      <c r="BH1828" s="204">
        <f>IF(N1828="sníž. přenesená",J1828,0)</f>
        <v>0</v>
      </c>
      <c r="BI1828" s="204">
        <f>IF(N1828="nulová",J1828,0)</f>
        <v>0</v>
      </c>
      <c r="BJ1828" s="19" t="s">
        <v>23</v>
      </c>
      <c r="BK1828" s="204">
        <f>ROUND(I1828*H1828,2)</f>
        <v>0</v>
      </c>
      <c r="BL1828" s="19" t="s">
        <v>258</v>
      </c>
      <c r="BM1828" s="19" t="s">
        <v>2760</v>
      </c>
    </row>
    <row r="1829" spans="2:65" s="12" customFormat="1">
      <c r="B1829" s="207"/>
      <c r="C1829" s="208"/>
      <c r="D1829" s="205" t="s">
        <v>210</v>
      </c>
      <c r="E1829" s="209" t="s">
        <v>22</v>
      </c>
      <c r="F1829" s="210" t="s">
        <v>458</v>
      </c>
      <c r="G1829" s="208"/>
      <c r="H1829" s="211" t="s">
        <v>22</v>
      </c>
      <c r="I1829" s="212"/>
      <c r="J1829" s="208"/>
      <c r="K1829" s="208"/>
      <c r="L1829" s="213"/>
      <c r="M1829" s="214"/>
      <c r="N1829" s="215"/>
      <c r="O1829" s="215"/>
      <c r="P1829" s="215"/>
      <c r="Q1829" s="215"/>
      <c r="R1829" s="215"/>
      <c r="S1829" s="215"/>
      <c r="T1829" s="216"/>
      <c r="AT1829" s="217" t="s">
        <v>210</v>
      </c>
      <c r="AU1829" s="217" t="s">
        <v>83</v>
      </c>
      <c r="AV1829" s="12" t="s">
        <v>23</v>
      </c>
      <c r="AW1829" s="12" t="s">
        <v>38</v>
      </c>
      <c r="AX1829" s="12" t="s">
        <v>75</v>
      </c>
      <c r="AY1829" s="217" t="s">
        <v>195</v>
      </c>
    </row>
    <row r="1830" spans="2:65" s="13" customFormat="1" ht="24">
      <c r="B1830" s="218"/>
      <c r="C1830" s="219"/>
      <c r="D1830" s="205" t="s">
        <v>210</v>
      </c>
      <c r="E1830" s="220" t="s">
        <v>22</v>
      </c>
      <c r="F1830" s="221" t="s">
        <v>1981</v>
      </c>
      <c r="G1830" s="219"/>
      <c r="H1830" s="222">
        <v>873.26599999999996</v>
      </c>
      <c r="I1830" s="223"/>
      <c r="J1830" s="219"/>
      <c r="K1830" s="219"/>
      <c r="L1830" s="224"/>
      <c r="M1830" s="225"/>
      <c r="N1830" s="226"/>
      <c r="O1830" s="226"/>
      <c r="P1830" s="226"/>
      <c r="Q1830" s="226"/>
      <c r="R1830" s="226"/>
      <c r="S1830" s="226"/>
      <c r="T1830" s="227"/>
      <c r="AT1830" s="228" t="s">
        <v>210</v>
      </c>
      <c r="AU1830" s="228" t="s">
        <v>83</v>
      </c>
      <c r="AV1830" s="13" t="s">
        <v>83</v>
      </c>
      <c r="AW1830" s="13" t="s">
        <v>38</v>
      </c>
      <c r="AX1830" s="13" t="s">
        <v>75</v>
      </c>
      <c r="AY1830" s="228" t="s">
        <v>195</v>
      </c>
    </row>
    <row r="1831" spans="2:65" s="14" customFormat="1">
      <c r="B1831" s="229"/>
      <c r="C1831" s="230"/>
      <c r="D1831" s="205" t="s">
        <v>210</v>
      </c>
      <c r="E1831" s="231" t="s">
        <v>22</v>
      </c>
      <c r="F1831" s="232" t="s">
        <v>215</v>
      </c>
      <c r="G1831" s="230"/>
      <c r="H1831" s="233">
        <v>873.26599999999996</v>
      </c>
      <c r="I1831" s="234"/>
      <c r="J1831" s="230"/>
      <c r="K1831" s="230"/>
      <c r="L1831" s="235"/>
      <c r="M1831" s="236"/>
      <c r="N1831" s="237"/>
      <c r="O1831" s="237"/>
      <c r="P1831" s="237"/>
      <c r="Q1831" s="237"/>
      <c r="R1831" s="237"/>
      <c r="S1831" s="237"/>
      <c r="T1831" s="238"/>
      <c r="AT1831" s="239" t="s">
        <v>210</v>
      </c>
      <c r="AU1831" s="239" t="s">
        <v>83</v>
      </c>
      <c r="AV1831" s="14" t="s">
        <v>216</v>
      </c>
      <c r="AW1831" s="14" t="s">
        <v>38</v>
      </c>
      <c r="AX1831" s="14" t="s">
        <v>75</v>
      </c>
      <c r="AY1831" s="239" t="s">
        <v>195</v>
      </c>
    </row>
    <row r="1832" spans="2:65" s="15" customFormat="1">
      <c r="B1832" s="240"/>
      <c r="C1832" s="241"/>
      <c r="D1832" s="251" t="s">
        <v>210</v>
      </c>
      <c r="E1832" s="252" t="s">
        <v>22</v>
      </c>
      <c r="F1832" s="253" t="s">
        <v>217</v>
      </c>
      <c r="G1832" s="241"/>
      <c r="H1832" s="254">
        <v>873.26599999999996</v>
      </c>
      <c r="I1832" s="245"/>
      <c r="J1832" s="241"/>
      <c r="K1832" s="241"/>
      <c r="L1832" s="246"/>
      <c r="M1832" s="247"/>
      <c r="N1832" s="248"/>
      <c r="O1832" s="248"/>
      <c r="P1832" s="248"/>
      <c r="Q1832" s="248"/>
      <c r="R1832" s="248"/>
      <c r="S1832" s="248"/>
      <c r="T1832" s="249"/>
      <c r="AT1832" s="250" t="s">
        <v>210</v>
      </c>
      <c r="AU1832" s="250" t="s">
        <v>83</v>
      </c>
      <c r="AV1832" s="15" t="s">
        <v>202</v>
      </c>
      <c r="AW1832" s="15" t="s">
        <v>38</v>
      </c>
      <c r="AX1832" s="15" t="s">
        <v>23</v>
      </c>
      <c r="AY1832" s="250" t="s">
        <v>195</v>
      </c>
    </row>
    <row r="1833" spans="2:65" s="1" customFormat="1" ht="28.8" customHeight="1">
      <c r="B1833" s="36"/>
      <c r="C1833" s="193" t="s">
        <v>2761</v>
      </c>
      <c r="D1833" s="193" t="s">
        <v>198</v>
      </c>
      <c r="E1833" s="194" t="s">
        <v>1194</v>
      </c>
      <c r="F1833" s="195" t="s">
        <v>1195</v>
      </c>
      <c r="G1833" s="196" t="s">
        <v>222</v>
      </c>
      <c r="H1833" s="197">
        <v>359.08300000000003</v>
      </c>
      <c r="I1833" s="198"/>
      <c r="J1833" s="199">
        <f>ROUND(I1833*H1833,2)</f>
        <v>0</v>
      </c>
      <c r="K1833" s="195" t="s">
        <v>223</v>
      </c>
      <c r="L1833" s="56"/>
      <c r="M1833" s="200" t="s">
        <v>22</v>
      </c>
      <c r="N1833" s="201" t="s">
        <v>46</v>
      </c>
      <c r="O1833" s="37"/>
      <c r="P1833" s="202">
        <f>O1833*H1833</f>
        <v>0</v>
      </c>
      <c r="Q1833" s="202">
        <v>2.5999999999999998E-4</v>
      </c>
      <c r="R1833" s="202">
        <f>Q1833*H1833</f>
        <v>9.336158E-2</v>
      </c>
      <c r="S1833" s="202">
        <v>0</v>
      </c>
      <c r="T1833" s="203">
        <f>S1833*H1833</f>
        <v>0</v>
      </c>
      <c r="AR1833" s="19" t="s">
        <v>258</v>
      </c>
      <c r="AT1833" s="19" t="s">
        <v>198</v>
      </c>
      <c r="AU1833" s="19" t="s">
        <v>83</v>
      </c>
      <c r="AY1833" s="19" t="s">
        <v>195</v>
      </c>
      <c r="BE1833" s="204">
        <f>IF(N1833="základní",J1833,0)</f>
        <v>0</v>
      </c>
      <c r="BF1833" s="204">
        <f>IF(N1833="snížená",J1833,0)</f>
        <v>0</v>
      </c>
      <c r="BG1833" s="204">
        <f>IF(N1833="zákl. přenesená",J1833,0)</f>
        <v>0</v>
      </c>
      <c r="BH1833" s="204">
        <f>IF(N1833="sníž. přenesená",J1833,0)</f>
        <v>0</v>
      </c>
      <c r="BI1833" s="204">
        <f>IF(N1833="nulová",J1833,0)</f>
        <v>0</v>
      </c>
      <c r="BJ1833" s="19" t="s">
        <v>23</v>
      </c>
      <c r="BK1833" s="204">
        <f>ROUND(I1833*H1833,2)</f>
        <v>0</v>
      </c>
      <c r="BL1833" s="19" t="s">
        <v>258</v>
      </c>
      <c r="BM1833" s="19" t="s">
        <v>2762</v>
      </c>
    </row>
    <row r="1834" spans="2:65" s="12" customFormat="1">
      <c r="B1834" s="207"/>
      <c r="C1834" s="208"/>
      <c r="D1834" s="205" t="s">
        <v>210</v>
      </c>
      <c r="E1834" s="209" t="s">
        <v>22</v>
      </c>
      <c r="F1834" s="210" t="s">
        <v>458</v>
      </c>
      <c r="G1834" s="208"/>
      <c r="H1834" s="211" t="s">
        <v>22</v>
      </c>
      <c r="I1834" s="212"/>
      <c r="J1834" s="208"/>
      <c r="K1834" s="208"/>
      <c r="L1834" s="213"/>
      <c r="M1834" s="214"/>
      <c r="N1834" s="215"/>
      <c r="O1834" s="215"/>
      <c r="P1834" s="215"/>
      <c r="Q1834" s="215"/>
      <c r="R1834" s="215"/>
      <c r="S1834" s="215"/>
      <c r="T1834" s="216"/>
      <c r="AT1834" s="217" t="s">
        <v>210</v>
      </c>
      <c r="AU1834" s="217" t="s">
        <v>83</v>
      </c>
      <c r="AV1834" s="12" t="s">
        <v>23</v>
      </c>
      <c r="AW1834" s="12" t="s">
        <v>38</v>
      </c>
      <c r="AX1834" s="12" t="s">
        <v>75</v>
      </c>
      <c r="AY1834" s="217" t="s">
        <v>195</v>
      </c>
    </row>
    <row r="1835" spans="2:65" s="13" customFormat="1">
      <c r="B1835" s="218"/>
      <c r="C1835" s="219"/>
      <c r="D1835" s="205" t="s">
        <v>210</v>
      </c>
      <c r="E1835" s="220" t="s">
        <v>22</v>
      </c>
      <c r="F1835" s="221" t="s">
        <v>2763</v>
      </c>
      <c r="G1835" s="219"/>
      <c r="H1835" s="222">
        <v>74.025000000000006</v>
      </c>
      <c r="I1835" s="223"/>
      <c r="J1835" s="219"/>
      <c r="K1835" s="219"/>
      <c r="L1835" s="224"/>
      <c r="M1835" s="225"/>
      <c r="N1835" s="226"/>
      <c r="O1835" s="226"/>
      <c r="P1835" s="226"/>
      <c r="Q1835" s="226"/>
      <c r="R1835" s="226"/>
      <c r="S1835" s="226"/>
      <c r="T1835" s="227"/>
      <c r="AT1835" s="228" t="s">
        <v>210</v>
      </c>
      <c r="AU1835" s="228" t="s">
        <v>83</v>
      </c>
      <c r="AV1835" s="13" t="s">
        <v>83</v>
      </c>
      <c r="AW1835" s="13" t="s">
        <v>38</v>
      </c>
      <c r="AX1835" s="13" t="s">
        <v>75</v>
      </c>
      <c r="AY1835" s="228" t="s">
        <v>195</v>
      </c>
    </row>
    <row r="1836" spans="2:65" s="13" customFormat="1">
      <c r="B1836" s="218"/>
      <c r="C1836" s="219"/>
      <c r="D1836" s="205" t="s">
        <v>210</v>
      </c>
      <c r="E1836" s="220" t="s">
        <v>22</v>
      </c>
      <c r="F1836" s="221" t="s">
        <v>2764</v>
      </c>
      <c r="G1836" s="219"/>
      <c r="H1836" s="222">
        <v>89.058000000000007</v>
      </c>
      <c r="I1836" s="223"/>
      <c r="J1836" s="219"/>
      <c r="K1836" s="219"/>
      <c r="L1836" s="224"/>
      <c r="M1836" s="225"/>
      <c r="N1836" s="226"/>
      <c r="O1836" s="226"/>
      <c r="P1836" s="226"/>
      <c r="Q1836" s="226"/>
      <c r="R1836" s="226"/>
      <c r="S1836" s="226"/>
      <c r="T1836" s="227"/>
      <c r="AT1836" s="228" t="s">
        <v>210</v>
      </c>
      <c r="AU1836" s="228" t="s">
        <v>83</v>
      </c>
      <c r="AV1836" s="13" t="s">
        <v>83</v>
      </c>
      <c r="AW1836" s="13" t="s">
        <v>38</v>
      </c>
      <c r="AX1836" s="13" t="s">
        <v>75</v>
      </c>
      <c r="AY1836" s="228" t="s">
        <v>195</v>
      </c>
    </row>
    <row r="1837" spans="2:65" s="13" customFormat="1">
      <c r="B1837" s="218"/>
      <c r="C1837" s="219"/>
      <c r="D1837" s="205" t="s">
        <v>210</v>
      </c>
      <c r="E1837" s="220" t="s">
        <v>22</v>
      </c>
      <c r="F1837" s="221" t="s">
        <v>2765</v>
      </c>
      <c r="G1837" s="219"/>
      <c r="H1837" s="222">
        <v>54.13</v>
      </c>
      <c r="I1837" s="223"/>
      <c r="J1837" s="219"/>
      <c r="K1837" s="219"/>
      <c r="L1837" s="224"/>
      <c r="M1837" s="225"/>
      <c r="N1837" s="226"/>
      <c r="O1837" s="226"/>
      <c r="P1837" s="226"/>
      <c r="Q1837" s="226"/>
      <c r="R1837" s="226"/>
      <c r="S1837" s="226"/>
      <c r="T1837" s="227"/>
      <c r="AT1837" s="228" t="s">
        <v>210</v>
      </c>
      <c r="AU1837" s="228" t="s">
        <v>83</v>
      </c>
      <c r="AV1837" s="13" t="s">
        <v>83</v>
      </c>
      <c r="AW1837" s="13" t="s">
        <v>38</v>
      </c>
      <c r="AX1837" s="13" t="s">
        <v>75</v>
      </c>
      <c r="AY1837" s="228" t="s">
        <v>195</v>
      </c>
    </row>
    <row r="1838" spans="2:65" s="13" customFormat="1">
      <c r="B1838" s="218"/>
      <c r="C1838" s="219"/>
      <c r="D1838" s="205" t="s">
        <v>210</v>
      </c>
      <c r="E1838" s="220" t="s">
        <v>22</v>
      </c>
      <c r="F1838" s="221" t="s">
        <v>2766</v>
      </c>
      <c r="G1838" s="219"/>
      <c r="H1838" s="222">
        <v>51.924999999999997</v>
      </c>
      <c r="I1838" s="223"/>
      <c r="J1838" s="219"/>
      <c r="K1838" s="219"/>
      <c r="L1838" s="224"/>
      <c r="M1838" s="225"/>
      <c r="N1838" s="226"/>
      <c r="O1838" s="226"/>
      <c r="P1838" s="226"/>
      <c r="Q1838" s="226"/>
      <c r="R1838" s="226"/>
      <c r="S1838" s="226"/>
      <c r="T1838" s="227"/>
      <c r="AT1838" s="228" t="s">
        <v>210</v>
      </c>
      <c r="AU1838" s="228" t="s">
        <v>83</v>
      </c>
      <c r="AV1838" s="13" t="s">
        <v>83</v>
      </c>
      <c r="AW1838" s="13" t="s">
        <v>38</v>
      </c>
      <c r="AX1838" s="13" t="s">
        <v>75</v>
      </c>
      <c r="AY1838" s="228" t="s">
        <v>195</v>
      </c>
    </row>
    <row r="1839" spans="2:65" s="13" customFormat="1">
      <c r="B1839" s="218"/>
      <c r="C1839" s="219"/>
      <c r="D1839" s="205" t="s">
        <v>210</v>
      </c>
      <c r="E1839" s="220" t="s">
        <v>22</v>
      </c>
      <c r="F1839" s="221" t="s">
        <v>2767</v>
      </c>
      <c r="G1839" s="219"/>
      <c r="H1839" s="222">
        <v>26.22</v>
      </c>
      <c r="I1839" s="223"/>
      <c r="J1839" s="219"/>
      <c r="K1839" s="219"/>
      <c r="L1839" s="224"/>
      <c r="M1839" s="225"/>
      <c r="N1839" s="226"/>
      <c r="O1839" s="226"/>
      <c r="P1839" s="226"/>
      <c r="Q1839" s="226"/>
      <c r="R1839" s="226"/>
      <c r="S1839" s="226"/>
      <c r="T1839" s="227"/>
      <c r="AT1839" s="228" t="s">
        <v>210</v>
      </c>
      <c r="AU1839" s="228" t="s">
        <v>83</v>
      </c>
      <c r="AV1839" s="13" t="s">
        <v>83</v>
      </c>
      <c r="AW1839" s="13" t="s">
        <v>38</v>
      </c>
      <c r="AX1839" s="13" t="s">
        <v>75</v>
      </c>
      <c r="AY1839" s="228" t="s">
        <v>195</v>
      </c>
    </row>
    <row r="1840" spans="2:65" s="13" customFormat="1">
      <c r="B1840" s="218"/>
      <c r="C1840" s="219"/>
      <c r="D1840" s="205" t="s">
        <v>210</v>
      </c>
      <c r="E1840" s="220" t="s">
        <v>22</v>
      </c>
      <c r="F1840" s="221" t="s">
        <v>2768</v>
      </c>
      <c r="G1840" s="219"/>
      <c r="H1840" s="222">
        <v>44.284999999999997</v>
      </c>
      <c r="I1840" s="223"/>
      <c r="J1840" s="219"/>
      <c r="K1840" s="219"/>
      <c r="L1840" s="224"/>
      <c r="M1840" s="225"/>
      <c r="N1840" s="226"/>
      <c r="O1840" s="226"/>
      <c r="P1840" s="226"/>
      <c r="Q1840" s="226"/>
      <c r="R1840" s="226"/>
      <c r="S1840" s="226"/>
      <c r="T1840" s="227"/>
      <c r="AT1840" s="228" t="s">
        <v>210</v>
      </c>
      <c r="AU1840" s="228" t="s">
        <v>83</v>
      </c>
      <c r="AV1840" s="13" t="s">
        <v>83</v>
      </c>
      <c r="AW1840" s="13" t="s">
        <v>38</v>
      </c>
      <c r="AX1840" s="13" t="s">
        <v>75</v>
      </c>
      <c r="AY1840" s="228" t="s">
        <v>195</v>
      </c>
    </row>
    <row r="1841" spans="2:65" s="13" customFormat="1">
      <c r="B1841" s="218"/>
      <c r="C1841" s="219"/>
      <c r="D1841" s="205" t="s">
        <v>210</v>
      </c>
      <c r="E1841" s="220" t="s">
        <v>22</v>
      </c>
      <c r="F1841" s="221" t="s">
        <v>2769</v>
      </c>
      <c r="G1841" s="219"/>
      <c r="H1841" s="222">
        <v>19.440000000000001</v>
      </c>
      <c r="I1841" s="223"/>
      <c r="J1841" s="219"/>
      <c r="K1841" s="219"/>
      <c r="L1841" s="224"/>
      <c r="M1841" s="225"/>
      <c r="N1841" s="226"/>
      <c r="O1841" s="226"/>
      <c r="P1841" s="226"/>
      <c r="Q1841" s="226"/>
      <c r="R1841" s="226"/>
      <c r="S1841" s="226"/>
      <c r="T1841" s="227"/>
      <c r="AT1841" s="228" t="s">
        <v>210</v>
      </c>
      <c r="AU1841" s="228" t="s">
        <v>83</v>
      </c>
      <c r="AV1841" s="13" t="s">
        <v>83</v>
      </c>
      <c r="AW1841" s="13" t="s">
        <v>38</v>
      </c>
      <c r="AX1841" s="13" t="s">
        <v>75</v>
      </c>
      <c r="AY1841" s="228" t="s">
        <v>195</v>
      </c>
    </row>
    <row r="1842" spans="2:65" s="14" customFormat="1">
      <c r="B1842" s="229"/>
      <c r="C1842" s="230"/>
      <c r="D1842" s="205" t="s">
        <v>210</v>
      </c>
      <c r="E1842" s="231" t="s">
        <v>22</v>
      </c>
      <c r="F1842" s="232" t="s">
        <v>215</v>
      </c>
      <c r="G1842" s="230"/>
      <c r="H1842" s="233">
        <v>359.08300000000003</v>
      </c>
      <c r="I1842" s="234"/>
      <c r="J1842" s="230"/>
      <c r="K1842" s="230"/>
      <c r="L1842" s="235"/>
      <c r="M1842" s="236"/>
      <c r="N1842" s="237"/>
      <c r="O1842" s="237"/>
      <c r="P1842" s="237"/>
      <c r="Q1842" s="237"/>
      <c r="R1842" s="237"/>
      <c r="S1842" s="237"/>
      <c r="T1842" s="238"/>
      <c r="AT1842" s="239" t="s">
        <v>210</v>
      </c>
      <c r="AU1842" s="239" t="s">
        <v>83</v>
      </c>
      <c r="AV1842" s="14" t="s">
        <v>216</v>
      </c>
      <c r="AW1842" s="14" t="s">
        <v>38</v>
      </c>
      <c r="AX1842" s="14" t="s">
        <v>75</v>
      </c>
      <c r="AY1842" s="239" t="s">
        <v>195</v>
      </c>
    </row>
    <row r="1843" spans="2:65" s="15" customFormat="1">
      <c r="B1843" s="240"/>
      <c r="C1843" s="241"/>
      <c r="D1843" s="251" t="s">
        <v>210</v>
      </c>
      <c r="E1843" s="252" t="s">
        <v>22</v>
      </c>
      <c r="F1843" s="253" t="s">
        <v>217</v>
      </c>
      <c r="G1843" s="241"/>
      <c r="H1843" s="254">
        <v>359.08300000000003</v>
      </c>
      <c r="I1843" s="245"/>
      <c r="J1843" s="241"/>
      <c r="K1843" s="241"/>
      <c r="L1843" s="246"/>
      <c r="M1843" s="247"/>
      <c r="N1843" s="248"/>
      <c r="O1843" s="248"/>
      <c r="P1843" s="248"/>
      <c r="Q1843" s="248"/>
      <c r="R1843" s="248"/>
      <c r="S1843" s="248"/>
      <c r="T1843" s="249"/>
      <c r="AT1843" s="250" t="s">
        <v>210</v>
      </c>
      <c r="AU1843" s="250" t="s">
        <v>83</v>
      </c>
      <c r="AV1843" s="15" t="s">
        <v>202</v>
      </c>
      <c r="AW1843" s="15" t="s">
        <v>38</v>
      </c>
      <c r="AX1843" s="15" t="s">
        <v>23</v>
      </c>
      <c r="AY1843" s="250" t="s">
        <v>195</v>
      </c>
    </row>
    <row r="1844" spans="2:65" s="1" customFormat="1" ht="28.8" customHeight="1">
      <c r="B1844" s="36"/>
      <c r="C1844" s="193" t="s">
        <v>2770</v>
      </c>
      <c r="D1844" s="193" t="s">
        <v>198</v>
      </c>
      <c r="E1844" s="194" t="s">
        <v>2771</v>
      </c>
      <c r="F1844" s="195" t="s">
        <v>2772</v>
      </c>
      <c r="G1844" s="196" t="s">
        <v>222</v>
      </c>
      <c r="H1844" s="197">
        <v>881.07600000000002</v>
      </c>
      <c r="I1844" s="198"/>
      <c r="J1844" s="199">
        <f>ROUND(I1844*H1844,2)</f>
        <v>0</v>
      </c>
      <c r="K1844" s="195" t="s">
        <v>223</v>
      </c>
      <c r="L1844" s="56"/>
      <c r="M1844" s="200" t="s">
        <v>22</v>
      </c>
      <c r="N1844" s="201" t="s">
        <v>46</v>
      </c>
      <c r="O1844" s="37"/>
      <c r="P1844" s="202">
        <f>O1844*H1844</f>
        <v>0</v>
      </c>
      <c r="Q1844" s="202">
        <v>2.5999999999999998E-4</v>
      </c>
      <c r="R1844" s="202">
        <f>Q1844*H1844</f>
        <v>0.22907975999999999</v>
      </c>
      <c r="S1844" s="202">
        <v>0</v>
      </c>
      <c r="T1844" s="203">
        <f>S1844*H1844</f>
        <v>0</v>
      </c>
      <c r="AR1844" s="19" t="s">
        <v>258</v>
      </c>
      <c r="AT1844" s="19" t="s">
        <v>198</v>
      </c>
      <c r="AU1844" s="19" t="s">
        <v>83</v>
      </c>
      <c r="AY1844" s="19" t="s">
        <v>195</v>
      </c>
      <c r="BE1844" s="204">
        <f>IF(N1844="základní",J1844,0)</f>
        <v>0</v>
      </c>
      <c r="BF1844" s="204">
        <f>IF(N1844="snížená",J1844,0)</f>
        <v>0</v>
      </c>
      <c r="BG1844" s="204">
        <f>IF(N1844="zákl. přenesená",J1844,0)</f>
        <v>0</v>
      </c>
      <c r="BH1844" s="204">
        <f>IF(N1844="sníž. přenesená",J1844,0)</f>
        <v>0</v>
      </c>
      <c r="BI1844" s="204">
        <f>IF(N1844="nulová",J1844,0)</f>
        <v>0</v>
      </c>
      <c r="BJ1844" s="19" t="s">
        <v>23</v>
      </c>
      <c r="BK1844" s="204">
        <f>ROUND(I1844*H1844,2)</f>
        <v>0</v>
      </c>
      <c r="BL1844" s="19" t="s">
        <v>258</v>
      </c>
      <c r="BM1844" s="19" t="s">
        <v>2773</v>
      </c>
    </row>
    <row r="1845" spans="2:65" s="12" customFormat="1">
      <c r="B1845" s="207"/>
      <c r="C1845" s="208"/>
      <c r="D1845" s="205" t="s">
        <v>210</v>
      </c>
      <c r="E1845" s="209" t="s">
        <v>22</v>
      </c>
      <c r="F1845" s="210" t="s">
        <v>458</v>
      </c>
      <c r="G1845" s="208"/>
      <c r="H1845" s="211" t="s">
        <v>22</v>
      </c>
      <c r="I1845" s="212"/>
      <c r="J1845" s="208"/>
      <c r="K1845" s="208"/>
      <c r="L1845" s="213"/>
      <c r="M1845" s="214"/>
      <c r="N1845" s="215"/>
      <c r="O1845" s="215"/>
      <c r="P1845" s="215"/>
      <c r="Q1845" s="215"/>
      <c r="R1845" s="215"/>
      <c r="S1845" s="215"/>
      <c r="T1845" s="216"/>
      <c r="AT1845" s="217" t="s">
        <v>210</v>
      </c>
      <c r="AU1845" s="217" t="s">
        <v>83</v>
      </c>
      <c r="AV1845" s="12" t="s">
        <v>23</v>
      </c>
      <c r="AW1845" s="12" t="s">
        <v>38</v>
      </c>
      <c r="AX1845" s="12" t="s">
        <v>75</v>
      </c>
      <c r="AY1845" s="217" t="s">
        <v>195</v>
      </c>
    </row>
    <row r="1846" spans="2:65" s="13" customFormat="1" ht="24">
      <c r="B1846" s="218"/>
      <c r="C1846" s="219"/>
      <c r="D1846" s="205" t="s">
        <v>210</v>
      </c>
      <c r="E1846" s="220" t="s">
        <v>22</v>
      </c>
      <c r="F1846" s="221" t="s">
        <v>2774</v>
      </c>
      <c r="G1846" s="219"/>
      <c r="H1846" s="222">
        <v>881.07600000000002</v>
      </c>
      <c r="I1846" s="223"/>
      <c r="J1846" s="219"/>
      <c r="K1846" s="219"/>
      <c r="L1846" s="224"/>
      <c r="M1846" s="225"/>
      <c r="N1846" s="226"/>
      <c r="O1846" s="226"/>
      <c r="P1846" s="226"/>
      <c r="Q1846" s="226"/>
      <c r="R1846" s="226"/>
      <c r="S1846" s="226"/>
      <c r="T1846" s="227"/>
      <c r="AT1846" s="228" t="s">
        <v>210</v>
      </c>
      <c r="AU1846" s="228" t="s">
        <v>83</v>
      </c>
      <c r="AV1846" s="13" t="s">
        <v>83</v>
      </c>
      <c r="AW1846" s="13" t="s">
        <v>38</v>
      </c>
      <c r="AX1846" s="13" t="s">
        <v>75</v>
      </c>
      <c r="AY1846" s="228" t="s">
        <v>195</v>
      </c>
    </row>
    <row r="1847" spans="2:65" s="14" customFormat="1">
      <c r="B1847" s="229"/>
      <c r="C1847" s="230"/>
      <c r="D1847" s="205" t="s">
        <v>210</v>
      </c>
      <c r="E1847" s="231" t="s">
        <v>22</v>
      </c>
      <c r="F1847" s="232" t="s">
        <v>215</v>
      </c>
      <c r="G1847" s="230"/>
      <c r="H1847" s="233">
        <v>881.07600000000002</v>
      </c>
      <c r="I1847" s="234"/>
      <c r="J1847" s="230"/>
      <c r="K1847" s="230"/>
      <c r="L1847" s="235"/>
      <c r="M1847" s="236"/>
      <c r="N1847" s="237"/>
      <c r="O1847" s="237"/>
      <c r="P1847" s="237"/>
      <c r="Q1847" s="237"/>
      <c r="R1847" s="237"/>
      <c r="S1847" s="237"/>
      <c r="T1847" s="238"/>
      <c r="AT1847" s="239" t="s">
        <v>210</v>
      </c>
      <c r="AU1847" s="239" t="s">
        <v>83</v>
      </c>
      <c r="AV1847" s="14" t="s">
        <v>216</v>
      </c>
      <c r="AW1847" s="14" t="s">
        <v>38</v>
      </c>
      <c r="AX1847" s="14" t="s">
        <v>75</v>
      </c>
      <c r="AY1847" s="239" t="s">
        <v>195</v>
      </c>
    </row>
    <row r="1848" spans="2:65" s="15" customFormat="1">
      <c r="B1848" s="240"/>
      <c r="C1848" s="241"/>
      <c r="D1848" s="205" t="s">
        <v>210</v>
      </c>
      <c r="E1848" s="242" t="s">
        <v>22</v>
      </c>
      <c r="F1848" s="243" t="s">
        <v>217</v>
      </c>
      <c r="G1848" s="241"/>
      <c r="H1848" s="244">
        <v>881.07600000000002</v>
      </c>
      <c r="I1848" s="245"/>
      <c r="J1848" s="241"/>
      <c r="K1848" s="241"/>
      <c r="L1848" s="246"/>
      <c r="M1848" s="247"/>
      <c r="N1848" s="248"/>
      <c r="O1848" s="248"/>
      <c r="P1848" s="248"/>
      <c r="Q1848" s="248"/>
      <c r="R1848" s="248"/>
      <c r="S1848" s="248"/>
      <c r="T1848" s="249"/>
      <c r="AT1848" s="250" t="s">
        <v>210</v>
      </c>
      <c r="AU1848" s="250" t="s">
        <v>83</v>
      </c>
      <c r="AV1848" s="15" t="s">
        <v>202</v>
      </c>
      <c r="AW1848" s="15" t="s">
        <v>38</v>
      </c>
      <c r="AX1848" s="15" t="s">
        <v>23</v>
      </c>
      <c r="AY1848" s="250" t="s">
        <v>195</v>
      </c>
    </row>
    <row r="1849" spans="2:65" s="11" customFormat="1" ht="29.85" customHeight="1">
      <c r="B1849" s="176"/>
      <c r="C1849" s="177"/>
      <c r="D1849" s="190" t="s">
        <v>74</v>
      </c>
      <c r="E1849" s="191" t="s">
        <v>2775</v>
      </c>
      <c r="F1849" s="191" t="s">
        <v>2776</v>
      </c>
      <c r="G1849" s="177"/>
      <c r="H1849" s="177"/>
      <c r="I1849" s="180"/>
      <c r="J1849" s="192">
        <f>BK1849</f>
        <v>0</v>
      </c>
      <c r="K1849" s="177"/>
      <c r="L1849" s="182"/>
      <c r="M1849" s="183"/>
      <c r="N1849" s="184"/>
      <c r="O1849" s="184"/>
      <c r="P1849" s="185">
        <f>SUM(P1850:P1865)</f>
        <v>0</v>
      </c>
      <c r="Q1849" s="184"/>
      <c r="R1849" s="185">
        <f>SUM(R1850:R1865)</f>
        <v>0.10385600000000002</v>
      </c>
      <c r="S1849" s="184"/>
      <c r="T1849" s="186">
        <f>SUM(T1850:T1865)</f>
        <v>0</v>
      </c>
      <c r="AR1849" s="187" t="s">
        <v>83</v>
      </c>
      <c r="AT1849" s="188" t="s">
        <v>74</v>
      </c>
      <c r="AU1849" s="188" t="s">
        <v>23</v>
      </c>
      <c r="AY1849" s="187" t="s">
        <v>195</v>
      </c>
      <c r="BK1849" s="189">
        <f>SUM(BK1850:BK1865)</f>
        <v>0</v>
      </c>
    </row>
    <row r="1850" spans="2:65" s="1" customFormat="1" ht="28.8" customHeight="1">
      <c r="B1850" s="36"/>
      <c r="C1850" s="193" t="s">
        <v>2777</v>
      </c>
      <c r="D1850" s="193" t="s">
        <v>198</v>
      </c>
      <c r="E1850" s="194" t="s">
        <v>2778</v>
      </c>
      <c r="F1850" s="195" t="s">
        <v>2779</v>
      </c>
      <c r="G1850" s="196" t="s">
        <v>222</v>
      </c>
      <c r="H1850" s="197">
        <v>230.792</v>
      </c>
      <c r="I1850" s="198"/>
      <c r="J1850" s="199">
        <f>ROUND(I1850*H1850,2)</f>
        <v>0</v>
      </c>
      <c r="K1850" s="195" t="s">
        <v>223</v>
      </c>
      <c r="L1850" s="56"/>
      <c r="M1850" s="200" t="s">
        <v>22</v>
      </c>
      <c r="N1850" s="201" t="s">
        <v>46</v>
      </c>
      <c r="O1850" s="37"/>
      <c r="P1850" s="202">
        <f>O1850*H1850</f>
        <v>0</v>
      </c>
      <c r="Q1850" s="202">
        <v>0</v>
      </c>
      <c r="R1850" s="202">
        <f>Q1850*H1850</f>
        <v>0</v>
      </c>
      <c r="S1850" s="202">
        <v>0</v>
      </c>
      <c r="T1850" s="203">
        <f>S1850*H1850</f>
        <v>0</v>
      </c>
      <c r="AR1850" s="19" t="s">
        <v>258</v>
      </c>
      <c r="AT1850" s="19" t="s">
        <v>198</v>
      </c>
      <c r="AU1850" s="19" t="s">
        <v>83</v>
      </c>
      <c r="AY1850" s="19" t="s">
        <v>195</v>
      </c>
      <c r="BE1850" s="204">
        <f>IF(N1850="základní",J1850,0)</f>
        <v>0</v>
      </c>
      <c r="BF1850" s="204">
        <f>IF(N1850="snížená",J1850,0)</f>
        <v>0</v>
      </c>
      <c r="BG1850" s="204">
        <f>IF(N1850="zákl. přenesená",J1850,0)</f>
        <v>0</v>
      </c>
      <c r="BH1850" s="204">
        <f>IF(N1850="sníž. přenesená",J1850,0)</f>
        <v>0</v>
      </c>
      <c r="BI1850" s="204">
        <f>IF(N1850="nulová",J1850,0)</f>
        <v>0</v>
      </c>
      <c r="BJ1850" s="19" t="s">
        <v>23</v>
      </c>
      <c r="BK1850" s="204">
        <f>ROUND(I1850*H1850,2)</f>
        <v>0</v>
      </c>
      <c r="BL1850" s="19" t="s">
        <v>258</v>
      </c>
      <c r="BM1850" s="19" t="s">
        <v>2780</v>
      </c>
    </row>
    <row r="1851" spans="2:65" s="12" customFormat="1">
      <c r="B1851" s="207"/>
      <c r="C1851" s="208"/>
      <c r="D1851" s="205" t="s">
        <v>210</v>
      </c>
      <c r="E1851" s="209" t="s">
        <v>22</v>
      </c>
      <c r="F1851" s="210" t="s">
        <v>2781</v>
      </c>
      <c r="G1851" s="208"/>
      <c r="H1851" s="211" t="s">
        <v>22</v>
      </c>
      <c r="I1851" s="212"/>
      <c r="J1851" s="208"/>
      <c r="K1851" s="208"/>
      <c r="L1851" s="213"/>
      <c r="M1851" s="214"/>
      <c r="N1851" s="215"/>
      <c r="O1851" s="215"/>
      <c r="P1851" s="215"/>
      <c r="Q1851" s="215"/>
      <c r="R1851" s="215"/>
      <c r="S1851" s="215"/>
      <c r="T1851" s="216"/>
      <c r="AT1851" s="217" t="s">
        <v>210</v>
      </c>
      <c r="AU1851" s="217" t="s">
        <v>83</v>
      </c>
      <c r="AV1851" s="12" t="s">
        <v>23</v>
      </c>
      <c r="AW1851" s="12" t="s">
        <v>38</v>
      </c>
      <c r="AX1851" s="12" t="s">
        <v>75</v>
      </c>
      <c r="AY1851" s="217" t="s">
        <v>195</v>
      </c>
    </row>
    <row r="1852" spans="2:65" s="13" customFormat="1">
      <c r="B1852" s="218"/>
      <c r="C1852" s="219"/>
      <c r="D1852" s="205" t="s">
        <v>210</v>
      </c>
      <c r="E1852" s="220" t="s">
        <v>22</v>
      </c>
      <c r="F1852" s="221" t="s">
        <v>2782</v>
      </c>
      <c r="G1852" s="219"/>
      <c r="H1852" s="222">
        <v>230.792</v>
      </c>
      <c r="I1852" s="223"/>
      <c r="J1852" s="219"/>
      <c r="K1852" s="219"/>
      <c r="L1852" s="224"/>
      <c r="M1852" s="225"/>
      <c r="N1852" s="226"/>
      <c r="O1852" s="226"/>
      <c r="P1852" s="226"/>
      <c r="Q1852" s="226"/>
      <c r="R1852" s="226"/>
      <c r="S1852" s="226"/>
      <c r="T1852" s="227"/>
      <c r="AT1852" s="228" t="s">
        <v>210</v>
      </c>
      <c r="AU1852" s="228" t="s">
        <v>83</v>
      </c>
      <c r="AV1852" s="13" t="s">
        <v>83</v>
      </c>
      <c r="AW1852" s="13" t="s">
        <v>38</v>
      </c>
      <c r="AX1852" s="13" t="s">
        <v>75</v>
      </c>
      <c r="AY1852" s="228" t="s">
        <v>195</v>
      </c>
    </row>
    <row r="1853" spans="2:65" s="14" customFormat="1">
      <c r="B1853" s="229"/>
      <c r="C1853" s="230"/>
      <c r="D1853" s="205" t="s">
        <v>210</v>
      </c>
      <c r="E1853" s="231" t="s">
        <v>22</v>
      </c>
      <c r="F1853" s="232" t="s">
        <v>215</v>
      </c>
      <c r="G1853" s="230"/>
      <c r="H1853" s="233">
        <v>230.792</v>
      </c>
      <c r="I1853" s="234"/>
      <c r="J1853" s="230"/>
      <c r="K1853" s="230"/>
      <c r="L1853" s="235"/>
      <c r="M1853" s="236"/>
      <c r="N1853" s="237"/>
      <c r="O1853" s="237"/>
      <c r="P1853" s="237"/>
      <c r="Q1853" s="237"/>
      <c r="R1853" s="237"/>
      <c r="S1853" s="237"/>
      <c r="T1853" s="238"/>
      <c r="AT1853" s="239" t="s">
        <v>210</v>
      </c>
      <c r="AU1853" s="239" t="s">
        <v>83</v>
      </c>
      <c r="AV1853" s="14" t="s">
        <v>216</v>
      </c>
      <c r="AW1853" s="14" t="s">
        <v>38</v>
      </c>
      <c r="AX1853" s="14" t="s">
        <v>75</v>
      </c>
      <c r="AY1853" s="239" t="s">
        <v>195</v>
      </c>
    </row>
    <row r="1854" spans="2:65" s="15" customFormat="1">
      <c r="B1854" s="240"/>
      <c r="C1854" s="241"/>
      <c r="D1854" s="251" t="s">
        <v>210</v>
      </c>
      <c r="E1854" s="252" t="s">
        <v>22</v>
      </c>
      <c r="F1854" s="253" t="s">
        <v>217</v>
      </c>
      <c r="G1854" s="241"/>
      <c r="H1854" s="254">
        <v>230.792</v>
      </c>
      <c r="I1854" s="245"/>
      <c r="J1854" s="241"/>
      <c r="K1854" s="241"/>
      <c r="L1854" s="246"/>
      <c r="M1854" s="247"/>
      <c r="N1854" s="248"/>
      <c r="O1854" s="248"/>
      <c r="P1854" s="248"/>
      <c r="Q1854" s="248"/>
      <c r="R1854" s="248"/>
      <c r="S1854" s="248"/>
      <c r="T1854" s="249"/>
      <c r="AT1854" s="250" t="s">
        <v>210</v>
      </c>
      <c r="AU1854" s="250" t="s">
        <v>83</v>
      </c>
      <c r="AV1854" s="15" t="s">
        <v>202</v>
      </c>
      <c r="AW1854" s="15" t="s">
        <v>38</v>
      </c>
      <c r="AX1854" s="15" t="s">
        <v>23</v>
      </c>
      <c r="AY1854" s="250" t="s">
        <v>195</v>
      </c>
    </row>
    <row r="1855" spans="2:65" s="1" customFormat="1" ht="20.399999999999999" customHeight="1">
      <c r="B1855" s="36"/>
      <c r="C1855" s="260" t="s">
        <v>2783</v>
      </c>
      <c r="D1855" s="260" t="s">
        <v>267</v>
      </c>
      <c r="E1855" s="261" t="s">
        <v>2784</v>
      </c>
      <c r="F1855" s="262" t="s">
        <v>2785</v>
      </c>
      <c r="G1855" s="263" t="s">
        <v>745</v>
      </c>
      <c r="H1855" s="264">
        <v>34.619</v>
      </c>
      <c r="I1855" s="265"/>
      <c r="J1855" s="266">
        <f>ROUND(I1855*H1855,2)</f>
        <v>0</v>
      </c>
      <c r="K1855" s="262" t="s">
        <v>22</v>
      </c>
      <c r="L1855" s="267"/>
      <c r="M1855" s="268" t="s">
        <v>22</v>
      </c>
      <c r="N1855" s="269" t="s">
        <v>46</v>
      </c>
      <c r="O1855" s="37"/>
      <c r="P1855" s="202">
        <f>O1855*H1855</f>
        <v>0</v>
      </c>
      <c r="Q1855" s="202">
        <v>1E-3</v>
      </c>
      <c r="R1855" s="202">
        <f>Q1855*H1855</f>
        <v>3.4619000000000004E-2</v>
      </c>
      <c r="S1855" s="202">
        <v>0</v>
      </c>
      <c r="T1855" s="203">
        <f>S1855*H1855</f>
        <v>0</v>
      </c>
      <c r="AR1855" s="19" t="s">
        <v>512</v>
      </c>
      <c r="AT1855" s="19" t="s">
        <v>267</v>
      </c>
      <c r="AU1855" s="19" t="s">
        <v>83</v>
      </c>
      <c r="AY1855" s="19" t="s">
        <v>195</v>
      </c>
      <c r="BE1855" s="204">
        <f>IF(N1855="základní",J1855,0)</f>
        <v>0</v>
      </c>
      <c r="BF1855" s="204">
        <f>IF(N1855="snížená",J1855,0)</f>
        <v>0</v>
      </c>
      <c r="BG1855" s="204">
        <f>IF(N1855="zákl. přenesená",J1855,0)</f>
        <v>0</v>
      </c>
      <c r="BH1855" s="204">
        <f>IF(N1855="sníž. přenesená",J1855,0)</f>
        <v>0</v>
      </c>
      <c r="BI1855" s="204">
        <f>IF(N1855="nulová",J1855,0)</f>
        <v>0</v>
      </c>
      <c r="BJ1855" s="19" t="s">
        <v>23</v>
      </c>
      <c r="BK1855" s="204">
        <f>ROUND(I1855*H1855,2)</f>
        <v>0</v>
      </c>
      <c r="BL1855" s="19" t="s">
        <v>258</v>
      </c>
      <c r="BM1855" s="19" t="s">
        <v>2786</v>
      </c>
    </row>
    <row r="1856" spans="2:65" s="13" customFormat="1">
      <c r="B1856" s="218"/>
      <c r="C1856" s="219"/>
      <c r="D1856" s="251" t="s">
        <v>210</v>
      </c>
      <c r="E1856" s="219"/>
      <c r="F1856" s="270" t="s">
        <v>2787</v>
      </c>
      <c r="G1856" s="219"/>
      <c r="H1856" s="271">
        <v>34.619</v>
      </c>
      <c r="I1856" s="223"/>
      <c r="J1856" s="219"/>
      <c r="K1856" s="219"/>
      <c r="L1856" s="224"/>
      <c r="M1856" s="225"/>
      <c r="N1856" s="226"/>
      <c r="O1856" s="226"/>
      <c r="P1856" s="226"/>
      <c r="Q1856" s="226"/>
      <c r="R1856" s="226"/>
      <c r="S1856" s="226"/>
      <c r="T1856" s="227"/>
      <c r="AT1856" s="228" t="s">
        <v>210</v>
      </c>
      <c r="AU1856" s="228" t="s">
        <v>83</v>
      </c>
      <c r="AV1856" s="13" t="s">
        <v>83</v>
      </c>
      <c r="AW1856" s="13" t="s">
        <v>4</v>
      </c>
      <c r="AX1856" s="13" t="s">
        <v>23</v>
      </c>
      <c r="AY1856" s="228" t="s">
        <v>195</v>
      </c>
    </row>
    <row r="1857" spans="2:65" s="1" customFormat="1" ht="28.8" customHeight="1">
      <c r="B1857" s="36"/>
      <c r="C1857" s="193" t="s">
        <v>2788</v>
      </c>
      <c r="D1857" s="193" t="s">
        <v>198</v>
      </c>
      <c r="E1857" s="194" t="s">
        <v>2789</v>
      </c>
      <c r="F1857" s="195" t="s">
        <v>2790</v>
      </c>
      <c r="G1857" s="196" t="s">
        <v>222</v>
      </c>
      <c r="H1857" s="197">
        <v>230.792</v>
      </c>
      <c r="I1857" s="198"/>
      <c r="J1857" s="199">
        <f>ROUND(I1857*H1857,2)</f>
        <v>0</v>
      </c>
      <c r="K1857" s="195" t="s">
        <v>223</v>
      </c>
      <c r="L1857" s="56"/>
      <c r="M1857" s="200" t="s">
        <v>22</v>
      </c>
      <c r="N1857" s="201" t="s">
        <v>46</v>
      </c>
      <c r="O1857" s="37"/>
      <c r="P1857" s="202">
        <f>O1857*H1857</f>
        <v>0</v>
      </c>
      <c r="Q1857" s="202">
        <v>0</v>
      </c>
      <c r="R1857" s="202">
        <f>Q1857*H1857</f>
        <v>0</v>
      </c>
      <c r="S1857" s="202">
        <v>0</v>
      </c>
      <c r="T1857" s="203">
        <f>S1857*H1857</f>
        <v>0</v>
      </c>
      <c r="AR1857" s="19" t="s">
        <v>258</v>
      </c>
      <c r="AT1857" s="19" t="s">
        <v>198</v>
      </c>
      <c r="AU1857" s="19" t="s">
        <v>83</v>
      </c>
      <c r="AY1857" s="19" t="s">
        <v>195</v>
      </c>
      <c r="BE1857" s="204">
        <f>IF(N1857="základní",J1857,0)</f>
        <v>0</v>
      </c>
      <c r="BF1857" s="204">
        <f>IF(N1857="snížená",J1857,0)</f>
        <v>0</v>
      </c>
      <c r="BG1857" s="204">
        <f>IF(N1857="zákl. přenesená",J1857,0)</f>
        <v>0</v>
      </c>
      <c r="BH1857" s="204">
        <f>IF(N1857="sníž. přenesená",J1857,0)</f>
        <v>0</v>
      </c>
      <c r="BI1857" s="204">
        <f>IF(N1857="nulová",J1857,0)</f>
        <v>0</v>
      </c>
      <c r="BJ1857" s="19" t="s">
        <v>23</v>
      </c>
      <c r="BK1857" s="204">
        <f>ROUND(I1857*H1857,2)</f>
        <v>0</v>
      </c>
      <c r="BL1857" s="19" t="s">
        <v>258</v>
      </c>
      <c r="BM1857" s="19" t="s">
        <v>2791</v>
      </c>
    </row>
    <row r="1858" spans="2:65" s="12" customFormat="1">
      <c r="B1858" s="207"/>
      <c r="C1858" s="208"/>
      <c r="D1858" s="205" t="s">
        <v>210</v>
      </c>
      <c r="E1858" s="209" t="s">
        <v>22</v>
      </c>
      <c r="F1858" s="210" t="s">
        <v>2781</v>
      </c>
      <c r="G1858" s="208"/>
      <c r="H1858" s="211" t="s">
        <v>22</v>
      </c>
      <c r="I1858" s="212"/>
      <c r="J1858" s="208"/>
      <c r="K1858" s="208"/>
      <c r="L1858" s="213"/>
      <c r="M1858" s="214"/>
      <c r="N1858" s="215"/>
      <c r="O1858" s="215"/>
      <c r="P1858" s="215"/>
      <c r="Q1858" s="215"/>
      <c r="R1858" s="215"/>
      <c r="S1858" s="215"/>
      <c r="T1858" s="216"/>
      <c r="AT1858" s="217" t="s">
        <v>210</v>
      </c>
      <c r="AU1858" s="217" t="s">
        <v>83</v>
      </c>
      <c r="AV1858" s="12" t="s">
        <v>23</v>
      </c>
      <c r="AW1858" s="12" t="s">
        <v>38</v>
      </c>
      <c r="AX1858" s="12" t="s">
        <v>75</v>
      </c>
      <c r="AY1858" s="217" t="s">
        <v>195</v>
      </c>
    </row>
    <row r="1859" spans="2:65" s="13" customFormat="1">
      <c r="B1859" s="218"/>
      <c r="C1859" s="219"/>
      <c r="D1859" s="205" t="s">
        <v>210</v>
      </c>
      <c r="E1859" s="220" t="s">
        <v>22</v>
      </c>
      <c r="F1859" s="221" t="s">
        <v>2782</v>
      </c>
      <c r="G1859" s="219"/>
      <c r="H1859" s="222">
        <v>230.792</v>
      </c>
      <c r="I1859" s="223"/>
      <c r="J1859" s="219"/>
      <c r="K1859" s="219"/>
      <c r="L1859" s="224"/>
      <c r="M1859" s="225"/>
      <c r="N1859" s="226"/>
      <c r="O1859" s="226"/>
      <c r="P1859" s="226"/>
      <c r="Q1859" s="226"/>
      <c r="R1859" s="226"/>
      <c r="S1859" s="226"/>
      <c r="T1859" s="227"/>
      <c r="AT1859" s="228" t="s">
        <v>210</v>
      </c>
      <c r="AU1859" s="228" t="s">
        <v>83</v>
      </c>
      <c r="AV1859" s="13" t="s">
        <v>83</v>
      </c>
      <c r="AW1859" s="13" t="s">
        <v>38</v>
      </c>
      <c r="AX1859" s="13" t="s">
        <v>75</v>
      </c>
      <c r="AY1859" s="228" t="s">
        <v>195</v>
      </c>
    </row>
    <row r="1860" spans="2:65" s="14" customFormat="1">
      <c r="B1860" s="229"/>
      <c r="C1860" s="230"/>
      <c r="D1860" s="205" t="s">
        <v>210</v>
      </c>
      <c r="E1860" s="231" t="s">
        <v>22</v>
      </c>
      <c r="F1860" s="232" t="s">
        <v>215</v>
      </c>
      <c r="G1860" s="230"/>
      <c r="H1860" s="233">
        <v>230.792</v>
      </c>
      <c r="I1860" s="234"/>
      <c r="J1860" s="230"/>
      <c r="K1860" s="230"/>
      <c r="L1860" s="235"/>
      <c r="M1860" s="236"/>
      <c r="N1860" s="237"/>
      <c r="O1860" s="237"/>
      <c r="P1860" s="237"/>
      <c r="Q1860" s="237"/>
      <c r="R1860" s="237"/>
      <c r="S1860" s="237"/>
      <c r="T1860" s="238"/>
      <c r="AT1860" s="239" t="s">
        <v>210</v>
      </c>
      <c r="AU1860" s="239" t="s">
        <v>83</v>
      </c>
      <c r="AV1860" s="14" t="s">
        <v>216</v>
      </c>
      <c r="AW1860" s="14" t="s">
        <v>38</v>
      </c>
      <c r="AX1860" s="14" t="s">
        <v>75</v>
      </c>
      <c r="AY1860" s="239" t="s">
        <v>195</v>
      </c>
    </row>
    <row r="1861" spans="2:65" s="15" customFormat="1">
      <c r="B1861" s="240"/>
      <c r="C1861" s="241"/>
      <c r="D1861" s="251" t="s">
        <v>210</v>
      </c>
      <c r="E1861" s="252" t="s">
        <v>22</v>
      </c>
      <c r="F1861" s="253" t="s">
        <v>217</v>
      </c>
      <c r="G1861" s="241"/>
      <c r="H1861" s="254">
        <v>230.792</v>
      </c>
      <c r="I1861" s="245"/>
      <c r="J1861" s="241"/>
      <c r="K1861" s="241"/>
      <c r="L1861" s="246"/>
      <c r="M1861" s="247"/>
      <c r="N1861" s="248"/>
      <c r="O1861" s="248"/>
      <c r="P1861" s="248"/>
      <c r="Q1861" s="248"/>
      <c r="R1861" s="248"/>
      <c r="S1861" s="248"/>
      <c r="T1861" s="249"/>
      <c r="AT1861" s="250" t="s">
        <v>210</v>
      </c>
      <c r="AU1861" s="250" t="s">
        <v>83</v>
      </c>
      <c r="AV1861" s="15" t="s">
        <v>202</v>
      </c>
      <c r="AW1861" s="15" t="s">
        <v>38</v>
      </c>
      <c r="AX1861" s="15" t="s">
        <v>23</v>
      </c>
      <c r="AY1861" s="250" t="s">
        <v>195</v>
      </c>
    </row>
    <row r="1862" spans="2:65" s="1" customFormat="1" ht="20.399999999999999" customHeight="1">
      <c r="B1862" s="36"/>
      <c r="C1862" s="260" t="s">
        <v>2792</v>
      </c>
      <c r="D1862" s="260" t="s">
        <v>267</v>
      </c>
      <c r="E1862" s="261" t="s">
        <v>2793</v>
      </c>
      <c r="F1862" s="262" t="s">
        <v>2794</v>
      </c>
      <c r="G1862" s="263" t="s">
        <v>745</v>
      </c>
      <c r="H1862" s="264">
        <v>46.158000000000001</v>
      </c>
      <c r="I1862" s="265"/>
      <c r="J1862" s="266">
        <f>ROUND(I1862*H1862,2)</f>
        <v>0</v>
      </c>
      <c r="K1862" s="262" t="s">
        <v>22</v>
      </c>
      <c r="L1862" s="267"/>
      <c r="M1862" s="268" t="s">
        <v>22</v>
      </c>
      <c r="N1862" s="269" t="s">
        <v>46</v>
      </c>
      <c r="O1862" s="37"/>
      <c r="P1862" s="202">
        <f>O1862*H1862</f>
        <v>0</v>
      </c>
      <c r="Q1862" s="202">
        <v>1E-3</v>
      </c>
      <c r="R1862" s="202">
        <f>Q1862*H1862</f>
        <v>4.6158000000000005E-2</v>
      </c>
      <c r="S1862" s="202">
        <v>0</v>
      </c>
      <c r="T1862" s="203">
        <f>S1862*H1862</f>
        <v>0</v>
      </c>
      <c r="AR1862" s="19" t="s">
        <v>512</v>
      </c>
      <c r="AT1862" s="19" t="s">
        <v>267</v>
      </c>
      <c r="AU1862" s="19" t="s">
        <v>83</v>
      </c>
      <c r="AY1862" s="19" t="s">
        <v>195</v>
      </c>
      <c r="BE1862" s="204">
        <f>IF(N1862="základní",J1862,0)</f>
        <v>0</v>
      </c>
      <c r="BF1862" s="204">
        <f>IF(N1862="snížená",J1862,0)</f>
        <v>0</v>
      </c>
      <c r="BG1862" s="204">
        <f>IF(N1862="zákl. přenesená",J1862,0)</f>
        <v>0</v>
      </c>
      <c r="BH1862" s="204">
        <f>IF(N1862="sníž. přenesená",J1862,0)</f>
        <v>0</v>
      </c>
      <c r="BI1862" s="204">
        <f>IF(N1862="nulová",J1862,0)</f>
        <v>0</v>
      </c>
      <c r="BJ1862" s="19" t="s">
        <v>23</v>
      </c>
      <c r="BK1862" s="204">
        <f>ROUND(I1862*H1862,2)</f>
        <v>0</v>
      </c>
      <c r="BL1862" s="19" t="s">
        <v>258</v>
      </c>
      <c r="BM1862" s="19" t="s">
        <v>2795</v>
      </c>
    </row>
    <row r="1863" spans="2:65" s="13" customFormat="1">
      <c r="B1863" s="218"/>
      <c r="C1863" s="219"/>
      <c r="D1863" s="251" t="s">
        <v>210</v>
      </c>
      <c r="E1863" s="219"/>
      <c r="F1863" s="270" t="s">
        <v>2796</v>
      </c>
      <c r="G1863" s="219"/>
      <c r="H1863" s="271">
        <v>46.158000000000001</v>
      </c>
      <c r="I1863" s="223"/>
      <c r="J1863" s="219"/>
      <c r="K1863" s="219"/>
      <c r="L1863" s="224"/>
      <c r="M1863" s="225"/>
      <c r="N1863" s="226"/>
      <c r="O1863" s="226"/>
      <c r="P1863" s="226"/>
      <c r="Q1863" s="226"/>
      <c r="R1863" s="226"/>
      <c r="S1863" s="226"/>
      <c r="T1863" s="227"/>
      <c r="AT1863" s="228" t="s">
        <v>210</v>
      </c>
      <c r="AU1863" s="228" t="s">
        <v>83</v>
      </c>
      <c r="AV1863" s="13" t="s">
        <v>83</v>
      </c>
      <c r="AW1863" s="13" t="s">
        <v>4</v>
      </c>
      <c r="AX1863" s="13" t="s">
        <v>23</v>
      </c>
      <c r="AY1863" s="228" t="s">
        <v>195</v>
      </c>
    </row>
    <row r="1864" spans="2:65" s="1" customFormat="1" ht="20.399999999999999" customHeight="1">
      <c r="B1864" s="36"/>
      <c r="C1864" s="260" t="s">
        <v>2797</v>
      </c>
      <c r="D1864" s="260" t="s">
        <v>267</v>
      </c>
      <c r="E1864" s="261" t="s">
        <v>2798</v>
      </c>
      <c r="F1864" s="262" t="s">
        <v>2799</v>
      </c>
      <c r="G1864" s="263" t="s">
        <v>745</v>
      </c>
      <c r="H1864" s="264">
        <v>23.079000000000001</v>
      </c>
      <c r="I1864" s="265"/>
      <c r="J1864" s="266">
        <f>ROUND(I1864*H1864,2)</f>
        <v>0</v>
      </c>
      <c r="K1864" s="262" t="s">
        <v>22</v>
      </c>
      <c r="L1864" s="267"/>
      <c r="M1864" s="268" t="s">
        <v>22</v>
      </c>
      <c r="N1864" s="269" t="s">
        <v>46</v>
      </c>
      <c r="O1864" s="37"/>
      <c r="P1864" s="202">
        <f>O1864*H1864</f>
        <v>0</v>
      </c>
      <c r="Q1864" s="202">
        <v>1E-3</v>
      </c>
      <c r="R1864" s="202">
        <f>Q1864*H1864</f>
        <v>2.3079000000000002E-2</v>
      </c>
      <c r="S1864" s="202">
        <v>0</v>
      </c>
      <c r="T1864" s="203">
        <f>S1864*H1864</f>
        <v>0</v>
      </c>
      <c r="AR1864" s="19" t="s">
        <v>512</v>
      </c>
      <c r="AT1864" s="19" t="s">
        <v>267</v>
      </c>
      <c r="AU1864" s="19" t="s">
        <v>83</v>
      </c>
      <c r="AY1864" s="19" t="s">
        <v>195</v>
      </c>
      <c r="BE1864" s="204">
        <f>IF(N1864="základní",J1864,0)</f>
        <v>0</v>
      </c>
      <c r="BF1864" s="204">
        <f>IF(N1864="snížená",J1864,0)</f>
        <v>0</v>
      </c>
      <c r="BG1864" s="204">
        <f>IF(N1864="zákl. přenesená",J1864,0)</f>
        <v>0</v>
      </c>
      <c r="BH1864" s="204">
        <f>IF(N1864="sníž. přenesená",J1864,0)</f>
        <v>0</v>
      </c>
      <c r="BI1864" s="204">
        <f>IF(N1864="nulová",J1864,0)</f>
        <v>0</v>
      </c>
      <c r="BJ1864" s="19" t="s">
        <v>23</v>
      </c>
      <c r="BK1864" s="204">
        <f>ROUND(I1864*H1864,2)</f>
        <v>0</v>
      </c>
      <c r="BL1864" s="19" t="s">
        <v>258</v>
      </c>
      <c r="BM1864" s="19" t="s">
        <v>2800</v>
      </c>
    </row>
    <row r="1865" spans="2:65" s="13" customFormat="1">
      <c r="B1865" s="218"/>
      <c r="C1865" s="219"/>
      <c r="D1865" s="205" t="s">
        <v>210</v>
      </c>
      <c r="E1865" s="219"/>
      <c r="F1865" s="221" t="s">
        <v>2801</v>
      </c>
      <c r="G1865" s="219"/>
      <c r="H1865" s="222">
        <v>23.079000000000001</v>
      </c>
      <c r="I1865" s="223"/>
      <c r="J1865" s="219"/>
      <c r="K1865" s="219"/>
      <c r="L1865" s="224"/>
      <c r="M1865" s="225"/>
      <c r="N1865" s="226"/>
      <c r="O1865" s="226"/>
      <c r="P1865" s="226"/>
      <c r="Q1865" s="226"/>
      <c r="R1865" s="226"/>
      <c r="S1865" s="226"/>
      <c r="T1865" s="227"/>
      <c r="AT1865" s="228" t="s">
        <v>210</v>
      </c>
      <c r="AU1865" s="228" t="s">
        <v>83</v>
      </c>
      <c r="AV1865" s="13" t="s">
        <v>83</v>
      </c>
      <c r="AW1865" s="13" t="s">
        <v>4</v>
      </c>
      <c r="AX1865" s="13" t="s">
        <v>23</v>
      </c>
      <c r="AY1865" s="228" t="s">
        <v>195</v>
      </c>
    </row>
    <row r="1866" spans="2:65" s="11" customFormat="1" ht="37.35" customHeight="1">
      <c r="B1866" s="176"/>
      <c r="C1866" s="177"/>
      <c r="D1866" s="190" t="s">
        <v>74</v>
      </c>
      <c r="E1866" s="281" t="s">
        <v>2802</v>
      </c>
      <c r="F1866" s="281" t="s">
        <v>2803</v>
      </c>
      <c r="G1866" s="177"/>
      <c r="H1866" s="177"/>
      <c r="I1866" s="180"/>
      <c r="J1866" s="282">
        <f>BK1866</f>
        <v>0</v>
      </c>
      <c r="K1866" s="177"/>
      <c r="L1866" s="182"/>
      <c r="M1866" s="183"/>
      <c r="N1866" s="184"/>
      <c r="O1866" s="184"/>
      <c r="P1866" s="185">
        <f>SUM(P1867:P1876)</f>
        <v>0</v>
      </c>
      <c r="Q1866" s="184"/>
      <c r="R1866" s="185">
        <f>SUM(R1867:R1876)</f>
        <v>0</v>
      </c>
      <c r="S1866" s="184"/>
      <c r="T1866" s="186">
        <f>SUM(T1867:T1876)</f>
        <v>0</v>
      </c>
      <c r="AR1866" s="187" t="s">
        <v>202</v>
      </c>
      <c r="AT1866" s="188" t="s">
        <v>74</v>
      </c>
      <c r="AU1866" s="188" t="s">
        <v>75</v>
      </c>
      <c r="AY1866" s="187" t="s">
        <v>195</v>
      </c>
      <c r="BK1866" s="189">
        <f>SUM(BK1867:BK1876)</f>
        <v>0</v>
      </c>
    </row>
    <row r="1867" spans="2:65" s="1" customFormat="1" ht="20.399999999999999" customHeight="1">
      <c r="B1867" s="36"/>
      <c r="C1867" s="193" t="s">
        <v>2804</v>
      </c>
      <c r="D1867" s="193" t="s">
        <v>198</v>
      </c>
      <c r="E1867" s="194" t="s">
        <v>2805</v>
      </c>
      <c r="F1867" s="195" t="s">
        <v>2806</v>
      </c>
      <c r="G1867" s="196" t="s">
        <v>201</v>
      </c>
      <c r="H1867" s="197">
        <v>1</v>
      </c>
      <c r="I1867" s="198"/>
      <c r="J1867" s="199">
        <f t="shared" ref="J1867:J1876" si="10">ROUND(I1867*H1867,2)</f>
        <v>0</v>
      </c>
      <c r="K1867" s="195" t="s">
        <v>22</v>
      </c>
      <c r="L1867" s="56"/>
      <c r="M1867" s="200" t="s">
        <v>22</v>
      </c>
      <c r="N1867" s="201" t="s">
        <v>46</v>
      </c>
      <c r="O1867" s="37"/>
      <c r="P1867" s="202">
        <f t="shared" ref="P1867:P1876" si="11">O1867*H1867</f>
        <v>0</v>
      </c>
      <c r="Q1867" s="202">
        <v>0</v>
      </c>
      <c r="R1867" s="202">
        <f t="shared" ref="R1867:R1876" si="12">Q1867*H1867</f>
        <v>0</v>
      </c>
      <c r="S1867" s="202">
        <v>0</v>
      </c>
      <c r="T1867" s="203">
        <f t="shared" ref="T1867:T1876" si="13">S1867*H1867</f>
        <v>0</v>
      </c>
      <c r="AR1867" s="19" t="s">
        <v>2807</v>
      </c>
      <c r="AT1867" s="19" t="s">
        <v>198</v>
      </c>
      <c r="AU1867" s="19" t="s">
        <v>23</v>
      </c>
      <c r="AY1867" s="19" t="s">
        <v>195</v>
      </c>
      <c r="BE1867" s="204">
        <f t="shared" ref="BE1867:BE1876" si="14">IF(N1867="základní",J1867,0)</f>
        <v>0</v>
      </c>
      <c r="BF1867" s="204">
        <f t="shared" ref="BF1867:BF1876" si="15">IF(N1867="snížená",J1867,0)</f>
        <v>0</v>
      </c>
      <c r="BG1867" s="204">
        <f t="shared" ref="BG1867:BG1876" si="16">IF(N1867="zákl. přenesená",J1867,0)</f>
        <v>0</v>
      </c>
      <c r="BH1867" s="204">
        <f t="shared" ref="BH1867:BH1876" si="17">IF(N1867="sníž. přenesená",J1867,0)</f>
        <v>0</v>
      </c>
      <c r="BI1867" s="204">
        <f t="shared" ref="BI1867:BI1876" si="18">IF(N1867="nulová",J1867,0)</f>
        <v>0</v>
      </c>
      <c r="BJ1867" s="19" t="s">
        <v>23</v>
      </c>
      <c r="BK1867" s="204">
        <f t="shared" ref="BK1867:BK1876" si="19">ROUND(I1867*H1867,2)</f>
        <v>0</v>
      </c>
      <c r="BL1867" s="19" t="s">
        <v>2807</v>
      </c>
      <c r="BM1867" s="19" t="s">
        <v>2808</v>
      </c>
    </row>
    <row r="1868" spans="2:65" s="1" customFormat="1" ht="20.399999999999999" customHeight="1">
      <c r="B1868" s="36"/>
      <c r="C1868" s="193" t="s">
        <v>2809</v>
      </c>
      <c r="D1868" s="193" t="s">
        <v>198</v>
      </c>
      <c r="E1868" s="194" t="s">
        <v>2810</v>
      </c>
      <c r="F1868" s="195" t="s">
        <v>2811</v>
      </c>
      <c r="G1868" s="196" t="s">
        <v>201</v>
      </c>
      <c r="H1868" s="197">
        <v>4</v>
      </c>
      <c r="I1868" s="198"/>
      <c r="J1868" s="199">
        <f t="shared" si="10"/>
        <v>0</v>
      </c>
      <c r="K1868" s="195" t="s">
        <v>22</v>
      </c>
      <c r="L1868" s="56"/>
      <c r="M1868" s="200" t="s">
        <v>22</v>
      </c>
      <c r="N1868" s="201" t="s">
        <v>46</v>
      </c>
      <c r="O1868" s="37"/>
      <c r="P1868" s="202">
        <f t="shared" si="11"/>
        <v>0</v>
      </c>
      <c r="Q1868" s="202">
        <v>0</v>
      </c>
      <c r="R1868" s="202">
        <f t="shared" si="12"/>
        <v>0</v>
      </c>
      <c r="S1868" s="202">
        <v>0</v>
      </c>
      <c r="T1868" s="203">
        <f t="shared" si="13"/>
        <v>0</v>
      </c>
      <c r="AR1868" s="19" t="s">
        <v>2807</v>
      </c>
      <c r="AT1868" s="19" t="s">
        <v>198</v>
      </c>
      <c r="AU1868" s="19" t="s">
        <v>23</v>
      </c>
      <c r="AY1868" s="19" t="s">
        <v>195</v>
      </c>
      <c r="BE1868" s="204">
        <f t="shared" si="14"/>
        <v>0</v>
      </c>
      <c r="BF1868" s="204">
        <f t="shared" si="15"/>
        <v>0</v>
      </c>
      <c r="BG1868" s="204">
        <f t="shared" si="16"/>
        <v>0</v>
      </c>
      <c r="BH1868" s="204">
        <f t="shared" si="17"/>
        <v>0</v>
      </c>
      <c r="BI1868" s="204">
        <f t="shared" si="18"/>
        <v>0</v>
      </c>
      <c r="BJ1868" s="19" t="s">
        <v>23</v>
      </c>
      <c r="BK1868" s="204">
        <f t="shared" si="19"/>
        <v>0</v>
      </c>
      <c r="BL1868" s="19" t="s">
        <v>2807</v>
      </c>
      <c r="BM1868" s="19" t="s">
        <v>2812</v>
      </c>
    </row>
    <row r="1869" spans="2:65" s="1" customFormat="1" ht="20.399999999999999" customHeight="1">
      <c r="B1869" s="36"/>
      <c r="C1869" s="193" t="s">
        <v>2813</v>
      </c>
      <c r="D1869" s="193" t="s">
        <v>198</v>
      </c>
      <c r="E1869" s="194" t="s">
        <v>2814</v>
      </c>
      <c r="F1869" s="195" t="s">
        <v>2815</v>
      </c>
      <c r="G1869" s="196" t="s">
        <v>201</v>
      </c>
      <c r="H1869" s="197">
        <v>3</v>
      </c>
      <c r="I1869" s="198"/>
      <c r="J1869" s="199">
        <f t="shared" si="10"/>
        <v>0</v>
      </c>
      <c r="K1869" s="195" t="s">
        <v>22</v>
      </c>
      <c r="L1869" s="56"/>
      <c r="M1869" s="200" t="s">
        <v>22</v>
      </c>
      <c r="N1869" s="201" t="s">
        <v>46</v>
      </c>
      <c r="O1869" s="37"/>
      <c r="P1869" s="202">
        <f t="shared" si="11"/>
        <v>0</v>
      </c>
      <c r="Q1869" s="202">
        <v>0</v>
      </c>
      <c r="R1869" s="202">
        <f t="shared" si="12"/>
        <v>0</v>
      </c>
      <c r="S1869" s="202">
        <v>0</v>
      </c>
      <c r="T1869" s="203">
        <f t="shared" si="13"/>
        <v>0</v>
      </c>
      <c r="AR1869" s="19" t="s">
        <v>2807</v>
      </c>
      <c r="AT1869" s="19" t="s">
        <v>198</v>
      </c>
      <c r="AU1869" s="19" t="s">
        <v>23</v>
      </c>
      <c r="AY1869" s="19" t="s">
        <v>195</v>
      </c>
      <c r="BE1869" s="204">
        <f t="shared" si="14"/>
        <v>0</v>
      </c>
      <c r="BF1869" s="204">
        <f t="shared" si="15"/>
        <v>0</v>
      </c>
      <c r="BG1869" s="204">
        <f t="shared" si="16"/>
        <v>0</v>
      </c>
      <c r="BH1869" s="204">
        <f t="shared" si="17"/>
        <v>0</v>
      </c>
      <c r="BI1869" s="204">
        <f t="shared" si="18"/>
        <v>0</v>
      </c>
      <c r="BJ1869" s="19" t="s">
        <v>23</v>
      </c>
      <c r="BK1869" s="204">
        <f t="shared" si="19"/>
        <v>0</v>
      </c>
      <c r="BL1869" s="19" t="s">
        <v>2807</v>
      </c>
      <c r="BM1869" s="19" t="s">
        <v>2816</v>
      </c>
    </row>
    <row r="1870" spans="2:65" s="1" customFormat="1" ht="20.399999999999999" customHeight="1">
      <c r="B1870" s="36"/>
      <c r="C1870" s="193" t="s">
        <v>2817</v>
      </c>
      <c r="D1870" s="193" t="s">
        <v>198</v>
      </c>
      <c r="E1870" s="194" t="s">
        <v>2818</v>
      </c>
      <c r="F1870" s="195" t="s">
        <v>2819</v>
      </c>
      <c r="G1870" s="196" t="s">
        <v>201</v>
      </c>
      <c r="H1870" s="197">
        <v>30</v>
      </c>
      <c r="I1870" s="198"/>
      <c r="J1870" s="199">
        <f t="shared" si="10"/>
        <v>0</v>
      </c>
      <c r="K1870" s="195" t="s">
        <v>22</v>
      </c>
      <c r="L1870" s="56"/>
      <c r="M1870" s="200" t="s">
        <v>22</v>
      </c>
      <c r="N1870" s="201" t="s">
        <v>46</v>
      </c>
      <c r="O1870" s="37"/>
      <c r="P1870" s="202">
        <f t="shared" si="11"/>
        <v>0</v>
      </c>
      <c r="Q1870" s="202">
        <v>0</v>
      </c>
      <c r="R1870" s="202">
        <f t="shared" si="12"/>
        <v>0</v>
      </c>
      <c r="S1870" s="202">
        <v>0</v>
      </c>
      <c r="T1870" s="203">
        <f t="shared" si="13"/>
        <v>0</v>
      </c>
      <c r="AR1870" s="19" t="s">
        <v>2807</v>
      </c>
      <c r="AT1870" s="19" t="s">
        <v>198</v>
      </c>
      <c r="AU1870" s="19" t="s">
        <v>23</v>
      </c>
      <c r="AY1870" s="19" t="s">
        <v>195</v>
      </c>
      <c r="BE1870" s="204">
        <f t="shared" si="14"/>
        <v>0</v>
      </c>
      <c r="BF1870" s="204">
        <f t="shared" si="15"/>
        <v>0</v>
      </c>
      <c r="BG1870" s="204">
        <f t="shared" si="16"/>
        <v>0</v>
      </c>
      <c r="BH1870" s="204">
        <f t="shared" si="17"/>
        <v>0</v>
      </c>
      <c r="BI1870" s="204">
        <f t="shared" si="18"/>
        <v>0</v>
      </c>
      <c r="BJ1870" s="19" t="s">
        <v>23</v>
      </c>
      <c r="BK1870" s="204">
        <f t="shared" si="19"/>
        <v>0</v>
      </c>
      <c r="BL1870" s="19" t="s">
        <v>2807</v>
      </c>
      <c r="BM1870" s="19" t="s">
        <v>2820</v>
      </c>
    </row>
    <row r="1871" spans="2:65" s="1" customFormat="1" ht="20.399999999999999" customHeight="1">
      <c r="B1871" s="36"/>
      <c r="C1871" s="193" t="s">
        <v>2821</v>
      </c>
      <c r="D1871" s="193" t="s">
        <v>198</v>
      </c>
      <c r="E1871" s="194" t="s">
        <v>2822</v>
      </c>
      <c r="F1871" s="195" t="s">
        <v>2823</v>
      </c>
      <c r="G1871" s="196" t="s">
        <v>201</v>
      </c>
      <c r="H1871" s="197">
        <v>3</v>
      </c>
      <c r="I1871" s="198"/>
      <c r="J1871" s="199">
        <f t="shared" si="10"/>
        <v>0</v>
      </c>
      <c r="K1871" s="195" t="s">
        <v>22</v>
      </c>
      <c r="L1871" s="56"/>
      <c r="M1871" s="200" t="s">
        <v>22</v>
      </c>
      <c r="N1871" s="201" t="s">
        <v>46</v>
      </c>
      <c r="O1871" s="37"/>
      <c r="P1871" s="202">
        <f t="shared" si="11"/>
        <v>0</v>
      </c>
      <c r="Q1871" s="202">
        <v>0</v>
      </c>
      <c r="R1871" s="202">
        <f t="shared" si="12"/>
        <v>0</v>
      </c>
      <c r="S1871" s="202">
        <v>0</v>
      </c>
      <c r="T1871" s="203">
        <f t="shared" si="13"/>
        <v>0</v>
      </c>
      <c r="AR1871" s="19" t="s">
        <v>2807</v>
      </c>
      <c r="AT1871" s="19" t="s">
        <v>198</v>
      </c>
      <c r="AU1871" s="19" t="s">
        <v>23</v>
      </c>
      <c r="AY1871" s="19" t="s">
        <v>195</v>
      </c>
      <c r="BE1871" s="204">
        <f t="shared" si="14"/>
        <v>0</v>
      </c>
      <c r="BF1871" s="204">
        <f t="shared" si="15"/>
        <v>0</v>
      </c>
      <c r="BG1871" s="204">
        <f t="shared" si="16"/>
        <v>0</v>
      </c>
      <c r="BH1871" s="204">
        <f t="shared" si="17"/>
        <v>0</v>
      </c>
      <c r="BI1871" s="204">
        <f t="shared" si="18"/>
        <v>0</v>
      </c>
      <c r="BJ1871" s="19" t="s">
        <v>23</v>
      </c>
      <c r="BK1871" s="204">
        <f t="shared" si="19"/>
        <v>0</v>
      </c>
      <c r="BL1871" s="19" t="s">
        <v>2807</v>
      </c>
      <c r="BM1871" s="19" t="s">
        <v>2824</v>
      </c>
    </row>
    <row r="1872" spans="2:65" s="1" customFormat="1" ht="20.399999999999999" customHeight="1">
      <c r="B1872" s="36"/>
      <c r="C1872" s="193" t="s">
        <v>2825</v>
      </c>
      <c r="D1872" s="193" t="s">
        <v>198</v>
      </c>
      <c r="E1872" s="194" t="s">
        <v>2826</v>
      </c>
      <c r="F1872" s="195" t="s">
        <v>2827</v>
      </c>
      <c r="G1872" s="196" t="s">
        <v>201</v>
      </c>
      <c r="H1872" s="197">
        <v>96</v>
      </c>
      <c r="I1872" s="198"/>
      <c r="J1872" s="199">
        <f t="shared" si="10"/>
        <v>0</v>
      </c>
      <c r="K1872" s="195" t="s">
        <v>22</v>
      </c>
      <c r="L1872" s="56"/>
      <c r="M1872" s="200" t="s">
        <v>22</v>
      </c>
      <c r="N1872" s="201" t="s">
        <v>46</v>
      </c>
      <c r="O1872" s="37"/>
      <c r="P1872" s="202">
        <f t="shared" si="11"/>
        <v>0</v>
      </c>
      <c r="Q1872" s="202">
        <v>0</v>
      </c>
      <c r="R1872" s="202">
        <f t="shared" si="12"/>
        <v>0</v>
      </c>
      <c r="S1872" s="202">
        <v>0</v>
      </c>
      <c r="T1872" s="203">
        <f t="shared" si="13"/>
        <v>0</v>
      </c>
      <c r="AR1872" s="19" t="s">
        <v>2807</v>
      </c>
      <c r="AT1872" s="19" t="s">
        <v>198</v>
      </c>
      <c r="AU1872" s="19" t="s">
        <v>23</v>
      </c>
      <c r="AY1872" s="19" t="s">
        <v>195</v>
      </c>
      <c r="BE1872" s="204">
        <f t="shared" si="14"/>
        <v>0</v>
      </c>
      <c r="BF1872" s="204">
        <f t="shared" si="15"/>
        <v>0</v>
      </c>
      <c r="BG1872" s="204">
        <f t="shared" si="16"/>
        <v>0</v>
      </c>
      <c r="BH1872" s="204">
        <f t="shared" si="17"/>
        <v>0</v>
      </c>
      <c r="BI1872" s="204">
        <f t="shared" si="18"/>
        <v>0</v>
      </c>
      <c r="BJ1872" s="19" t="s">
        <v>23</v>
      </c>
      <c r="BK1872" s="204">
        <f t="shared" si="19"/>
        <v>0</v>
      </c>
      <c r="BL1872" s="19" t="s">
        <v>2807</v>
      </c>
      <c r="BM1872" s="19" t="s">
        <v>2828</v>
      </c>
    </row>
    <row r="1873" spans="2:65" s="1" customFormat="1" ht="20.399999999999999" customHeight="1">
      <c r="B1873" s="36"/>
      <c r="C1873" s="193" t="s">
        <v>2829</v>
      </c>
      <c r="D1873" s="193" t="s">
        <v>198</v>
      </c>
      <c r="E1873" s="194" t="s">
        <v>2830</v>
      </c>
      <c r="F1873" s="195" t="s">
        <v>2831</v>
      </c>
      <c r="G1873" s="196" t="s">
        <v>201</v>
      </c>
      <c r="H1873" s="197">
        <v>12</v>
      </c>
      <c r="I1873" s="198"/>
      <c r="J1873" s="199">
        <f t="shared" si="10"/>
        <v>0</v>
      </c>
      <c r="K1873" s="195" t="s">
        <v>22</v>
      </c>
      <c r="L1873" s="56"/>
      <c r="M1873" s="200" t="s">
        <v>22</v>
      </c>
      <c r="N1873" s="201" t="s">
        <v>46</v>
      </c>
      <c r="O1873" s="37"/>
      <c r="P1873" s="202">
        <f t="shared" si="11"/>
        <v>0</v>
      </c>
      <c r="Q1873" s="202">
        <v>0</v>
      </c>
      <c r="R1873" s="202">
        <f t="shared" si="12"/>
        <v>0</v>
      </c>
      <c r="S1873" s="202">
        <v>0</v>
      </c>
      <c r="T1873" s="203">
        <f t="shared" si="13"/>
        <v>0</v>
      </c>
      <c r="AR1873" s="19" t="s">
        <v>2807</v>
      </c>
      <c r="AT1873" s="19" t="s">
        <v>198</v>
      </c>
      <c r="AU1873" s="19" t="s">
        <v>23</v>
      </c>
      <c r="AY1873" s="19" t="s">
        <v>195</v>
      </c>
      <c r="BE1873" s="204">
        <f t="shared" si="14"/>
        <v>0</v>
      </c>
      <c r="BF1873" s="204">
        <f t="shared" si="15"/>
        <v>0</v>
      </c>
      <c r="BG1873" s="204">
        <f t="shared" si="16"/>
        <v>0</v>
      </c>
      <c r="BH1873" s="204">
        <f t="shared" si="17"/>
        <v>0</v>
      </c>
      <c r="BI1873" s="204">
        <f t="shared" si="18"/>
        <v>0</v>
      </c>
      <c r="BJ1873" s="19" t="s">
        <v>23</v>
      </c>
      <c r="BK1873" s="204">
        <f t="shared" si="19"/>
        <v>0</v>
      </c>
      <c r="BL1873" s="19" t="s">
        <v>2807</v>
      </c>
      <c r="BM1873" s="19" t="s">
        <v>2832</v>
      </c>
    </row>
    <row r="1874" spans="2:65" s="1" customFormat="1" ht="20.399999999999999" customHeight="1">
      <c r="B1874" s="36"/>
      <c r="C1874" s="193" t="s">
        <v>2833</v>
      </c>
      <c r="D1874" s="193" t="s">
        <v>198</v>
      </c>
      <c r="E1874" s="194" t="s">
        <v>2834</v>
      </c>
      <c r="F1874" s="195" t="s">
        <v>2835</v>
      </c>
      <c r="G1874" s="196" t="s">
        <v>201</v>
      </c>
      <c r="H1874" s="197">
        <v>7</v>
      </c>
      <c r="I1874" s="198"/>
      <c r="J1874" s="199">
        <f t="shared" si="10"/>
        <v>0</v>
      </c>
      <c r="K1874" s="195" t="s">
        <v>22</v>
      </c>
      <c r="L1874" s="56"/>
      <c r="M1874" s="200" t="s">
        <v>22</v>
      </c>
      <c r="N1874" s="201" t="s">
        <v>46</v>
      </c>
      <c r="O1874" s="37"/>
      <c r="P1874" s="202">
        <f t="shared" si="11"/>
        <v>0</v>
      </c>
      <c r="Q1874" s="202">
        <v>0</v>
      </c>
      <c r="R1874" s="202">
        <f t="shared" si="12"/>
        <v>0</v>
      </c>
      <c r="S1874" s="202">
        <v>0</v>
      </c>
      <c r="T1874" s="203">
        <f t="shared" si="13"/>
        <v>0</v>
      </c>
      <c r="AR1874" s="19" t="s">
        <v>2807</v>
      </c>
      <c r="AT1874" s="19" t="s">
        <v>198</v>
      </c>
      <c r="AU1874" s="19" t="s">
        <v>23</v>
      </c>
      <c r="AY1874" s="19" t="s">
        <v>195</v>
      </c>
      <c r="BE1874" s="204">
        <f t="shared" si="14"/>
        <v>0</v>
      </c>
      <c r="BF1874" s="204">
        <f t="shared" si="15"/>
        <v>0</v>
      </c>
      <c r="BG1874" s="204">
        <f t="shared" si="16"/>
        <v>0</v>
      </c>
      <c r="BH1874" s="204">
        <f t="shared" si="17"/>
        <v>0</v>
      </c>
      <c r="BI1874" s="204">
        <f t="shared" si="18"/>
        <v>0</v>
      </c>
      <c r="BJ1874" s="19" t="s">
        <v>23</v>
      </c>
      <c r="BK1874" s="204">
        <f t="shared" si="19"/>
        <v>0</v>
      </c>
      <c r="BL1874" s="19" t="s">
        <v>2807</v>
      </c>
      <c r="BM1874" s="19" t="s">
        <v>2836</v>
      </c>
    </row>
    <row r="1875" spans="2:65" s="1" customFormat="1" ht="20.399999999999999" customHeight="1">
      <c r="B1875" s="36"/>
      <c r="C1875" s="193" t="s">
        <v>2837</v>
      </c>
      <c r="D1875" s="193" t="s">
        <v>198</v>
      </c>
      <c r="E1875" s="194" t="s">
        <v>2838</v>
      </c>
      <c r="F1875" s="195" t="s">
        <v>2839</v>
      </c>
      <c r="G1875" s="196" t="s">
        <v>201</v>
      </c>
      <c r="H1875" s="197">
        <v>7</v>
      </c>
      <c r="I1875" s="198"/>
      <c r="J1875" s="199">
        <f t="shared" si="10"/>
        <v>0</v>
      </c>
      <c r="K1875" s="195" t="s">
        <v>22</v>
      </c>
      <c r="L1875" s="56"/>
      <c r="M1875" s="200" t="s">
        <v>22</v>
      </c>
      <c r="N1875" s="201" t="s">
        <v>46</v>
      </c>
      <c r="O1875" s="37"/>
      <c r="P1875" s="202">
        <f t="shared" si="11"/>
        <v>0</v>
      </c>
      <c r="Q1875" s="202">
        <v>0</v>
      </c>
      <c r="R1875" s="202">
        <f t="shared" si="12"/>
        <v>0</v>
      </c>
      <c r="S1875" s="202">
        <v>0</v>
      </c>
      <c r="T1875" s="203">
        <f t="shared" si="13"/>
        <v>0</v>
      </c>
      <c r="AR1875" s="19" t="s">
        <v>2807</v>
      </c>
      <c r="AT1875" s="19" t="s">
        <v>198</v>
      </c>
      <c r="AU1875" s="19" t="s">
        <v>23</v>
      </c>
      <c r="AY1875" s="19" t="s">
        <v>195</v>
      </c>
      <c r="BE1875" s="204">
        <f t="shared" si="14"/>
        <v>0</v>
      </c>
      <c r="BF1875" s="204">
        <f t="shared" si="15"/>
        <v>0</v>
      </c>
      <c r="BG1875" s="204">
        <f t="shared" si="16"/>
        <v>0</v>
      </c>
      <c r="BH1875" s="204">
        <f t="shared" si="17"/>
        <v>0</v>
      </c>
      <c r="BI1875" s="204">
        <f t="shared" si="18"/>
        <v>0</v>
      </c>
      <c r="BJ1875" s="19" t="s">
        <v>23</v>
      </c>
      <c r="BK1875" s="204">
        <f t="shared" si="19"/>
        <v>0</v>
      </c>
      <c r="BL1875" s="19" t="s">
        <v>2807</v>
      </c>
      <c r="BM1875" s="19" t="s">
        <v>2840</v>
      </c>
    </row>
    <row r="1876" spans="2:65" s="1" customFormat="1" ht="20.399999999999999" customHeight="1">
      <c r="B1876" s="36"/>
      <c r="C1876" s="193" t="s">
        <v>2841</v>
      </c>
      <c r="D1876" s="193" t="s">
        <v>198</v>
      </c>
      <c r="E1876" s="194" t="s">
        <v>2842</v>
      </c>
      <c r="F1876" s="195" t="s">
        <v>2843</v>
      </c>
      <c r="G1876" s="196" t="s">
        <v>201</v>
      </c>
      <c r="H1876" s="197">
        <v>1</v>
      </c>
      <c r="I1876" s="198"/>
      <c r="J1876" s="199">
        <f t="shared" si="10"/>
        <v>0</v>
      </c>
      <c r="K1876" s="195" t="s">
        <v>22</v>
      </c>
      <c r="L1876" s="56"/>
      <c r="M1876" s="200" t="s">
        <v>22</v>
      </c>
      <c r="N1876" s="255" t="s">
        <v>46</v>
      </c>
      <c r="O1876" s="256"/>
      <c r="P1876" s="257">
        <f t="shared" si="11"/>
        <v>0</v>
      </c>
      <c r="Q1876" s="257">
        <v>0</v>
      </c>
      <c r="R1876" s="257">
        <f t="shared" si="12"/>
        <v>0</v>
      </c>
      <c r="S1876" s="257">
        <v>0</v>
      </c>
      <c r="T1876" s="258">
        <f t="shared" si="13"/>
        <v>0</v>
      </c>
      <c r="AR1876" s="19" t="s">
        <v>2807</v>
      </c>
      <c r="AT1876" s="19" t="s">
        <v>198</v>
      </c>
      <c r="AU1876" s="19" t="s">
        <v>23</v>
      </c>
      <c r="AY1876" s="19" t="s">
        <v>195</v>
      </c>
      <c r="BE1876" s="204">
        <f t="shared" si="14"/>
        <v>0</v>
      </c>
      <c r="BF1876" s="204">
        <f t="shared" si="15"/>
        <v>0</v>
      </c>
      <c r="BG1876" s="204">
        <f t="shared" si="16"/>
        <v>0</v>
      </c>
      <c r="BH1876" s="204">
        <f t="shared" si="17"/>
        <v>0</v>
      </c>
      <c r="BI1876" s="204">
        <f t="shared" si="18"/>
        <v>0</v>
      </c>
      <c r="BJ1876" s="19" t="s">
        <v>23</v>
      </c>
      <c r="BK1876" s="204">
        <f t="shared" si="19"/>
        <v>0</v>
      </c>
      <c r="BL1876" s="19" t="s">
        <v>2807</v>
      </c>
      <c r="BM1876" s="19" t="s">
        <v>2844</v>
      </c>
    </row>
    <row r="1877" spans="2:65" s="1" customFormat="1" ht="6.9" customHeight="1">
      <c r="B1877" s="51"/>
      <c r="C1877" s="52"/>
      <c r="D1877" s="52"/>
      <c r="E1877" s="52"/>
      <c r="F1877" s="52"/>
      <c r="G1877" s="52"/>
      <c r="H1877" s="52"/>
      <c r="I1877" s="139"/>
      <c r="J1877" s="52"/>
      <c r="K1877" s="52"/>
      <c r="L1877" s="56"/>
    </row>
  </sheetData>
  <sheetProtection password="CC35" sheet="1" objects="1" scenarios="1" formatColumns="0" formatRows="0" sort="0" autoFilter="0"/>
  <autoFilter ref="C104:K104"/>
  <mergeCells count="12">
    <mergeCell ref="E95:H95"/>
    <mergeCell ref="E97:H97"/>
    <mergeCell ref="E7:H7"/>
    <mergeCell ref="E9:H9"/>
    <mergeCell ref="E11:H11"/>
    <mergeCell ref="E26:H26"/>
    <mergeCell ref="E47:H47"/>
    <mergeCell ref="G1:H1"/>
    <mergeCell ref="L2:V2"/>
    <mergeCell ref="E49:H49"/>
    <mergeCell ref="E51:H51"/>
    <mergeCell ref="E93:H93"/>
  </mergeCells>
  <hyperlinks>
    <hyperlink ref="F1:G1" location="C2" tooltip="Krycí list soupisu" display="1) Krycí list soupisu"/>
    <hyperlink ref="G1:H1" location="C58" tooltip="Rekapitulace" display="2) Rekapitulace"/>
    <hyperlink ref="J1" location="C104"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8.xml><?xml version="1.0" encoding="utf-8"?>
<worksheet xmlns="http://schemas.openxmlformats.org/spreadsheetml/2006/main" xmlns:r="http://schemas.openxmlformats.org/officeDocument/2006/relationships">
  <sheetPr>
    <pageSetUpPr fitToPage="1"/>
  </sheetPr>
  <dimension ref="A1:BR147"/>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105</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ht="13.2">
      <c r="B8" s="23"/>
      <c r="C8" s="24"/>
      <c r="D8" s="32" t="s">
        <v>162</v>
      </c>
      <c r="E8" s="24"/>
      <c r="F8" s="24"/>
      <c r="G8" s="24"/>
      <c r="H8" s="24"/>
      <c r="I8" s="117"/>
      <c r="J8" s="24"/>
      <c r="K8" s="26"/>
    </row>
    <row r="9" spans="1:70" s="1" customFormat="1" ht="20.399999999999999" customHeight="1">
      <c r="B9" s="36"/>
      <c r="C9" s="37"/>
      <c r="D9" s="37"/>
      <c r="E9" s="418" t="s">
        <v>1282</v>
      </c>
      <c r="F9" s="397"/>
      <c r="G9" s="397"/>
      <c r="H9" s="397"/>
      <c r="I9" s="118"/>
      <c r="J9" s="37"/>
      <c r="K9" s="40"/>
    </row>
    <row r="10" spans="1:70" s="1" customFormat="1" ht="13.2">
      <c r="B10" s="36"/>
      <c r="C10" s="37"/>
      <c r="D10" s="32" t="s">
        <v>1283</v>
      </c>
      <c r="E10" s="37"/>
      <c r="F10" s="37"/>
      <c r="G10" s="37"/>
      <c r="H10" s="37"/>
      <c r="I10" s="118"/>
      <c r="J10" s="37"/>
      <c r="K10" s="40"/>
    </row>
    <row r="11" spans="1:70" s="1" customFormat="1" ht="36.9" customHeight="1">
      <c r="B11" s="36"/>
      <c r="C11" s="37"/>
      <c r="D11" s="37"/>
      <c r="E11" s="419" t="s">
        <v>2845</v>
      </c>
      <c r="F11" s="397"/>
      <c r="G11" s="397"/>
      <c r="H11" s="397"/>
      <c r="I11" s="118"/>
      <c r="J11" s="37"/>
      <c r="K11" s="40"/>
    </row>
    <row r="12" spans="1:70" s="1" customFormat="1">
      <c r="B12" s="36"/>
      <c r="C12" s="37"/>
      <c r="D12" s="37"/>
      <c r="E12" s="37"/>
      <c r="F12" s="37"/>
      <c r="G12" s="37"/>
      <c r="H12" s="37"/>
      <c r="I12" s="118"/>
      <c r="J12" s="37"/>
      <c r="K12" s="40"/>
    </row>
    <row r="13" spans="1:70" s="1" customFormat="1" ht="14.4" customHeight="1">
      <c r="B13" s="36"/>
      <c r="C13" s="37"/>
      <c r="D13" s="32" t="s">
        <v>19</v>
      </c>
      <c r="E13" s="37"/>
      <c r="F13" s="30" t="s">
        <v>22</v>
      </c>
      <c r="G13" s="37"/>
      <c r="H13" s="37"/>
      <c r="I13" s="119" t="s">
        <v>21</v>
      </c>
      <c r="J13" s="30" t="s">
        <v>22</v>
      </c>
      <c r="K13" s="40"/>
    </row>
    <row r="14" spans="1:70" s="1" customFormat="1" ht="14.4" customHeight="1">
      <c r="B14" s="36"/>
      <c r="C14" s="37"/>
      <c r="D14" s="32" t="s">
        <v>24</v>
      </c>
      <c r="E14" s="37"/>
      <c r="F14" s="30" t="s">
        <v>25</v>
      </c>
      <c r="G14" s="37"/>
      <c r="H14" s="37"/>
      <c r="I14" s="119" t="s">
        <v>26</v>
      </c>
      <c r="J14" s="120" t="str">
        <f>'Rekapitulace stavby'!AN8</f>
        <v>4.1.2017</v>
      </c>
      <c r="K14" s="40"/>
    </row>
    <row r="15" spans="1:70" s="1" customFormat="1" ht="10.8" customHeight="1">
      <c r="B15" s="36"/>
      <c r="C15" s="37"/>
      <c r="D15" s="37"/>
      <c r="E15" s="37"/>
      <c r="F15" s="37"/>
      <c r="G15" s="37"/>
      <c r="H15" s="37"/>
      <c r="I15" s="118"/>
      <c r="J15" s="37"/>
      <c r="K15" s="40"/>
    </row>
    <row r="16" spans="1:70" s="1" customFormat="1" ht="14.4" customHeight="1">
      <c r="B16" s="36"/>
      <c r="C16" s="37"/>
      <c r="D16" s="32" t="s">
        <v>30</v>
      </c>
      <c r="E16" s="37"/>
      <c r="F16" s="37"/>
      <c r="G16" s="37"/>
      <c r="H16" s="37"/>
      <c r="I16" s="119" t="s">
        <v>31</v>
      </c>
      <c r="J16" s="30" t="s">
        <v>22</v>
      </c>
      <c r="K16" s="40"/>
    </row>
    <row r="17" spans="2:11" s="1" customFormat="1" ht="18" customHeight="1">
      <c r="B17" s="36"/>
      <c r="C17" s="37"/>
      <c r="D17" s="37"/>
      <c r="E17" s="30" t="s">
        <v>32</v>
      </c>
      <c r="F17" s="37"/>
      <c r="G17" s="37"/>
      <c r="H17" s="37"/>
      <c r="I17" s="119" t="s">
        <v>33</v>
      </c>
      <c r="J17" s="30" t="s">
        <v>22</v>
      </c>
      <c r="K17" s="40"/>
    </row>
    <row r="18" spans="2:11" s="1" customFormat="1" ht="6.9" customHeight="1">
      <c r="B18" s="36"/>
      <c r="C18" s="37"/>
      <c r="D18" s="37"/>
      <c r="E18" s="37"/>
      <c r="F18" s="37"/>
      <c r="G18" s="37"/>
      <c r="H18" s="37"/>
      <c r="I18" s="118"/>
      <c r="J18" s="37"/>
      <c r="K18" s="40"/>
    </row>
    <row r="19" spans="2:11" s="1" customFormat="1" ht="14.4" customHeight="1">
      <c r="B19" s="36"/>
      <c r="C19" s="37"/>
      <c r="D19" s="32" t="s">
        <v>34</v>
      </c>
      <c r="E19" s="37"/>
      <c r="F19" s="37"/>
      <c r="G19" s="37"/>
      <c r="H19" s="37"/>
      <c r="I19" s="119" t="s">
        <v>31</v>
      </c>
      <c r="J19" s="30" t="str">
        <f>IF('Rekapitulace stavby'!AN13="Vyplň údaj","",IF('Rekapitulace stavby'!AN13="","",'Rekapitulace stavby'!AN13))</f>
        <v/>
      </c>
      <c r="K19" s="40"/>
    </row>
    <row r="20" spans="2:11" s="1" customFormat="1" ht="18" customHeight="1">
      <c r="B20" s="36"/>
      <c r="C20" s="37"/>
      <c r="D20" s="37"/>
      <c r="E20" s="30" t="str">
        <f>IF('Rekapitulace stavby'!E14="Vyplň údaj","",IF('Rekapitulace stavby'!E14="","",'Rekapitulace stavby'!E14))</f>
        <v/>
      </c>
      <c r="F20" s="37"/>
      <c r="G20" s="37"/>
      <c r="H20" s="37"/>
      <c r="I20" s="119" t="s">
        <v>33</v>
      </c>
      <c r="J20" s="30" t="str">
        <f>IF('Rekapitulace stavby'!AN14="Vyplň údaj","",IF('Rekapitulace stavby'!AN14="","",'Rekapitulace stavby'!AN14))</f>
        <v/>
      </c>
      <c r="K20" s="40"/>
    </row>
    <row r="21" spans="2:11" s="1" customFormat="1" ht="6.9" customHeight="1">
      <c r="B21" s="36"/>
      <c r="C21" s="37"/>
      <c r="D21" s="37"/>
      <c r="E21" s="37"/>
      <c r="F21" s="37"/>
      <c r="G21" s="37"/>
      <c r="H21" s="37"/>
      <c r="I21" s="118"/>
      <c r="J21" s="37"/>
      <c r="K21" s="40"/>
    </row>
    <row r="22" spans="2:11" s="1" customFormat="1" ht="14.4" customHeight="1">
      <c r="B22" s="36"/>
      <c r="C22" s="37"/>
      <c r="D22" s="32" t="s">
        <v>36</v>
      </c>
      <c r="E22" s="37"/>
      <c r="F22" s="37"/>
      <c r="G22" s="37"/>
      <c r="H22" s="37"/>
      <c r="I22" s="119" t="s">
        <v>31</v>
      </c>
      <c r="J22" s="30" t="s">
        <v>22</v>
      </c>
      <c r="K22" s="40"/>
    </row>
    <row r="23" spans="2:11" s="1" customFormat="1" ht="18" customHeight="1">
      <c r="B23" s="36"/>
      <c r="C23" s="37"/>
      <c r="D23" s="37"/>
      <c r="E23" s="30" t="s">
        <v>37</v>
      </c>
      <c r="F23" s="37"/>
      <c r="G23" s="37"/>
      <c r="H23" s="37"/>
      <c r="I23" s="119" t="s">
        <v>33</v>
      </c>
      <c r="J23" s="30" t="s">
        <v>22</v>
      </c>
      <c r="K23" s="40"/>
    </row>
    <row r="24" spans="2:11" s="1" customFormat="1" ht="6.9" customHeight="1">
      <c r="B24" s="36"/>
      <c r="C24" s="37"/>
      <c r="D24" s="37"/>
      <c r="E24" s="37"/>
      <c r="F24" s="37"/>
      <c r="G24" s="37"/>
      <c r="H24" s="37"/>
      <c r="I24" s="118"/>
      <c r="J24" s="37"/>
      <c r="K24" s="40"/>
    </row>
    <row r="25" spans="2:11" s="1" customFormat="1" ht="14.4" customHeight="1">
      <c r="B25" s="36"/>
      <c r="C25" s="37"/>
      <c r="D25" s="32" t="s">
        <v>39</v>
      </c>
      <c r="E25" s="37"/>
      <c r="F25" s="37"/>
      <c r="G25" s="37"/>
      <c r="H25" s="37"/>
      <c r="I25" s="118"/>
      <c r="J25" s="37"/>
      <c r="K25" s="40"/>
    </row>
    <row r="26" spans="2:11" s="7" customFormat="1" ht="20.399999999999999" customHeight="1">
      <c r="B26" s="121"/>
      <c r="C26" s="122"/>
      <c r="D26" s="122"/>
      <c r="E26" s="409" t="s">
        <v>22</v>
      </c>
      <c r="F26" s="420"/>
      <c r="G26" s="420"/>
      <c r="H26" s="420"/>
      <c r="I26" s="123"/>
      <c r="J26" s="122"/>
      <c r="K26" s="124"/>
    </row>
    <row r="27" spans="2:11" s="1" customFormat="1" ht="6.9" customHeight="1">
      <c r="B27" s="36"/>
      <c r="C27" s="37"/>
      <c r="D27" s="37"/>
      <c r="E27" s="37"/>
      <c r="F27" s="37"/>
      <c r="G27" s="37"/>
      <c r="H27" s="37"/>
      <c r="I27" s="118"/>
      <c r="J27" s="37"/>
      <c r="K27" s="40"/>
    </row>
    <row r="28" spans="2:11" s="1" customFormat="1" ht="6.9" customHeight="1">
      <c r="B28" s="36"/>
      <c r="C28" s="37"/>
      <c r="D28" s="81"/>
      <c r="E28" s="81"/>
      <c r="F28" s="81"/>
      <c r="G28" s="81"/>
      <c r="H28" s="81"/>
      <c r="I28" s="125"/>
      <c r="J28" s="81"/>
      <c r="K28" s="126"/>
    </row>
    <row r="29" spans="2:11" s="1" customFormat="1" ht="25.35" customHeight="1">
      <c r="B29" s="36"/>
      <c r="C29" s="37"/>
      <c r="D29" s="127" t="s">
        <v>41</v>
      </c>
      <c r="E29" s="37"/>
      <c r="F29" s="37"/>
      <c r="G29" s="37"/>
      <c r="H29" s="37"/>
      <c r="I29" s="118"/>
      <c r="J29" s="128">
        <f>ROUND(J87,2)</f>
        <v>0</v>
      </c>
      <c r="K29" s="40"/>
    </row>
    <row r="30" spans="2:11" s="1" customFormat="1" ht="6.9" customHeight="1">
      <c r="B30" s="36"/>
      <c r="C30" s="37"/>
      <c r="D30" s="81"/>
      <c r="E30" s="81"/>
      <c r="F30" s="81"/>
      <c r="G30" s="81"/>
      <c r="H30" s="81"/>
      <c r="I30" s="125"/>
      <c r="J30" s="81"/>
      <c r="K30" s="126"/>
    </row>
    <row r="31" spans="2:11" s="1" customFormat="1" ht="14.4" customHeight="1">
      <c r="B31" s="36"/>
      <c r="C31" s="37"/>
      <c r="D31" s="37"/>
      <c r="E31" s="37"/>
      <c r="F31" s="41" t="s">
        <v>43</v>
      </c>
      <c r="G31" s="37"/>
      <c r="H31" s="37"/>
      <c r="I31" s="129" t="s">
        <v>42</v>
      </c>
      <c r="J31" s="41" t="s">
        <v>44</v>
      </c>
      <c r="K31" s="40"/>
    </row>
    <row r="32" spans="2:11" s="1" customFormat="1" ht="14.4" customHeight="1">
      <c r="B32" s="36"/>
      <c r="C32" s="37"/>
      <c r="D32" s="44" t="s">
        <v>45</v>
      </c>
      <c r="E32" s="44" t="s">
        <v>46</v>
      </c>
      <c r="F32" s="130">
        <f>ROUND(SUM(BE87:BE146), 2)</f>
        <v>0</v>
      </c>
      <c r="G32" s="37"/>
      <c r="H32" s="37"/>
      <c r="I32" s="131">
        <v>0.21</v>
      </c>
      <c r="J32" s="130">
        <f>ROUND(ROUND((SUM(BE87:BE146)), 2)*I32, 2)</f>
        <v>0</v>
      </c>
      <c r="K32" s="40"/>
    </row>
    <row r="33" spans="2:11" s="1" customFormat="1" ht="14.4" customHeight="1">
      <c r="B33" s="36"/>
      <c r="C33" s="37"/>
      <c r="D33" s="37"/>
      <c r="E33" s="44" t="s">
        <v>47</v>
      </c>
      <c r="F33" s="130">
        <f>ROUND(SUM(BF87:BF146), 2)</f>
        <v>0</v>
      </c>
      <c r="G33" s="37"/>
      <c r="H33" s="37"/>
      <c r="I33" s="131">
        <v>0.15</v>
      </c>
      <c r="J33" s="130">
        <f>ROUND(ROUND((SUM(BF87:BF146)), 2)*I33, 2)</f>
        <v>0</v>
      </c>
      <c r="K33" s="40"/>
    </row>
    <row r="34" spans="2:11" s="1" customFormat="1" ht="14.4" hidden="1" customHeight="1">
      <c r="B34" s="36"/>
      <c r="C34" s="37"/>
      <c r="D34" s="37"/>
      <c r="E34" s="44" t="s">
        <v>48</v>
      </c>
      <c r="F34" s="130">
        <f>ROUND(SUM(BG87:BG146), 2)</f>
        <v>0</v>
      </c>
      <c r="G34" s="37"/>
      <c r="H34" s="37"/>
      <c r="I34" s="131">
        <v>0.21</v>
      </c>
      <c r="J34" s="130">
        <v>0</v>
      </c>
      <c r="K34" s="40"/>
    </row>
    <row r="35" spans="2:11" s="1" customFormat="1" ht="14.4" hidden="1" customHeight="1">
      <c r="B35" s="36"/>
      <c r="C35" s="37"/>
      <c r="D35" s="37"/>
      <c r="E35" s="44" t="s">
        <v>49</v>
      </c>
      <c r="F35" s="130">
        <f>ROUND(SUM(BH87:BH146), 2)</f>
        <v>0</v>
      </c>
      <c r="G35" s="37"/>
      <c r="H35" s="37"/>
      <c r="I35" s="131">
        <v>0.15</v>
      </c>
      <c r="J35" s="130">
        <v>0</v>
      </c>
      <c r="K35" s="40"/>
    </row>
    <row r="36" spans="2:11" s="1" customFormat="1" ht="14.4" hidden="1" customHeight="1">
      <c r="B36" s="36"/>
      <c r="C36" s="37"/>
      <c r="D36" s="37"/>
      <c r="E36" s="44" t="s">
        <v>50</v>
      </c>
      <c r="F36" s="130">
        <f>ROUND(SUM(BI87:BI146), 2)</f>
        <v>0</v>
      </c>
      <c r="G36" s="37"/>
      <c r="H36" s="37"/>
      <c r="I36" s="131">
        <v>0</v>
      </c>
      <c r="J36" s="130">
        <v>0</v>
      </c>
      <c r="K36" s="40"/>
    </row>
    <row r="37" spans="2:11" s="1" customFormat="1" ht="6.9" customHeight="1">
      <c r="B37" s="36"/>
      <c r="C37" s="37"/>
      <c r="D37" s="37"/>
      <c r="E37" s="37"/>
      <c r="F37" s="37"/>
      <c r="G37" s="37"/>
      <c r="H37" s="37"/>
      <c r="I37" s="118"/>
      <c r="J37" s="37"/>
      <c r="K37" s="40"/>
    </row>
    <row r="38" spans="2:11" s="1" customFormat="1" ht="25.35" customHeight="1">
      <c r="B38" s="36"/>
      <c r="C38" s="132"/>
      <c r="D38" s="133" t="s">
        <v>51</v>
      </c>
      <c r="E38" s="75"/>
      <c r="F38" s="75"/>
      <c r="G38" s="134" t="s">
        <v>52</v>
      </c>
      <c r="H38" s="135" t="s">
        <v>53</v>
      </c>
      <c r="I38" s="136"/>
      <c r="J38" s="137">
        <f>SUM(J29:J36)</f>
        <v>0</v>
      </c>
      <c r="K38" s="138"/>
    </row>
    <row r="39" spans="2:11" s="1" customFormat="1" ht="14.4" customHeight="1">
      <c r="B39" s="51"/>
      <c r="C39" s="52"/>
      <c r="D39" s="52"/>
      <c r="E39" s="52"/>
      <c r="F39" s="52"/>
      <c r="G39" s="52"/>
      <c r="H39" s="52"/>
      <c r="I39" s="139"/>
      <c r="J39" s="52"/>
      <c r="K39" s="53"/>
    </row>
    <row r="43" spans="2:11" s="1" customFormat="1" ht="6.9" customHeight="1">
      <c r="B43" s="140"/>
      <c r="C43" s="141"/>
      <c r="D43" s="141"/>
      <c r="E43" s="141"/>
      <c r="F43" s="141"/>
      <c r="G43" s="141"/>
      <c r="H43" s="141"/>
      <c r="I43" s="142"/>
      <c r="J43" s="141"/>
      <c r="K43" s="143"/>
    </row>
    <row r="44" spans="2:11" s="1" customFormat="1" ht="36.9" customHeight="1">
      <c r="B44" s="36"/>
      <c r="C44" s="25" t="s">
        <v>164</v>
      </c>
      <c r="D44" s="37"/>
      <c r="E44" s="37"/>
      <c r="F44" s="37"/>
      <c r="G44" s="37"/>
      <c r="H44" s="37"/>
      <c r="I44" s="118"/>
      <c r="J44" s="37"/>
      <c r="K44" s="40"/>
    </row>
    <row r="45" spans="2:11" s="1" customFormat="1" ht="6.9" customHeight="1">
      <c r="B45" s="36"/>
      <c r="C45" s="37"/>
      <c r="D45" s="37"/>
      <c r="E45" s="37"/>
      <c r="F45" s="37"/>
      <c r="G45" s="37"/>
      <c r="H45" s="37"/>
      <c r="I45" s="118"/>
      <c r="J45" s="37"/>
      <c r="K45" s="40"/>
    </row>
    <row r="46" spans="2:11" s="1" customFormat="1" ht="14.4" customHeight="1">
      <c r="B46" s="36"/>
      <c r="C46" s="32" t="s">
        <v>16</v>
      </c>
      <c r="D46" s="37"/>
      <c r="E46" s="37"/>
      <c r="F46" s="37"/>
      <c r="G46" s="37"/>
      <c r="H46" s="37"/>
      <c r="I46" s="118"/>
      <c r="J46" s="37"/>
      <c r="K46" s="40"/>
    </row>
    <row r="47" spans="2:11" s="1" customFormat="1" ht="20.399999999999999" customHeight="1">
      <c r="B47" s="36"/>
      <c r="C47" s="37"/>
      <c r="D47" s="37"/>
      <c r="E47" s="418" t="str">
        <f>E7</f>
        <v>Přístavba a tělocvična ZŠ Týnec - II. etapa</v>
      </c>
      <c r="F47" s="397"/>
      <c r="G47" s="397"/>
      <c r="H47" s="397"/>
      <c r="I47" s="118"/>
      <c r="J47" s="37"/>
      <c r="K47" s="40"/>
    </row>
    <row r="48" spans="2:11" ht="13.2">
      <c r="B48" s="23"/>
      <c r="C48" s="32" t="s">
        <v>162</v>
      </c>
      <c r="D48" s="24"/>
      <c r="E48" s="24"/>
      <c r="F48" s="24"/>
      <c r="G48" s="24"/>
      <c r="H48" s="24"/>
      <c r="I48" s="117"/>
      <c r="J48" s="24"/>
      <c r="K48" s="26"/>
    </row>
    <row r="49" spans="2:47" s="1" customFormat="1" ht="20.399999999999999" customHeight="1">
      <c r="B49" s="36"/>
      <c r="C49" s="37"/>
      <c r="D49" s="37"/>
      <c r="E49" s="418" t="s">
        <v>1282</v>
      </c>
      <c r="F49" s="397"/>
      <c r="G49" s="397"/>
      <c r="H49" s="397"/>
      <c r="I49" s="118"/>
      <c r="J49" s="37"/>
      <c r="K49" s="40"/>
    </row>
    <row r="50" spans="2:47" s="1" customFormat="1" ht="14.4" customHeight="1">
      <c r="B50" s="36"/>
      <c r="C50" s="32" t="s">
        <v>1283</v>
      </c>
      <c r="D50" s="37"/>
      <c r="E50" s="37"/>
      <c r="F50" s="37"/>
      <c r="G50" s="37"/>
      <c r="H50" s="37"/>
      <c r="I50" s="118"/>
      <c r="J50" s="37"/>
      <c r="K50" s="40"/>
    </row>
    <row r="51" spans="2:47" s="1" customFormat="1" ht="22.2" customHeight="1">
      <c r="B51" s="36"/>
      <c r="C51" s="37"/>
      <c r="D51" s="37"/>
      <c r="E51" s="419" t="str">
        <f>E11</f>
        <v>SO-12.2 - Kanalizace</v>
      </c>
      <c r="F51" s="397"/>
      <c r="G51" s="397"/>
      <c r="H51" s="397"/>
      <c r="I51" s="118"/>
      <c r="J51" s="37"/>
      <c r="K51" s="40"/>
    </row>
    <row r="52" spans="2:47" s="1" customFormat="1" ht="6.9" customHeight="1">
      <c r="B52" s="36"/>
      <c r="C52" s="37"/>
      <c r="D52" s="37"/>
      <c r="E52" s="37"/>
      <c r="F52" s="37"/>
      <c r="G52" s="37"/>
      <c r="H52" s="37"/>
      <c r="I52" s="118"/>
      <c r="J52" s="37"/>
      <c r="K52" s="40"/>
    </row>
    <row r="53" spans="2:47" s="1" customFormat="1" ht="18" customHeight="1">
      <c r="B53" s="36"/>
      <c r="C53" s="32" t="s">
        <v>24</v>
      </c>
      <c r="D53" s="37"/>
      <c r="E53" s="37"/>
      <c r="F53" s="30" t="str">
        <f>F14</f>
        <v>K Náklí 404, 257 41 Týnec nad Sázavou</v>
      </c>
      <c r="G53" s="37"/>
      <c r="H53" s="37"/>
      <c r="I53" s="119" t="s">
        <v>26</v>
      </c>
      <c r="J53" s="120" t="str">
        <f>IF(J14="","",J14)</f>
        <v>4.1.2017</v>
      </c>
      <c r="K53" s="40"/>
    </row>
    <row r="54" spans="2:47" s="1" customFormat="1" ht="6.9" customHeight="1">
      <c r="B54" s="36"/>
      <c r="C54" s="37"/>
      <c r="D54" s="37"/>
      <c r="E54" s="37"/>
      <c r="F54" s="37"/>
      <c r="G54" s="37"/>
      <c r="H54" s="37"/>
      <c r="I54" s="118"/>
      <c r="J54" s="37"/>
      <c r="K54" s="40"/>
    </row>
    <row r="55" spans="2:47" s="1" customFormat="1" ht="13.2">
      <c r="B55" s="36"/>
      <c r="C55" s="32" t="s">
        <v>30</v>
      </c>
      <c r="D55" s="37"/>
      <c r="E55" s="37"/>
      <c r="F55" s="30" t="str">
        <f>E17</f>
        <v>Město Týnec nad Sázavou</v>
      </c>
      <c r="G55" s="37"/>
      <c r="H55" s="37"/>
      <c r="I55" s="119" t="s">
        <v>36</v>
      </c>
      <c r="J55" s="30" t="str">
        <f>E23</f>
        <v>Sladký &amp; Partners s.r.o., projektový atelier</v>
      </c>
      <c r="K55" s="40"/>
    </row>
    <row r="56" spans="2:47" s="1" customFormat="1" ht="14.4" customHeight="1">
      <c r="B56" s="36"/>
      <c r="C56" s="32" t="s">
        <v>34</v>
      </c>
      <c r="D56" s="37"/>
      <c r="E56" s="37"/>
      <c r="F56" s="30" t="str">
        <f>IF(E20="","",E20)</f>
        <v/>
      </c>
      <c r="G56" s="37"/>
      <c r="H56" s="37"/>
      <c r="I56" s="118"/>
      <c r="J56" s="37"/>
      <c r="K56" s="40"/>
    </row>
    <row r="57" spans="2:47" s="1" customFormat="1" ht="10.35" customHeight="1">
      <c r="B57" s="36"/>
      <c r="C57" s="37"/>
      <c r="D57" s="37"/>
      <c r="E57" s="37"/>
      <c r="F57" s="37"/>
      <c r="G57" s="37"/>
      <c r="H57" s="37"/>
      <c r="I57" s="118"/>
      <c r="J57" s="37"/>
      <c r="K57" s="40"/>
    </row>
    <row r="58" spans="2:47" s="1" customFormat="1" ht="29.25" customHeight="1">
      <c r="B58" s="36"/>
      <c r="C58" s="144" t="s">
        <v>165</v>
      </c>
      <c r="D58" s="132"/>
      <c r="E58" s="132"/>
      <c r="F58" s="132"/>
      <c r="G58" s="132"/>
      <c r="H58" s="132"/>
      <c r="I58" s="145"/>
      <c r="J58" s="146" t="s">
        <v>166</v>
      </c>
      <c r="K58" s="147"/>
    </row>
    <row r="59" spans="2:47" s="1" customFormat="1" ht="10.35" customHeight="1">
      <c r="B59" s="36"/>
      <c r="C59" s="37"/>
      <c r="D59" s="37"/>
      <c r="E59" s="37"/>
      <c r="F59" s="37"/>
      <c r="G59" s="37"/>
      <c r="H59" s="37"/>
      <c r="I59" s="118"/>
      <c r="J59" s="37"/>
      <c r="K59" s="40"/>
    </row>
    <row r="60" spans="2:47" s="1" customFormat="1" ht="29.25" customHeight="1">
      <c r="B60" s="36"/>
      <c r="C60" s="148" t="s">
        <v>167</v>
      </c>
      <c r="D60" s="37"/>
      <c r="E60" s="37"/>
      <c r="F60" s="37"/>
      <c r="G60" s="37"/>
      <c r="H60" s="37"/>
      <c r="I60" s="118"/>
      <c r="J60" s="128">
        <f>J87</f>
        <v>0</v>
      </c>
      <c r="K60" s="40"/>
      <c r="AU60" s="19" t="s">
        <v>168</v>
      </c>
    </row>
    <row r="61" spans="2:47" s="8" customFormat="1" ht="24.9" customHeight="1">
      <c r="B61" s="149"/>
      <c r="C61" s="150"/>
      <c r="D61" s="151" t="s">
        <v>2846</v>
      </c>
      <c r="E61" s="152"/>
      <c r="F61" s="152"/>
      <c r="G61" s="152"/>
      <c r="H61" s="152"/>
      <c r="I61" s="153"/>
      <c r="J61" s="154">
        <f>J88</f>
        <v>0</v>
      </c>
      <c r="K61" s="155"/>
    </row>
    <row r="62" spans="2:47" s="9" customFormat="1" ht="19.95" customHeight="1">
      <c r="B62" s="156"/>
      <c r="C62" s="157"/>
      <c r="D62" s="158" t="s">
        <v>2847</v>
      </c>
      <c r="E62" s="159"/>
      <c r="F62" s="159"/>
      <c r="G62" s="159"/>
      <c r="H62" s="159"/>
      <c r="I62" s="160"/>
      <c r="J62" s="161">
        <f>J89</f>
        <v>0</v>
      </c>
      <c r="K62" s="162"/>
    </row>
    <row r="63" spans="2:47" s="9" customFormat="1" ht="19.95" customHeight="1">
      <c r="B63" s="156"/>
      <c r="C63" s="157"/>
      <c r="D63" s="158" t="s">
        <v>2848</v>
      </c>
      <c r="E63" s="159"/>
      <c r="F63" s="159"/>
      <c r="G63" s="159"/>
      <c r="H63" s="159"/>
      <c r="I63" s="160"/>
      <c r="J63" s="161">
        <f>J99</f>
        <v>0</v>
      </c>
      <c r="K63" s="162"/>
    </row>
    <row r="64" spans="2:47" s="9" customFormat="1" ht="19.95" customHeight="1">
      <c r="B64" s="156"/>
      <c r="C64" s="157"/>
      <c r="D64" s="158" t="s">
        <v>2849</v>
      </c>
      <c r="E64" s="159"/>
      <c r="F64" s="159"/>
      <c r="G64" s="159"/>
      <c r="H64" s="159"/>
      <c r="I64" s="160"/>
      <c r="J64" s="161">
        <f>J116</f>
        <v>0</v>
      </c>
      <c r="K64" s="162"/>
    </row>
    <row r="65" spans="2:12" s="9" customFormat="1" ht="19.95" customHeight="1">
      <c r="B65" s="156"/>
      <c r="C65" s="157"/>
      <c r="D65" s="158" t="s">
        <v>2850</v>
      </c>
      <c r="E65" s="159"/>
      <c r="F65" s="159"/>
      <c r="G65" s="159"/>
      <c r="H65" s="159"/>
      <c r="I65" s="160"/>
      <c r="J65" s="161">
        <f>J133</f>
        <v>0</v>
      </c>
      <c r="K65" s="162"/>
    </row>
    <row r="66" spans="2:12" s="1" customFormat="1" ht="21.75" customHeight="1">
      <c r="B66" s="36"/>
      <c r="C66" s="37"/>
      <c r="D66" s="37"/>
      <c r="E66" s="37"/>
      <c r="F66" s="37"/>
      <c r="G66" s="37"/>
      <c r="H66" s="37"/>
      <c r="I66" s="118"/>
      <c r="J66" s="37"/>
      <c r="K66" s="40"/>
    </row>
    <row r="67" spans="2:12" s="1" customFormat="1" ht="6.9" customHeight="1">
      <c r="B67" s="51"/>
      <c r="C67" s="52"/>
      <c r="D67" s="52"/>
      <c r="E67" s="52"/>
      <c r="F67" s="52"/>
      <c r="G67" s="52"/>
      <c r="H67" s="52"/>
      <c r="I67" s="139"/>
      <c r="J67" s="52"/>
      <c r="K67" s="53"/>
    </row>
    <row r="71" spans="2:12" s="1" customFormat="1" ht="6.9" customHeight="1">
      <c r="B71" s="54"/>
      <c r="C71" s="55"/>
      <c r="D71" s="55"/>
      <c r="E71" s="55"/>
      <c r="F71" s="55"/>
      <c r="G71" s="55"/>
      <c r="H71" s="55"/>
      <c r="I71" s="142"/>
      <c r="J71" s="55"/>
      <c r="K71" s="55"/>
      <c r="L71" s="56"/>
    </row>
    <row r="72" spans="2:12" s="1" customFormat="1" ht="36.9" customHeight="1">
      <c r="B72" s="36"/>
      <c r="C72" s="57" t="s">
        <v>179</v>
      </c>
      <c r="D72" s="58"/>
      <c r="E72" s="58"/>
      <c r="F72" s="58"/>
      <c r="G72" s="58"/>
      <c r="H72" s="58"/>
      <c r="I72" s="163"/>
      <c r="J72" s="58"/>
      <c r="K72" s="58"/>
      <c r="L72" s="56"/>
    </row>
    <row r="73" spans="2:12" s="1" customFormat="1" ht="6.9" customHeight="1">
      <c r="B73" s="36"/>
      <c r="C73" s="58"/>
      <c r="D73" s="58"/>
      <c r="E73" s="58"/>
      <c r="F73" s="58"/>
      <c r="G73" s="58"/>
      <c r="H73" s="58"/>
      <c r="I73" s="163"/>
      <c r="J73" s="58"/>
      <c r="K73" s="58"/>
      <c r="L73" s="56"/>
    </row>
    <row r="74" spans="2:12" s="1" customFormat="1" ht="14.4" customHeight="1">
      <c r="B74" s="36"/>
      <c r="C74" s="60" t="s">
        <v>16</v>
      </c>
      <c r="D74" s="58"/>
      <c r="E74" s="58"/>
      <c r="F74" s="58"/>
      <c r="G74" s="58"/>
      <c r="H74" s="58"/>
      <c r="I74" s="163"/>
      <c r="J74" s="58"/>
      <c r="K74" s="58"/>
      <c r="L74" s="56"/>
    </row>
    <row r="75" spans="2:12" s="1" customFormat="1" ht="20.399999999999999" customHeight="1">
      <c r="B75" s="36"/>
      <c r="C75" s="58"/>
      <c r="D75" s="58"/>
      <c r="E75" s="416" t="str">
        <f>E7</f>
        <v>Přístavba a tělocvična ZŠ Týnec - II. etapa</v>
      </c>
      <c r="F75" s="390"/>
      <c r="G75" s="390"/>
      <c r="H75" s="390"/>
      <c r="I75" s="163"/>
      <c r="J75" s="58"/>
      <c r="K75" s="58"/>
      <c r="L75" s="56"/>
    </row>
    <row r="76" spans="2:12" ht="13.2">
      <c r="B76" s="23"/>
      <c r="C76" s="60" t="s">
        <v>162</v>
      </c>
      <c r="D76" s="278"/>
      <c r="E76" s="278"/>
      <c r="F76" s="278"/>
      <c r="G76" s="278"/>
      <c r="H76" s="278"/>
      <c r="J76" s="278"/>
      <c r="K76" s="278"/>
      <c r="L76" s="279"/>
    </row>
    <row r="77" spans="2:12" s="1" customFormat="1" ht="20.399999999999999" customHeight="1">
      <c r="B77" s="36"/>
      <c r="C77" s="58"/>
      <c r="D77" s="58"/>
      <c r="E77" s="416" t="s">
        <v>1282</v>
      </c>
      <c r="F77" s="390"/>
      <c r="G77" s="390"/>
      <c r="H77" s="390"/>
      <c r="I77" s="163"/>
      <c r="J77" s="58"/>
      <c r="K77" s="58"/>
      <c r="L77" s="56"/>
    </row>
    <row r="78" spans="2:12" s="1" customFormat="1" ht="14.4" customHeight="1">
      <c r="B78" s="36"/>
      <c r="C78" s="60" t="s">
        <v>1283</v>
      </c>
      <c r="D78" s="58"/>
      <c r="E78" s="58"/>
      <c r="F78" s="58"/>
      <c r="G78" s="58"/>
      <c r="H78" s="58"/>
      <c r="I78" s="163"/>
      <c r="J78" s="58"/>
      <c r="K78" s="58"/>
      <c r="L78" s="56"/>
    </row>
    <row r="79" spans="2:12" s="1" customFormat="1" ht="22.2" customHeight="1">
      <c r="B79" s="36"/>
      <c r="C79" s="58"/>
      <c r="D79" s="58"/>
      <c r="E79" s="387" t="str">
        <f>E11</f>
        <v>SO-12.2 - Kanalizace</v>
      </c>
      <c r="F79" s="390"/>
      <c r="G79" s="390"/>
      <c r="H79" s="390"/>
      <c r="I79" s="163"/>
      <c r="J79" s="58"/>
      <c r="K79" s="58"/>
      <c r="L79" s="56"/>
    </row>
    <row r="80" spans="2:12" s="1" customFormat="1" ht="6.9" customHeight="1">
      <c r="B80" s="36"/>
      <c r="C80" s="58"/>
      <c r="D80" s="58"/>
      <c r="E80" s="58"/>
      <c r="F80" s="58"/>
      <c r="G80" s="58"/>
      <c r="H80" s="58"/>
      <c r="I80" s="163"/>
      <c r="J80" s="58"/>
      <c r="K80" s="58"/>
      <c r="L80" s="56"/>
    </row>
    <row r="81" spans="2:65" s="1" customFormat="1" ht="18" customHeight="1">
      <c r="B81" s="36"/>
      <c r="C81" s="60" t="s">
        <v>24</v>
      </c>
      <c r="D81" s="58"/>
      <c r="E81" s="58"/>
      <c r="F81" s="164" t="str">
        <f>F14</f>
        <v>K Náklí 404, 257 41 Týnec nad Sázavou</v>
      </c>
      <c r="G81" s="58"/>
      <c r="H81" s="58"/>
      <c r="I81" s="165" t="s">
        <v>26</v>
      </c>
      <c r="J81" s="68" t="str">
        <f>IF(J14="","",J14)</f>
        <v>4.1.2017</v>
      </c>
      <c r="K81" s="58"/>
      <c r="L81" s="56"/>
    </row>
    <row r="82" spans="2:65" s="1" customFormat="1" ht="6.9" customHeight="1">
      <c r="B82" s="36"/>
      <c r="C82" s="58"/>
      <c r="D82" s="58"/>
      <c r="E82" s="58"/>
      <c r="F82" s="58"/>
      <c r="G82" s="58"/>
      <c r="H82" s="58"/>
      <c r="I82" s="163"/>
      <c r="J82" s="58"/>
      <c r="K82" s="58"/>
      <c r="L82" s="56"/>
    </row>
    <row r="83" spans="2:65" s="1" customFormat="1" ht="13.2">
      <c r="B83" s="36"/>
      <c r="C83" s="60" t="s">
        <v>30</v>
      </c>
      <c r="D83" s="58"/>
      <c r="E83" s="58"/>
      <c r="F83" s="164" t="str">
        <f>E17</f>
        <v>Město Týnec nad Sázavou</v>
      </c>
      <c r="G83" s="58"/>
      <c r="H83" s="58"/>
      <c r="I83" s="165" t="s">
        <v>36</v>
      </c>
      <c r="J83" s="164" t="str">
        <f>E23</f>
        <v>Sladký &amp; Partners s.r.o., projektový atelier</v>
      </c>
      <c r="K83" s="58"/>
      <c r="L83" s="56"/>
    </row>
    <row r="84" spans="2:65" s="1" customFormat="1" ht="14.4" customHeight="1">
      <c r="B84" s="36"/>
      <c r="C84" s="60" t="s">
        <v>34</v>
      </c>
      <c r="D84" s="58"/>
      <c r="E84" s="58"/>
      <c r="F84" s="164" t="str">
        <f>IF(E20="","",E20)</f>
        <v/>
      </c>
      <c r="G84" s="58"/>
      <c r="H84" s="58"/>
      <c r="I84" s="163"/>
      <c r="J84" s="58"/>
      <c r="K84" s="58"/>
      <c r="L84" s="56"/>
    </row>
    <row r="85" spans="2:65" s="1" customFormat="1" ht="10.35" customHeight="1">
      <c r="B85" s="36"/>
      <c r="C85" s="58"/>
      <c r="D85" s="58"/>
      <c r="E85" s="58"/>
      <c r="F85" s="58"/>
      <c r="G85" s="58"/>
      <c r="H85" s="58"/>
      <c r="I85" s="163"/>
      <c r="J85" s="58"/>
      <c r="K85" s="58"/>
      <c r="L85" s="56"/>
    </row>
    <row r="86" spans="2:65" s="10" customFormat="1" ht="29.25" customHeight="1">
      <c r="B86" s="166"/>
      <c r="C86" s="167" t="s">
        <v>180</v>
      </c>
      <c r="D86" s="168" t="s">
        <v>60</v>
      </c>
      <c r="E86" s="168" t="s">
        <v>56</v>
      </c>
      <c r="F86" s="168" t="s">
        <v>181</v>
      </c>
      <c r="G86" s="168" t="s">
        <v>182</v>
      </c>
      <c r="H86" s="168" t="s">
        <v>183</v>
      </c>
      <c r="I86" s="169" t="s">
        <v>184</v>
      </c>
      <c r="J86" s="168" t="s">
        <v>166</v>
      </c>
      <c r="K86" s="170" t="s">
        <v>185</v>
      </c>
      <c r="L86" s="171"/>
      <c r="M86" s="77" t="s">
        <v>186</v>
      </c>
      <c r="N86" s="78" t="s">
        <v>45</v>
      </c>
      <c r="O86" s="78" t="s">
        <v>187</v>
      </c>
      <c r="P86" s="78" t="s">
        <v>188</v>
      </c>
      <c r="Q86" s="78" t="s">
        <v>189</v>
      </c>
      <c r="R86" s="78" t="s">
        <v>190</v>
      </c>
      <c r="S86" s="78" t="s">
        <v>191</v>
      </c>
      <c r="T86" s="79" t="s">
        <v>192</v>
      </c>
    </row>
    <row r="87" spans="2:65" s="1" customFormat="1" ht="29.25" customHeight="1">
      <c r="B87" s="36"/>
      <c r="C87" s="83" t="s">
        <v>167</v>
      </c>
      <c r="D87" s="58"/>
      <c r="E87" s="58"/>
      <c r="F87" s="58"/>
      <c r="G87" s="58"/>
      <c r="H87" s="58"/>
      <c r="I87" s="163"/>
      <c r="J87" s="172">
        <f>BK87</f>
        <v>0</v>
      </c>
      <c r="K87" s="58"/>
      <c r="L87" s="56"/>
      <c r="M87" s="80"/>
      <c r="N87" s="81"/>
      <c r="O87" s="81"/>
      <c r="P87" s="173">
        <f>P88</f>
        <v>0</v>
      </c>
      <c r="Q87" s="81"/>
      <c r="R87" s="173">
        <f>R88</f>
        <v>0</v>
      </c>
      <c r="S87" s="81"/>
      <c r="T87" s="174">
        <f>T88</f>
        <v>0</v>
      </c>
      <c r="AT87" s="19" t="s">
        <v>74</v>
      </c>
      <c r="AU87" s="19" t="s">
        <v>168</v>
      </c>
      <c r="BK87" s="175">
        <f>BK88</f>
        <v>0</v>
      </c>
    </row>
    <row r="88" spans="2:65" s="11" customFormat="1" ht="37.35" customHeight="1">
      <c r="B88" s="176"/>
      <c r="C88" s="177"/>
      <c r="D88" s="178" t="s">
        <v>74</v>
      </c>
      <c r="E88" s="179" t="s">
        <v>2851</v>
      </c>
      <c r="F88" s="179" t="s">
        <v>2852</v>
      </c>
      <c r="G88" s="177"/>
      <c r="H88" s="177"/>
      <c r="I88" s="180"/>
      <c r="J88" s="181">
        <f>BK88</f>
        <v>0</v>
      </c>
      <c r="K88" s="177"/>
      <c r="L88" s="182"/>
      <c r="M88" s="183"/>
      <c r="N88" s="184"/>
      <c r="O88" s="184"/>
      <c r="P88" s="185">
        <f>P89+P99+P116+P133</f>
        <v>0</v>
      </c>
      <c r="Q88" s="184"/>
      <c r="R88" s="185">
        <f>R89+R99+R116+R133</f>
        <v>0</v>
      </c>
      <c r="S88" s="184"/>
      <c r="T88" s="186">
        <f>T89+T99+T116+T133</f>
        <v>0</v>
      </c>
      <c r="AR88" s="187" t="s">
        <v>83</v>
      </c>
      <c r="AT88" s="188" t="s">
        <v>74</v>
      </c>
      <c r="AU88" s="188" t="s">
        <v>75</v>
      </c>
      <c r="AY88" s="187" t="s">
        <v>195</v>
      </c>
      <c r="BK88" s="189">
        <f>BK89+BK99+BK116+BK133</f>
        <v>0</v>
      </c>
    </row>
    <row r="89" spans="2:65" s="11" customFormat="1" ht="19.95" customHeight="1">
      <c r="B89" s="176"/>
      <c r="C89" s="177"/>
      <c r="D89" s="190" t="s">
        <v>74</v>
      </c>
      <c r="E89" s="191" t="s">
        <v>2853</v>
      </c>
      <c r="F89" s="191" t="s">
        <v>2854</v>
      </c>
      <c r="G89" s="177"/>
      <c r="H89" s="177"/>
      <c r="I89" s="180"/>
      <c r="J89" s="192">
        <f>BK89</f>
        <v>0</v>
      </c>
      <c r="K89" s="177"/>
      <c r="L89" s="182"/>
      <c r="M89" s="183"/>
      <c r="N89" s="184"/>
      <c r="O89" s="184"/>
      <c r="P89" s="185">
        <f>SUM(P90:P98)</f>
        <v>0</v>
      </c>
      <c r="Q89" s="184"/>
      <c r="R89" s="185">
        <f>SUM(R90:R98)</f>
        <v>0</v>
      </c>
      <c r="S89" s="184"/>
      <c r="T89" s="186">
        <f>SUM(T90:T98)</f>
        <v>0</v>
      </c>
      <c r="AR89" s="187" t="s">
        <v>23</v>
      </c>
      <c r="AT89" s="188" t="s">
        <v>74</v>
      </c>
      <c r="AU89" s="188" t="s">
        <v>23</v>
      </c>
      <c r="AY89" s="187" t="s">
        <v>195</v>
      </c>
      <c r="BK89" s="189">
        <f>SUM(BK90:BK98)</f>
        <v>0</v>
      </c>
    </row>
    <row r="90" spans="2:65" s="1" customFormat="1" ht="20.399999999999999" customHeight="1">
      <c r="B90" s="36"/>
      <c r="C90" s="193" t="s">
        <v>23</v>
      </c>
      <c r="D90" s="193" t="s">
        <v>198</v>
      </c>
      <c r="E90" s="194" t="s">
        <v>2855</v>
      </c>
      <c r="F90" s="195" t="s">
        <v>2856</v>
      </c>
      <c r="G90" s="196" t="s">
        <v>2177</v>
      </c>
      <c r="H90" s="197">
        <v>4</v>
      </c>
      <c r="I90" s="198"/>
      <c r="J90" s="199">
        <f t="shared" ref="J90:J98" si="0">ROUND(I90*H90,2)</f>
        <v>0</v>
      </c>
      <c r="K90" s="195" t="s">
        <v>22</v>
      </c>
      <c r="L90" s="56"/>
      <c r="M90" s="200" t="s">
        <v>22</v>
      </c>
      <c r="N90" s="201" t="s">
        <v>46</v>
      </c>
      <c r="O90" s="37"/>
      <c r="P90" s="202">
        <f t="shared" ref="P90:P98" si="1">O90*H90</f>
        <v>0</v>
      </c>
      <c r="Q90" s="202">
        <v>0</v>
      </c>
      <c r="R90" s="202">
        <f t="shared" ref="R90:R98" si="2">Q90*H90</f>
        <v>0</v>
      </c>
      <c r="S90" s="202">
        <v>0</v>
      </c>
      <c r="T90" s="203">
        <f t="shared" ref="T90:T98" si="3">S90*H90</f>
        <v>0</v>
      </c>
      <c r="AR90" s="19" t="s">
        <v>258</v>
      </c>
      <c r="AT90" s="19" t="s">
        <v>198</v>
      </c>
      <c r="AU90" s="19" t="s">
        <v>83</v>
      </c>
      <c r="AY90" s="19" t="s">
        <v>195</v>
      </c>
      <c r="BE90" s="204">
        <f t="shared" ref="BE90:BE98" si="4">IF(N90="základní",J90,0)</f>
        <v>0</v>
      </c>
      <c r="BF90" s="204">
        <f t="shared" ref="BF90:BF98" si="5">IF(N90="snížená",J90,0)</f>
        <v>0</v>
      </c>
      <c r="BG90" s="204">
        <f t="shared" ref="BG90:BG98" si="6">IF(N90="zákl. přenesená",J90,0)</f>
        <v>0</v>
      </c>
      <c r="BH90" s="204">
        <f t="shared" ref="BH90:BH98" si="7">IF(N90="sníž. přenesená",J90,0)</f>
        <v>0</v>
      </c>
      <c r="BI90" s="204">
        <f t="shared" ref="BI90:BI98" si="8">IF(N90="nulová",J90,0)</f>
        <v>0</v>
      </c>
      <c r="BJ90" s="19" t="s">
        <v>23</v>
      </c>
      <c r="BK90" s="204">
        <f t="shared" ref="BK90:BK98" si="9">ROUND(I90*H90,2)</f>
        <v>0</v>
      </c>
      <c r="BL90" s="19" t="s">
        <v>258</v>
      </c>
      <c r="BM90" s="19" t="s">
        <v>2857</v>
      </c>
    </row>
    <row r="91" spans="2:65" s="1" customFormat="1" ht="20.399999999999999" customHeight="1">
      <c r="B91" s="36"/>
      <c r="C91" s="193" t="s">
        <v>83</v>
      </c>
      <c r="D91" s="193" t="s">
        <v>198</v>
      </c>
      <c r="E91" s="194" t="s">
        <v>2858</v>
      </c>
      <c r="F91" s="195" t="s">
        <v>2859</v>
      </c>
      <c r="G91" s="196" t="s">
        <v>2177</v>
      </c>
      <c r="H91" s="197">
        <v>2</v>
      </c>
      <c r="I91" s="198"/>
      <c r="J91" s="199">
        <f t="shared" si="0"/>
        <v>0</v>
      </c>
      <c r="K91" s="195" t="s">
        <v>22</v>
      </c>
      <c r="L91" s="56"/>
      <c r="M91" s="200" t="s">
        <v>22</v>
      </c>
      <c r="N91" s="201" t="s">
        <v>46</v>
      </c>
      <c r="O91" s="37"/>
      <c r="P91" s="202">
        <f t="shared" si="1"/>
        <v>0</v>
      </c>
      <c r="Q91" s="202">
        <v>0</v>
      </c>
      <c r="R91" s="202">
        <f t="shared" si="2"/>
        <v>0</v>
      </c>
      <c r="S91" s="202">
        <v>0</v>
      </c>
      <c r="T91" s="203">
        <f t="shared" si="3"/>
        <v>0</v>
      </c>
      <c r="AR91" s="19" t="s">
        <v>258</v>
      </c>
      <c r="AT91" s="19" t="s">
        <v>198</v>
      </c>
      <c r="AU91" s="19" t="s">
        <v>83</v>
      </c>
      <c r="AY91" s="19" t="s">
        <v>195</v>
      </c>
      <c r="BE91" s="204">
        <f t="shared" si="4"/>
        <v>0</v>
      </c>
      <c r="BF91" s="204">
        <f t="shared" si="5"/>
        <v>0</v>
      </c>
      <c r="BG91" s="204">
        <f t="shared" si="6"/>
        <v>0</v>
      </c>
      <c r="BH91" s="204">
        <f t="shared" si="7"/>
        <v>0</v>
      </c>
      <c r="BI91" s="204">
        <f t="shared" si="8"/>
        <v>0</v>
      </c>
      <c r="BJ91" s="19" t="s">
        <v>23</v>
      </c>
      <c r="BK91" s="204">
        <f t="shared" si="9"/>
        <v>0</v>
      </c>
      <c r="BL91" s="19" t="s">
        <v>258</v>
      </c>
      <c r="BM91" s="19" t="s">
        <v>2860</v>
      </c>
    </row>
    <row r="92" spans="2:65" s="1" customFormat="1" ht="20.399999999999999" customHeight="1">
      <c r="B92" s="36"/>
      <c r="C92" s="193" t="s">
        <v>216</v>
      </c>
      <c r="D92" s="193" t="s">
        <v>198</v>
      </c>
      <c r="E92" s="194" t="s">
        <v>2861</v>
      </c>
      <c r="F92" s="195" t="s">
        <v>2862</v>
      </c>
      <c r="G92" s="196" t="s">
        <v>206</v>
      </c>
      <c r="H92" s="197">
        <v>9</v>
      </c>
      <c r="I92" s="198"/>
      <c r="J92" s="199">
        <f t="shared" si="0"/>
        <v>0</v>
      </c>
      <c r="K92" s="195" t="s">
        <v>22</v>
      </c>
      <c r="L92" s="56"/>
      <c r="M92" s="200" t="s">
        <v>22</v>
      </c>
      <c r="N92" s="201" t="s">
        <v>46</v>
      </c>
      <c r="O92" s="37"/>
      <c r="P92" s="202">
        <f t="shared" si="1"/>
        <v>0</v>
      </c>
      <c r="Q92" s="202">
        <v>0</v>
      </c>
      <c r="R92" s="202">
        <f t="shared" si="2"/>
        <v>0</v>
      </c>
      <c r="S92" s="202">
        <v>0</v>
      </c>
      <c r="T92" s="203">
        <f t="shared" si="3"/>
        <v>0</v>
      </c>
      <c r="AR92" s="19" t="s">
        <v>258</v>
      </c>
      <c r="AT92" s="19" t="s">
        <v>198</v>
      </c>
      <c r="AU92" s="19" t="s">
        <v>83</v>
      </c>
      <c r="AY92" s="19" t="s">
        <v>195</v>
      </c>
      <c r="BE92" s="204">
        <f t="shared" si="4"/>
        <v>0</v>
      </c>
      <c r="BF92" s="204">
        <f t="shared" si="5"/>
        <v>0</v>
      </c>
      <c r="BG92" s="204">
        <f t="shared" si="6"/>
        <v>0</v>
      </c>
      <c r="BH92" s="204">
        <f t="shared" si="7"/>
        <v>0</v>
      </c>
      <c r="BI92" s="204">
        <f t="shared" si="8"/>
        <v>0</v>
      </c>
      <c r="BJ92" s="19" t="s">
        <v>23</v>
      </c>
      <c r="BK92" s="204">
        <f t="shared" si="9"/>
        <v>0</v>
      </c>
      <c r="BL92" s="19" t="s">
        <v>258</v>
      </c>
      <c r="BM92" s="19" t="s">
        <v>2863</v>
      </c>
    </row>
    <row r="93" spans="2:65" s="1" customFormat="1" ht="20.399999999999999" customHeight="1">
      <c r="B93" s="36"/>
      <c r="C93" s="193" t="s">
        <v>202</v>
      </c>
      <c r="D93" s="193" t="s">
        <v>198</v>
      </c>
      <c r="E93" s="194" t="s">
        <v>2864</v>
      </c>
      <c r="F93" s="195" t="s">
        <v>2865</v>
      </c>
      <c r="G93" s="196" t="s">
        <v>206</v>
      </c>
      <c r="H93" s="197">
        <v>3.5</v>
      </c>
      <c r="I93" s="198"/>
      <c r="J93" s="199">
        <f t="shared" si="0"/>
        <v>0</v>
      </c>
      <c r="K93" s="195" t="s">
        <v>22</v>
      </c>
      <c r="L93" s="56"/>
      <c r="M93" s="200" t="s">
        <v>22</v>
      </c>
      <c r="N93" s="201" t="s">
        <v>46</v>
      </c>
      <c r="O93" s="37"/>
      <c r="P93" s="202">
        <f t="shared" si="1"/>
        <v>0</v>
      </c>
      <c r="Q93" s="202">
        <v>0</v>
      </c>
      <c r="R93" s="202">
        <f t="shared" si="2"/>
        <v>0</v>
      </c>
      <c r="S93" s="202">
        <v>0</v>
      </c>
      <c r="T93" s="203">
        <f t="shared" si="3"/>
        <v>0</v>
      </c>
      <c r="AR93" s="19" t="s">
        <v>258</v>
      </c>
      <c r="AT93" s="19" t="s">
        <v>198</v>
      </c>
      <c r="AU93" s="19" t="s">
        <v>83</v>
      </c>
      <c r="AY93" s="19" t="s">
        <v>195</v>
      </c>
      <c r="BE93" s="204">
        <f t="shared" si="4"/>
        <v>0</v>
      </c>
      <c r="BF93" s="204">
        <f t="shared" si="5"/>
        <v>0</v>
      </c>
      <c r="BG93" s="204">
        <f t="shared" si="6"/>
        <v>0</v>
      </c>
      <c r="BH93" s="204">
        <f t="shared" si="7"/>
        <v>0</v>
      </c>
      <c r="BI93" s="204">
        <f t="shared" si="8"/>
        <v>0</v>
      </c>
      <c r="BJ93" s="19" t="s">
        <v>23</v>
      </c>
      <c r="BK93" s="204">
        <f t="shared" si="9"/>
        <v>0</v>
      </c>
      <c r="BL93" s="19" t="s">
        <v>258</v>
      </c>
      <c r="BM93" s="19" t="s">
        <v>2866</v>
      </c>
    </row>
    <row r="94" spans="2:65" s="1" customFormat="1" ht="20.399999999999999" customHeight="1">
      <c r="B94" s="36"/>
      <c r="C94" s="193" t="s">
        <v>239</v>
      </c>
      <c r="D94" s="193" t="s">
        <v>198</v>
      </c>
      <c r="E94" s="194" t="s">
        <v>2867</v>
      </c>
      <c r="F94" s="195" t="s">
        <v>2868</v>
      </c>
      <c r="G94" s="196" t="s">
        <v>206</v>
      </c>
      <c r="H94" s="197">
        <v>3.5</v>
      </c>
      <c r="I94" s="198"/>
      <c r="J94" s="199">
        <f t="shared" si="0"/>
        <v>0</v>
      </c>
      <c r="K94" s="195" t="s">
        <v>22</v>
      </c>
      <c r="L94" s="56"/>
      <c r="M94" s="200" t="s">
        <v>22</v>
      </c>
      <c r="N94" s="201" t="s">
        <v>46</v>
      </c>
      <c r="O94" s="37"/>
      <c r="P94" s="202">
        <f t="shared" si="1"/>
        <v>0</v>
      </c>
      <c r="Q94" s="202">
        <v>0</v>
      </c>
      <c r="R94" s="202">
        <f t="shared" si="2"/>
        <v>0</v>
      </c>
      <c r="S94" s="202">
        <v>0</v>
      </c>
      <c r="T94" s="203">
        <f t="shared" si="3"/>
        <v>0</v>
      </c>
      <c r="AR94" s="19" t="s">
        <v>258</v>
      </c>
      <c r="AT94" s="19" t="s">
        <v>198</v>
      </c>
      <c r="AU94" s="19" t="s">
        <v>83</v>
      </c>
      <c r="AY94" s="19" t="s">
        <v>195</v>
      </c>
      <c r="BE94" s="204">
        <f t="shared" si="4"/>
        <v>0</v>
      </c>
      <c r="BF94" s="204">
        <f t="shared" si="5"/>
        <v>0</v>
      </c>
      <c r="BG94" s="204">
        <f t="shared" si="6"/>
        <v>0</v>
      </c>
      <c r="BH94" s="204">
        <f t="shared" si="7"/>
        <v>0</v>
      </c>
      <c r="BI94" s="204">
        <f t="shared" si="8"/>
        <v>0</v>
      </c>
      <c r="BJ94" s="19" t="s">
        <v>23</v>
      </c>
      <c r="BK94" s="204">
        <f t="shared" si="9"/>
        <v>0</v>
      </c>
      <c r="BL94" s="19" t="s">
        <v>258</v>
      </c>
      <c r="BM94" s="19" t="s">
        <v>2869</v>
      </c>
    </row>
    <row r="95" spans="2:65" s="1" customFormat="1" ht="20.399999999999999" customHeight="1">
      <c r="B95" s="36"/>
      <c r="C95" s="193" t="s">
        <v>196</v>
      </c>
      <c r="D95" s="193" t="s">
        <v>198</v>
      </c>
      <c r="E95" s="194" t="s">
        <v>2870</v>
      </c>
      <c r="F95" s="195" t="s">
        <v>2871</v>
      </c>
      <c r="G95" s="196" t="s">
        <v>206</v>
      </c>
      <c r="H95" s="197">
        <v>10.5</v>
      </c>
      <c r="I95" s="198"/>
      <c r="J95" s="199">
        <f t="shared" si="0"/>
        <v>0</v>
      </c>
      <c r="K95" s="195" t="s">
        <v>22</v>
      </c>
      <c r="L95" s="56"/>
      <c r="M95" s="200" t="s">
        <v>22</v>
      </c>
      <c r="N95" s="201" t="s">
        <v>46</v>
      </c>
      <c r="O95" s="37"/>
      <c r="P95" s="202">
        <f t="shared" si="1"/>
        <v>0</v>
      </c>
      <c r="Q95" s="202">
        <v>0</v>
      </c>
      <c r="R95" s="202">
        <f t="shared" si="2"/>
        <v>0</v>
      </c>
      <c r="S95" s="202">
        <v>0</v>
      </c>
      <c r="T95" s="203">
        <f t="shared" si="3"/>
        <v>0</v>
      </c>
      <c r="AR95" s="19" t="s">
        <v>258</v>
      </c>
      <c r="AT95" s="19" t="s">
        <v>198</v>
      </c>
      <c r="AU95" s="19" t="s">
        <v>83</v>
      </c>
      <c r="AY95" s="19" t="s">
        <v>195</v>
      </c>
      <c r="BE95" s="204">
        <f t="shared" si="4"/>
        <v>0</v>
      </c>
      <c r="BF95" s="204">
        <f t="shared" si="5"/>
        <v>0</v>
      </c>
      <c r="BG95" s="204">
        <f t="shared" si="6"/>
        <v>0</v>
      </c>
      <c r="BH95" s="204">
        <f t="shared" si="7"/>
        <v>0</v>
      </c>
      <c r="BI95" s="204">
        <f t="shared" si="8"/>
        <v>0</v>
      </c>
      <c r="BJ95" s="19" t="s">
        <v>23</v>
      </c>
      <c r="BK95" s="204">
        <f t="shared" si="9"/>
        <v>0</v>
      </c>
      <c r="BL95" s="19" t="s">
        <v>258</v>
      </c>
      <c r="BM95" s="19" t="s">
        <v>2872</v>
      </c>
    </row>
    <row r="96" spans="2:65" s="1" customFormat="1" ht="20.399999999999999" customHeight="1">
      <c r="B96" s="36"/>
      <c r="C96" s="193" t="s">
        <v>255</v>
      </c>
      <c r="D96" s="193" t="s">
        <v>198</v>
      </c>
      <c r="E96" s="194" t="s">
        <v>2873</v>
      </c>
      <c r="F96" s="195" t="s">
        <v>2874</v>
      </c>
      <c r="G96" s="196" t="s">
        <v>206</v>
      </c>
      <c r="H96" s="197">
        <v>26.5</v>
      </c>
      <c r="I96" s="198"/>
      <c r="J96" s="199">
        <f t="shared" si="0"/>
        <v>0</v>
      </c>
      <c r="K96" s="195" t="s">
        <v>22</v>
      </c>
      <c r="L96" s="56"/>
      <c r="M96" s="200" t="s">
        <v>22</v>
      </c>
      <c r="N96" s="201" t="s">
        <v>46</v>
      </c>
      <c r="O96" s="37"/>
      <c r="P96" s="202">
        <f t="shared" si="1"/>
        <v>0</v>
      </c>
      <c r="Q96" s="202">
        <v>0</v>
      </c>
      <c r="R96" s="202">
        <f t="shared" si="2"/>
        <v>0</v>
      </c>
      <c r="S96" s="202">
        <v>0</v>
      </c>
      <c r="T96" s="203">
        <f t="shared" si="3"/>
        <v>0</v>
      </c>
      <c r="AR96" s="19" t="s">
        <v>258</v>
      </c>
      <c r="AT96" s="19" t="s">
        <v>198</v>
      </c>
      <c r="AU96" s="19" t="s">
        <v>83</v>
      </c>
      <c r="AY96" s="19" t="s">
        <v>195</v>
      </c>
      <c r="BE96" s="204">
        <f t="shared" si="4"/>
        <v>0</v>
      </c>
      <c r="BF96" s="204">
        <f t="shared" si="5"/>
        <v>0</v>
      </c>
      <c r="BG96" s="204">
        <f t="shared" si="6"/>
        <v>0</v>
      </c>
      <c r="BH96" s="204">
        <f t="shared" si="7"/>
        <v>0</v>
      </c>
      <c r="BI96" s="204">
        <f t="shared" si="8"/>
        <v>0</v>
      </c>
      <c r="BJ96" s="19" t="s">
        <v>23</v>
      </c>
      <c r="BK96" s="204">
        <f t="shared" si="9"/>
        <v>0</v>
      </c>
      <c r="BL96" s="19" t="s">
        <v>258</v>
      </c>
      <c r="BM96" s="19" t="s">
        <v>2875</v>
      </c>
    </row>
    <row r="97" spans="2:65" s="1" customFormat="1" ht="20.399999999999999" customHeight="1">
      <c r="B97" s="36"/>
      <c r="C97" s="193" t="s">
        <v>262</v>
      </c>
      <c r="D97" s="193" t="s">
        <v>198</v>
      </c>
      <c r="E97" s="194" t="s">
        <v>2876</v>
      </c>
      <c r="F97" s="195" t="s">
        <v>2877</v>
      </c>
      <c r="G97" s="196" t="s">
        <v>2878</v>
      </c>
      <c r="H97" s="197">
        <v>1</v>
      </c>
      <c r="I97" s="198"/>
      <c r="J97" s="199">
        <f t="shared" si="0"/>
        <v>0</v>
      </c>
      <c r="K97" s="195" t="s">
        <v>22</v>
      </c>
      <c r="L97" s="56"/>
      <c r="M97" s="200" t="s">
        <v>22</v>
      </c>
      <c r="N97" s="201" t="s">
        <v>46</v>
      </c>
      <c r="O97" s="37"/>
      <c r="P97" s="202">
        <f t="shared" si="1"/>
        <v>0</v>
      </c>
      <c r="Q97" s="202">
        <v>0</v>
      </c>
      <c r="R97" s="202">
        <f t="shared" si="2"/>
        <v>0</v>
      </c>
      <c r="S97" s="202">
        <v>0</v>
      </c>
      <c r="T97" s="203">
        <f t="shared" si="3"/>
        <v>0</v>
      </c>
      <c r="AR97" s="19" t="s">
        <v>258</v>
      </c>
      <c r="AT97" s="19" t="s">
        <v>198</v>
      </c>
      <c r="AU97" s="19" t="s">
        <v>83</v>
      </c>
      <c r="AY97" s="19" t="s">
        <v>195</v>
      </c>
      <c r="BE97" s="204">
        <f t="shared" si="4"/>
        <v>0</v>
      </c>
      <c r="BF97" s="204">
        <f t="shared" si="5"/>
        <v>0</v>
      </c>
      <c r="BG97" s="204">
        <f t="shared" si="6"/>
        <v>0</v>
      </c>
      <c r="BH97" s="204">
        <f t="shared" si="7"/>
        <v>0</v>
      </c>
      <c r="BI97" s="204">
        <f t="shared" si="8"/>
        <v>0</v>
      </c>
      <c r="BJ97" s="19" t="s">
        <v>23</v>
      </c>
      <c r="BK97" s="204">
        <f t="shared" si="9"/>
        <v>0</v>
      </c>
      <c r="BL97" s="19" t="s">
        <v>258</v>
      </c>
      <c r="BM97" s="19" t="s">
        <v>2879</v>
      </c>
    </row>
    <row r="98" spans="2:65" s="1" customFormat="1" ht="20.399999999999999" customHeight="1">
      <c r="B98" s="36"/>
      <c r="C98" s="193" t="s">
        <v>218</v>
      </c>
      <c r="D98" s="193" t="s">
        <v>198</v>
      </c>
      <c r="E98" s="194" t="s">
        <v>2880</v>
      </c>
      <c r="F98" s="195" t="s">
        <v>2881</v>
      </c>
      <c r="G98" s="196" t="s">
        <v>886</v>
      </c>
      <c r="H98" s="197">
        <v>1</v>
      </c>
      <c r="I98" s="198"/>
      <c r="J98" s="199">
        <f t="shared" si="0"/>
        <v>0</v>
      </c>
      <c r="K98" s="195" t="s">
        <v>22</v>
      </c>
      <c r="L98" s="56"/>
      <c r="M98" s="200" t="s">
        <v>22</v>
      </c>
      <c r="N98" s="201" t="s">
        <v>46</v>
      </c>
      <c r="O98" s="37"/>
      <c r="P98" s="202">
        <f t="shared" si="1"/>
        <v>0</v>
      </c>
      <c r="Q98" s="202">
        <v>0</v>
      </c>
      <c r="R98" s="202">
        <f t="shared" si="2"/>
        <v>0</v>
      </c>
      <c r="S98" s="202">
        <v>0</v>
      </c>
      <c r="T98" s="203">
        <f t="shared" si="3"/>
        <v>0</v>
      </c>
      <c r="AR98" s="19" t="s">
        <v>258</v>
      </c>
      <c r="AT98" s="19" t="s">
        <v>198</v>
      </c>
      <c r="AU98" s="19" t="s">
        <v>83</v>
      </c>
      <c r="AY98" s="19" t="s">
        <v>195</v>
      </c>
      <c r="BE98" s="204">
        <f t="shared" si="4"/>
        <v>0</v>
      </c>
      <c r="BF98" s="204">
        <f t="shared" si="5"/>
        <v>0</v>
      </c>
      <c r="BG98" s="204">
        <f t="shared" si="6"/>
        <v>0</v>
      </c>
      <c r="BH98" s="204">
        <f t="shared" si="7"/>
        <v>0</v>
      </c>
      <c r="BI98" s="204">
        <f t="shared" si="8"/>
        <v>0</v>
      </c>
      <c r="BJ98" s="19" t="s">
        <v>23</v>
      </c>
      <c r="BK98" s="204">
        <f t="shared" si="9"/>
        <v>0</v>
      </c>
      <c r="BL98" s="19" t="s">
        <v>258</v>
      </c>
      <c r="BM98" s="19" t="s">
        <v>2882</v>
      </c>
    </row>
    <row r="99" spans="2:65" s="11" customFormat="1" ht="29.85" customHeight="1">
      <c r="B99" s="176"/>
      <c r="C99" s="177"/>
      <c r="D99" s="190" t="s">
        <v>74</v>
      </c>
      <c r="E99" s="191" t="s">
        <v>2883</v>
      </c>
      <c r="F99" s="191" t="s">
        <v>2884</v>
      </c>
      <c r="G99" s="177"/>
      <c r="H99" s="177"/>
      <c r="I99" s="180"/>
      <c r="J99" s="192">
        <f>BK99</f>
        <v>0</v>
      </c>
      <c r="K99" s="177"/>
      <c r="L99" s="182"/>
      <c r="M99" s="183"/>
      <c r="N99" s="184"/>
      <c r="O99" s="184"/>
      <c r="P99" s="185">
        <f>SUM(P100:P115)</f>
        <v>0</v>
      </c>
      <c r="Q99" s="184"/>
      <c r="R99" s="185">
        <f>SUM(R100:R115)</f>
        <v>0</v>
      </c>
      <c r="S99" s="184"/>
      <c r="T99" s="186">
        <f>SUM(T100:T115)</f>
        <v>0</v>
      </c>
      <c r="AR99" s="187" t="s">
        <v>23</v>
      </c>
      <c r="AT99" s="188" t="s">
        <v>74</v>
      </c>
      <c r="AU99" s="188" t="s">
        <v>23</v>
      </c>
      <c r="AY99" s="187" t="s">
        <v>195</v>
      </c>
      <c r="BK99" s="189">
        <f>SUM(BK100:BK115)</f>
        <v>0</v>
      </c>
    </row>
    <row r="100" spans="2:65" s="1" customFormat="1" ht="20.399999999999999" customHeight="1">
      <c r="B100" s="36"/>
      <c r="C100" s="193" t="s">
        <v>28</v>
      </c>
      <c r="D100" s="193" t="s">
        <v>198</v>
      </c>
      <c r="E100" s="194" t="s">
        <v>2885</v>
      </c>
      <c r="F100" s="195" t="s">
        <v>2886</v>
      </c>
      <c r="G100" s="196" t="s">
        <v>206</v>
      </c>
      <c r="H100" s="197">
        <v>8.1999999999999993</v>
      </c>
      <c r="I100" s="198"/>
      <c r="J100" s="199">
        <f t="shared" ref="J100:J115" si="10">ROUND(I100*H100,2)</f>
        <v>0</v>
      </c>
      <c r="K100" s="195" t="s">
        <v>22</v>
      </c>
      <c r="L100" s="56"/>
      <c r="M100" s="200" t="s">
        <v>22</v>
      </c>
      <c r="N100" s="201" t="s">
        <v>46</v>
      </c>
      <c r="O100" s="37"/>
      <c r="P100" s="202">
        <f t="shared" ref="P100:P115" si="11">O100*H100</f>
        <v>0</v>
      </c>
      <c r="Q100" s="202">
        <v>0</v>
      </c>
      <c r="R100" s="202">
        <f t="shared" ref="R100:R115" si="12">Q100*H100</f>
        <v>0</v>
      </c>
      <c r="S100" s="202">
        <v>0</v>
      </c>
      <c r="T100" s="203">
        <f t="shared" ref="T100:T115" si="13">S100*H100</f>
        <v>0</v>
      </c>
      <c r="AR100" s="19" t="s">
        <v>258</v>
      </c>
      <c r="AT100" s="19" t="s">
        <v>198</v>
      </c>
      <c r="AU100" s="19" t="s">
        <v>83</v>
      </c>
      <c r="AY100" s="19" t="s">
        <v>195</v>
      </c>
      <c r="BE100" s="204">
        <f t="shared" ref="BE100:BE115" si="14">IF(N100="základní",J100,0)</f>
        <v>0</v>
      </c>
      <c r="BF100" s="204">
        <f t="shared" ref="BF100:BF115" si="15">IF(N100="snížená",J100,0)</f>
        <v>0</v>
      </c>
      <c r="BG100" s="204">
        <f t="shared" ref="BG100:BG115" si="16">IF(N100="zákl. přenesená",J100,0)</f>
        <v>0</v>
      </c>
      <c r="BH100" s="204">
        <f t="shared" ref="BH100:BH115" si="17">IF(N100="sníž. přenesená",J100,0)</f>
        <v>0</v>
      </c>
      <c r="BI100" s="204">
        <f t="shared" ref="BI100:BI115" si="18">IF(N100="nulová",J100,0)</f>
        <v>0</v>
      </c>
      <c r="BJ100" s="19" t="s">
        <v>23</v>
      </c>
      <c r="BK100" s="204">
        <f t="shared" ref="BK100:BK115" si="19">ROUND(I100*H100,2)</f>
        <v>0</v>
      </c>
      <c r="BL100" s="19" t="s">
        <v>258</v>
      </c>
      <c r="BM100" s="19" t="s">
        <v>2887</v>
      </c>
    </row>
    <row r="101" spans="2:65" s="1" customFormat="1" ht="20.399999999999999" customHeight="1">
      <c r="B101" s="36"/>
      <c r="C101" s="193" t="s">
        <v>363</v>
      </c>
      <c r="D101" s="193" t="s">
        <v>198</v>
      </c>
      <c r="E101" s="194" t="s">
        <v>2888</v>
      </c>
      <c r="F101" s="195" t="s">
        <v>2889</v>
      </c>
      <c r="G101" s="196" t="s">
        <v>2177</v>
      </c>
      <c r="H101" s="197">
        <v>1</v>
      </c>
      <c r="I101" s="198"/>
      <c r="J101" s="199">
        <f t="shared" si="10"/>
        <v>0</v>
      </c>
      <c r="K101" s="195" t="s">
        <v>22</v>
      </c>
      <c r="L101" s="56"/>
      <c r="M101" s="200" t="s">
        <v>22</v>
      </c>
      <c r="N101" s="201" t="s">
        <v>46</v>
      </c>
      <c r="O101" s="37"/>
      <c r="P101" s="202">
        <f t="shared" si="11"/>
        <v>0</v>
      </c>
      <c r="Q101" s="202">
        <v>0</v>
      </c>
      <c r="R101" s="202">
        <f t="shared" si="12"/>
        <v>0</v>
      </c>
      <c r="S101" s="202">
        <v>0</v>
      </c>
      <c r="T101" s="203">
        <f t="shared" si="13"/>
        <v>0</v>
      </c>
      <c r="AR101" s="19" t="s">
        <v>258</v>
      </c>
      <c r="AT101" s="19" t="s">
        <v>198</v>
      </c>
      <c r="AU101" s="19" t="s">
        <v>83</v>
      </c>
      <c r="AY101" s="19" t="s">
        <v>195</v>
      </c>
      <c r="BE101" s="204">
        <f t="shared" si="14"/>
        <v>0</v>
      </c>
      <c r="BF101" s="204">
        <f t="shared" si="15"/>
        <v>0</v>
      </c>
      <c r="BG101" s="204">
        <f t="shared" si="16"/>
        <v>0</v>
      </c>
      <c r="BH101" s="204">
        <f t="shared" si="17"/>
        <v>0</v>
      </c>
      <c r="BI101" s="204">
        <f t="shared" si="18"/>
        <v>0</v>
      </c>
      <c r="BJ101" s="19" t="s">
        <v>23</v>
      </c>
      <c r="BK101" s="204">
        <f t="shared" si="19"/>
        <v>0</v>
      </c>
      <c r="BL101" s="19" t="s">
        <v>258</v>
      </c>
      <c r="BM101" s="19" t="s">
        <v>2890</v>
      </c>
    </row>
    <row r="102" spans="2:65" s="1" customFormat="1" ht="28.8" customHeight="1">
      <c r="B102" s="36"/>
      <c r="C102" s="193" t="s">
        <v>371</v>
      </c>
      <c r="D102" s="193" t="s">
        <v>198</v>
      </c>
      <c r="E102" s="194" t="s">
        <v>2891</v>
      </c>
      <c r="F102" s="195" t="s">
        <v>2892</v>
      </c>
      <c r="G102" s="196" t="s">
        <v>886</v>
      </c>
      <c r="H102" s="197">
        <v>1</v>
      </c>
      <c r="I102" s="198"/>
      <c r="J102" s="199">
        <f t="shared" si="10"/>
        <v>0</v>
      </c>
      <c r="K102" s="195" t="s">
        <v>22</v>
      </c>
      <c r="L102" s="56"/>
      <c r="M102" s="200" t="s">
        <v>22</v>
      </c>
      <c r="N102" s="201" t="s">
        <v>46</v>
      </c>
      <c r="O102" s="37"/>
      <c r="P102" s="202">
        <f t="shared" si="11"/>
        <v>0</v>
      </c>
      <c r="Q102" s="202">
        <v>0</v>
      </c>
      <c r="R102" s="202">
        <f t="shared" si="12"/>
        <v>0</v>
      </c>
      <c r="S102" s="202">
        <v>0</v>
      </c>
      <c r="T102" s="203">
        <f t="shared" si="13"/>
        <v>0</v>
      </c>
      <c r="AR102" s="19" t="s">
        <v>258</v>
      </c>
      <c r="AT102" s="19" t="s">
        <v>198</v>
      </c>
      <c r="AU102" s="19" t="s">
        <v>83</v>
      </c>
      <c r="AY102" s="19" t="s">
        <v>195</v>
      </c>
      <c r="BE102" s="204">
        <f t="shared" si="14"/>
        <v>0</v>
      </c>
      <c r="BF102" s="204">
        <f t="shared" si="15"/>
        <v>0</v>
      </c>
      <c r="BG102" s="204">
        <f t="shared" si="16"/>
        <v>0</v>
      </c>
      <c r="BH102" s="204">
        <f t="shared" si="17"/>
        <v>0</v>
      </c>
      <c r="BI102" s="204">
        <f t="shared" si="18"/>
        <v>0</v>
      </c>
      <c r="BJ102" s="19" t="s">
        <v>23</v>
      </c>
      <c r="BK102" s="204">
        <f t="shared" si="19"/>
        <v>0</v>
      </c>
      <c r="BL102" s="19" t="s">
        <v>258</v>
      </c>
      <c r="BM102" s="19" t="s">
        <v>2893</v>
      </c>
    </row>
    <row r="103" spans="2:65" s="1" customFormat="1" ht="20.399999999999999" customHeight="1">
      <c r="B103" s="36"/>
      <c r="C103" s="193" t="s">
        <v>379</v>
      </c>
      <c r="D103" s="193" t="s">
        <v>198</v>
      </c>
      <c r="E103" s="194" t="s">
        <v>2894</v>
      </c>
      <c r="F103" s="195" t="s">
        <v>2895</v>
      </c>
      <c r="G103" s="196" t="s">
        <v>2177</v>
      </c>
      <c r="H103" s="197">
        <v>2</v>
      </c>
      <c r="I103" s="198"/>
      <c r="J103" s="199">
        <f t="shared" si="10"/>
        <v>0</v>
      </c>
      <c r="K103" s="195" t="s">
        <v>22</v>
      </c>
      <c r="L103" s="56"/>
      <c r="M103" s="200" t="s">
        <v>22</v>
      </c>
      <c r="N103" s="201" t="s">
        <v>46</v>
      </c>
      <c r="O103" s="37"/>
      <c r="P103" s="202">
        <f t="shared" si="11"/>
        <v>0</v>
      </c>
      <c r="Q103" s="202">
        <v>0</v>
      </c>
      <c r="R103" s="202">
        <f t="shared" si="12"/>
        <v>0</v>
      </c>
      <c r="S103" s="202">
        <v>0</v>
      </c>
      <c r="T103" s="203">
        <f t="shared" si="13"/>
        <v>0</v>
      </c>
      <c r="AR103" s="19" t="s">
        <v>258</v>
      </c>
      <c r="AT103" s="19" t="s">
        <v>198</v>
      </c>
      <c r="AU103" s="19" t="s">
        <v>83</v>
      </c>
      <c r="AY103" s="19" t="s">
        <v>195</v>
      </c>
      <c r="BE103" s="204">
        <f t="shared" si="14"/>
        <v>0</v>
      </c>
      <c r="BF103" s="204">
        <f t="shared" si="15"/>
        <v>0</v>
      </c>
      <c r="BG103" s="204">
        <f t="shared" si="16"/>
        <v>0</v>
      </c>
      <c r="BH103" s="204">
        <f t="shared" si="17"/>
        <v>0</v>
      </c>
      <c r="BI103" s="204">
        <f t="shared" si="18"/>
        <v>0</v>
      </c>
      <c r="BJ103" s="19" t="s">
        <v>23</v>
      </c>
      <c r="BK103" s="204">
        <f t="shared" si="19"/>
        <v>0</v>
      </c>
      <c r="BL103" s="19" t="s">
        <v>258</v>
      </c>
      <c r="BM103" s="19" t="s">
        <v>2896</v>
      </c>
    </row>
    <row r="104" spans="2:65" s="1" customFormat="1" ht="20.399999999999999" customHeight="1">
      <c r="B104" s="36"/>
      <c r="C104" s="193" t="s">
        <v>386</v>
      </c>
      <c r="D104" s="193" t="s">
        <v>198</v>
      </c>
      <c r="E104" s="194" t="s">
        <v>2897</v>
      </c>
      <c r="F104" s="195" t="s">
        <v>2862</v>
      </c>
      <c r="G104" s="196" t="s">
        <v>206</v>
      </c>
      <c r="H104" s="197">
        <v>14.5</v>
      </c>
      <c r="I104" s="198"/>
      <c r="J104" s="199">
        <f t="shared" si="10"/>
        <v>0</v>
      </c>
      <c r="K104" s="195" t="s">
        <v>22</v>
      </c>
      <c r="L104" s="56"/>
      <c r="M104" s="200" t="s">
        <v>22</v>
      </c>
      <c r="N104" s="201" t="s">
        <v>46</v>
      </c>
      <c r="O104" s="37"/>
      <c r="P104" s="202">
        <f t="shared" si="11"/>
        <v>0</v>
      </c>
      <c r="Q104" s="202">
        <v>0</v>
      </c>
      <c r="R104" s="202">
        <f t="shared" si="12"/>
        <v>0</v>
      </c>
      <c r="S104" s="202">
        <v>0</v>
      </c>
      <c r="T104" s="203">
        <f t="shared" si="13"/>
        <v>0</v>
      </c>
      <c r="AR104" s="19" t="s">
        <v>258</v>
      </c>
      <c r="AT104" s="19" t="s">
        <v>198</v>
      </c>
      <c r="AU104" s="19" t="s">
        <v>83</v>
      </c>
      <c r="AY104" s="19" t="s">
        <v>195</v>
      </c>
      <c r="BE104" s="204">
        <f t="shared" si="14"/>
        <v>0</v>
      </c>
      <c r="BF104" s="204">
        <f t="shared" si="15"/>
        <v>0</v>
      </c>
      <c r="BG104" s="204">
        <f t="shared" si="16"/>
        <v>0</v>
      </c>
      <c r="BH104" s="204">
        <f t="shared" si="17"/>
        <v>0</v>
      </c>
      <c r="BI104" s="204">
        <f t="shared" si="18"/>
        <v>0</v>
      </c>
      <c r="BJ104" s="19" t="s">
        <v>23</v>
      </c>
      <c r="BK104" s="204">
        <f t="shared" si="19"/>
        <v>0</v>
      </c>
      <c r="BL104" s="19" t="s">
        <v>258</v>
      </c>
      <c r="BM104" s="19" t="s">
        <v>2898</v>
      </c>
    </row>
    <row r="105" spans="2:65" s="1" customFormat="1" ht="20.399999999999999" customHeight="1">
      <c r="B105" s="36"/>
      <c r="C105" s="193" t="s">
        <v>8</v>
      </c>
      <c r="D105" s="193" t="s">
        <v>198</v>
      </c>
      <c r="E105" s="194" t="s">
        <v>2899</v>
      </c>
      <c r="F105" s="195" t="s">
        <v>2900</v>
      </c>
      <c r="G105" s="196" t="s">
        <v>206</v>
      </c>
      <c r="H105" s="197">
        <v>16</v>
      </c>
      <c r="I105" s="198"/>
      <c r="J105" s="199">
        <f t="shared" si="10"/>
        <v>0</v>
      </c>
      <c r="K105" s="195" t="s">
        <v>22</v>
      </c>
      <c r="L105" s="56"/>
      <c r="M105" s="200" t="s">
        <v>22</v>
      </c>
      <c r="N105" s="201" t="s">
        <v>46</v>
      </c>
      <c r="O105" s="37"/>
      <c r="P105" s="202">
        <f t="shared" si="11"/>
        <v>0</v>
      </c>
      <c r="Q105" s="202">
        <v>0</v>
      </c>
      <c r="R105" s="202">
        <f t="shared" si="12"/>
        <v>0</v>
      </c>
      <c r="S105" s="202">
        <v>0</v>
      </c>
      <c r="T105" s="203">
        <f t="shared" si="13"/>
        <v>0</v>
      </c>
      <c r="AR105" s="19" t="s">
        <v>258</v>
      </c>
      <c r="AT105" s="19" t="s">
        <v>198</v>
      </c>
      <c r="AU105" s="19" t="s">
        <v>83</v>
      </c>
      <c r="AY105" s="19" t="s">
        <v>195</v>
      </c>
      <c r="BE105" s="204">
        <f t="shared" si="14"/>
        <v>0</v>
      </c>
      <c r="BF105" s="204">
        <f t="shared" si="15"/>
        <v>0</v>
      </c>
      <c r="BG105" s="204">
        <f t="shared" si="16"/>
        <v>0</v>
      </c>
      <c r="BH105" s="204">
        <f t="shared" si="17"/>
        <v>0</v>
      </c>
      <c r="BI105" s="204">
        <f t="shared" si="18"/>
        <v>0</v>
      </c>
      <c r="BJ105" s="19" t="s">
        <v>23</v>
      </c>
      <c r="BK105" s="204">
        <f t="shared" si="19"/>
        <v>0</v>
      </c>
      <c r="BL105" s="19" t="s">
        <v>258</v>
      </c>
      <c r="BM105" s="19" t="s">
        <v>2901</v>
      </c>
    </row>
    <row r="106" spans="2:65" s="1" customFormat="1" ht="20.399999999999999" customHeight="1">
      <c r="B106" s="36"/>
      <c r="C106" s="193" t="s">
        <v>258</v>
      </c>
      <c r="D106" s="193" t="s">
        <v>198</v>
      </c>
      <c r="E106" s="194" t="s">
        <v>2902</v>
      </c>
      <c r="F106" s="195" t="s">
        <v>2903</v>
      </c>
      <c r="G106" s="196" t="s">
        <v>206</v>
      </c>
      <c r="H106" s="197">
        <v>36.5</v>
      </c>
      <c r="I106" s="198"/>
      <c r="J106" s="199">
        <f t="shared" si="10"/>
        <v>0</v>
      </c>
      <c r="K106" s="195" t="s">
        <v>22</v>
      </c>
      <c r="L106" s="56"/>
      <c r="M106" s="200" t="s">
        <v>22</v>
      </c>
      <c r="N106" s="201" t="s">
        <v>46</v>
      </c>
      <c r="O106" s="37"/>
      <c r="P106" s="202">
        <f t="shared" si="11"/>
        <v>0</v>
      </c>
      <c r="Q106" s="202">
        <v>0</v>
      </c>
      <c r="R106" s="202">
        <f t="shared" si="12"/>
        <v>0</v>
      </c>
      <c r="S106" s="202">
        <v>0</v>
      </c>
      <c r="T106" s="203">
        <f t="shared" si="13"/>
        <v>0</v>
      </c>
      <c r="AR106" s="19" t="s">
        <v>258</v>
      </c>
      <c r="AT106" s="19" t="s">
        <v>198</v>
      </c>
      <c r="AU106" s="19" t="s">
        <v>83</v>
      </c>
      <c r="AY106" s="19" t="s">
        <v>195</v>
      </c>
      <c r="BE106" s="204">
        <f t="shared" si="14"/>
        <v>0</v>
      </c>
      <c r="BF106" s="204">
        <f t="shared" si="15"/>
        <v>0</v>
      </c>
      <c r="BG106" s="204">
        <f t="shared" si="16"/>
        <v>0</v>
      </c>
      <c r="BH106" s="204">
        <f t="shared" si="17"/>
        <v>0</v>
      </c>
      <c r="BI106" s="204">
        <f t="shared" si="18"/>
        <v>0</v>
      </c>
      <c r="BJ106" s="19" t="s">
        <v>23</v>
      </c>
      <c r="BK106" s="204">
        <f t="shared" si="19"/>
        <v>0</v>
      </c>
      <c r="BL106" s="19" t="s">
        <v>258</v>
      </c>
      <c r="BM106" s="19" t="s">
        <v>2904</v>
      </c>
    </row>
    <row r="107" spans="2:65" s="1" customFormat="1" ht="20.399999999999999" customHeight="1">
      <c r="B107" s="36"/>
      <c r="C107" s="193" t="s">
        <v>417</v>
      </c>
      <c r="D107" s="193" t="s">
        <v>198</v>
      </c>
      <c r="E107" s="194" t="s">
        <v>2905</v>
      </c>
      <c r="F107" s="195" t="s">
        <v>2906</v>
      </c>
      <c r="G107" s="196" t="s">
        <v>231</v>
      </c>
      <c r="H107" s="197">
        <v>0.3</v>
      </c>
      <c r="I107" s="198"/>
      <c r="J107" s="199">
        <f t="shared" si="10"/>
        <v>0</v>
      </c>
      <c r="K107" s="195" t="s">
        <v>22</v>
      </c>
      <c r="L107" s="56"/>
      <c r="M107" s="200" t="s">
        <v>22</v>
      </c>
      <c r="N107" s="201" t="s">
        <v>46</v>
      </c>
      <c r="O107" s="37"/>
      <c r="P107" s="202">
        <f t="shared" si="11"/>
        <v>0</v>
      </c>
      <c r="Q107" s="202">
        <v>0</v>
      </c>
      <c r="R107" s="202">
        <f t="shared" si="12"/>
        <v>0</v>
      </c>
      <c r="S107" s="202">
        <v>0</v>
      </c>
      <c r="T107" s="203">
        <f t="shared" si="13"/>
        <v>0</v>
      </c>
      <c r="AR107" s="19" t="s">
        <v>258</v>
      </c>
      <c r="AT107" s="19" t="s">
        <v>198</v>
      </c>
      <c r="AU107" s="19" t="s">
        <v>83</v>
      </c>
      <c r="AY107" s="19" t="s">
        <v>195</v>
      </c>
      <c r="BE107" s="204">
        <f t="shared" si="14"/>
        <v>0</v>
      </c>
      <c r="BF107" s="204">
        <f t="shared" si="15"/>
        <v>0</v>
      </c>
      <c r="BG107" s="204">
        <f t="shared" si="16"/>
        <v>0</v>
      </c>
      <c r="BH107" s="204">
        <f t="shared" si="17"/>
        <v>0</v>
      </c>
      <c r="BI107" s="204">
        <f t="shared" si="18"/>
        <v>0</v>
      </c>
      <c r="BJ107" s="19" t="s">
        <v>23</v>
      </c>
      <c r="BK107" s="204">
        <f t="shared" si="19"/>
        <v>0</v>
      </c>
      <c r="BL107" s="19" t="s">
        <v>258</v>
      </c>
      <c r="BM107" s="19" t="s">
        <v>2907</v>
      </c>
    </row>
    <row r="108" spans="2:65" s="1" customFormat="1" ht="20.399999999999999" customHeight="1">
      <c r="B108" s="36"/>
      <c r="C108" s="193" t="s">
        <v>423</v>
      </c>
      <c r="D108" s="193" t="s">
        <v>198</v>
      </c>
      <c r="E108" s="194" t="s">
        <v>2908</v>
      </c>
      <c r="F108" s="195" t="s">
        <v>2874</v>
      </c>
      <c r="G108" s="196" t="s">
        <v>206</v>
      </c>
      <c r="H108" s="197">
        <v>30.5</v>
      </c>
      <c r="I108" s="198"/>
      <c r="J108" s="199">
        <f t="shared" si="10"/>
        <v>0</v>
      </c>
      <c r="K108" s="195" t="s">
        <v>22</v>
      </c>
      <c r="L108" s="56"/>
      <c r="M108" s="200" t="s">
        <v>22</v>
      </c>
      <c r="N108" s="201" t="s">
        <v>46</v>
      </c>
      <c r="O108" s="37"/>
      <c r="P108" s="202">
        <f t="shared" si="11"/>
        <v>0</v>
      </c>
      <c r="Q108" s="202">
        <v>0</v>
      </c>
      <c r="R108" s="202">
        <f t="shared" si="12"/>
        <v>0</v>
      </c>
      <c r="S108" s="202">
        <v>0</v>
      </c>
      <c r="T108" s="203">
        <f t="shared" si="13"/>
        <v>0</v>
      </c>
      <c r="AR108" s="19" t="s">
        <v>258</v>
      </c>
      <c r="AT108" s="19" t="s">
        <v>198</v>
      </c>
      <c r="AU108" s="19" t="s">
        <v>83</v>
      </c>
      <c r="AY108" s="19" t="s">
        <v>195</v>
      </c>
      <c r="BE108" s="204">
        <f t="shared" si="14"/>
        <v>0</v>
      </c>
      <c r="BF108" s="204">
        <f t="shared" si="15"/>
        <v>0</v>
      </c>
      <c r="BG108" s="204">
        <f t="shared" si="16"/>
        <v>0</v>
      </c>
      <c r="BH108" s="204">
        <f t="shared" si="17"/>
        <v>0</v>
      </c>
      <c r="BI108" s="204">
        <f t="shared" si="18"/>
        <v>0</v>
      </c>
      <c r="BJ108" s="19" t="s">
        <v>23</v>
      </c>
      <c r="BK108" s="204">
        <f t="shared" si="19"/>
        <v>0</v>
      </c>
      <c r="BL108" s="19" t="s">
        <v>258</v>
      </c>
      <c r="BM108" s="19" t="s">
        <v>2909</v>
      </c>
    </row>
    <row r="109" spans="2:65" s="1" customFormat="1" ht="20.399999999999999" customHeight="1">
      <c r="B109" s="36"/>
      <c r="C109" s="193" t="s">
        <v>438</v>
      </c>
      <c r="D109" s="193" t="s">
        <v>198</v>
      </c>
      <c r="E109" s="194" t="s">
        <v>2910</v>
      </c>
      <c r="F109" s="195" t="s">
        <v>2911</v>
      </c>
      <c r="G109" s="196" t="s">
        <v>206</v>
      </c>
      <c r="H109" s="197">
        <v>36.5</v>
      </c>
      <c r="I109" s="198"/>
      <c r="J109" s="199">
        <f t="shared" si="10"/>
        <v>0</v>
      </c>
      <c r="K109" s="195" t="s">
        <v>22</v>
      </c>
      <c r="L109" s="56"/>
      <c r="M109" s="200" t="s">
        <v>22</v>
      </c>
      <c r="N109" s="201" t="s">
        <v>46</v>
      </c>
      <c r="O109" s="37"/>
      <c r="P109" s="202">
        <f t="shared" si="11"/>
        <v>0</v>
      </c>
      <c r="Q109" s="202">
        <v>0</v>
      </c>
      <c r="R109" s="202">
        <f t="shared" si="12"/>
        <v>0</v>
      </c>
      <c r="S109" s="202">
        <v>0</v>
      </c>
      <c r="T109" s="203">
        <f t="shared" si="13"/>
        <v>0</v>
      </c>
      <c r="AR109" s="19" t="s">
        <v>258</v>
      </c>
      <c r="AT109" s="19" t="s">
        <v>198</v>
      </c>
      <c r="AU109" s="19" t="s">
        <v>83</v>
      </c>
      <c r="AY109" s="19" t="s">
        <v>195</v>
      </c>
      <c r="BE109" s="204">
        <f t="shared" si="14"/>
        <v>0</v>
      </c>
      <c r="BF109" s="204">
        <f t="shared" si="15"/>
        <v>0</v>
      </c>
      <c r="BG109" s="204">
        <f t="shared" si="16"/>
        <v>0</v>
      </c>
      <c r="BH109" s="204">
        <f t="shared" si="17"/>
        <v>0</v>
      </c>
      <c r="BI109" s="204">
        <f t="shared" si="18"/>
        <v>0</v>
      </c>
      <c r="BJ109" s="19" t="s">
        <v>23</v>
      </c>
      <c r="BK109" s="204">
        <f t="shared" si="19"/>
        <v>0</v>
      </c>
      <c r="BL109" s="19" t="s">
        <v>258</v>
      </c>
      <c r="BM109" s="19" t="s">
        <v>2912</v>
      </c>
    </row>
    <row r="110" spans="2:65" s="1" customFormat="1" ht="20.399999999999999" customHeight="1">
      <c r="B110" s="36"/>
      <c r="C110" s="193" t="s">
        <v>447</v>
      </c>
      <c r="D110" s="193" t="s">
        <v>198</v>
      </c>
      <c r="E110" s="194" t="s">
        <v>2913</v>
      </c>
      <c r="F110" s="195" t="s">
        <v>2877</v>
      </c>
      <c r="G110" s="196" t="s">
        <v>2878</v>
      </c>
      <c r="H110" s="197">
        <v>1</v>
      </c>
      <c r="I110" s="198"/>
      <c r="J110" s="199">
        <f t="shared" si="10"/>
        <v>0</v>
      </c>
      <c r="K110" s="195" t="s">
        <v>22</v>
      </c>
      <c r="L110" s="56"/>
      <c r="M110" s="200" t="s">
        <v>22</v>
      </c>
      <c r="N110" s="201" t="s">
        <v>46</v>
      </c>
      <c r="O110" s="37"/>
      <c r="P110" s="202">
        <f t="shared" si="11"/>
        <v>0</v>
      </c>
      <c r="Q110" s="202">
        <v>0</v>
      </c>
      <c r="R110" s="202">
        <f t="shared" si="12"/>
        <v>0</v>
      </c>
      <c r="S110" s="202">
        <v>0</v>
      </c>
      <c r="T110" s="203">
        <f t="shared" si="13"/>
        <v>0</v>
      </c>
      <c r="AR110" s="19" t="s">
        <v>258</v>
      </c>
      <c r="AT110" s="19" t="s">
        <v>198</v>
      </c>
      <c r="AU110" s="19" t="s">
        <v>83</v>
      </c>
      <c r="AY110" s="19" t="s">
        <v>195</v>
      </c>
      <c r="BE110" s="204">
        <f t="shared" si="14"/>
        <v>0</v>
      </c>
      <c r="BF110" s="204">
        <f t="shared" si="15"/>
        <v>0</v>
      </c>
      <c r="BG110" s="204">
        <f t="shared" si="16"/>
        <v>0</v>
      </c>
      <c r="BH110" s="204">
        <f t="shared" si="17"/>
        <v>0</v>
      </c>
      <c r="BI110" s="204">
        <f t="shared" si="18"/>
        <v>0</v>
      </c>
      <c r="BJ110" s="19" t="s">
        <v>23</v>
      </c>
      <c r="BK110" s="204">
        <f t="shared" si="19"/>
        <v>0</v>
      </c>
      <c r="BL110" s="19" t="s">
        <v>258</v>
      </c>
      <c r="BM110" s="19" t="s">
        <v>2914</v>
      </c>
    </row>
    <row r="111" spans="2:65" s="1" customFormat="1" ht="20.399999999999999" customHeight="1">
      <c r="B111" s="36"/>
      <c r="C111" s="193" t="s">
        <v>7</v>
      </c>
      <c r="D111" s="193" t="s">
        <v>198</v>
      </c>
      <c r="E111" s="194" t="s">
        <v>2915</v>
      </c>
      <c r="F111" s="195" t="s">
        <v>2916</v>
      </c>
      <c r="G111" s="196" t="s">
        <v>2177</v>
      </c>
      <c r="H111" s="197">
        <v>10</v>
      </c>
      <c r="I111" s="198"/>
      <c r="J111" s="199">
        <f t="shared" si="10"/>
        <v>0</v>
      </c>
      <c r="K111" s="195" t="s">
        <v>22</v>
      </c>
      <c r="L111" s="56"/>
      <c r="M111" s="200" t="s">
        <v>22</v>
      </c>
      <c r="N111" s="201" t="s">
        <v>46</v>
      </c>
      <c r="O111" s="37"/>
      <c r="P111" s="202">
        <f t="shared" si="11"/>
        <v>0</v>
      </c>
      <c r="Q111" s="202">
        <v>0</v>
      </c>
      <c r="R111" s="202">
        <f t="shared" si="12"/>
        <v>0</v>
      </c>
      <c r="S111" s="202">
        <v>0</v>
      </c>
      <c r="T111" s="203">
        <f t="shared" si="13"/>
        <v>0</v>
      </c>
      <c r="AR111" s="19" t="s">
        <v>258</v>
      </c>
      <c r="AT111" s="19" t="s">
        <v>198</v>
      </c>
      <c r="AU111" s="19" t="s">
        <v>83</v>
      </c>
      <c r="AY111" s="19" t="s">
        <v>195</v>
      </c>
      <c r="BE111" s="204">
        <f t="shared" si="14"/>
        <v>0</v>
      </c>
      <c r="BF111" s="204">
        <f t="shared" si="15"/>
        <v>0</v>
      </c>
      <c r="BG111" s="204">
        <f t="shared" si="16"/>
        <v>0</v>
      </c>
      <c r="BH111" s="204">
        <f t="shared" si="17"/>
        <v>0</v>
      </c>
      <c r="BI111" s="204">
        <f t="shared" si="18"/>
        <v>0</v>
      </c>
      <c r="BJ111" s="19" t="s">
        <v>23</v>
      </c>
      <c r="BK111" s="204">
        <f t="shared" si="19"/>
        <v>0</v>
      </c>
      <c r="BL111" s="19" t="s">
        <v>258</v>
      </c>
      <c r="BM111" s="19" t="s">
        <v>2917</v>
      </c>
    </row>
    <row r="112" spans="2:65" s="1" customFormat="1" ht="20.399999999999999" customHeight="1">
      <c r="B112" s="36"/>
      <c r="C112" s="193" t="s">
        <v>460</v>
      </c>
      <c r="D112" s="193" t="s">
        <v>198</v>
      </c>
      <c r="E112" s="194" t="s">
        <v>2918</v>
      </c>
      <c r="F112" s="195" t="s">
        <v>2919</v>
      </c>
      <c r="G112" s="196" t="s">
        <v>2177</v>
      </c>
      <c r="H112" s="197">
        <v>2</v>
      </c>
      <c r="I112" s="198"/>
      <c r="J112" s="199">
        <f t="shared" si="10"/>
        <v>0</v>
      </c>
      <c r="K112" s="195" t="s">
        <v>22</v>
      </c>
      <c r="L112" s="56"/>
      <c r="M112" s="200" t="s">
        <v>22</v>
      </c>
      <c r="N112" s="201" t="s">
        <v>46</v>
      </c>
      <c r="O112" s="37"/>
      <c r="P112" s="202">
        <f t="shared" si="11"/>
        <v>0</v>
      </c>
      <c r="Q112" s="202">
        <v>0</v>
      </c>
      <c r="R112" s="202">
        <f t="shared" si="12"/>
        <v>0</v>
      </c>
      <c r="S112" s="202">
        <v>0</v>
      </c>
      <c r="T112" s="203">
        <f t="shared" si="13"/>
        <v>0</v>
      </c>
      <c r="AR112" s="19" t="s">
        <v>258</v>
      </c>
      <c r="AT112" s="19" t="s">
        <v>198</v>
      </c>
      <c r="AU112" s="19" t="s">
        <v>83</v>
      </c>
      <c r="AY112" s="19" t="s">
        <v>195</v>
      </c>
      <c r="BE112" s="204">
        <f t="shared" si="14"/>
        <v>0</v>
      </c>
      <c r="BF112" s="204">
        <f t="shared" si="15"/>
        <v>0</v>
      </c>
      <c r="BG112" s="204">
        <f t="shared" si="16"/>
        <v>0</v>
      </c>
      <c r="BH112" s="204">
        <f t="shared" si="17"/>
        <v>0</v>
      </c>
      <c r="BI112" s="204">
        <f t="shared" si="18"/>
        <v>0</v>
      </c>
      <c r="BJ112" s="19" t="s">
        <v>23</v>
      </c>
      <c r="BK112" s="204">
        <f t="shared" si="19"/>
        <v>0</v>
      </c>
      <c r="BL112" s="19" t="s">
        <v>258</v>
      </c>
      <c r="BM112" s="19" t="s">
        <v>2920</v>
      </c>
    </row>
    <row r="113" spans="2:65" s="1" customFormat="1" ht="20.399999999999999" customHeight="1">
      <c r="B113" s="36"/>
      <c r="C113" s="193" t="s">
        <v>466</v>
      </c>
      <c r="D113" s="193" t="s">
        <v>198</v>
      </c>
      <c r="E113" s="194" t="s">
        <v>2921</v>
      </c>
      <c r="F113" s="195" t="s">
        <v>2922</v>
      </c>
      <c r="G113" s="196" t="s">
        <v>231</v>
      </c>
      <c r="H113" s="197">
        <v>26</v>
      </c>
      <c r="I113" s="198"/>
      <c r="J113" s="199">
        <f t="shared" si="10"/>
        <v>0</v>
      </c>
      <c r="K113" s="195" t="s">
        <v>22</v>
      </c>
      <c r="L113" s="56"/>
      <c r="M113" s="200" t="s">
        <v>22</v>
      </c>
      <c r="N113" s="201" t="s">
        <v>46</v>
      </c>
      <c r="O113" s="37"/>
      <c r="P113" s="202">
        <f t="shared" si="11"/>
        <v>0</v>
      </c>
      <c r="Q113" s="202">
        <v>0</v>
      </c>
      <c r="R113" s="202">
        <f t="shared" si="12"/>
        <v>0</v>
      </c>
      <c r="S113" s="202">
        <v>0</v>
      </c>
      <c r="T113" s="203">
        <f t="shared" si="13"/>
        <v>0</v>
      </c>
      <c r="AR113" s="19" t="s">
        <v>258</v>
      </c>
      <c r="AT113" s="19" t="s">
        <v>198</v>
      </c>
      <c r="AU113" s="19" t="s">
        <v>83</v>
      </c>
      <c r="AY113" s="19" t="s">
        <v>195</v>
      </c>
      <c r="BE113" s="204">
        <f t="shared" si="14"/>
        <v>0</v>
      </c>
      <c r="BF113" s="204">
        <f t="shared" si="15"/>
        <v>0</v>
      </c>
      <c r="BG113" s="204">
        <f t="shared" si="16"/>
        <v>0</v>
      </c>
      <c r="BH113" s="204">
        <f t="shared" si="17"/>
        <v>0</v>
      </c>
      <c r="BI113" s="204">
        <f t="shared" si="18"/>
        <v>0</v>
      </c>
      <c r="BJ113" s="19" t="s">
        <v>23</v>
      </c>
      <c r="BK113" s="204">
        <f t="shared" si="19"/>
        <v>0</v>
      </c>
      <c r="BL113" s="19" t="s">
        <v>258</v>
      </c>
      <c r="BM113" s="19" t="s">
        <v>2923</v>
      </c>
    </row>
    <row r="114" spans="2:65" s="1" customFormat="1" ht="20.399999999999999" customHeight="1">
      <c r="B114" s="36"/>
      <c r="C114" s="193" t="s">
        <v>471</v>
      </c>
      <c r="D114" s="193" t="s">
        <v>198</v>
      </c>
      <c r="E114" s="194" t="s">
        <v>2924</v>
      </c>
      <c r="F114" s="195" t="s">
        <v>2925</v>
      </c>
      <c r="G114" s="196" t="s">
        <v>222</v>
      </c>
      <c r="H114" s="197">
        <v>153.5</v>
      </c>
      <c r="I114" s="198"/>
      <c r="J114" s="199">
        <f t="shared" si="10"/>
        <v>0</v>
      </c>
      <c r="K114" s="195" t="s">
        <v>22</v>
      </c>
      <c r="L114" s="56"/>
      <c r="M114" s="200" t="s">
        <v>22</v>
      </c>
      <c r="N114" s="201" t="s">
        <v>46</v>
      </c>
      <c r="O114" s="37"/>
      <c r="P114" s="202">
        <f t="shared" si="11"/>
        <v>0</v>
      </c>
      <c r="Q114" s="202">
        <v>0</v>
      </c>
      <c r="R114" s="202">
        <f t="shared" si="12"/>
        <v>0</v>
      </c>
      <c r="S114" s="202">
        <v>0</v>
      </c>
      <c r="T114" s="203">
        <f t="shared" si="13"/>
        <v>0</v>
      </c>
      <c r="AR114" s="19" t="s">
        <v>258</v>
      </c>
      <c r="AT114" s="19" t="s">
        <v>198</v>
      </c>
      <c r="AU114" s="19" t="s">
        <v>83</v>
      </c>
      <c r="AY114" s="19" t="s">
        <v>195</v>
      </c>
      <c r="BE114" s="204">
        <f t="shared" si="14"/>
        <v>0</v>
      </c>
      <c r="BF114" s="204">
        <f t="shared" si="15"/>
        <v>0</v>
      </c>
      <c r="BG114" s="204">
        <f t="shared" si="16"/>
        <v>0</v>
      </c>
      <c r="BH114" s="204">
        <f t="shared" si="17"/>
        <v>0</v>
      </c>
      <c r="BI114" s="204">
        <f t="shared" si="18"/>
        <v>0</v>
      </c>
      <c r="BJ114" s="19" t="s">
        <v>23</v>
      </c>
      <c r="BK114" s="204">
        <f t="shared" si="19"/>
        <v>0</v>
      </c>
      <c r="BL114" s="19" t="s">
        <v>258</v>
      </c>
      <c r="BM114" s="19" t="s">
        <v>2926</v>
      </c>
    </row>
    <row r="115" spans="2:65" s="1" customFormat="1" ht="20.399999999999999" customHeight="1">
      <c r="B115" s="36"/>
      <c r="C115" s="193" t="s">
        <v>475</v>
      </c>
      <c r="D115" s="193" t="s">
        <v>198</v>
      </c>
      <c r="E115" s="194" t="s">
        <v>2927</v>
      </c>
      <c r="F115" s="195" t="s">
        <v>2881</v>
      </c>
      <c r="G115" s="196" t="s">
        <v>886</v>
      </c>
      <c r="H115" s="197">
        <v>1</v>
      </c>
      <c r="I115" s="198"/>
      <c r="J115" s="199">
        <f t="shared" si="10"/>
        <v>0</v>
      </c>
      <c r="K115" s="195" t="s">
        <v>22</v>
      </c>
      <c r="L115" s="56"/>
      <c r="M115" s="200" t="s">
        <v>22</v>
      </c>
      <c r="N115" s="201" t="s">
        <v>46</v>
      </c>
      <c r="O115" s="37"/>
      <c r="P115" s="202">
        <f t="shared" si="11"/>
        <v>0</v>
      </c>
      <c r="Q115" s="202">
        <v>0</v>
      </c>
      <c r="R115" s="202">
        <f t="shared" si="12"/>
        <v>0</v>
      </c>
      <c r="S115" s="202">
        <v>0</v>
      </c>
      <c r="T115" s="203">
        <f t="shared" si="13"/>
        <v>0</v>
      </c>
      <c r="AR115" s="19" t="s">
        <v>258</v>
      </c>
      <c r="AT115" s="19" t="s">
        <v>198</v>
      </c>
      <c r="AU115" s="19" t="s">
        <v>83</v>
      </c>
      <c r="AY115" s="19" t="s">
        <v>195</v>
      </c>
      <c r="BE115" s="204">
        <f t="shared" si="14"/>
        <v>0</v>
      </c>
      <c r="BF115" s="204">
        <f t="shared" si="15"/>
        <v>0</v>
      </c>
      <c r="BG115" s="204">
        <f t="shared" si="16"/>
        <v>0</v>
      </c>
      <c r="BH115" s="204">
        <f t="shared" si="17"/>
        <v>0</v>
      </c>
      <c r="BI115" s="204">
        <f t="shared" si="18"/>
        <v>0</v>
      </c>
      <c r="BJ115" s="19" t="s">
        <v>23</v>
      </c>
      <c r="BK115" s="204">
        <f t="shared" si="19"/>
        <v>0</v>
      </c>
      <c r="BL115" s="19" t="s">
        <v>258</v>
      </c>
      <c r="BM115" s="19" t="s">
        <v>2928</v>
      </c>
    </row>
    <row r="116" spans="2:65" s="11" customFormat="1" ht="29.85" customHeight="1">
      <c r="B116" s="176"/>
      <c r="C116" s="177"/>
      <c r="D116" s="190" t="s">
        <v>74</v>
      </c>
      <c r="E116" s="191" t="s">
        <v>2929</v>
      </c>
      <c r="F116" s="191" t="s">
        <v>2930</v>
      </c>
      <c r="G116" s="177"/>
      <c r="H116" s="177"/>
      <c r="I116" s="180"/>
      <c r="J116" s="192">
        <f>BK116</f>
        <v>0</v>
      </c>
      <c r="K116" s="177"/>
      <c r="L116" s="182"/>
      <c r="M116" s="183"/>
      <c r="N116" s="184"/>
      <c r="O116" s="184"/>
      <c r="P116" s="185">
        <f>SUM(P117:P132)</f>
        <v>0</v>
      </c>
      <c r="Q116" s="184"/>
      <c r="R116" s="185">
        <f>SUM(R117:R132)</f>
        <v>0</v>
      </c>
      <c r="S116" s="184"/>
      <c r="T116" s="186">
        <f>SUM(T117:T132)</f>
        <v>0</v>
      </c>
      <c r="AR116" s="187" t="s">
        <v>23</v>
      </c>
      <c r="AT116" s="188" t="s">
        <v>74</v>
      </c>
      <c r="AU116" s="188" t="s">
        <v>23</v>
      </c>
      <c r="AY116" s="187" t="s">
        <v>195</v>
      </c>
      <c r="BK116" s="189">
        <f>SUM(BK117:BK132)</f>
        <v>0</v>
      </c>
    </row>
    <row r="117" spans="2:65" s="1" customFormat="1" ht="28.8" customHeight="1">
      <c r="B117" s="36"/>
      <c r="C117" s="193" t="s">
        <v>479</v>
      </c>
      <c r="D117" s="193" t="s">
        <v>198</v>
      </c>
      <c r="E117" s="194" t="s">
        <v>2931</v>
      </c>
      <c r="F117" s="195" t="s">
        <v>2932</v>
      </c>
      <c r="G117" s="196" t="s">
        <v>886</v>
      </c>
      <c r="H117" s="197">
        <v>1</v>
      </c>
      <c r="I117" s="198"/>
      <c r="J117" s="199">
        <f t="shared" ref="J117:J132" si="20">ROUND(I117*H117,2)</f>
        <v>0</v>
      </c>
      <c r="K117" s="195" t="s">
        <v>22</v>
      </c>
      <c r="L117" s="56"/>
      <c r="M117" s="200" t="s">
        <v>22</v>
      </c>
      <c r="N117" s="201" t="s">
        <v>46</v>
      </c>
      <c r="O117" s="37"/>
      <c r="P117" s="202">
        <f t="shared" ref="P117:P132" si="21">O117*H117</f>
        <v>0</v>
      </c>
      <c r="Q117" s="202">
        <v>0</v>
      </c>
      <c r="R117" s="202">
        <f t="shared" ref="R117:R132" si="22">Q117*H117</f>
        <v>0</v>
      </c>
      <c r="S117" s="202">
        <v>0</v>
      </c>
      <c r="T117" s="203">
        <f t="shared" ref="T117:T132" si="23">S117*H117</f>
        <v>0</v>
      </c>
      <c r="AR117" s="19" t="s">
        <v>258</v>
      </c>
      <c r="AT117" s="19" t="s">
        <v>198</v>
      </c>
      <c r="AU117" s="19" t="s">
        <v>83</v>
      </c>
      <c r="AY117" s="19" t="s">
        <v>195</v>
      </c>
      <c r="BE117" s="204">
        <f t="shared" ref="BE117:BE132" si="24">IF(N117="základní",J117,0)</f>
        <v>0</v>
      </c>
      <c r="BF117" s="204">
        <f t="shared" ref="BF117:BF132" si="25">IF(N117="snížená",J117,0)</f>
        <v>0</v>
      </c>
      <c r="BG117" s="204">
        <f t="shared" ref="BG117:BG132" si="26">IF(N117="zákl. přenesená",J117,0)</f>
        <v>0</v>
      </c>
      <c r="BH117" s="204">
        <f t="shared" ref="BH117:BH132" si="27">IF(N117="sníž. přenesená",J117,0)</f>
        <v>0</v>
      </c>
      <c r="BI117" s="204">
        <f t="shared" ref="BI117:BI132" si="28">IF(N117="nulová",J117,0)</f>
        <v>0</v>
      </c>
      <c r="BJ117" s="19" t="s">
        <v>23</v>
      </c>
      <c r="BK117" s="204">
        <f t="shared" ref="BK117:BK132" si="29">ROUND(I117*H117,2)</f>
        <v>0</v>
      </c>
      <c r="BL117" s="19" t="s">
        <v>258</v>
      </c>
      <c r="BM117" s="19" t="s">
        <v>2933</v>
      </c>
    </row>
    <row r="118" spans="2:65" s="1" customFormat="1" ht="28.8" customHeight="1">
      <c r="B118" s="36"/>
      <c r="C118" s="193" t="s">
        <v>486</v>
      </c>
      <c r="D118" s="193" t="s">
        <v>198</v>
      </c>
      <c r="E118" s="194" t="s">
        <v>2934</v>
      </c>
      <c r="F118" s="195" t="s">
        <v>2935</v>
      </c>
      <c r="G118" s="196" t="s">
        <v>886</v>
      </c>
      <c r="H118" s="197">
        <v>1</v>
      </c>
      <c r="I118" s="198"/>
      <c r="J118" s="199">
        <f t="shared" si="20"/>
        <v>0</v>
      </c>
      <c r="K118" s="195" t="s">
        <v>22</v>
      </c>
      <c r="L118" s="56"/>
      <c r="M118" s="200" t="s">
        <v>22</v>
      </c>
      <c r="N118" s="201" t="s">
        <v>46</v>
      </c>
      <c r="O118" s="37"/>
      <c r="P118" s="202">
        <f t="shared" si="21"/>
        <v>0</v>
      </c>
      <c r="Q118" s="202">
        <v>0</v>
      </c>
      <c r="R118" s="202">
        <f t="shared" si="22"/>
        <v>0</v>
      </c>
      <c r="S118" s="202">
        <v>0</v>
      </c>
      <c r="T118" s="203">
        <f t="shared" si="23"/>
        <v>0</v>
      </c>
      <c r="AR118" s="19" t="s">
        <v>258</v>
      </c>
      <c r="AT118" s="19" t="s">
        <v>198</v>
      </c>
      <c r="AU118" s="19" t="s">
        <v>83</v>
      </c>
      <c r="AY118" s="19" t="s">
        <v>195</v>
      </c>
      <c r="BE118" s="204">
        <f t="shared" si="24"/>
        <v>0</v>
      </c>
      <c r="BF118" s="204">
        <f t="shared" si="25"/>
        <v>0</v>
      </c>
      <c r="BG118" s="204">
        <f t="shared" si="26"/>
        <v>0</v>
      </c>
      <c r="BH118" s="204">
        <f t="shared" si="27"/>
        <v>0</v>
      </c>
      <c r="BI118" s="204">
        <f t="shared" si="28"/>
        <v>0</v>
      </c>
      <c r="BJ118" s="19" t="s">
        <v>23</v>
      </c>
      <c r="BK118" s="204">
        <f t="shared" si="29"/>
        <v>0</v>
      </c>
      <c r="BL118" s="19" t="s">
        <v>258</v>
      </c>
      <c r="BM118" s="19" t="s">
        <v>2936</v>
      </c>
    </row>
    <row r="119" spans="2:65" s="1" customFormat="1" ht="40.200000000000003" customHeight="1">
      <c r="B119" s="36"/>
      <c r="C119" s="193" t="s">
        <v>491</v>
      </c>
      <c r="D119" s="193" t="s">
        <v>198</v>
      </c>
      <c r="E119" s="194" t="s">
        <v>2937</v>
      </c>
      <c r="F119" s="195" t="s">
        <v>2938</v>
      </c>
      <c r="G119" s="196" t="s">
        <v>886</v>
      </c>
      <c r="H119" s="197">
        <v>1</v>
      </c>
      <c r="I119" s="198"/>
      <c r="J119" s="199">
        <f t="shared" si="20"/>
        <v>0</v>
      </c>
      <c r="K119" s="195" t="s">
        <v>22</v>
      </c>
      <c r="L119" s="56"/>
      <c r="M119" s="200" t="s">
        <v>22</v>
      </c>
      <c r="N119" s="201" t="s">
        <v>46</v>
      </c>
      <c r="O119" s="37"/>
      <c r="P119" s="202">
        <f t="shared" si="21"/>
        <v>0</v>
      </c>
      <c r="Q119" s="202">
        <v>0</v>
      </c>
      <c r="R119" s="202">
        <f t="shared" si="22"/>
        <v>0</v>
      </c>
      <c r="S119" s="202">
        <v>0</v>
      </c>
      <c r="T119" s="203">
        <f t="shared" si="23"/>
        <v>0</v>
      </c>
      <c r="AR119" s="19" t="s">
        <v>258</v>
      </c>
      <c r="AT119" s="19" t="s">
        <v>198</v>
      </c>
      <c r="AU119" s="19" t="s">
        <v>83</v>
      </c>
      <c r="AY119" s="19" t="s">
        <v>195</v>
      </c>
      <c r="BE119" s="204">
        <f t="shared" si="24"/>
        <v>0</v>
      </c>
      <c r="BF119" s="204">
        <f t="shared" si="25"/>
        <v>0</v>
      </c>
      <c r="BG119" s="204">
        <f t="shared" si="26"/>
        <v>0</v>
      </c>
      <c r="BH119" s="204">
        <f t="shared" si="27"/>
        <v>0</v>
      </c>
      <c r="BI119" s="204">
        <f t="shared" si="28"/>
        <v>0</v>
      </c>
      <c r="BJ119" s="19" t="s">
        <v>23</v>
      </c>
      <c r="BK119" s="204">
        <f t="shared" si="29"/>
        <v>0</v>
      </c>
      <c r="BL119" s="19" t="s">
        <v>258</v>
      </c>
      <c r="BM119" s="19" t="s">
        <v>2939</v>
      </c>
    </row>
    <row r="120" spans="2:65" s="1" customFormat="1" ht="28.8" customHeight="1">
      <c r="B120" s="36"/>
      <c r="C120" s="193" t="s">
        <v>498</v>
      </c>
      <c r="D120" s="193" t="s">
        <v>198</v>
      </c>
      <c r="E120" s="194" t="s">
        <v>2940</v>
      </c>
      <c r="F120" s="195" t="s">
        <v>2941</v>
      </c>
      <c r="G120" s="196" t="s">
        <v>886</v>
      </c>
      <c r="H120" s="197">
        <v>1</v>
      </c>
      <c r="I120" s="198"/>
      <c r="J120" s="199">
        <f t="shared" si="20"/>
        <v>0</v>
      </c>
      <c r="K120" s="195" t="s">
        <v>22</v>
      </c>
      <c r="L120" s="56"/>
      <c r="M120" s="200" t="s">
        <v>22</v>
      </c>
      <c r="N120" s="201" t="s">
        <v>46</v>
      </c>
      <c r="O120" s="37"/>
      <c r="P120" s="202">
        <f t="shared" si="21"/>
        <v>0</v>
      </c>
      <c r="Q120" s="202">
        <v>0</v>
      </c>
      <c r="R120" s="202">
        <f t="shared" si="22"/>
        <v>0</v>
      </c>
      <c r="S120" s="202">
        <v>0</v>
      </c>
      <c r="T120" s="203">
        <f t="shared" si="23"/>
        <v>0</v>
      </c>
      <c r="AR120" s="19" t="s">
        <v>258</v>
      </c>
      <c r="AT120" s="19" t="s">
        <v>198</v>
      </c>
      <c r="AU120" s="19" t="s">
        <v>83</v>
      </c>
      <c r="AY120" s="19" t="s">
        <v>195</v>
      </c>
      <c r="BE120" s="204">
        <f t="shared" si="24"/>
        <v>0</v>
      </c>
      <c r="BF120" s="204">
        <f t="shared" si="25"/>
        <v>0</v>
      </c>
      <c r="BG120" s="204">
        <f t="shared" si="26"/>
        <v>0</v>
      </c>
      <c r="BH120" s="204">
        <f t="shared" si="27"/>
        <v>0</v>
      </c>
      <c r="BI120" s="204">
        <f t="shared" si="28"/>
        <v>0</v>
      </c>
      <c r="BJ120" s="19" t="s">
        <v>23</v>
      </c>
      <c r="BK120" s="204">
        <f t="shared" si="29"/>
        <v>0</v>
      </c>
      <c r="BL120" s="19" t="s">
        <v>258</v>
      </c>
      <c r="BM120" s="19" t="s">
        <v>2942</v>
      </c>
    </row>
    <row r="121" spans="2:65" s="1" customFormat="1" ht="20.399999999999999" customHeight="1">
      <c r="B121" s="36"/>
      <c r="C121" s="193" t="s">
        <v>503</v>
      </c>
      <c r="D121" s="193" t="s">
        <v>198</v>
      </c>
      <c r="E121" s="194" t="s">
        <v>2943</v>
      </c>
      <c r="F121" s="195" t="s">
        <v>2944</v>
      </c>
      <c r="G121" s="196" t="s">
        <v>2177</v>
      </c>
      <c r="H121" s="197">
        <v>5</v>
      </c>
      <c r="I121" s="198"/>
      <c r="J121" s="199">
        <f t="shared" si="20"/>
        <v>0</v>
      </c>
      <c r="K121" s="195" t="s">
        <v>22</v>
      </c>
      <c r="L121" s="56"/>
      <c r="M121" s="200" t="s">
        <v>22</v>
      </c>
      <c r="N121" s="201" t="s">
        <v>46</v>
      </c>
      <c r="O121" s="37"/>
      <c r="P121" s="202">
        <f t="shared" si="21"/>
        <v>0</v>
      </c>
      <c r="Q121" s="202">
        <v>0</v>
      </c>
      <c r="R121" s="202">
        <f t="shared" si="22"/>
        <v>0</v>
      </c>
      <c r="S121" s="202">
        <v>0</v>
      </c>
      <c r="T121" s="203">
        <f t="shared" si="23"/>
        <v>0</v>
      </c>
      <c r="AR121" s="19" t="s">
        <v>258</v>
      </c>
      <c r="AT121" s="19" t="s">
        <v>198</v>
      </c>
      <c r="AU121" s="19" t="s">
        <v>83</v>
      </c>
      <c r="AY121" s="19" t="s">
        <v>195</v>
      </c>
      <c r="BE121" s="204">
        <f t="shared" si="24"/>
        <v>0</v>
      </c>
      <c r="BF121" s="204">
        <f t="shared" si="25"/>
        <v>0</v>
      </c>
      <c r="BG121" s="204">
        <f t="shared" si="26"/>
        <v>0</v>
      </c>
      <c r="BH121" s="204">
        <f t="shared" si="27"/>
        <v>0</v>
      </c>
      <c r="BI121" s="204">
        <f t="shared" si="28"/>
        <v>0</v>
      </c>
      <c r="BJ121" s="19" t="s">
        <v>23</v>
      </c>
      <c r="BK121" s="204">
        <f t="shared" si="29"/>
        <v>0</v>
      </c>
      <c r="BL121" s="19" t="s">
        <v>258</v>
      </c>
      <c r="BM121" s="19" t="s">
        <v>2945</v>
      </c>
    </row>
    <row r="122" spans="2:65" s="1" customFormat="1" ht="20.399999999999999" customHeight="1">
      <c r="B122" s="36"/>
      <c r="C122" s="193" t="s">
        <v>508</v>
      </c>
      <c r="D122" s="193" t="s">
        <v>198</v>
      </c>
      <c r="E122" s="194" t="s">
        <v>2946</v>
      </c>
      <c r="F122" s="195" t="s">
        <v>2862</v>
      </c>
      <c r="G122" s="196" t="s">
        <v>206</v>
      </c>
      <c r="H122" s="197">
        <v>18.5</v>
      </c>
      <c r="I122" s="198"/>
      <c r="J122" s="199">
        <f t="shared" si="20"/>
        <v>0</v>
      </c>
      <c r="K122" s="195" t="s">
        <v>22</v>
      </c>
      <c r="L122" s="56"/>
      <c r="M122" s="200" t="s">
        <v>22</v>
      </c>
      <c r="N122" s="201" t="s">
        <v>46</v>
      </c>
      <c r="O122" s="37"/>
      <c r="P122" s="202">
        <f t="shared" si="21"/>
        <v>0</v>
      </c>
      <c r="Q122" s="202">
        <v>0</v>
      </c>
      <c r="R122" s="202">
        <f t="shared" si="22"/>
        <v>0</v>
      </c>
      <c r="S122" s="202">
        <v>0</v>
      </c>
      <c r="T122" s="203">
        <f t="shared" si="23"/>
        <v>0</v>
      </c>
      <c r="AR122" s="19" t="s">
        <v>258</v>
      </c>
      <c r="AT122" s="19" t="s">
        <v>198</v>
      </c>
      <c r="AU122" s="19" t="s">
        <v>83</v>
      </c>
      <c r="AY122" s="19" t="s">
        <v>195</v>
      </c>
      <c r="BE122" s="204">
        <f t="shared" si="24"/>
        <v>0</v>
      </c>
      <c r="BF122" s="204">
        <f t="shared" si="25"/>
        <v>0</v>
      </c>
      <c r="BG122" s="204">
        <f t="shared" si="26"/>
        <v>0</v>
      </c>
      <c r="BH122" s="204">
        <f t="shared" si="27"/>
        <v>0</v>
      </c>
      <c r="BI122" s="204">
        <f t="shared" si="28"/>
        <v>0</v>
      </c>
      <c r="BJ122" s="19" t="s">
        <v>23</v>
      </c>
      <c r="BK122" s="204">
        <f t="shared" si="29"/>
        <v>0</v>
      </c>
      <c r="BL122" s="19" t="s">
        <v>258</v>
      </c>
      <c r="BM122" s="19" t="s">
        <v>2947</v>
      </c>
    </row>
    <row r="123" spans="2:65" s="1" customFormat="1" ht="20.399999999999999" customHeight="1">
      <c r="B123" s="36"/>
      <c r="C123" s="193" t="s">
        <v>512</v>
      </c>
      <c r="D123" s="193" t="s">
        <v>198</v>
      </c>
      <c r="E123" s="194" t="s">
        <v>2948</v>
      </c>
      <c r="F123" s="195" t="s">
        <v>2903</v>
      </c>
      <c r="G123" s="196" t="s">
        <v>206</v>
      </c>
      <c r="H123" s="197">
        <v>32.5</v>
      </c>
      <c r="I123" s="198"/>
      <c r="J123" s="199">
        <f t="shared" si="20"/>
        <v>0</v>
      </c>
      <c r="K123" s="195" t="s">
        <v>22</v>
      </c>
      <c r="L123" s="56"/>
      <c r="M123" s="200" t="s">
        <v>22</v>
      </c>
      <c r="N123" s="201" t="s">
        <v>46</v>
      </c>
      <c r="O123" s="37"/>
      <c r="P123" s="202">
        <f t="shared" si="21"/>
        <v>0</v>
      </c>
      <c r="Q123" s="202">
        <v>0</v>
      </c>
      <c r="R123" s="202">
        <f t="shared" si="22"/>
        <v>0</v>
      </c>
      <c r="S123" s="202">
        <v>0</v>
      </c>
      <c r="T123" s="203">
        <f t="shared" si="23"/>
        <v>0</v>
      </c>
      <c r="AR123" s="19" t="s">
        <v>258</v>
      </c>
      <c r="AT123" s="19" t="s">
        <v>198</v>
      </c>
      <c r="AU123" s="19" t="s">
        <v>83</v>
      </c>
      <c r="AY123" s="19" t="s">
        <v>195</v>
      </c>
      <c r="BE123" s="204">
        <f t="shared" si="24"/>
        <v>0</v>
      </c>
      <c r="BF123" s="204">
        <f t="shared" si="25"/>
        <v>0</v>
      </c>
      <c r="BG123" s="204">
        <f t="shared" si="26"/>
        <v>0</v>
      </c>
      <c r="BH123" s="204">
        <f t="shared" si="27"/>
        <v>0</v>
      </c>
      <c r="BI123" s="204">
        <f t="shared" si="28"/>
        <v>0</v>
      </c>
      <c r="BJ123" s="19" t="s">
        <v>23</v>
      </c>
      <c r="BK123" s="204">
        <f t="shared" si="29"/>
        <v>0</v>
      </c>
      <c r="BL123" s="19" t="s">
        <v>258</v>
      </c>
      <c r="BM123" s="19" t="s">
        <v>2949</v>
      </c>
    </row>
    <row r="124" spans="2:65" s="1" customFormat="1" ht="20.399999999999999" customHeight="1">
      <c r="B124" s="36"/>
      <c r="C124" s="193" t="s">
        <v>516</v>
      </c>
      <c r="D124" s="193" t="s">
        <v>198</v>
      </c>
      <c r="E124" s="194" t="s">
        <v>2950</v>
      </c>
      <c r="F124" s="195" t="s">
        <v>2951</v>
      </c>
      <c r="G124" s="196" t="s">
        <v>206</v>
      </c>
      <c r="H124" s="197">
        <v>60.5</v>
      </c>
      <c r="I124" s="198"/>
      <c r="J124" s="199">
        <f t="shared" si="20"/>
        <v>0</v>
      </c>
      <c r="K124" s="195" t="s">
        <v>22</v>
      </c>
      <c r="L124" s="56"/>
      <c r="M124" s="200" t="s">
        <v>22</v>
      </c>
      <c r="N124" s="201" t="s">
        <v>46</v>
      </c>
      <c r="O124" s="37"/>
      <c r="P124" s="202">
        <f t="shared" si="21"/>
        <v>0</v>
      </c>
      <c r="Q124" s="202">
        <v>0</v>
      </c>
      <c r="R124" s="202">
        <f t="shared" si="22"/>
        <v>0</v>
      </c>
      <c r="S124" s="202">
        <v>0</v>
      </c>
      <c r="T124" s="203">
        <f t="shared" si="23"/>
        <v>0</v>
      </c>
      <c r="AR124" s="19" t="s">
        <v>258</v>
      </c>
      <c r="AT124" s="19" t="s">
        <v>198</v>
      </c>
      <c r="AU124" s="19" t="s">
        <v>83</v>
      </c>
      <c r="AY124" s="19" t="s">
        <v>195</v>
      </c>
      <c r="BE124" s="204">
        <f t="shared" si="24"/>
        <v>0</v>
      </c>
      <c r="BF124" s="204">
        <f t="shared" si="25"/>
        <v>0</v>
      </c>
      <c r="BG124" s="204">
        <f t="shared" si="26"/>
        <v>0</v>
      </c>
      <c r="BH124" s="204">
        <f t="shared" si="27"/>
        <v>0</v>
      </c>
      <c r="BI124" s="204">
        <f t="shared" si="28"/>
        <v>0</v>
      </c>
      <c r="BJ124" s="19" t="s">
        <v>23</v>
      </c>
      <c r="BK124" s="204">
        <f t="shared" si="29"/>
        <v>0</v>
      </c>
      <c r="BL124" s="19" t="s">
        <v>258</v>
      </c>
      <c r="BM124" s="19" t="s">
        <v>2952</v>
      </c>
    </row>
    <row r="125" spans="2:65" s="1" customFormat="1" ht="20.399999999999999" customHeight="1">
      <c r="B125" s="36"/>
      <c r="C125" s="193" t="s">
        <v>523</v>
      </c>
      <c r="D125" s="193" t="s">
        <v>198</v>
      </c>
      <c r="E125" s="194" t="s">
        <v>2953</v>
      </c>
      <c r="F125" s="195" t="s">
        <v>2874</v>
      </c>
      <c r="G125" s="196" t="s">
        <v>206</v>
      </c>
      <c r="H125" s="197">
        <v>18.5</v>
      </c>
      <c r="I125" s="198"/>
      <c r="J125" s="199">
        <f t="shared" si="20"/>
        <v>0</v>
      </c>
      <c r="K125" s="195" t="s">
        <v>22</v>
      </c>
      <c r="L125" s="56"/>
      <c r="M125" s="200" t="s">
        <v>22</v>
      </c>
      <c r="N125" s="201" t="s">
        <v>46</v>
      </c>
      <c r="O125" s="37"/>
      <c r="P125" s="202">
        <f t="shared" si="21"/>
        <v>0</v>
      </c>
      <c r="Q125" s="202">
        <v>0</v>
      </c>
      <c r="R125" s="202">
        <f t="shared" si="22"/>
        <v>0</v>
      </c>
      <c r="S125" s="202">
        <v>0</v>
      </c>
      <c r="T125" s="203">
        <f t="shared" si="23"/>
        <v>0</v>
      </c>
      <c r="AR125" s="19" t="s">
        <v>258</v>
      </c>
      <c r="AT125" s="19" t="s">
        <v>198</v>
      </c>
      <c r="AU125" s="19" t="s">
        <v>83</v>
      </c>
      <c r="AY125" s="19" t="s">
        <v>195</v>
      </c>
      <c r="BE125" s="204">
        <f t="shared" si="24"/>
        <v>0</v>
      </c>
      <c r="BF125" s="204">
        <f t="shared" si="25"/>
        <v>0</v>
      </c>
      <c r="BG125" s="204">
        <f t="shared" si="26"/>
        <v>0</v>
      </c>
      <c r="BH125" s="204">
        <f t="shared" si="27"/>
        <v>0</v>
      </c>
      <c r="BI125" s="204">
        <f t="shared" si="28"/>
        <v>0</v>
      </c>
      <c r="BJ125" s="19" t="s">
        <v>23</v>
      </c>
      <c r="BK125" s="204">
        <f t="shared" si="29"/>
        <v>0</v>
      </c>
      <c r="BL125" s="19" t="s">
        <v>258</v>
      </c>
      <c r="BM125" s="19" t="s">
        <v>2954</v>
      </c>
    </row>
    <row r="126" spans="2:65" s="1" customFormat="1" ht="20.399999999999999" customHeight="1">
      <c r="B126" s="36"/>
      <c r="C126" s="193" t="s">
        <v>528</v>
      </c>
      <c r="D126" s="193" t="s">
        <v>198</v>
      </c>
      <c r="E126" s="194" t="s">
        <v>2955</v>
      </c>
      <c r="F126" s="195" t="s">
        <v>2911</v>
      </c>
      <c r="G126" s="196" t="s">
        <v>206</v>
      </c>
      <c r="H126" s="197">
        <v>93</v>
      </c>
      <c r="I126" s="198"/>
      <c r="J126" s="199">
        <f t="shared" si="20"/>
        <v>0</v>
      </c>
      <c r="K126" s="195" t="s">
        <v>22</v>
      </c>
      <c r="L126" s="56"/>
      <c r="M126" s="200" t="s">
        <v>22</v>
      </c>
      <c r="N126" s="201" t="s">
        <v>46</v>
      </c>
      <c r="O126" s="37"/>
      <c r="P126" s="202">
        <f t="shared" si="21"/>
        <v>0</v>
      </c>
      <c r="Q126" s="202">
        <v>0</v>
      </c>
      <c r="R126" s="202">
        <f t="shared" si="22"/>
        <v>0</v>
      </c>
      <c r="S126" s="202">
        <v>0</v>
      </c>
      <c r="T126" s="203">
        <f t="shared" si="23"/>
        <v>0</v>
      </c>
      <c r="AR126" s="19" t="s">
        <v>258</v>
      </c>
      <c r="AT126" s="19" t="s">
        <v>198</v>
      </c>
      <c r="AU126" s="19" t="s">
        <v>83</v>
      </c>
      <c r="AY126" s="19" t="s">
        <v>195</v>
      </c>
      <c r="BE126" s="204">
        <f t="shared" si="24"/>
        <v>0</v>
      </c>
      <c r="BF126" s="204">
        <f t="shared" si="25"/>
        <v>0</v>
      </c>
      <c r="BG126" s="204">
        <f t="shared" si="26"/>
        <v>0</v>
      </c>
      <c r="BH126" s="204">
        <f t="shared" si="27"/>
        <v>0</v>
      </c>
      <c r="BI126" s="204">
        <f t="shared" si="28"/>
        <v>0</v>
      </c>
      <c r="BJ126" s="19" t="s">
        <v>23</v>
      </c>
      <c r="BK126" s="204">
        <f t="shared" si="29"/>
        <v>0</v>
      </c>
      <c r="BL126" s="19" t="s">
        <v>258</v>
      </c>
      <c r="BM126" s="19" t="s">
        <v>2956</v>
      </c>
    </row>
    <row r="127" spans="2:65" s="1" customFormat="1" ht="20.399999999999999" customHeight="1">
      <c r="B127" s="36"/>
      <c r="C127" s="193" t="s">
        <v>534</v>
      </c>
      <c r="D127" s="193" t="s">
        <v>198</v>
      </c>
      <c r="E127" s="194" t="s">
        <v>2957</v>
      </c>
      <c r="F127" s="195" t="s">
        <v>2877</v>
      </c>
      <c r="G127" s="196" t="s">
        <v>2878</v>
      </c>
      <c r="H127" s="197">
        <v>1</v>
      </c>
      <c r="I127" s="198"/>
      <c r="J127" s="199">
        <f t="shared" si="20"/>
        <v>0</v>
      </c>
      <c r="K127" s="195" t="s">
        <v>22</v>
      </c>
      <c r="L127" s="56"/>
      <c r="M127" s="200" t="s">
        <v>22</v>
      </c>
      <c r="N127" s="201" t="s">
        <v>46</v>
      </c>
      <c r="O127" s="37"/>
      <c r="P127" s="202">
        <f t="shared" si="21"/>
        <v>0</v>
      </c>
      <c r="Q127" s="202">
        <v>0</v>
      </c>
      <c r="R127" s="202">
        <f t="shared" si="22"/>
        <v>0</v>
      </c>
      <c r="S127" s="202">
        <v>0</v>
      </c>
      <c r="T127" s="203">
        <f t="shared" si="23"/>
        <v>0</v>
      </c>
      <c r="AR127" s="19" t="s">
        <v>258</v>
      </c>
      <c r="AT127" s="19" t="s">
        <v>198</v>
      </c>
      <c r="AU127" s="19" t="s">
        <v>83</v>
      </c>
      <c r="AY127" s="19" t="s">
        <v>195</v>
      </c>
      <c r="BE127" s="204">
        <f t="shared" si="24"/>
        <v>0</v>
      </c>
      <c r="BF127" s="204">
        <f t="shared" si="25"/>
        <v>0</v>
      </c>
      <c r="BG127" s="204">
        <f t="shared" si="26"/>
        <v>0</v>
      </c>
      <c r="BH127" s="204">
        <f t="shared" si="27"/>
        <v>0</v>
      </c>
      <c r="BI127" s="204">
        <f t="shared" si="28"/>
        <v>0</v>
      </c>
      <c r="BJ127" s="19" t="s">
        <v>23</v>
      </c>
      <c r="BK127" s="204">
        <f t="shared" si="29"/>
        <v>0</v>
      </c>
      <c r="BL127" s="19" t="s">
        <v>258</v>
      </c>
      <c r="BM127" s="19" t="s">
        <v>2958</v>
      </c>
    </row>
    <row r="128" spans="2:65" s="1" customFormat="1" ht="20.399999999999999" customHeight="1">
      <c r="B128" s="36"/>
      <c r="C128" s="193" t="s">
        <v>546</v>
      </c>
      <c r="D128" s="193" t="s">
        <v>198</v>
      </c>
      <c r="E128" s="194" t="s">
        <v>2959</v>
      </c>
      <c r="F128" s="195" t="s">
        <v>2916</v>
      </c>
      <c r="G128" s="196" t="s">
        <v>2177</v>
      </c>
      <c r="H128" s="197">
        <v>14</v>
      </c>
      <c r="I128" s="198"/>
      <c r="J128" s="199">
        <f t="shared" si="20"/>
        <v>0</v>
      </c>
      <c r="K128" s="195" t="s">
        <v>22</v>
      </c>
      <c r="L128" s="56"/>
      <c r="M128" s="200" t="s">
        <v>22</v>
      </c>
      <c r="N128" s="201" t="s">
        <v>46</v>
      </c>
      <c r="O128" s="37"/>
      <c r="P128" s="202">
        <f t="shared" si="21"/>
        <v>0</v>
      </c>
      <c r="Q128" s="202">
        <v>0</v>
      </c>
      <c r="R128" s="202">
        <f t="shared" si="22"/>
        <v>0</v>
      </c>
      <c r="S128" s="202">
        <v>0</v>
      </c>
      <c r="T128" s="203">
        <f t="shared" si="23"/>
        <v>0</v>
      </c>
      <c r="AR128" s="19" t="s">
        <v>258</v>
      </c>
      <c r="AT128" s="19" t="s">
        <v>198</v>
      </c>
      <c r="AU128" s="19" t="s">
        <v>83</v>
      </c>
      <c r="AY128" s="19" t="s">
        <v>195</v>
      </c>
      <c r="BE128" s="204">
        <f t="shared" si="24"/>
        <v>0</v>
      </c>
      <c r="BF128" s="204">
        <f t="shared" si="25"/>
        <v>0</v>
      </c>
      <c r="BG128" s="204">
        <f t="shared" si="26"/>
        <v>0</v>
      </c>
      <c r="BH128" s="204">
        <f t="shared" si="27"/>
        <v>0</v>
      </c>
      <c r="BI128" s="204">
        <f t="shared" si="28"/>
        <v>0</v>
      </c>
      <c r="BJ128" s="19" t="s">
        <v>23</v>
      </c>
      <c r="BK128" s="204">
        <f t="shared" si="29"/>
        <v>0</v>
      </c>
      <c r="BL128" s="19" t="s">
        <v>258</v>
      </c>
      <c r="BM128" s="19" t="s">
        <v>2960</v>
      </c>
    </row>
    <row r="129" spans="2:65" s="1" customFormat="1" ht="20.399999999999999" customHeight="1">
      <c r="B129" s="36"/>
      <c r="C129" s="193" t="s">
        <v>555</v>
      </c>
      <c r="D129" s="193" t="s">
        <v>198</v>
      </c>
      <c r="E129" s="194" t="s">
        <v>2961</v>
      </c>
      <c r="F129" s="195" t="s">
        <v>2919</v>
      </c>
      <c r="G129" s="196" t="s">
        <v>2177</v>
      </c>
      <c r="H129" s="197">
        <v>4</v>
      </c>
      <c r="I129" s="198"/>
      <c r="J129" s="199">
        <f t="shared" si="20"/>
        <v>0</v>
      </c>
      <c r="K129" s="195" t="s">
        <v>22</v>
      </c>
      <c r="L129" s="56"/>
      <c r="M129" s="200" t="s">
        <v>22</v>
      </c>
      <c r="N129" s="201" t="s">
        <v>46</v>
      </c>
      <c r="O129" s="37"/>
      <c r="P129" s="202">
        <f t="shared" si="21"/>
        <v>0</v>
      </c>
      <c r="Q129" s="202">
        <v>0</v>
      </c>
      <c r="R129" s="202">
        <f t="shared" si="22"/>
        <v>0</v>
      </c>
      <c r="S129" s="202">
        <v>0</v>
      </c>
      <c r="T129" s="203">
        <f t="shared" si="23"/>
        <v>0</v>
      </c>
      <c r="AR129" s="19" t="s">
        <v>258</v>
      </c>
      <c r="AT129" s="19" t="s">
        <v>198</v>
      </c>
      <c r="AU129" s="19" t="s">
        <v>83</v>
      </c>
      <c r="AY129" s="19" t="s">
        <v>195</v>
      </c>
      <c r="BE129" s="204">
        <f t="shared" si="24"/>
        <v>0</v>
      </c>
      <c r="BF129" s="204">
        <f t="shared" si="25"/>
        <v>0</v>
      </c>
      <c r="BG129" s="204">
        <f t="shared" si="26"/>
        <v>0</v>
      </c>
      <c r="BH129" s="204">
        <f t="shared" si="27"/>
        <v>0</v>
      </c>
      <c r="BI129" s="204">
        <f t="shared" si="28"/>
        <v>0</v>
      </c>
      <c r="BJ129" s="19" t="s">
        <v>23</v>
      </c>
      <c r="BK129" s="204">
        <f t="shared" si="29"/>
        <v>0</v>
      </c>
      <c r="BL129" s="19" t="s">
        <v>258</v>
      </c>
      <c r="BM129" s="19" t="s">
        <v>2962</v>
      </c>
    </row>
    <row r="130" spans="2:65" s="1" customFormat="1" ht="20.399999999999999" customHeight="1">
      <c r="B130" s="36"/>
      <c r="C130" s="193" t="s">
        <v>561</v>
      </c>
      <c r="D130" s="193" t="s">
        <v>198</v>
      </c>
      <c r="E130" s="194" t="s">
        <v>2963</v>
      </c>
      <c r="F130" s="195" t="s">
        <v>2922</v>
      </c>
      <c r="G130" s="196" t="s">
        <v>231</v>
      </c>
      <c r="H130" s="197">
        <v>25</v>
      </c>
      <c r="I130" s="198"/>
      <c r="J130" s="199">
        <f t="shared" si="20"/>
        <v>0</v>
      </c>
      <c r="K130" s="195" t="s">
        <v>22</v>
      </c>
      <c r="L130" s="56"/>
      <c r="M130" s="200" t="s">
        <v>22</v>
      </c>
      <c r="N130" s="201" t="s">
        <v>46</v>
      </c>
      <c r="O130" s="37"/>
      <c r="P130" s="202">
        <f t="shared" si="21"/>
        <v>0</v>
      </c>
      <c r="Q130" s="202">
        <v>0</v>
      </c>
      <c r="R130" s="202">
        <f t="shared" si="22"/>
        <v>0</v>
      </c>
      <c r="S130" s="202">
        <v>0</v>
      </c>
      <c r="T130" s="203">
        <f t="shared" si="23"/>
        <v>0</v>
      </c>
      <c r="AR130" s="19" t="s">
        <v>258</v>
      </c>
      <c r="AT130" s="19" t="s">
        <v>198</v>
      </c>
      <c r="AU130" s="19" t="s">
        <v>83</v>
      </c>
      <c r="AY130" s="19" t="s">
        <v>195</v>
      </c>
      <c r="BE130" s="204">
        <f t="shared" si="24"/>
        <v>0</v>
      </c>
      <c r="BF130" s="204">
        <f t="shared" si="25"/>
        <v>0</v>
      </c>
      <c r="BG130" s="204">
        <f t="shared" si="26"/>
        <v>0</v>
      </c>
      <c r="BH130" s="204">
        <f t="shared" si="27"/>
        <v>0</v>
      </c>
      <c r="BI130" s="204">
        <f t="shared" si="28"/>
        <v>0</v>
      </c>
      <c r="BJ130" s="19" t="s">
        <v>23</v>
      </c>
      <c r="BK130" s="204">
        <f t="shared" si="29"/>
        <v>0</v>
      </c>
      <c r="BL130" s="19" t="s">
        <v>258</v>
      </c>
      <c r="BM130" s="19" t="s">
        <v>2964</v>
      </c>
    </row>
    <row r="131" spans="2:65" s="1" customFormat="1" ht="20.399999999999999" customHeight="1">
      <c r="B131" s="36"/>
      <c r="C131" s="193" t="s">
        <v>565</v>
      </c>
      <c r="D131" s="193" t="s">
        <v>198</v>
      </c>
      <c r="E131" s="194" t="s">
        <v>2965</v>
      </c>
      <c r="F131" s="195" t="s">
        <v>2925</v>
      </c>
      <c r="G131" s="196" t="s">
        <v>222</v>
      </c>
      <c r="H131" s="197">
        <v>161</v>
      </c>
      <c r="I131" s="198"/>
      <c r="J131" s="199">
        <f t="shared" si="20"/>
        <v>0</v>
      </c>
      <c r="K131" s="195" t="s">
        <v>22</v>
      </c>
      <c r="L131" s="56"/>
      <c r="M131" s="200" t="s">
        <v>22</v>
      </c>
      <c r="N131" s="201" t="s">
        <v>46</v>
      </c>
      <c r="O131" s="37"/>
      <c r="P131" s="202">
        <f t="shared" si="21"/>
        <v>0</v>
      </c>
      <c r="Q131" s="202">
        <v>0</v>
      </c>
      <c r="R131" s="202">
        <f t="shared" si="22"/>
        <v>0</v>
      </c>
      <c r="S131" s="202">
        <v>0</v>
      </c>
      <c r="T131" s="203">
        <f t="shared" si="23"/>
        <v>0</v>
      </c>
      <c r="AR131" s="19" t="s">
        <v>258</v>
      </c>
      <c r="AT131" s="19" t="s">
        <v>198</v>
      </c>
      <c r="AU131" s="19" t="s">
        <v>83</v>
      </c>
      <c r="AY131" s="19" t="s">
        <v>195</v>
      </c>
      <c r="BE131" s="204">
        <f t="shared" si="24"/>
        <v>0</v>
      </c>
      <c r="BF131" s="204">
        <f t="shared" si="25"/>
        <v>0</v>
      </c>
      <c r="BG131" s="204">
        <f t="shared" si="26"/>
        <v>0</v>
      </c>
      <c r="BH131" s="204">
        <f t="shared" si="27"/>
        <v>0</v>
      </c>
      <c r="BI131" s="204">
        <f t="shared" si="28"/>
        <v>0</v>
      </c>
      <c r="BJ131" s="19" t="s">
        <v>23</v>
      </c>
      <c r="BK131" s="204">
        <f t="shared" si="29"/>
        <v>0</v>
      </c>
      <c r="BL131" s="19" t="s">
        <v>258</v>
      </c>
      <c r="BM131" s="19" t="s">
        <v>2966</v>
      </c>
    </row>
    <row r="132" spans="2:65" s="1" customFormat="1" ht="20.399999999999999" customHeight="1">
      <c r="B132" s="36"/>
      <c r="C132" s="193" t="s">
        <v>569</v>
      </c>
      <c r="D132" s="193" t="s">
        <v>198</v>
      </c>
      <c r="E132" s="194" t="s">
        <v>2967</v>
      </c>
      <c r="F132" s="195" t="s">
        <v>2881</v>
      </c>
      <c r="G132" s="196" t="s">
        <v>886</v>
      </c>
      <c r="H132" s="197">
        <v>1</v>
      </c>
      <c r="I132" s="198"/>
      <c r="J132" s="199">
        <f t="shared" si="20"/>
        <v>0</v>
      </c>
      <c r="K132" s="195" t="s">
        <v>22</v>
      </c>
      <c r="L132" s="56"/>
      <c r="M132" s="200" t="s">
        <v>22</v>
      </c>
      <c r="N132" s="201" t="s">
        <v>46</v>
      </c>
      <c r="O132" s="37"/>
      <c r="P132" s="202">
        <f t="shared" si="21"/>
        <v>0</v>
      </c>
      <c r="Q132" s="202">
        <v>0</v>
      </c>
      <c r="R132" s="202">
        <f t="shared" si="22"/>
        <v>0</v>
      </c>
      <c r="S132" s="202">
        <v>0</v>
      </c>
      <c r="T132" s="203">
        <f t="shared" si="23"/>
        <v>0</v>
      </c>
      <c r="AR132" s="19" t="s">
        <v>258</v>
      </c>
      <c r="AT132" s="19" t="s">
        <v>198</v>
      </c>
      <c r="AU132" s="19" t="s">
        <v>83</v>
      </c>
      <c r="AY132" s="19" t="s">
        <v>195</v>
      </c>
      <c r="BE132" s="204">
        <f t="shared" si="24"/>
        <v>0</v>
      </c>
      <c r="BF132" s="204">
        <f t="shared" si="25"/>
        <v>0</v>
      </c>
      <c r="BG132" s="204">
        <f t="shared" si="26"/>
        <v>0</v>
      </c>
      <c r="BH132" s="204">
        <f t="shared" si="27"/>
        <v>0</v>
      </c>
      <c r="BI132" s="204">
        <f t="shared" si="28"/>
        <v>0</v>
      </c>
      <c r="BJ132" s="19" t="s">
        <v>23</v>
      </c>
      <c r="BK132" s="204">
        <f t="shared" si="29"/>
        <v>0</v>
      </c>
      <c r="BL132" s="19" t="s">
        <v>258</v>
      </c>
      <c r="BM132" s="19" t="s">
        <v>2968</v>
      </c>
    </row>
    <row r="133" spans="2:65" s="11" customFormat="1" ht="29.85" customHeight="1">
      <c r="B133" s="176"/>
      <c r="C133" s="177"/>
      <c r="D133" s="190" t="s">
        <v>74</v>
      </c>
      <c r="E133" s="191" t="s">
        <v>2969</v>
      </c>
      <c r="F133" s="191" t="s">
        <v>2970</v>
      </c>
      <c r="G133" s="177"/>
      <c r="H133" s="177"/>
      <c r="I133" s="180"/>
      <c r="J133" s="192">
        <f>BK133</f>
        <v>0</v>
      </c>
      <c r="K133" s="177"/>
      <c r="L133" s="182"/>
      <c r="M133" s="183"/>
      <c r="N133" s="184"/>
      <c r="O133" s="184"/>
      <c r="P133" s="185">
        <f>SUM(P134:P146)</f>
        <v>0</v>
      </c>
      <c r="Q133" s="184"/>
      <c r="R133" s="185">
        <f>SUM(R134:R146)</f>
        <v>0</v>
      </c>
      <c r="S133" s="184"/>
      <c r="T133" s="186">
        <f>SUM(T134:T146)</f>
        <v>0</v>
      </c>
      <c r="AR133" s="187" t="s">
        <v>23</v>
      </c>
      <c r="AT133" s="188" t="s">
        <v>74</v>
      </c>
      <c r="AU133" s="188" t="s">
        <v>23</v>
      </c>
      <c r="AY133" s="187" t="s">
        <v>195</v>
      </c>
      <c r="BK133" s="189">
        <f>SUM(BK134:BK146)</f>
        <v>0</v>
      </c>
    </row>
    <row r="134" spans="2:65" s="1" customFormat="1" ht="20.399999999999999" customHeight="1">
      <c r="B134" s="36"/>
      <c r="C134" s="193" t="s">
        <v>573</v>
      </c>
      <c r="D134" s="193" t="s">
        <v>198</v>
      </c>
      <c r="E134" s="194" t="s">
        <v>2971</v>
      </c>
      <c r="F134" s="195" t="s">
        <v>2972</v>
      </c>
      <c r="G134" s="196" t="s">
        <v>2177</v>
      </c>
      <c r="H134" s="197">
        <v>4</v>
      </c>
      <c r="I134" s="198"/>
      <c r="J134" s="199">
        <f t="shared" ref="J134:J146" si="30">ROUND(I134*H134,2)</f>
        <v>0</v>
      </c>
      <c r="K134" s="195" t="s">
        <v>22</v>
      </c>
      <c r="L134" s="56"/>
      <c r="M134" s="200" t="s">
        <v>22</v>
      </c>
      <c r="N134" s="201" t="s">
        <v>46</v>
      </c>
      <c r="O134" s="37"/>
      <c r="P134" s="202">
        <f t="shared" ref="P134:P146" si="31">O134*H134</f>
        <v>0</v>
      </c>
      <c r="Q134" s="202">
        <v>0</v>
      </c>
      <c r="R134" s="202">
        <f t="shared" ref="R134:R146" si="32">Q134*H134</f>
        <v>0</v>
      </c>
      <c r="S134" s="202">
        <v>0</v>
      </c>
      <c r="T134" s="203">
        <f t="shared" ref="T134:T146" si="33">S134*H134</f>
        <v>0</v>
      </c>
      <c r="AR134" s="19" t="s">
        <v>258</v>
      </c>
      <c r="AT134" s="19" t="s">
        <v>198</v>
      </c>
      <c r="AU134" s="19" t="s">
        <v>83</v>
      </c>
      <c r="AY134" s="19" t="s">
        <v>195</v>
      </c>
      <c r="BE134" s="204">
        <f t="shared" ref="BE134:BE146" si="34">IF(N134="základní",J134,0)</f>
        <v>0</v>
      </c>
      <c r="BF134" s="204">
        <f t="shared" ref="BF134:BF146" si="35">IF(N134="snížená",J134,0)</f>
        <v>0</v>
      </c>
      <c r="BG134" s="204">
        <f t="shared" ref="BG134:BG146" si="36">IF(N134="zákl. přenesená",J134,0)</f>
        <v>0</v>
      </c>
      <c r="BH134" s="204">
        <f t="shared" ref="BH134:BH146" si="37">IF(N134="sníž. přenesená",J134,0)</f>
        <v>0</v>
      </c>
      <c r="BI134" s="204">
        <f t="shared" ref="BI134:BI146" si="38">IF(N134="nulová",J134,0)</f>
        <v>0</v>
      </c>
      <c r="BJ134" s="19" t="s">
        <v>23</v>
      </c>
      <c r="BK134" s="204">
        <f t="shared" ref="BK134:BK146" si="39">ROUND(I134*H134,2)</f>
        <v>0</v>
      </c>
      <c r="BL134" s="19" t="s">
        <v>258</v>
      </c>
      <c r="BM134" s="19" t="s">
        <v>2973</v>
      </c>
    </row>
    <row r="135" spans="2:65" s="1" customFormat="1" ht="20.399999999999999" customHeight="1">
      <c r="B135" s="36"/>
      <c r="C135" s="193" t="s">
        <v>577</v>
      </c>
      <c r="D135" s="193" t="s">
        <v>198</v>
      </c>
      <c r="E135" s="194" t="s">
        <v>2974</v>
      </c>
      <c r="F135" s="195" t="s">
        <v>2975</v>
      </c>
      <c r="G135" s="196" t="s">
        <v>2177</v>
      </c>
      <c r="H135" s="197">
        <v>4</v>
      </c>
      <c r="I135" s="198"/>
      <c r="J135" s="199">
        <f t="shared" si="30"/>
        <v>0</v>
      </c>
      <c r="K135" s="195" t="s">
        <v>22</v>
      </c>
      <c r="L135" s="56"/>
      <c r="M135" s="200" t="s">
        <v>22</v>
      </c>
      <c r="N135" s="201" t="s">
        <v>46</v>
      </c>
      <c r="O135" s="37"/>
      <c r="P135" s="202">
        <f t="shared" si="31"/>
        <v>0</v>
      </c>
      <c r="Q135" s="202">
        <v>0</v>
      </c>
      <c r="R135" s="202">
        <f t="shared" si="32"/>
        <v>0</v>
      </c>
      <c r="S135" s="202">
        <v>0</v>
      </c>
      <c r="T135" s="203">
        <f t="shared" si="33"/>
        <v>0</v>
      </c>
      <c r="AR135" s="19" t="s">
        <v>258</v>
      </c>
      <c r="AT135" s="19" t="s">
        <v>198</v>
      </c>
      <c r="AU135" s="19" t="s">
        <v>83</v>
      </c>
      <c r="AY135" s="19" t="s">
        <v>195</v>
      </c>
      <c r="BE135" s="204">
        <f t="shared" si="34"/>
        <v>0</v>
      </c>
      <c r="BF135" s="204">
        <f t="shared" si="35"/>
        <v>0</v>
      </c>
      <c r="BG135" s="204">
        <f t="shared" si="36"/>
        <v>0</v>
      </c>
      <c r="BH135" s="204">
        <f t="shared" si="37"/>
        <v>0</v>
      </c>
      <c r="BI135" s="204">
        <f t="shared" si="38"/>
        <v>0</v>
      </c>
      <c r="BJ135" s="19" t="s">
        <v>23</v>
      </c>
      <c r="BK135" s="204">
        <f t="shared" si="39"/>
        <v>0</v>
      </c>
      <c r="BL135" s="19" t="s">
        <v>258</v>
      </c>
      <c r="BM135" s="19" t="s">
        <v>2976</v>
      </c>
    </row>
    <row r="136" spans="2:65" s="1" customFormat="1" ht="20.399999999999999" customHeight="1">
      <c r="B136" s="36"/>
      <c r="C136" s="193" t="s">
        <v>581</v>
      </c>
      <c r="D136" s="193" t="s">
        <v>198</v>
      </c>
      <c r="E136" s="194" t="s">
        <v>2977</v>
      </c>
      <c r="F136" s="195" t="s">
        <v>2978</v>
      </c>
      <c r="G136" s="196" t="s">
        <v>206</v>
      </c>
      <c r="H136" s="197">
        <v>49.5</v>
      </c>
      <c r="I136" s="198"/>
      <c r="J136" s="199">
        <f t="shared" si="30"/>
        <v>0</v>
      </c>
      <c r="K136" s="195" t="s">
        <v>22</v>
      </c>
      <c r="L136" s="56"/>
      <c r="M136" s="200" t="s">
        <v>22</v>
      </c>
      <c r="N136" s="201" t="s">
        <v>46</v>
      </c>
      <c r="O136" s="37"/>
      <c r="P136" s="202">
        <f t="shared" si="31"/>
        <v>0</v>
      </c>
      <c r="Q136" s="202">
        <v>0</v>
      </c>
      <c r="R136" s="202">
        <f t="shared" si="32"/>
        <v>0</v>
      </c>
      <c r="S136" s="202">
        <v>0</v>
      </c>
      <c r="T136" s="203">
        <f t="shared" si="33"/>
        <v>0</v>
      </c>
      <c r="AR136" s="19" t="s">
        <v>258</v>
      </c>
      <c r="AT136" s="19" t="s">
        <v>198</v>
      </c>
      <c r="AU136" s="19" t="s">
        <v>83</v>
      </c>
      <c r="AY136" s="19" t="s">
        <v>195</v>
      </c>
      <c r="BE136" s="204">
        <f t="shared" si="34"/>
        <v>0</v>
      </c>
      <c r="BF136" s="204">
        <f t="shared" si="35"/>
        <v>0</v>
      </c>
      <c r="BG136" s="204">
        <f t="shared" si="36"/>
        <v>0</v>
      </c>
      <c r="BH136" s="204">
        <f t="shared" si="37"/>
        <v>0</v>
      </c>
      <c r="BI136" s="204">
        <f t="shared" si="38"/>
        <v>0</v>
      </c>
      <c r="BJ136" s="19" t="s">
        <v>23</v>
      </c>
      <c r="BK136" s="204">
        <f t="shared" si="39"/>
        <v>0</v>
      </c>
      <c r="BL136" s="19" t="s">
        <v>258</v>
      </c>
      <c r="BM136" s="19" t="s">
        <v>2979</v>
      </c>
    </row>
    <row r="137" spans="2:65" s="1" customFormat="1" ht="20.399999999999999" customHeight="1">
      <c r="B137" s="36"/>
      <c r="C137" s="193" t="s">
        <v>585</v>
      </c>
      <c r="D137" s="193" t="s">
        <v>198</v>
      </c>
      <c r="E137" s="194" t="s">
        <v>2980</v>
      </c>
      <c r="F137" s="195" t="s">
        <v>2981</v>
      </c>
      <c r="G137" s="196" t="s">
        <v>206</v>
      </c>
      <c r="H137" s="197">
        <v>20</v>
      </c>
      <c r="I137" s="198"/>
      <c r="J137" s="199">
        <f t="shared" si="30"/>
        <v>0</v>
      </c>
      <c r="K137" s="195" t="s">
        <v>22</v>
      </c>
      <c r="L137" s="56"/>
      <c r="M137" s="200" t="s">
        <v>22</v>
      </c>
      <c r="N137" s="201" t="s">
        <v>46</v>
      </c>
      <c r="O137" s="37"/>
      <c r="P137" s="202">
        <f t="shared" si="31"/>
        <v>0</v>
      </c>
      <c r="Q137" s="202">
        <v>0</v>
      </c>
      <c r="R137" s="202">
        <f t="shared" si="32"/>
        <v>0</v>
      </c>
      <c r="S137" s="202">
        <v>0</v>
      </c>
      <c r="T137" s="203">
        <f t="shared" si="33"/>
        <v>0</v>
      </c>
      <c r="AR137" s="19" t="s">
        <v>258</v>
      </c>
      <c r="AT137" s="19" t="s">
        <v>198</v>
      </c>
      <c r="AU137" s="19" t="s">
        <v>83</v>
      </c>
      <c r="AY137" s="19" t="s">
        <v>195</v>
      </c>
      <c r="BE137" s="204">
        <f t="shared" si="34"/>
        <v>0</v>
      </c>
      <c r="BF137" s="204">
        <f t="shared" si="35"/>
        <v>0</v>
      </c>
      <c r="BG137" s="204">
        <f t="shared" si="36"/>
        <v>0</v>
      </c>
      <c r="BH137" s="204">
        <f t="shared" si="37"/>
        <v>0</v>
      </c>
      <c r="BI137" s="204">
        <f t="shared" si="38"/>
        <v>0</v>
      </c>
      <c r="BJ137" s="19" t="s">
        <v>23</v>
      </c>
      <c r="BK137" s="204">
        <f t="shared" si="39"/>
        <v>0</v>
      </c>
      <c r="BL137" s="19" t="s">
        <v>258</v>
      </c>
      <c r="BM137" s="19" t="s">
        <v>2982</v>
      </c>
    </row>
    <row r="138" spans="2:65" s="1" customFormat="1" ht="20.399999999999999" customHeight="1">
      <c r="B138" s="36"/>
      <c r="C138" s="193" t="s">
        <v>592</v>
      </c>
      <c r="D138" s="193" t="s">
        <v>198</v>
      </c>
      <c r="E138" s="194" t="s">
        <v>2983</v>
      </c>
      <c r="F138" s="195" t="s">
        <v>2984</v>
      </c>
      <c r="G138" s="196" t="s">
        <v>206</v>
      </c>
      <c r="H138" s="197">
        <v>6.5</v>
      </c>
      <c r="I138" s="198"/>
      <c r="J138" s="199">
        <f t="shared" si="30"/>
        <v>0</v>
      </c>
      <c r="K138" s="195" t="s">
        <v>22</v>
      </c>
      <c r="L138" s="56"/>
      <c r="M138" s="200" t="s">
        <v>22</v>
      </c>
      <c r="N138" s="201" t="s">
        <v>46</v>
      </c>
      <c r="O138" s="37"/>
      <c r="P138" s="202">
        <f t="shared" si="31"/>
        <v>0</v>
      </c>
      <c r="Q138" s="202">
        <v>0</v>
      </c>
      <c r="R138" s="202">
        <f t="shared" si="32"/>
        <v>0</v>
      </c>
      <c r="S138" s="202">
        <v>0</v>
      </c>
      <c r="T138" s="203">
        <f t="shared" si="33"/>
        <v>0</v>
      </c>
      <c r="AR138" s="19" t="s">
        <v>258</v>
      </c>
      <c r="AT138" s="19" t="s">
        <v>198</v>
      </c>
      <c r="AU138" s="19" t="s">
        <v>83</v>
      </c>
      <c r="AY138" s="19" t="s">
        <v>195</v>
      </c>
      <c r="BE138" s="204">
        <f t="shared" si="34"/>
        <v>0</v>
      </c>
      <c r="BF138" s="204">
        <f t="shared" si="35"/>
        <v>0</v>
      </c>
      <c r="BG138" s="204">
        <f t="shared" si="36"/>
        <v>0</v>
      </c>
      <c r="BH138" s="204">
        <f t="shared" si="37"/>
        <v>0</v>
      </c>
      <c r="BI138" s="204">
        <f t="shared" si="38"/>
        <v>0</v>
      </c>
      <c r="BJ138" s="19" t="s">
        <v>23</v>
      </c>
      <c r="BK138" s="204">
        <f t="shared" si="39"/>
        <v>0</v>
      </c>
      <c r="BL138" s="19" t="s">
        <v>258</v>
      </c>
      <c r="BM138" s="19" t="s">
        <v>2985</v>
      </c>
    </row>
    <row r="139" spans="2:65" s="1" customFormat="1" ht="20.399999999999999" customHeight="1">
      <c r="B139" s="36"/>
      <c r="C139" s="193" t="s">
        <v>597</v>
      </c>
      <c r="D139" s="193" t="s">
        <v>198</v>
      </c>
      <c r="E139" s="194" t="s">
        <v>2986</v>
      </c>
      <c r="F139" s="195" t="s">
        <v>2874</v>
      </c>
      <c r="G139" s="196" t="s">
        <v>206</v>
      </c>
      <c r="H139" s="197">
        <v>76</v>
      </c>
      <c r="I139" s="198"/>
      <c r="J139" s="199">
        <f t="shared" si="30"/>
        <v>0</v>
      </c>
      <c r="K139" s="195" t="s">
        <v>22</v>
      </c>
      <c r="L139" s="56"/>
      <c r="M139" s="200" t="s">
        <v>22</v>
      </c>
      <c r="N139" s="201" t="s">
        <v>46</v>
      </c>
      <c r="O139" s="37"/>
      <c r="P139" s="202">
        <f t="shared" si="31"/>
        <v>0</v>
      </c>
      <c r="Q139" s="202">
        <v>0</v>
      </c>
      <c r="R139" s="202">
        <f t="shared" si="32"/>
        <v>0</v>
      </c>
      <c r="S139" s="202">
        <v>0</v>
      </c>
      <c r="T139" s="203">
        <f t="shared" si="33"/>
        <v>0</v>
      </c>
      <c r="AR139" s="19" t="s">
        <v>258</v>
      </c>
      <c r="AT139" s="19" t="s">
        <v>198</v>
      </c>
      <c r="AU139" s="19" t="s">
        <v>83</v>
      </c>
      <c r="AY139" s="19" t="s">
        <v>195</v>
      </c>
      <c r="BE139" s="204">
        <f t="shared" si="34"/>
        <v>0</v>
      </c>
      <c r="BF139" s="204">
        <f t="shared" si="35"/>
        <v>0</v>
      </c>
      <c r="BG139" s="204">
        <f t="shared" si="36"/>
        <v>0</v>
      </c>
      <c r="BH139" s="204">
        <f t="shared" si="37"/>
        <v>0</v>
      </c>
      <c r="BI139" s="204">
        <f t="shared" si="38"/>
        <v>0</v>
      </c>
      <c r="BJ139" s="19" t="s">
        <v>23</v>
      </c>
      <c r="BK139" s="204">
        <f t="shared" si="39"/>
        <v>0</v>
      </c>
      <c r="BL139" s="19" t="s">
        <v>258</v>
      </c>
      <c r="BM139" s="19" t="s">
        <v>2987</v>
      </c>
    </row>
    <row r="140" spans="2:65" s="1" customFormat="1" ht="20.399999999999999" customHeight="1">
      <c r="B140" s="36"/>
      <c r="C140" s="193" t="s">
        <v>602</v>
      </c>
      <c r="D140" s="193" t="s">
        <v>198</v>
      </c>
      <c r="E140" s="194" t="s">
        <v>2988</v>
      </c>
      <c r="F140" s="195" t="s">
        <v>2877</v>
      </c>
      <c r="G140" s="196" t="s">
        <v>2878</v>
      </c>
      <c r="H140" s="197">
        <v>1</v>
      </c>
      <c r="I140" s="198"/>
      <c r="J140" s="199">
        <f t="shared" si="30"/>
        <v>0</v>
      </c>
      <c r="K140" s="195" t="s">
        <v>22</v>
      </c>
      <c r="L140" s="56"/>
      <c r="M140" s="200" t="s">
        <v>22</v>
      </c>
      <c r="N140" s="201" t="s">
        <v>46</v>
      </c>
      <c r="O140" s="37"/>
      <c r="P140" s="202">
        <f t="shared" si="31"/>
        <v>0</v>
      </c>
      <c r="Q140" s="202">
        <v>0</v>
      </c>
      <c r="R140" s="202">
        <f t="shared" si="32"/>
        <v>0</v>
      </c>
      <c r="S140" s="202">
        <v>0</v>
      </c>
      <c r="T140" s="203">
        <f t="shared" si="33"/>
        <v>0</v>
      </c>
      <c r="AR140" s="19" t="s">
        <v>258</v>
      </c>
      <c r="AT140" s="19" t="s">
        <v>198</v>
      </c>
      <c r="AU140" s="19" t="s">
        <v>83</v>
      </c>
      <c r="AY140" s="19" t="s">
        <v>195</v>
      </c>
      <c r="BE140" s="204">
        <f t="shared" si="34"/>
        <v>0</v>
      </c>
      <c r="BF140" s="204">
        <f t="shared" si="35"/>
        <v>0</v>
      </c>
      <c r="BG140" s="204">
        <f t="shared" si="36"/>
        <v>0</v>
      </c>
      <c r="BH140" s="204">
        <f t="shared" si="37"/>
        <v>0</v>
      </c>
      <c r="BI140" s="204">
        <f t="shared" si="38"/>
        <v>0</v>
      </c>
      <c r="BJ140" s="19" t="s">
        <v>23</v>
      </c>
      <c r="BK140" s="204">
        <f t="shared" si="39"/>
        <v>0</v>
      </c>
      <c r="BL140" s="19" t="s">
        <v>258</v>
      </c>
      <c r="BM140" s="19" t="s">
        <v>2989</v>
      </c>
    </row>
    <row r="141" spans="2:65" s="1" customFormat="1" ht="20.399999999999999" customHeight="1">
      <c r="B141" s="36"/>
      <c r="C141" s="193" t="s">
        <v>615</v>
      </c>
      <c r="D141" s="193" t="s">
        <v>198</v>
      </c>
      <c r="E141" s="194" t="s">
        <v>2990</v>
      </c>
      <c r="F141" s="195" t="s">
        <v>2991</v>
      </c>
      <c r="G141" s="196" t="s">
        <v>2177</v>
      </c>
      <c r="H141" s="197">
        <v>2</v>
      </c>
      <c r="I141" s="198"/>
      <c r="J141" s="199">
        <f t="shared" si="30"/>
        <v>0</v>
      </c>
      <c r="K141" s="195" t="s">
        <v>22</v>
      </c>
      <c r="L141" s="56"/>
      <c r="M141" s="200" t="s">
        <v>22</v>
      </c>
      <c r="N141" s="201" t="s">
        <v>46</v>
      </c>
      <c r="O141" s="37"/>
      <c r="P141" s="202">
        <f t="shared" si="31"/>
        <v>0</v>
      </c>
      <c r="Q141" s="202">
        <v>0</v>
      </c>
      <c r="R141" s="202">
        <f t="shared" si="32"/>
        <v>0</v>
      </c>
      <c r="S141" s="202">
        <v>0</v>
      </c>
      <c r="T141" s="203">
        <f t="shared" si="33"/>
        <v>0</v>
      </c>
      <c r="AR141" s="19" t="s">
        <v>258</v>
      </c>
      <c r="AT141" s="19" t="s">
        <v>198</v>
      </c>
      <c r="AU141" s="19" t="s">
        <v>83</v>
      </c>
      <c r="AY141" s="19" t="s">
        <v>195</v>
      </c>
      <c r="BE141" s="204">
        <f t="shared" si="34"/>
        <v>0</v>
      </c>
      <c r="BF141" s="204">
        <f t="shared" si="35"/>
        <v>0</v>
      </c>
      <c r="BG141" s="204">
        <f t="shared" si="36"/>
        <v>0</v>
      </c>
      <c r="BH141" s="204">
        <f t="shared" si="37"/>
        <v>0</v>
      </c>
      <c r="BI141" s="204">
        <f t="shared" si="38"/>
        <v>0</v>
      </c>
      <c r="BJ141" s="19" t="s">
        <v>23</v>
      </c>
      <c r="BK141" s="204">
        <f t="shared" si="39"/>
        <v>0</v>
      </c>
      <c r="BL141" s="19" t="s">
        <v>258</v>
      </c>
      <c r="BM141" s="19" t="s">
        <v>2992</v>
      </c>
    </row>
    <row r="142" spans="2:65" s="1" customFormat="1" ht="20.399999999999999" customHeight="1">
      <c r="B142" s="36"/>
      <c r="C142" s="193" t="s">
        <v>617</v>
      </c>
      <c r="D142" s="193" t="s">
        <v>198</v>
      </c>
      <c r="E142" s="194" t="s">
        <v>2993</v>
      </c>
      <c r="F142" s="195" t="s">
        <v>2994</v>
      </c>
      <c r="G142" s="196" t="s">
        <v>2177</v>
      </c>
      <c r="H142" s="197">
        <v>1</v>
      </c>
      <c r="I142" s="198"/>
      <c r="J142" s="199">
        <f t="shared" si="30"/>
        <v>0</v>
      </c>
      <c r="K142" s="195" t="s">
        <v>22</v>
      </c>
      <c r="L142" s="56"/>
      <c r="M142" s="200" t="s">
        <v>22</v>
      </c>
      <c r="N142" s="201" t="s">
        <v>46</v>
      </c>
      <c r="O142" s="37"/>
      <c r="P142" s="202">
        <f t="shared" si="31"/>
        <v>0</v>
      </c>
      <c r="Q142" s="202">
        <v>0</v>
      </c>
      <c r="R142" s="202">
        <f t="shared" si="32"/>
        <v>0</v>
      </c>
      <c r="S142" s="202">
        <v>0</v>
      </c>
      <c r="T142" s="203">
        <f t="shared" si="33"/>
        <v>0</v>
      </c>
      <c r="AR142" s="19" t="s">
        <v>258</v>
      </c>
      <c r="AT142" s="19" t="s">
        <v>198</v>
      </c>
      <c r="AU142" s="19" t="s">
        <v>83</v>
      </c>
      <c r="AY142" s="19" t="s">
        <v>195</v>
      </c>
      <c r="BE142" s="204">
        <f t="shared" si="34"/>
        <v>0</v>
      </c>
      <c r="BF142" s="204">
        <f t="shared" si="35"/>
        <v>0</v>
      </c>
      <c r="BG142" s="204">
        <f t="shared" si="36"/>
        <v>0</v>
      </c>
      <c r="BH142" s="204">
        <f t="shared" si="37"/>
        <v>0</v>
      </c>
      <c r="BI142" s="204">
        <f t="shared" si="38"/>
        <v>0</v>
      </c>
      <c r="BJ142" s="19" t="s">
        <v>23</v>
      </c>
      <c r="BK142" s="204">
        <f t="shared" si="39"/>
        <v>0</v>
      </c>
      <c r="BL142" s="19" t="s">
        <v>258</v>
      </c>
      <c r="BM142" s="19" t="s">
        <v>2995</v>
      </c>
    </row>
    <row r="143" spans="2:65" s="1" customFormat="1" ht="20.399999999999999" customHeight="1">
      <c r="B143" s="36"/>
      <c r="C143" s="193" t="s">
        <v>624</v>
      </c>
      <c r="D143" s="193" t="s">
        <v>198</v>
      </c>
      <c r="E143" s="194" t="s">
        <v>2996</v>
      </c>
      <c r="F143" s="195" t="s">
        <v>2997</v>
      </c>
      <c r="G143" s="196" t="s">
        <v>2177</v>
      </c>
      <c r="H143" s="197">
        <v>2</v>
      </c>
      <c r="I143" s="198"/>
      <c r="J143" s="199">
        <f t="shared" si="30"/>
        <v>0</v>
      </c>
      <c r="K143" s="195" t="s">
        <v>22</v>
      </c>
      <c r="L143" s="56"/>
      <c r="M143" s="200" t="s">
        <v>22</v>
      </c>
      <c r="N143" s="201" t="s">
        <v>46</v>
      </c>
      <c r="O143" s="37"/>
      <c r="P143" s="202">
        <f t="shared" si="31"/>
        <v>0</v>
      </c>
      <c r="Q143" s="202">
        <v>0</v>
      </c>
      <c r="R143" s="202">
        <f t="shared" si="32"/>
        <v>0</v>
      </c>
      <c r="S143" s="202">
        <v>0</v>
      </c>
      <c r="T143" s="203">
        <f t="shared" si="33"/>
        <v>0</v>
      </c>
      <c r="AR143" s="19" t="s">
        <v>258</v>
      </c>
      <c r="AT143" s="19" t="s">
        <v>198</v>
      </c>
      <c r="AU143" s="19" t="s">
        <v>83</v>
      </c>
      <c r="AY143" s="19" t="s">
        <v>195</v>
      </c>
      <c r="BE143" s="204">
        <f t="shared" si="34"/>
        <v>0</v>
      </c>
      <c r="BF143" s="204">
        <f t="shared" si="35"/>
        <v>0</v>
      </c>
      <c r="BG143" s="204">
        <f t="shared" si="36"/>
        <v>0</v>
      </c>
      <c r="BH143" s="204">
        <f t="shared" si="37"/>
        <v>0</v>
      </c>
      <c r="BI143" s="204">
        <f t="shared" si="38"/>
        <v>0</v>
      </c>
      <c r="BJ143" s="19" t="s">
        <v>23</v>
      </c>
      <c r="BK143" s="204">
        <f t="shared" si="39"/>
        <v>0</v>
      </c>
      <c r="BL143" s="19" t="s">
        <v>258</v>
      </c>
      <c r="BM143" s="19" t="s">
        <v>2998</v>
      </c>
    </row>
    <row r="144" spans="2:65" s="1" customFormat="1" ht="20.399999999999999" customHeight="1">
      <c r="B144" s="36"/>
      <c r="C144" s="193" t="s">
        <v>632</v>
      </c>
      <c r="D144" s="193" t="s">
        <v>198</v>
      </c>
      <c r="E144" s="194" t="s">
        <v>2999</v>
      </c>
      <c r="F144" s="195" t="s">
        <v>3000</v>
      </c>
      <c r="G144" s="196" t="s">
        <v>2177</v>
      </c>
      <c r="H144" s="197">
        <v>2</v>
      </c>
      <c r="I144" s="198"/>
      <c r="J144" s="199">
        <f t="shared" si="30"/>
        <v>0</v>
      </c>
      <c r="K144" s="195" t="s">
        <v>22</v>
      </c>
      <c r="L144" s="56"/>
      <c r="M144" s="200" t="s">
        <v>22</v>
      </c>
      <c r="N144" s="201" t="s">
        <v>46</v>
      </c>
      <c r="O144" s="37"/>
      <c r="P144" s="202">
        <f t="shared" si="31"/>
        <v>0</v>
      </c>
      <c r="Q144" s="202">
        <v>0</v>
      </c>
      <c r="R144" s="202">
        <f t="shared" si="32"/>
        <v>0</v>
      </c>
      <c r="S144" s="202">
        <v>0</v>
      </c>
      <c r="T144" s="203">
        <f t="shared" si="33"/>
        <v>0</v>
      </c>
      <c r="AR144" s="19" t="s">
        <v>258</v>
      </c>
      <c r="AT144" s="19" t="s">
        <v>198</v>
      </c>
      <c r="AU144" s="19" t="s">
        <v>83</v>
      </c>
      <c r="AY144" s="19" t="s">
        <v>195</v>
      </c>
      <c r="BE144" s="204">
        <f t="shared" si="34"/>
        <v>0</v>
      </c>
      <c r="BF144" s="204">
        <f t="shared" si="35"/>
        <v>0</v>
      </c>
      <c r="BG144" s="204">
        <f t="shared" si="36"/>
        <v>0</v>
      </c>
      <c r="BH144" s="204">
        <f t="shared" si="37"/>
        <v>0</v>
      </c>
      <c r="BI144" s="204">
        <f t="shared" si="38"/>
        <v>0</v>
      </c>
      <c r="BJ144" s="19" t="s">
        <v>23</v>
      </c>
      <c r="BK144" s="204">
        <f t="shared" si="39"/>
        <v>0</v>
      </c>
      <c r="BL144" s="19" t="s">
        <v>258</v>
      </c>
      <c r="BM144" s="19" t="s">
        <v>3001</v>
      </c>
    </row>
    <row r="145" spans="2:65" s="1" customFormat="1" ht="20.399999999999999" customHeight="1">
      <c r="B145" s="36"/>
      <c r="C145" s="193" t="s">
        <v>640</v>
      </c>
      <c r="D145" s="193" t="s">
        <v>198</v>
      </c>
      <c r="E145" s="194" t="s">
        <v>3002</v>
      </c>
      <c r="F145" s="195" t="s">
        <v>3003</v>
      </c>
      <c r="G145" s="196" t="s">
        <v>2177</v>
      </c>
      <c r="H145" s="197">
        <v>1</v>
      </c>
      <c r="I145" s="198"/>
      <c r="J145" s="199">
        <f t="shared" si="30"/>
        <v>0</v>
      </c>
      <c r="K145" s="195" t="s">
        <v>22</v>
      </c>
      <c r="L145" s="56"/>
      <c r="M145" s="200" t="s">
        <v>22</v>
      </c>
      <c r="N145" s="201" t="s">
        <v>46</v>
      </c>
      <c r="O145" s="37"/>
      <c r="P145" s="202">
        <f t="shared" si="31"/>
        <v>0</v>
      </c>
      <c r="Q145" s="202">
        <v>0</v>
      </c>
      <c r="R145" s="202">
        <f t="shared" si="32"/>
        <v>0</v>
      </c>
      <c r="S145" s="202">
        <v>0</v>
      </c>
      <c r="T145" s="203">
        <f t="shared" si="33"/>
        <v>0</v>
      </c>
      <c r="AR145" s="19" t="s">
        <v>258</v>
      </c>
      <c r="AT145" s="19" t="s">
        <v>198</v>
      </c>
      <c r="AU145" s="19" t="s">
        <v>83</v>
      </c>
      <c r="AY145" s="19" t="s">
        <v>195</v>
      </c>
      <c r="BE145" s="204">
        <f t="shared" si="34"/>
        <v>0</v>
      </c>
      <c r="BF145" s="204">
        <f t="shared" si="35"/>
        <v>0</v>
      </c>
      <c r="BG145" s="204">
        <f t="shared" si="36"/>
        <v>0</v>
      </c>
      <c r="BH145" s="204">
        <f t="shared" si="37"/>
        <v>0</v>
      </c>
      <c r="BI145" s="204">
        <f t="shared" si="38"/>
        <v>0</v>
      </c>
      <c r="BJ145" s="19" t="s">
        <v>23</v>
      </c>
      <c r="BK145" s="204">
        <f t="shared" si="39"/>
        <v>0</v>
      </c>
      <c r="BL145" s="19" t="s">
        <v>258</v>
      </c>
      <c r="BM145" s="19" t="s">
        <v>3004</v>
      </c>
    </row>
    <row r="146" spans="2:65" s="1" customFormat="1" ht="20.399999999999999" customHeight="1">
      <c r="B146" s="36"/>
      <c r="C146" s="193" t="s">
        <v>648</v>
      </c>
      <c r="D146" s="193" t="s">
        <v>198</v>
      </c>
      <c r="E146" s="194" t="s">
        <v>3005</v>
      </c>
      <c r="F146" s="195" t="s">
        <v>2881</v>
      </c>
      <c r="G146" s="196" t="s">
        <v>886</v>
      </c>
      <c r="H146" s="197">
        <v>1</v>
      </c>
      <c r="I146" s="198"/>
      <c r="J146" s="199">
        <f t="shared" si="30"/>
        <v>0</v>
      </c>
      <c r="K146" s="195" t="s">
        <v>22</v>
      </c>
      <c r="L146" s="56"/>
      <c r="M146" s="200" t="s">
        <v>22</v>
      </c>
      <c r="N146" s="255" t="s">
        <v>46</v>
      </c>
      <c r="O146" s="256"/>
      <c r="P146" s="257">
        <f t="shared" si="31"/>
        <v>0</v>
      </c>
      <c r="Q146" s="257">
        <v>0</v>
      </c>
      <c r="R146" s="257">
        <f t="shared" si="32"/>
        <v>0</v>
      </c>
      <c r="S146" s="257">
        <v>0</v>
      </c>
      <c r="T146" s="258">
        <f t="shared" si="33"/>
        <v>0</v>
      </c>
      <c r="AR146" s="19" t="s">
        <v>258</v>
      </c>
      <c r="AT146" s="19" t="s">
        <v>198</v>
      </c>
      <c r="AU146" s="19" t="s">
        <v>83</v>
      </c>
      <c r="AY146" s="19" t="s">
        <v>195</v>
      </c>
      <c r="BE146" s="204">
        <f t="shared" si="34"/>
        <v>0</v>
      </c>
      <c r="BF146" s="204">
        <f t="shared" si="35"/>
        <v>0</v>
      </c>
      <c r="BG146" s="204">
        <f t="shared" si="36"/>
        <v>0</v>
      </c>
      <c r="BH146" s="204">
        <f t="shared" si="37"/>
        <v>0</v>
      </c>
      <c r="BI146" s="204">
        <f t="shared" si="38"/>
        <v>0</v>
      </c>
      <c r="BJ146" s="19" t="s">
        <v>23</v>
      </c>
      <c r="BK146" s="204">
        <f t="shared" si="39"/>
        <v>0</v>
      </c>
      <c r="BL146" s="19" t="s">
        <v>258</v>
      </c>
      <c r="BM146" s="19" t="s">
        <v>3006</v>
      </c>
    </row>
    <row r="147" spans="2:65" s="1" customFormat="1" ht="6.9" customHeight="1">
      <c r="B147" s="51"/>
      <c r="C147" s="52"/>
      <c r="D147" s="52"/>
      <c r="E147" s="52"/>
      <c r="F147" s="52"/>
      <c r="G147" s="52"/>
      <c r="H147" s="52"/>
      <c r="I147" s="139"/>
      <c r="J147" s="52"/>
      <c r="K147" s="52"/>
      <c r="L147" s="56"/>
    </row>
  </sheetData>
  <sheetProtection password="CC35" sheet="1" objects="1" scenarios="1" formatColumns="0" formatRows="0" sort="0" autoFilter="0"/>
  <autoFilter ref="C86:K86"/>
  <mergeCells count="12">
    <mergeCell ref="E77:H77"/>
    <mergeCell ref="E79:H79"/>
    <mergeCell ref="E7:H7"/>
    <mergeCell ref="E9:H9"/>
    <mergeCell ref="E11:H11"/>
    <mergeCell ref="E26:H26"/>
    <mergeCell ref="E47:H47"/>
    <mergeCell ref="G1:H1"/>
    <mergeCell ref="L2:V2"/>
    <mergeCell ref="E49:H49"/>
    <mergeCell ref="E51:H51"/>
    <mergeCell ref="E75:H75"/>
  </mergeCells>
  <hyperlinks>
    <hyperlink ref="F1:G1" location="C2" tooltip="Krycí list soupisu" display="1) Krycí list soupisu"/>
    <hyperlink ref="G1:H1" location="C58" tooltip="Rekapitulace" display="2) Rekapitulace"/>
    <hyperlink ref="J1" location="C86"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xl/worksheets/sheet9.xml><?xml version="1.0" encoding="utf-8"?>
<worksheet xmlns="http://schemas.openxmlformats.org/spreadsheetml/2006/main" xmlns:r="http://schemas.openxmlformats.org/officeDocument/2006/relationships">
  <sheetPr>
    <pageSetUpPr fitToPage="1"/>
  </sheetPr>
  <dimension ref="A1:BR146"/>
  <sheetViews>
    <sheetView showGridLines="0" workbookViewId="0">
      <pane ySplit="1" topLeftCell="A2" activePane="bottomLeft" state="frozen"/>
      <selection activeCell="K1" sqref="K1:K1048576"/>
      <selection pane="bottomLeft" activeCell="K1" sqref="K1:K1048576"/>
    </sheetView>
  </sheetViews>
  <sheetFormatPr defaultRowHeight="12"/>
  <cols>
    <col min="1" max="1" width="7.140625" customWidth="1"/>
    <col min="2" max="2" width="1.42578125" customWidth="1"/>
    <col min="3" max="3" width="3.5703125" customWidth="1"/>
    <col min="4" max="4" width="5.7109375" customWidth="1"/>
    <col min="5" max="5" width="15.7109375" customWidth="1"/>
    <col min="6" max="6" width="70.7109375" customWidth="1"/>
    <col min="7" max="7" width="7.7109375" customWidth="1"/>
    <col min="8" max="8" width="12.7109375" customWidth="1"/>
    <col min="9" max="9" width="12.7109375" style="115" customWidth="1"/>
    <col min="10" max="10" width="25.7109375" customWidth="1"/>
    <col min="11" max="11" width="16.7109375" customWidth="1"/>
    <col min="13" max="18" width="9.140625" hidden="1"/>
    <col min="19" max="19" width="7" hidden="1" customWidth="1"/>
    <col min="20" max="20" width="25.42578125" hidden="1" customWidth="1"/>
    <col min="21" max="21" width="14" hidden="1" customWidth="1"/>
    <col min="22" max="22" width="10.5703125" customWidth="1"/>
    <col min="23" max="23" width="14" customWidth="1"/>
    <col min="24" max="24" width="10.5703125" customWidth="1"/>
    <col min="25" max="25" width="12.85546875" customWidth="1"/>
    <col min="26" max="26" width="9.42578125" customWidth="1"/>
    <col min="27" max="27" width="12.85546875" customWidth="1"/>
    <col min="28" max="28" width="14" customWidth="1"/>
    <col min="29" max="29" width="9.42578125" customWidth="1"/>
    <col min="30" max="30" width="12.85546875" customWidth="1"/>
    <col min="31" max="31" width="14" customWidth="1"/>
    <col min="44" max="65" width="9.140625" hidden="1"/>
  </cols>
  <sheetData>
    <row r="1" spans="1:70" ht="21.75" customHeight="1">
      <c r="A1" s="17"/>
      <c r="B1" s="288"/>
      <c r="C1" s="288"/>
      <c r="D1" s="287" t="s">
        <v>1</v>
      </c>
      <c r="E1" s="288"/>
      <c r="F1" s="289" t="s">
        <v>5523</v>
      </c>
      <c r="G1" s="417" t="s">
        <v>5524</v>
      </c>
      <c r="H1" s="417"/>
      <c r="I1" s="293"/>
      <c r="J1" s="289" t="s">
        <v>5525</v>
      </c>
      <c r="K1" s="287" t="s">
        <v>160</v>
      </c>
      <c r="L1" s="289" t="s">
        <v>5526</v>
      </c>
      <c r="M1" s="289"/>
      <c r="N1" s="289"/>
      <c r="O1" s="289"/>
      <c r="P1" s="289"/>
      <c r="Q1" s="289"/>
      <c r="R1" s="289"/>
      <c r="S1" s="289"/>
      <c r="T1" s="289"/>
      <c r="U1" s="285"/>
      <c r="V1" s="285"/>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row>
    <row r="2" spans="1:70" ht="36.9" customHeight="1">
      <c r="L2" s="373"/>
      <c r="M2" s="373"/>
      <c r="N2" s="373"/>
      <c r="O2" s="373"/>
      <c r="P2" s="373"/>
      <c r="Q2" s="373"/>
      <c r="R2" s="373"/>
      <c r="S2" s="373"/>
      <c r="T2" s="373"/>
      <c r="U2" s="373"/>
      <c r="V2" s="373"/>
      <c r="AT2" s="19" t="s">
        <v>108</v>
      </c>
    </row>
    <row r="3" spans="1:70" ht="6.9" customHeight="1">
      <c r="B3" s="20"/>
      <c r="C3" s="21"/>
      <c r="D3" s="21"/>
      <c r="E3" s="21"/>
      <c r="F3" s="21"/>
      <c r="G3" s="21"/>
      <c r="H3" s="21"/>
      <c r="I3" s="116"/>
      <c r="J3" s="21"/>
      <c r="K3" s="22"/>
      <c r="AT3" s="19" t="s">
        <v>83</v>
      </c>
    </row>
    <row r="4" spans="1:70" ht="36.9" customHeight="1">
      <c r="B4" s="23"/>
      <c r="C4" s="24"/>
      <c r="D4" s="25" t="s">
        <v>161</v>
      </c>
      <c r="E4" s="24"/>
      <c r="F4" s="24"/>
      <c r="G4" s="24"/>
      <c r="H4" s="24"/>
      <c r="I4" s="117"/>
      <c r="J4" s="24"/>
      <c r="K4" s="26"/>
      <c r="M4" s="27" t="s">
        <v>10</v>
      </c>
      <c r="AT4" s="19" t="s">
        <v>4</v>
      </c>
    </row>
    <row r="5" spans="1:70" ht="6.9" customHeight="1">
      <c r="B5" s="23"/>
      <c r="C5" s="24"/>
      <c r="D5" s="24"/>
      <c r="E5" s="24"/>
      <c r="F5" s="24"/>
      <c r="G5" s="24"/>
      <c r="H5" s="24"/>
      <c r="I5" s="117"/>
      <c r="J5" s="24"/>
      <c r="K5" s="26"/>
    </row>
    <row r="6" spans="1:70" ht="13.2">
      <c r="B6" s="23"/>
      <c r="C6" s="24"/>
      <c r="D6" s="32" t="s">
        <v>16</v>
      </c>
      <c r="E6" s="24"/>
      <c r="F6" s="24"/>
      <c r="G6" s="24"/>
      <c r="H6" s="24"/>
      <c r="I6" s="117"/>
      <c r="J6" s="24"/>
      <c r="K6" s="26"/>
    </row>
    <row r="7" spans="1:70" ht="20.399999999999999" customHeight="1">
      <c r="B7" s="23"/>
      <c r="C7" s="24"/>
      <c r="D7" s="24"/>
      <c r="E7" s="418" t="str">
        <f>'Rekapitulace stavby'!K6</f>
        <v>Přístavba a tělocvična ZŠ Týnec - II. etapa</v>
      </c>
      <c r="F7" s="406"/>
      <c r="G7" s="406"/>
      <c r="H7" s="406"/>
      <c r="I7" s="117"/>
      <c r="J7" s="24"/>
      <c r="K7" s="26"/>
    </row>
    <row r="8" spans="1:70" ht="13.2">
      <c r="B8" s="23"/>
      <c r="C8" s="24"/>
      <c r="D8" s="32" t="s">
        <v>162</v>
      </c>
      <c r="E8" s="24"/>
      <c r="F8" s="24"/>
      <c r="G8" s="24"/>
      <c r="H8" s="24"/>
      <c r="I8" s="117"/>
      <c r="J8" s="24"/>
      <c r="K8" s="26"/>
    </row>
    <row r="9" spans="1:70" s="1" customFormat="1" ht="20.399999999999999" customHeight="1">
      <c r="B9" s="36"/>
      <c r="C9" s="37"/>
      <c r="D9" s="37"/>
      <c r="E9" s="418" t="s">
        <v>1282</v>
      </c>
      <c r="F9" s="397"/>
      <c r="G9" s="397"/>
      <c r="H9" s="397"/>
      <c r="I9" s="118"/>
      <c r="J9" s="37"/>
      <c r="K9" s="40"/>
    </row>
    <row r="10" spans="1:70" s="1" customFormat="1" ht="13.2">
      <c r="B10" s="36"/>
      <c r="C10" s="37"/>
      <c r="D10" s="32" t="s">
        <v>1283</v>
      </c>
      <c r="E10" s="37"/>
      <c r="F10" s="37"/>
      <c r="G10" s="37"/>
      <c r="H10" s="37"/>
      <c r="I10" s="118"/>
      <c r="J10" s="37"/>
      <c r="K10" s="40"/>
    </row>
    <row r="11" spans="1:70" s="1" customFormat="1" ht="36.9" customHeight="1">
      <c r="B11" s="36"/>
      <c r="C11" s="37"/>
      <c r="D11" s="37"/>
      <c r="E11" s="419" t="s">
        <v>3007</v>
      </c>
      <c r="F11" s="397"/>
      <c r="G11" s="397"/>
      <c r="H11" s="397"/>
      <c r="I11" s="118"/>
      <c r="J11" s="37"/>
      <c r="K11" s="40"/>
    </row>
    <row r="12" spans="1:70" s="1" customFormat="1">
      <c r="B12" s="36"/>
      <c r="C12" s="37"/>
      <c r="D12" s="37"/>
      <c r="E12" s="37"/>
      <c r="F12" s="37"/>
      <c r="G12" s="37"/>
      <c r="H12" s="37"/>
      <c r="I12" s="118"/>
      <c r="J12" s="37"/>
      <c r="K12" s="40"/>
    </row>
    <row r="13" spans="1:70" s="1" customFormat="1" ht="14.4" customHeight="1">
      <c r="B13" s="36"/>
      <c r="C13" s="37"/>
      <c r="D13" s="32" t="s">
        <v>19</v>
      </c>
      <c r="E13" s="37"/>
      <c r="F13" s="30" t="s">
        <v>22</v>
      </c>
      <c r="G13" s="37"/>
      <c r="H13" s="37"/>
      <c r="I13" s="119" t="s">
        <v>21</v>
      </c>
      <c r="J13" s="30" t="s">
        <v>22</v>
      </c>
      <c r="K13" s="40"/>
    </row>
    <row r="14" spans="1:70" s="1" customFormat="1" ht="14.4" customHeight="1">
      <c r="B14" s="36"/>
      <c r="C14" s="37"/>
      <c r="D14" s="32" t="s">
        <v>24</v>
      </c>
      <c r="E14" s="37"/>
      <c r="F14" s="30" t="s">
        <v>25</v>
      </c>
      <c r="G14" s="37"/>
      <c r="H14" s="37"/>
      <c r="I14" s="119" t="s">
        <v>26</v>
      </c>
      <c r="J14" s="120" t="str">
        <f>'Rekapitulace stavby'!AN8</f>
        <v>4.1.2017</v>
      </c>
      <c r="K14" s="40"/>
    </row>
    <row r="15" spans="1:70" s="1" customFormat="1" ht="10.8" customHeight="1">
      <c r="B15" s="36"/>
      <c r="C15" s="37"/>
      <c r="D15" s="37"/>
      <c r="E15" s="37"/>
      <c r="F15" s="37"/>
      <c r="G15" s="37"/>
      <c r="H15" s="37"/>
      <c r="I15" s="118"/>
      <c r="J15" s="37"/>
      <c r="K15" s="40"/>
    </row>
    <row r="16" spans="1:70" s="1" customFormat="1" ht="14.4" customHeight="1">
      <c r="B16" s="36"/>
      <c r="C16" s="37"/>
      <c r="D16" s="32" t="s">
        <v>30</v>
      </c>
      <c r="E16" s="37"/>
      <c r="F16" s="37"/>
      <c r="G16" s="37"/>
      <c r="H16" s="37"/>
      <c r="I16" s="119" t="s">
        <v>31</v>
      </c>
      <c r="J16" s="30" t="s">
        <v>22</v>
      </c>
      <c r="K16" s="40"/>
    </row>
    <row r="17" spans="2:11" s="1" customFormat="1" ht="18" customHeight="1">
      <c r="B17" s="36"/>
      <c r="C17" s="37"/>
      <c r="D17" s="37"/>
      <c r="E17" s="30" t="s">
        <v>32</v>
      </c>
      <c r="F17" s="37"/>
      <c r="G17" s="37"/>
      <c r="H17" s="37"/>
      <c r="I17" s="119" t="s">
        <v>33</v>
      </c>
      <c r="J17" s="30" t="s">
        <v>22</v>
      </c>
      <c r="K17" s="40"/>
    </row>
    <row r="18" spans="2:11" s="1" customFormat="1" ht="6.9" customHeight="1">
      <c r="B18" s="36"/>
      <c r="C18" s="37"/>
      <c r="D18" s="37"/>
      <c r="E18" s="37"/>
      <c r="F18" s="37"/>
      <c r="G18" s="37"/>
      <c r="H18" s="37"/>
      <c r="I18" s="118"/>
      <c r="J18" s="37"/>
      <c r="K18" s="40"/>
    </row>
    <row r="19" spans="2:11" s="1" customFormat="1" ht="14.4" customHeight="1">
      <c r="B19" s="36"/>
      <c r="C19" s="37"/>
      <c r="D19" s="32" t="s">
        <v>34</v>
      </c>
      <c r="E19" s="37"/>
      <c r="F19" s="37"/>
      <c r="G19" s="37"/>
      <c r="H19" s="37"/>
      <c r="I19" s="119" t="s">
        <v>31</v>
      </c>
      <c r="J19" s="30" t="str">
        <f>IF('Rekapitulace stavby'!AN13="Vyplň údaj","",IF('Rekapitulace stavby'!AN13="","",'Rekapitulace stavby'!AN13))</f>
        <v/>
      </c>
      <c r="K19" s="40"/>
    </row>
    <row r="20" spans="2:11" s="1" customFormat="1" ht="18" customHeight="1">
      <c r="B20" s="36"/>
      <c r="C20" s="37"/>
      <c r="D20" s="37"/>
      <c r="E20" s="30" t="str">
        <f>IF('Rekapitulace stavby'!E14="Vyplň údaj","",IF('Rekapitulace stavby'!E14="","",'Rekapitulace stavby'!E14))</f>
        <v/>
      </c>
      <c r="F20" s="37"/>
      <c r="G20" s="37"/>
      <c r="H20" s="37"/>
      <c r="I20" s="119" t="s">
        <v>33</v>
      </c>
      <c r="J20" s="30" t="str">
        <f>IF('Rekapitulace stavby'!AN14="Vyplň údaj","",IF('Rekapitulace stavby'!AN14="","",'Rekapitulace stavby'!AN14))</f>
        <v/>
      </c>
      <c r="K20" s="40"/>
    </row>
    <row r="21" spans="2:11" s="1" customFormat="1" ht="6.9" customHeight="1">
      <c r="B21" s="36"/>
      <c r="C21" s="37"/>
      <c r="D21" s="37"/>
      <c r="E21" s="37"/>
      <c r="F21" s="37"/>
      <c r="G21" s="37"/>
      <c r="H21" s="37"/>
      <c r="I21" s="118"/>
      <c r="J21" s="37"/>
      <c r="K21" s="40"/>
    </row>
    <row r="22" spans="2:11" s="1" customFormat="1" ht="14.4" customHeight="1">
      <c r="B22" s="36"/>
      <c r="C22" s="37"/>
      <c r="D22" s="32" t="s">
        <v>36</v>
      </c>
      <c r="E22" s="37"/>
      <c r="F22" s="37"/>
      <c r="G22" s="37"/>
      <c r="H22" s="37"/>
      <c r="I22" s="119" t="s">
        <v>31</v>
      </c>
      <c r="J22" s="30" t="s">
        <v>22</v>
      </c>
      <c r="K22" s="40"/>
    </row>
    <row r="23" spans="2:11" s="1" customFormat="1" ht="18" customHeight="1">
      <c r="B23" s="36"/>
      <c r="C23" s="37"/>
      <c r="D23" s="37"/>
      <c r="E23" s="30" t="s">
        <v>37</v>
      </c>
      <c r="F23" s="37"/>
      <c r="G23" s="37"/>
      <c r="H23" s="37"/>
      <c r="I23" s="119" t="s">
        <v>33</v>
      </c>
      <c r="J23" s="30" t="s">
        <v>22</v>
      </c>
      <c r="K23" s="40"/>
    </row>
    <row r="24" spans="2:11" s="1" customFormat="1" ht="6.9" customHeight="1">
      <c r="B24" s="36"/>
      <c r="C24" s="37"/>
      <c r="D24" s="37"/>
      <c r="E24" s="37"/>
      <c r="F24" s="37"/>
      <c r="G24" s="37"/>
      <c r="H24" s="37"/>
      <c r="I24" s="118"/>
      <c r="J24" s="37"/>
      <c r="K24" s="40"/>
    </row>
    <row r="25" spans="2:11" s="1" customFormat="1" ht="14.4" customHeight="1">
      <c r="B25" s="36"/>
      <c r="C25" s="37"/>
      <c r="D25" s="32" t="s">
        <v>39</v>
      </c>
      <c r="E25" s="37"/>
      <c r="F25" s="37"/>
      <c r="G25" s="37"/>
      <c r="H25" s="37"/>
      <c r="I25" s="118"/>
      <c r="J25" s="37"/>
      <c r="K25" s="40"/>
    </row>
    <row r="26" spans="2:11" s="7" customFormat="1" ht="20.399999999999999" customHeight="1">
      <c r="B26" s="121"/>
      <c r="C26" s="122"/>
      <c r="D26" s="122"/>
      <c r="E26" s="409" t="s">
        <v>22</v>
      </c>
      <c r="F26" s="420"/>
      <c r="G26" s="420"/>
      <c r="H26" s="420"/>
      <c r="I26" s="123"/>
      <c r="J26" s="122"/>
      <c r="K26" s="124"/>
    </row>
    <row r="27" spans="2:11" s="1" customFormat="1" ht="6.9" customHeight="1">
      <c r="B27" s="36"/>
      <c r="C27" s="37"/>
      <c r="D27" s="37"/>
      <c r="E27" s="37"/>
      <c r="F27" s="37"/>
      <c r="G27" s="37"/>
      <c r="H27" s="37"/>
      <c r="I27" s="118"/>
      <c r="J27" s="37"/>
      <c r="K27" s="40"/>
    </row>
    <row r="28" spans="2:11" s="1" customFormat="1" ht="6.9" customHeight="1">
      <c r="B28" s="36"/>
      <c r="C28" s="37"/>
      <c r="D28" s="81"/>
      <c r="E28" s="81"/>
      <c r="F28" s="81"/>
      <c r="G28" s="81"/>
      <c r="H28" s="81"/>
      <c r="I28" s="125"/>
      <c r="J28" s="81"/>
      <c r="K28" s="126"/>
    </row>
    <row r="29" spans="2:11" s="1" customFormat="1" ht="25.35" customHeight="1">
      <c r="B29" s="36"/>
      <c r="C29" s="37"/>
      <c r="D29" s="127" t="s">
        <v>41</v>
      </c>
      <c r="E29" s="37"/>
      <c r="F29" s="37"/>
      <c r="G29" s="37"/>
      <c r="H29" s="37"/>
      <c r="I29" s="118"/>
      <c r="J29" s="128">
        <f>ROUND(J93,2)</f>
        <v>0</v>
      </c>
      <c r="K29" s="40"/>
    </row>
    <row r="30" spans="2:11" s="1" customFormat="1" ht="6.9" customHeight="1">
      <c r="B30" s="36"/>
      <c r="C30" s="37"/>
      <c r="D30" s="81"/>
      <c r="E30" s="81"/>
      <c r="F30" s="81"/>
      <c r="G30" s="81"/>
      <c r="H30" s="81"/>
      <c r="I30" s="125"/>
      <c r="J30" s="81"/>
      <c r="K30" s="126"/>
    </row>
    <row r="31" spans="2:11" s="1" customFormat="1" ht="14.4" customHeight="1">
      <c r="B31" s="36"/>
      <c r="C31" s="37"/>
      <c r="D31" s="37"/>
      <c r="E31" s="37"/>
      <c r="F31" s="41" t="s">
        <v>43</v>
      </c>
      <c r="G31" s="37"/>
      <c r="H31" s="37"/>
      <c r="I31" s="129" t="s">
        <v>42</v>
      </c>
      <c r="J31" s="41" t="s">
        <v>44</v>
      </c>
      <c r="K31" s="40"/>
    </row>
    <row r="32" spans="2:11" s="1" customFormat="1" ht="14.4" customHeight="1">
      <c r="B32" s="36"/>
      <c r="C32" s="37"/>
      <c r="D32" s="44" t="s">
        <v>45</v>
      </c>
      <c r="E32" s="44" t="s">
        <v>46</v>
      </c>
      <c r="F32" s="130">
        <f>ROUND(SUM(BE93:BE145), 2)</f>
        <v>0</v>
      </c>
      <c r="G32" s="37"/>
      <c r="H32" s="37"/>
      <c r="I32" s="131">
        <v>0.21</v>
      </c>
      <c r="J32" s="130">
        <f>ROUND(ROUND((SUM(BE93:BE145)), 2)*I32, 2)</f>
        <v>0</v>
      </c>
      <c r="K32" s="40"/>
    </row>
    <row r="33" spans="2:11" s="1" customFormat="1" ht="14.4" customHeight="1">
      <c r="B33" s="36"/>
      <c r="C33" s="37"/>
      <c r="D33" s="37"/>
      <c r="E33" s="44" t="s">
        <v>47</v>
      </c>
      <c r="F33" s="130">
        <f>ROUND(SUM(BF93:BF145), 2)</f>
        <v>0</v>
      </c>
      <c r="G33" s="37"/>
      <c r="H33" s="37"/>
      <c r="I33" s="131">
        <v>0.15</v>
      </c>
      <c r="J33" s="130">
        <f>ROUND(ROUND((SUM(BF93:BF145)), 2)*I33, 2)</f>
        <v>0</v>
      </c>
      <c r="K33" s="40"/>
    </row>
    <row r="34" spans="2:11" s="1" customFormat="1" ht="14.4" hidden="1" customHeight="1">
      <c r="B34" s="36"/>
      <c r="C34" s="37"/>
      <c r="D34" s="37"/>
      <c r="E34" s="44" t="s">
        <v>48</v>
      </c>
      <c r="F34" s="130">
        <f>ROUND(SUM(BG93:BG145), 2)</f>
        <v>0</v>
      </c>
      <c r="G34" s="37"/>
      <c r="H34" s="37"/>
      <c r="I34" s="131">
        <v>0.21</v>
      </c>
      <c r="J34" s="130">
        <v>0</v>
      </c>
      <c r="K34" s="40"/>
    </row>
    <row r="35" spans="2:11" s="1" customFormat="1" ht="14.4" hidden="1" customHeight="1">
      <c r="B35" s="36"/>
      <c r="C35" s="37"/>
      <c r="D35" s="37"/>
      <c r="E35" s="44" t="s">
        <v>49</v>
      </c>
      <c r="F35" s="130">
        <f>ROUND(SUM(BH93:BH145), 2)</f>
        <v>0</v>
      </c>
      <c r="G35" s="37"/>
      <c r="H35" s="37"/>
      <c r="I35" s="131">
        <v>0.15</v>
      </c>
      <c r="J35" s="130">
        <v>0</v>
      </c>
      <c r="K35" s="40"/>
    </row>
    <row r="36" spans="2:11" s="1" customFormat="1" ht="14.4" hidden="1" customHeight="1">
      <c r="B36" s="36"/>
      <c r="C36" s="37"/>
      <c r="D36" s="37"/>
      <c r="E36" s="44" t="s">
        <v>50</v>
      </c>
      <c r="F36" s="130">
        <f>ROUND(SUM(BI93:BI145), 2)</f>
        <v>0</v>
      </c>
      <c r="G36" s="37"/>
      <c r="H36" s="37"/>
      <c r="I36" s="131">
        <v>0</v>
      </c>
      <c r="J36" s="130">
        <v>0</v>
      </c>
      <c r="K36" s="40"/>
    </row>
    <row r="37" spans="2:11" s="1" customFormat="1" ht="6.9" customHeight="1">
      <c r="B37" s="36"/>
      <c r="C37" s="37"/>
      <c r="D37" s="37"/>
      <c r="E37" s="37"/>
      <c r="F37" s="37"/>
      <c r="G37" s="37"/>
      <c r="H37" s="37"/>
      <c r="I37" s="118"/>
      <c r="J37" s="37"/>
      <c r="K37" s="40"/>
    </row>
    <row r="38" spans="2:11" s="1" customFormat="1" ht="25.35" customHeight="1">
      <c r="B38" s="36"/>
      <c r="C38" s="132"/>
      <c r="D38" s="133" t="s">
        <v>51</v>
      </c>
      <c r="E38" s="75"/>
      <c r="F38" s="75"/>
      <c r="G38" s="134" t="s">
        <v>52</v>
      </c>
      <c r="H38" s="135" t="s">
        <v>53</v>
      </c>
      <c r="I38" s="136"/>
      <c r="J38" s="137">
        <f>SUM(J29:J36)</f>
        <v>0</v>
      </c>
      <c r="K38" s="138"/>
    </row>
    <row r="39" spans="2:11" s="1" customFormat="1" ht="14.4" customHeight="1">
      <c r="B39" s="51"/>
      <c r="C39" s="52"/>
      <c r="D39" s="52"/>
      <c r="E39" s="52"/>
      <c r="F39" s="52"/>
      <c r="G39" s="52"/>
      <c r="H39" s="52"/>
      <c r="I39" s="139"/>
      <c r="J39" s="52"/>
      <c r="K39" s="53"/>
    </row>
    <row r="43" spans="2:11" s="1" customFormat="1" ht="6.9" customHeight="1">
      <c r="B43" s="140"/>
      <c r="C43" s="141"/>
      <c r="D43" s="141"/>
      <c r="E43" s="141"/>
      <c r="F43" s="141"/>
      <c r="G43" s="141"/>
      <c r="H43" s="141"/>
      <c r="I43" s="142"/>
      <c r="J43" s="141"/>
      <c r="K43" s="143"/>
    </row>
    <row r="44" spans="2:11" s="1" customFormat="1" ht="36.9" customHeight="1">
      <c r="B44" s="36"/>
      <c r="C44" s="25" t="s">
        <v>164</v>
      </c>
      <c r="D44" s="37"/>
      <c r="E44" s="37"/>
      <c r="F44" s="37"/>
      <c r="G44" s="37"/>
      <c r="H44" s="37"/>
      <c r="I44" s="118"/>
      <c r="J44" s="37"/>
      <c r="K44" s="40"/>
    </row>
    <row r="45" spans="2:11" s="1" customFormat="1" ht="6.9" customHeight="1">
      <c r="B45" s="36"/>
      <c r="C45" s="37"/>
      <c r="D45" s="37"/>
      <c r="E45" s="37"/>
      <c r="F45" s="37"/>
      <c r="G45" s="37"/>
      <c r="H45" s="37"/>
      <c r="I45" s="118"/>
      <c r="J45" s="37"/>
      <c r="K45" s="40"/>
    </row>
    <row r="46" spans="2:11" s="1" customFormat="1" ht="14.4" customHeight="1">
      <c r="B46" s="36"/>
      <c r="C46" s="32" t="s">
        <v>16</v>
      </c>
      <c r="D46" s="37"/>
      <c r="E46" s="37"/>
      <c r="F46" s="37"/>
      <c r="G46" s="37"/>
      <c r="H46" s="37"/>
      <c r="I46" s="118"/>
      <c r="J46" s="37"/>
      <c r="K46" s="40"/>
    </row>
    <row r="47" spans="2:11" s="1" customFormat="1" ht="20.399999999999999" customHeight="1">
      <c r="B47" s="36"/>
      <c r="C47" s="37"/>
      <c r="D47" s="37"/>
      <c r="E47" s="418" t="str">
        <f>E7</f>
        <v>Přístavba a tělocvična ZŠ Týnec - II. etapa</v>
      </c>
      <c r="F47" s="397"/>
      <c r="G47" s="397"/>
      <c r="H47" s="397"/>
      <c r="I47" s="118"/>
      <c r="J47" s="37"/>
      <c r="K47" s="40"/>
    </row>
    <row r="48" spans="2:11" ht="13.2">
      <c r="B48" s="23"/>
      <c r="C48" s="32" t="s">
        <v>162</v>
      </c>
      <c r="D48" s="24"/>
      <c r="E48" s="24"/>
      <c r="F48" s="24"/>
      <c r="G48" s="24"/>
      <c r="H48" s="24"/>
      <c r="I48" s="117"/>
      <c r="J48" s="24"/>
      <c r="K48" s="26"/>
    </row>
    <row r="49" spans="2:47" s="1" customFormat="1" ht="20.399999999999999" customHeight="1">
      <c r="B49" s="36"/>
      <c r="C49" s="37"/>
      <c r="D49" s="37"/>
      <c r="E49" s="418" t="s">
        <v>1282</v>
      </c>
      <c r="F49" s="397"/>
      <c r="G49" s="397"/>
      <c r="H49" s="397"/>
      <c r="I49" s="118"/>
      <c r="J49" s="37"/>
      <c r="K49" s="40"/>
    </row>
    <row r="50" spans="2:47" s="1" customFormat="1" ht="14.4" customHeight="1">
      <c r="B50" s="36"/>
      <c r="C50" s="32" t="s">
        <v>1283</v>
      </c>
      <c r="D50" s="37"/>
      <c r="E50" s="37"/>
      <c r="F50" s="37"/>
      <c r="G50" s="37"/>
      <c r="H50" s="37"/>
      <c r="I50" s="118"/>
      <c r="J50" s="37"/>
      <c r="K50" s="40"/>
    </row>
    <row r="51" spans="2:47" s="1" customFormat="1" ht="22.2" customHeight="1">
      <c r="B51" s="36"/>
      <c r="C51" s="37"/>
      <c r="D51" s="37"/>
      <c r="E51" s="419" t="str">
        <f>E11</f>
        <v>SO-12.3 - Vodovod</v>
      </c>
      <c r="F51" s="397"/>
      <c r="G51" s="397"/>
      <c r="H51" s="397"/>
      <c r="I51" s="118"/>
      <c r="J51" s="37"/>
      <c r="K51" s="40"/>
    </row>
    <row r="52" spans="2:47" s="1" customFormat="1" ht="6.9" customHeight="1">
      <c r="B52" s="36"/>
      <c r="C52" s="37"/>
      <c r="D52" s="37"/>
      <c r="E52" s="37"/>
      <c r="F52" s="37"/>
      <c r="G52" s="37"/>
      <c r="H52" s="37"/>
      <c r="I52" s="118"/>
      <c r="J52" s="37"/>
      <c r="K52" s="40"/>
    </row>
    <row r="53" spans="2:47" s="1" customFormat="1" ht="18" customHeight="1">
      <c r="B53" s="36"/>
      <c r="C53" s="32" t="s">
        <v>24</v>
      </c>
      <c r="D53" s="37"/>
      <c r="E53" s="37"/>
      <c r="F53" s="30" t="str">
        <f>F14</f>
        <v>K Náklí 404, 257 41 Týnec nad Sázavou</v>
      </c>
      <c r="G53" s="37"/>
      <c r="H53" s="37"/>
      <c r="I53" s="119" t="s">
        <v>26</v>
      </c>
      <c r="J53" s="120" t="str">
        <f>IF(J14="","",J14)</f>
        <v>4.1.2017</v>
      </c>
      <c r="K53" s="40"/>
    </row>
    <row r="54" spans="2:47" s="1" customFormat="1" ht="6.9" customHeight="1">
      <c r="B54" s="36"/>
      <c r="C54" s="37"/>
      <c r="D54" s="37"/>
      <c r="E54" s="37"/>
      <c r="F54" s="37"/>
      <c r="G54" s="37"/>
      <c r="H54" s="37"/>
      <c r="I54" s="118"/>
      <c r="J54" s="37"/>
      <c r="K54" s="40"/>
    </row>
    <row r="55" spans="2:47" s="1" customFormat="1" ht="13.2">
      <c r="B55" s="36"/>
      <c r="C55" s="32" t="s">
        <v>30</v>
      </c>
      <c r="D55" s="37"/>
      <c r="E55" s="37"/>
      <c r="F55" s="30" t="str">
        <f>E17</f>
        <v>Město Týnec nad Sázavou</v>
      </c>
      <c r="G55" s="37"/>
      <c r="H55" s="37"/>
      <c r="I55" s="119" t="s">
        <v>36</v>
      </c>
      <c r="J55" s="30" t="str">
        <f>E23</f>
        <v>Sladký &amp; Partners s.r.o., projektový atelier</v>
      </c>
      <c r="K55" s="40"/>
    </row>
    <row r="56" spans="2:47" s="1" customFormat="1" ht="14.4" customHeight="1">
      <c r="B56" s="36"/>
      <c r="C56" s="32" t="s">
        <v>34</v>
      </c>
      <c r="D56" s="37"/>
      <c r="E56" s="37"/>
      <c r="F56" s="30" t="str">
        <f>IF(E20="","",E20)</f>
        <v/>
      </c>
      <c r="G56" s="37"/>
      <c r="H56" s="37"/>
      <c r="I56" s="118"/>
      <c r="J56" s="37"/>
      <c r="K56" s="40"/>
    </row>
    <row r="57" spans="2:47" s="1" customFormat="1" ht="10.35" customHeight="1">
      <c r="B57" s="36"/>
      <c r="C57" s="37"/>
      <c r="D57" s="37"/>
      <c r="E57" s="37"/>
      <c r="F57" s="37"/>
      <c r="G57" s="37"/>
      <c r="H57" s="37"/>
      <c r="I57" s="118"/>
      <c r="J57" s="37"/>
      <c r="K57" s="40"/>
    </row>
    <row r="58" spans="2:47" s="1" customFormat="1" ht="29.25" customHeight="1">
      <c r="B58" s="36"/>
      <c r="C58" s="144" t="s">
        <v>165</v>
      </c>
      <c r="D58" s="132"/>
      <c r="E58" s="132"/>
      <c r="F58" s="132"/>
      <c r="G58" s="132"/>
      <c r="H58" s="132"/>
      <c r="I58" s="145"/>
      <c r="J58" s="146" t="s">
        <v>166</v>
      </c>
      <c r="K58" s="147"/>
    </row>
    <row r="59" spans="2:47" s="1" customFormat="1" ht="10.35" customHeight="1">
      <c r="B59" s="36"/>
      <c r="C59" s="37"/>
      <c r="D59" s="37"/>
      <c r="E59" s="37"/>
      <c r="F59" s="37"/>
      <c r="G59" s="37"/>
      <c r="H59" s="37"/>
      <c r="I59" s="118"/>
      <c r="J59" s="37"/>
      <c r="K59" s="40"/>
    </row>
    <row r="60" spans="2:47" s="1" customFormat="1" ht="29.25" customHeight="1">
      <c r="B60" s="36"/>
      <c r="C60" s="148" t="s">
        <v>167</v>
      </c>
      <c r="D60" s="37"/>
      <c r="E60" s="37"/>
      <c r="F60" s="37"/>
      <c r="G60" s="37"/>
      <c r="H60" s="37"/>
      <c r="I60" s="118"/>
      <c r="J60" s="128">
        <f>J93</f>
        <v>0</v>
      </c>
      <c r="K60" s="40"/>
      <c r="AU60" s="19" t="s">
        <v>168</v>
      </c>
    </row>
    <row r="61" spans="2:47" s="8" customFormat="1" ht="24.9" customHeight="1">
      <c r="B61" s="149"/>
      <c r="C61" s="150"/>
      <c r="D61" s="151" t="s">
        <v>3008</v>
      </c>
      <c r="E61" s="152"/>
      <c r="F61" s="152"/>
      <c r="G61" s="152"/>
      <c r="H61" s="152"/>
      <c r="I61" s="153"/>
      <c r="J61" s="154">
        <f>J94</f>
        <v>0</v>
      </c>
      <c r="K61" s="155"/>
    </row>
    <row r="62" spans="2:47" s="9" customFormat="1" ht="19.95" customHeight="1">
      <c r="B62" s="156"/>
      <c r="C62" s="157"/>
      <c r="D62" s="158" t="s">
        <v>3009</v>
      </c>
      <c r="E62" s="159"/>
      <c r="F62" s="159"/>
      <c r="G62" s="159"/>
      <c r="H62" s="159"/>
      <c r="I62" s="160"/>
      <c r="J62" s="161">
        <f>J95</f>
        <v>0</v>
      </c>
      <c r="K62" s="162"/>
    </row>
    <row r="63" spans="2:47" s="9" customFormat="1" ht="14.85" customHeight="1">
      <c r="B63" s="156"/>
      <c r="C63" s="157"/>
      <c r="D63" s="158" t="s">
        <v>3010</v>
      </c>
      <c r="E63" s="159"/>
      <c r="F63" s="159"/>
      <c r="G63" s="159"/>
      <c r="H63" s="159"/>
      <c r="I63" s="160"/>
      <c r="J63" s="161">
        <f>J96</f>
        <v>0</v>
      </c>
      <c r="K63" s="162"/>
    </row>
    <row r="64" spans="2:47" s="9" customFormat="1" ht="14.85" customHeight="1">
      <c r="B64" s="156"/>
      <c r="C64" s="157"/>
      <c r="D64" s="158" t="s">
        <v>3011</v>
      </c>
      <c r="E64" s="159"/>
      <c r="F64" s="159"/>
      <c r="G64" s="159"/>
      <c r="H64" s="159"/>
      <c r="I64" s="160"/>
      <c r="J64" s="161">
        <f>J100</f>
        <v>0</v>
      </c>
      <c r="K64" s="162"/>
    </row>
    <row r="65" spans="2:12" s="9" customFormat="1" ht="14.85" customHeight="1">
      <c r="B65" s="156"/>
      <c r="C65" s="157"/>
      <c r="D65" s="158" t="s">
        <v>3012</v>
      </c>
      <c r="E65" s="159"/>
      <c r="F65" s="159"/>
      <c r="G65" s="159"/>
      <c r="H65" s="159"/>
      <c r="I65" s="160"/>
      <c r="J65" s="161">
        <f>J102</f>
        <v>0</v>
      </c>
      <c r="K65" s="162"/>
    </row>
    <row r="66" spans="2:12" s="9" customFormat="1" ht="14.85" customHeight="1">
      <c r="B66" s="156"/>
      <c r="C66" s="157"/>
      <c r="D66" s="158" t="s">
        <v>3013</v>
      </c>
      <c r="E66" s="159"/>
      <c r="F66" s="159"/>
      <c r="G66" s="159"/>
      <c r="H66" s="159"/>
      <c r="I66" s="160"/>
      <c r="J66" s="161">
        <f>J106</f>
        <v>0</v>
      </c>
      <c r="K66" s="162"/>
    </row>
    <row r="67" spans="2:12" s="9" customFormat="1" ht="14.85" customHeight="1">
      <c r="B67" s="156"/>
      <c r="C67" s="157"/>
      <c r="D67" s="158" t="s">
        <v>3014</v>
      </c>
      <c r="E67" s="159"/>
      <c r="F67" s="159"/>
      <c r="G67" s="159"/>
      <c r="H67" s="159"/>
      <c r="I67" s="160"/>
      <c r="J67" s="161">
        <f>J108</f>
        <v>0</v>
      </c>
      <c r="K67" s="162"/>
    </row>
    <row r="68" spans="2:12" s="9" customFormat="1" ht="14.85" customHeight="1">
      <c r="B68" s="156"/>
      <c r="C68" s="157"/>
      <c r="D68" s="158" t="s">
        <v>3015</v>
      </c>
      <c r="E68" s="159"/>
      <c r="F68" s="159"/>
      <c r="G68" s="159"/>
      <c r="H68" s="159"/>
      <c r="I68" s="160"/>
      <c r="J68" s="161">
        <f>J115</f>
        <v>0</v>
      </c>
      <c r="K68" s="162"/>
    </row>
    <row r="69" spans="2:12" s="9" customFormat="1" ht="14.85" customHeight="1">
      <c r="B69" s="156"/>
      <c r="C69" s="157"/>
      <c r="D69" s="158" t="s">
        <v>3016</v>
      </c>
      <c r="E69" s="159"/>
      <c r="F69" s="159"/>
      <c r="G69" s="159"/>
      <c r="H69" s="159"/>
      <c r="I69" s="160"/>
      <c r="J69" s="161">
        <f>J118</f>
        <v>0</v>
      </c>
      <c r="K69" s="162"/>
    </row>
    <row r="70" spans="2:12" s="9" customFormat="1" ht="19.95" customHeight="1">
      <c r="B70" s="156"/>
      <c r="C70" s="157"/>
      <c r="D70" s="158" t="s">
        <v>3017</v>
      </c>
      <c r="E70" s="159"/>
      <c r="F70" s="159"/>
      <c r="G70" s="159"/>
      <c r="H70" s="159"/>
      <c r="I70" s="160"/>
      <c r="J70" s="161">
        <f>J129</f>
        <v>0</v>
      </c>
      <c r="K70" s="162"/>
    </row>
    <row r="71" spans="2:12" s="9" customFormat="1" ht="19.95" customHeight="1">
      <c r="B71" s="156"/>
      <c r="C71" s="157"/>
      <c r="D71" s="158" t="s">
        <v>3018</v>
      </c>
      <c r="E71" s="159"/>
      <c r="F71" s="159"/>
      <c r="G71" s="159"/>
      <c r="H71" s="159"/>
      <c r="I71" s="160"/>
      <c r="J71" s="161">
        <f>J134</f>
        <v>0</v>
      </c>
      <c r="K71" s="162"/>
    </row>
    <row r="72" spans="2:12" s="1" customFormat="1" ht="21.75" customHeight="1">
      <c r="B72" s="36"/>
      <c r="C72" s="37"/>
      <c r="D72" s="37"/>
      <c r="E72" s="37"/>
      <c r="F72" s="37"/>
      <c r="G72" s="37"/>
      <c r="H72" s="37"/>
      <c r="I72" s="118"/>
      <c r="J72" s="37"/>
      <c r="K72" s="40"/>
    </row>
    <row r="73" spans="2:12" s="1" customFormat="1" ht="6.9" customHeight="1">
      <c r="B73" s="51"/>
      <c r="C73" s="52"/>
      <c r="D73" s="52"/>
      <c r="E73" s="52"/>
      <c r="F73" s="52"/>
      <c r="G73" s="52"/>
      <c r="H73" s="52"/>
      <c r="I73" s="139"/>
      <c r="J73" s="52"/>
      <c r="K73" s="53"/>
    </row>
    <row r="77" spans="2:12" s="1" customFormat="1" ht="6.9" customHeight="1">
      <c r="B77" s="54"/>
      <c r="C77" s="55"/>
      <c r="D77" s="55"/>
      <c r="E77" s="55"/>
      <c r="F77" s="55"/>
      <c r="G77" s="55"/>
      <c r="H77" s="55"/>
      <c r="I77" s="142"/>
      <c r="J77" s="55"/>
      <c r="K77" s="55"/>
      <c r="L77" s="56"/>
    </row>
    <row r="78" spans="2:12" s="1" customFormat="1" ht="36.9" customHeight="1">
      <c r="B78" s="36"/>
      <c r="C78" s="57" t="s">
        <v>179</v>
      </c>
      <c r="D78" s="58"/>
      <c r="E78" s="58"/>
      <c r="F78" s="58"/>
      <c r="G78" s="58"/>
      <c r="H78" s="58"/>
      <c r="I78" s="163"/>
      <c r="J78" s="58"/>
      <c r="K78" s="58"/>
      <c r="L78" s="56"/>
    </row>
    <row r="79" spans="2:12" s="1" customFormat="1" ht="6.9" customHeight="1">
      <c r="B79" s="36"/>
      <c r="C79" s="58"/>
      <c r="D79" s="58"/>
      <c r="E79" s="58"/>
      <c r="F79" s="58"/>
      <c r="G79" s="58"/>
      <c r="H79" s="58"/>
      <c r="I79" s="163"/>
      <c r="J79" s="58"/>
      <c r="K79" s="58"/>
      <c r="L79" s="56"/>
    </row>
    <row r="80" spans="2:12" s="1" customFormat="1" ht="14.4" customHeight="1">
      <c r="B80" s="36"/>
      <c r="C80" s="60" t="s">
        <v>16</v>
      </c>
      <c r="D80" s="58"/>
      <c r="E80" s="58"/>
      <c r="F80" s="58"/>
      <c r="G80" s="58"/>
      <c r="H80" s="58"/>
      <c r="I80" s="163"/>
      <c r="J80" s="58"/>
      <c r="K80" s="58"/>
      <c r="L80" s="56"/>
    </row>
    <row r="81" spans="2:63" s="1" customFormat="1" ht="20.399999999999999" customHeight="1">
      <c r="B81" s="36"/>
      <c r="C81" s="58"/>
      <c r="D81" s="58"/>
      <c r="E81" s="416" t="str">
        <f>E7</f>
        <v>Přístavba a tělocvična ZŠ Týnec - II. etapa</v>
      </c>
      <c r="F81" s="390"/>
      <c r="G81" s="390"/>
      <c r="H81" s="390"/>
      <c r="I81" s="163"/>
      <c r="J81" s="58"/>
      <c r="K81" s="58"/>
      <c r="L81" s="56"/>
    </row>
    <row r="82" spans="2:63" ht="13.2">
      <c r="B82" s="23"/>
      <c r="C82" s="60" t="s">
        <v>162</v>
      </c>
      <c r="D82" s="278"/>
      <c r="E82" s="278"/>
      <c r="F82" s="278"/>
      <c r="G82" s="278"/>
      <c r="H82" s="278"/>
      <c r="J82" s="278"/>
      <c r="K82" s="278"/>
      <c r="L82" s="279"/>
    </row>
    <row r="83" spans="2:63" s="1" customFormat="1" ht="20.399999999999999" customHeight="1">
      <c r="B83" s="36"/>
      <c r="C83" s="58"/>
      <c r="D83" s="58"/>
      <c r="E83" s="416" t="s">
        <v>1282</v>
      </c>
      <c r="F83" s="390"/>
      <c r="G83" s="390"/>
      <c r="H83" s="390"/>
      <c r="I83" s="163"/>
      <c r="J83" s="58"/>
      <c r="K83" s="58"/>
      <c r="L83" s="56"/>
    </row>
    <row r="84" spans="2:63" s="1" customFormat="1" ht="14.4" customHeight="1">
      <c r="B84" s="36"/>
      <c r="C84" s="60" t="s">
        <v>1283</v>
      </c>
      <c r="D84" s="58"/>
      <c r="E84" s="58"/>
      <c r="F84" s="58"/>
      <c r="G84" s="58"/>
      <c r="H84" s="58"/>
      <c r="I84" s="163"/>
      <c r="J84" s="58"/>
      <c r="K84" s="58"/>
      <c r="L84" s="56"/>
    </row>
    <row r="85" spans="2:63" s="1" customFormat="1" ht="22.2" customHeight="1">
      <c r="B85" s="36"/>
      <c r="C85" s="58"/>
      <c r="D85" s="58"/>
      <c r="E85" s="387" t="str">
        <f>E11</f>
        <v>SO-12.3 - Vodovod</v>
      </c>
      <c r="F85" s="390"/>
      <c r="G85" s="390"/>
      <c r="H85" s="390"/>
      <c r="I85" s="163"/>
      <c r="J85" s="58"/>
      <c r="K85" s="58"/>
      <c r="L85" s="56"/>
    </row>
    <row r="86" spans="2:63" s="1" customFormat="1" ht="6.9" customHeight="1">
      <c r="B86" s="36"/>
      <c r="C86" s="58"/>
      <c r="D86" s="58"/>
      <c r="E86" s="58"/>
      <c r="F86" s="58"/>
      <c r="G86" s="58"/>
      <c r="H86" s="58"/>
      <c r="I86" s="163"/>
      <c r="J86" s="58"/>
      <c r="K86" s="58"/>
      <c r="L86" s="56"/>
    </row>
    <row r="87" spans="2:63" s="1" customFormat="1" ht="18" customHeight="1">
      <c r="B87" s="36"/>
      <c r="C87" s="60" t="s">
        <v>24</v>
      </c>
      <c r="D87" s="58"/>
      <c r="E87" s="58"/>
      <c r="F87" s="164" t="str">
        <f>F14</f>
        <v>K Náklí 404, 257 41 Týnec nad Sázavou</v>
      </c>
      <c r="G87" s="58"/>
      <c r="H87" s="58"/>
      <c r="I87" s="165" t="s">
        <v>26</v>
      </c>
      <c r="J87" s="68" t="str">
        <f>IF(J14="","",J14)</f>
        <v>4.1.2017</v>
      </c>
      <c r="K87" s="58"/>
      <c r="L87" s="56"/>
    </row>
    <row r="88" spans="2:63" s="1" customFormat="1" ht="6.9" customHeight="1">
      <c r="B88" s="36"/>
      <c r="C88" s="58"/>
      <c r="D88" s="58"/>
      <c r="E88" s="58"/>
      <c r="F88" s="58"/>
      <c r="G88" s="58"/>
      <c r="H88" s="58"/>
      <c r="I88" s="163"/>
      <c r="J88" s="58"/>
      <c r="K88" s="58"/>
      <c r="L88" s="56"/>
    </row>
    <row r="89" spans="2:63" s="1" customFormat="1" ht="13.2">
      <c r="B89" s="36"/>
      <c r="C89" s="60" t="s">
        <v>30</v>
      </c>
      <c r="D89" s="58"/>
      <c r="E89" s="58"/>
      <c r="F89" s="164" t="str">
        <f>E17</f>
        <v>Město Týnec nad Sázavou</v>
      </c>
      <c r="G89" s="58"/>
      <c r="H89" s="58"/>
      <c r="I89" s="165" t="s">
        <v>36</v>
      </c>
      <c r="J89" s="164" t="str">
        <f>E23</f>
        <v>Sladký &amp; Partners s.r.o., projektový atelier</v>
      </c>
      <c r="K89" s="58"/>
      <c r="L89" s="56"/>
    </row>
    <row r="90" spans="2:63" s="1" customFormat="1" ht="14.4" customHeight="1">
      <c r="B90" s="36"/>
      <c r="C90" s="60" t="s">
        <v>34</v>
      </c>
      <c r="D90" s="58"/>
      <c r="E90" s="58"/>
      <c r="F90" s="164" t="str">
        <f>IF(E20="","",E20)</f>
        <v/>
      </c>
      <c r="G90" s="58"/>
      <c r="H90" s="58"/>
      <c r="I90" s="163"/>
      <c r="J90" s="58"/>
      <c r="K90" s="58"/>
      <c r="L90" s="56"/>
    </row>
    <row r="91" spans="2:63" s="1" customFormat="1" ht="10.35" customHeight="1">
      <c r="B91" s="36"/>
      <c r="C91" s="58"/>
      <c r="D91" s="58"/>
      <c r="E91" s="58"/>
      <c r="F91" s="58"/>
      <c r="G91" s="58"/>
      <c r="H91" s="58"/>
      <c r="I91" s="163"/>
      <c r="J91" s="58"/>
      <c r="K91" s="58"/>
      <c r="L91" s="56"/>
    </row>
    <row r="92" spans="2:63" s="10" customFormat="1" ht="29.25" customHeight="1">
      <c r="B92" s="166"/>
      <c r="C92" s="167" t="s">
        <v>180</v>
      </c>
      <c r="D92" s="168" t="s">
        <v>60</v>
      </c>
      <c r="E92" s="168" t="s">
        <v>56</v>
      </c>
      <c r="F92" s="168" t="s">
        <v>181</v>
      </c>
      <c r="G92" s="168" t="s">
        <v>182</v>
      </c>
      <c r="H92" s="168" t="s">
        <v>183</v>
      </c>
      <c r="I92" s="169" t="s">
        <v>184</v>
      </c>
      <c r="J92" s="168" t="s">
        <v>166</v>
      </c>
      <c r="K92" s="170" t="s">
        <v>185</v>
      </c>
      <c r="L92" s="171"/>
      <c r="M92" s="77" t="s">
        <v>186</v>
      </c>
      <c r="N92" s="78" t="s">
        <v>45</v>
      </c>
      <c r="O92" s="78" t="s">
        <v>187</v>
      </c>
      <c r="P92" s="78" t="s">
        <v>188</v>
      </c>
      <c r="Q92" s="78" t="s">
        <v>189</v>
      </c>
      <c r="R92" s="78" t="s">
        <v>190</v>
      </c>
      <c r="S92" s="78" t="s">
        <v>191</v>
      </c>
      <c r="T92" s="79" t="s">
        <v>192</v>
      </c>
    </row>
    <row r="93" spans="2:63" s="1" customFormat="1" ht="29.25" customHeight="1">
      <c r="B93" s="36"/>
      <c r="C93" s="83" t="s">
        <v>167</v>
      </c>
      <c r="D93" s="58"/>
      <c r="E93" s="58"/>
      <c r="F93" s="58"/>
      <c r="G93" s="58"/>
      <c r="H93" s="58"/>
      <c r="I93" s="163"/>
      <c r="J93" s="172">
        <f>BK93</f>
        <v>0</v>
      </c>
      <c r="K93" s="58"/>
      <c r="L93" s="56"/>
      <c r="M93" s="80"/>
      <c r="N93" s="81"/>
      <c r="O93" s="81"/>
      <c r="P93" s="173">
        <f>P94</f>
        <v>0</v>
      </c>
      <c r="Q93" s="81"/>
      <c r="R93" s="173">
        <f>R94</f>
        <v>0</v>
      </c>
      <c r="S93" s="81"/>
      <c r="T93" s="174">
        <f>T94</f>
        <v>0</v>
      </c>
      <c r="AT93" s="19" t="s">
        <v>74</v>
      </c>
      <c r="AU93" s="19" t="s">
        <v>168</v>
      </c>
      <c r="BK93" s="175">
        <f>BK94</f>
        <v>0</v>
      </c>
    </row>
    <row r="94" spans="2:63" s="11" customFormat="1" ht="37.35" customHeight="1">
      <c r="B94" s="176"/>
      <c r="C94" s="177"/>
      <c r="D94" s="178" t="s">
        <v>74</v>
      </c>
      <c r="E94" s="179" t="s">
        <v>3019</v>
      </c>
      <c r="F94" s="179" t="s">
        <v>3020</v>
      </c>
      <c r="G94" s="177"/>
      <c r="H94" s="177"/>
      <c r="I94" s="180"/>
      <c r="J94" s="181">
        <f>BK94</f>
        <v>0</v>
      </c>
      <c r="K94" s="177"/>
      <c r="L94" s="182"/>
      <c r="M94" s="183"/>
      <c r="N94" s="184"/>
      <c r="O94" s="184"/>
      <c r="P94" s="185">
        <f>P95+P129+P134</f>
        <v>0</v>
      </c>
      <c r="Q94" s="184"/>
      <c r="R94" s="185">
        <f>R95+R129+R134</f>
        <v>0</v>
      </c>
      <c r="S94" s="184"/>
      <c r="T94" s="186">
        <f>T95+T129+T134</f>
        <v>0</v>
      </c>
      <c r="AR94" s="187" t="s">
        <v>83</v>
      </c>
      <c r="AT94" s="188" t="s">
        <v>74</v>
      </c>
      <c r="AU94" s="188" t="s">
        <v>75</v>
      </c>
      <c r="AY94" s="187" t="s">
        <v>195</v>
      </c>
      <c r="BK94" s="189">
        <f>BK95+BK129+BK134</f>
        <v>0</v>
      </c>
    </row>
    <row r="95" spans="2:63" s="11" customFormat="1" ht="19.95" customHeight="1">
      <c r="B95" s="176"/>
      <c r="C95" s="177"/>
      <c r="D95" s="178" t="s">
        <v>74</v>
      </c>
      <c r="E95" s="283" t="s">
        <v>3021</v>
      </c>
      <c r="F95" s="283" t="s">
        <v>3022</v>
      </c>
      <c r="G95" s="177"/>
      <c r="H95" s="177"/>
      <c r="I95" s="180"/>
      <c r="J95" s="284">
        <f>BK95</f>
        <v>0</v>
      </c>
      <c r="K95" s="177"/>
      <c r="L95" s="182"/>
      <c r="M95" s="183"/>
      <c r="N95" s="184"/>
      <c r="O95" s="184"/>
      <c r="P95" s="185">
        <f>P96+P100+P102+P106+P108+P115+P118</f>
        <v>0</v>
      </c>
      <c r="Q95" s="184"/>
      <c r="R95" s="185">
        <f>R96+R100+R102+R106+R108+R115+R118</f>
        <v>0</v>
      </c>
      <c r="S95" s="184"/>
      <c r="T95" s="186">
        <f>T96+T100+T102+T106+T108+T115+T118</f>
        <v>0</v>
      </c>
      <c r="AR95" s="187" t="s">
        <v>23</v>
      </c>
      <c r="AT95" s="188" t="s">
        <v>74</v>
      </c>
      <c r="AU95" s="188" t="s">
        <v>23</v>
      </c>
      <c r="AY95" s="187" t="s">
        <v>195</v>
      </c>
      <c r="BK95" s="189">
        <f>BK96+BK100+BK102+BK106+BK108+BK115+BK118</f>
        <v>0</v>
      </c>
    </row>
    <row r="96" spans="2:63" s="11" customFormat="1" ht="14.85" customHeight="1">
      <c r="B96" s="176"/>
      <c r="C96" s="177"/>
      <c r="D96" s="190" t="s">
        <v>74</v>
      </c>
      <c r="E96" s="191" t="s">
        <v>3023</v>
      </c>
      <c r="F96" s="191" t="s">
        <v>3024</v>
      </c>
      <c r="G96" s="177"/>
      <c r="H96" s="177"/>
      <c r="I96" s="180"/>
      <c r="J96" s="192">
        <f>BK96</f>
        <v>0</v>
      </c>
      <c r="K96" s="177"/>
      <c r="L96" s="182"/>
      <c r="M96" s="183"/>
      <c r="N96" s="184"/>
      <c r="O96" s="184"/>
      <c r="P96" s="185">
        <f>SUM(P97:P99)</f>
        <v>0</v>
      </c>
      <c r="Q96" s="184"/>
      <c r="R96" s="185">
        <f>SUM(R97:R99)</f>
        <v>0</v>
      </c>
      <c r="S96" s="184"/>
      <c r="T96" s="186">
        <f>SUM(T97:T99)</f>
        <v>0</v>
      </c>
      <c r="AR96" s="187" t="s">
        <v>23</v>
      </c>
      <c r="AT96" s="188" t="s">
        <v>74</v>
      </c>
      <c r="AU96" s="188" t="s">
        <v>83</v>
      </c>
      <c r="AY96" s="187" t="s">
        <v>195</v>
      </c>
      <c r="BK96" s="189">
        <f>SUM(BK97:BK99)</f>
        <v>0</v>
      </c>
    </row>
    <row r="97" spans="2:65" s="1" customFormat="1" ht="20.399999999999999" customHeight="1">
      <c r="B97" s="36"/>
      <c r="C97" s="193" t="s">
        <v>83</v>
      </c>
      <c r="D97" s="193" t="s">
        <v>198</v>
      </c>
      <c r="E97" s="194" t="s">
        <v>3025</v>
      </c>
      <c r="F97" s="195" t="s">
        <v>3026</v>
      </c>
      <c r="G97" s="196" t="s">
        <v>206</v>
      </c>
      <c r="H97" s="197">
        <v>20</v>
      </c>
      <c r="I97" s="198"/>
      <c r="J97" s="199">
        <f>ROUND(I97*H97,2)</f>
        <v>0</v>
      </c>
      <c r="K97" s="195" t="s">
        <v>22</v>
      </c>
      <c r="L97" s="56"/>
      <c r="M97" s="200" t="s">
        <v>22</v>
      </c>
      <c r="N97" s="201" t="s">
        <v>46</v>
      </c>
      <c r="O97" s="37"/>
      <c r="P97" s="202">
        <f>O97*H97</f>
        <v>0</v>
      </c>
      <c r="Q97" s="202">
        <v>0</v>
      </c>
      <c r="R97" s="202">
        <f>Q97*H97</f>
        <v>0</v>
      </c>
      <c r="S97" s="202">
        <v>0</v>
      </c>
      <c r="T97" s="203">
        <f>S97*H97</f>
        <v>0</v>
      </c>
      <c r="AR97" s="19" t="s">
        <v>258</v>
      </c>
      <c r="AT97" s="19" t="s">
        <v>198</v>
      </c>
      <c r="AU97" s="19" t="s">
        <v>216</v>
      </c>
      <c r="AY97" s="19" t="s">
        <v>195</v>
      </c>
      <c r="BE97" s="204">
        <f>IF(N97="základní",J97,0)</f>
        <v>0</v>
      </c>
      <c r="BF97" s="204">
        <f>IF(N97="snížená",J97,0)</f>
        <v>0</v>
      </c>
      <c r="BG97" s="204">
        <f>IF(N97="zákl. přenesená",J97,0)</f>
        <v>0</v>
      </c>
      <c r="BH97" s="204">
        <f>IF(N97="sníž. přenesená",J97,0)</f>
        <v>0</v>
      </c>
      <c r="BI97" s="204">
        <f>IF(N97="nulová",J97,0)</f>
        <v>0</v>
      </c>
      <c r="BJ97" s="19" t="s">
        <v>23</v>
      </c>
      <c r="BK97" s="204">
        <f>ROUND(I97*H97,2)</f>
        <v>0</v>
      </c>
      <c r="BL97" s="19" t="s">
        <v>258</v>
      </c>
      <c r="BM97" s="19" t="s">
        <v>3027</v>
      </c>
    </row>
    <row r="98" spans="2:65" s="1" customFormat="1" ht="20.399999999999999" customHeight="1">
      <c r="B98" s="36"/>
      <c r="C98" s="193" t="s">
        <v>216</v>
      </c>
      <c r="D98" s="193" t="s">
        <v>198</v>
      </c>
      <c r="E98" s="194" t="s">
        <v>3028</v>
      </c>
      <c r="F98" s="195" t="s">
        <v>3029</v>
      </c>
      <c r="G98" s="196" t="s">
        <v>206</v>
      </c>
      <c r="H98" s="197">
        <v>25</v>
      </c>
      <c r="I98" s="198"/>
      <c r="J98" s="199">
        <f>ROUND(I98*H98,2)</f>
        <v>0</v>
      </c>
      <c r="K98" s="195" t="s">
        <v>22</v>
      </c>
      <c r="L98" s="56"/>
      <c r="M98" s="200" t="s">
        <v>22</v>
      </c>
      <c r="N98" s="201" t="s">
        <v>46</v>
      </c>
      <c r="O98" s="37"/>
      <c r="P98" s="202">
        <f>O98*H98</f>
        <v>0</v>
      </c>
      <c r="Q98" s="202">
        <v>0</v>
      </c>
      <c r="R98" s="202">
        <f>Q98*H98</f>
        <v>0</v>
      </c>
      <c r="S98" s="202">
        <v>0</v>
      </c>
      <c r="T98" s="203">
        <f>S98*H98</f>
        <v>0</v>
      </c>
      <c r="AR98" s="19" t="s">
        <v>258</v>
      </c>
      <c r="AT98" s="19" t="s">
        <v>198</v>
      </c>
      <c r="AU98" s="19" t="s">
        <v>216</v>
      </c>
      <c r="AY98" s="19" t="s">
        <v>195</v>
      </c>
      <c r="BE98" s="204">
        <f>IF(N98="základní",J98,0)</f>
        <v>0</v>
      </c>
      <c r="BF98" s="204">
        <f>IF(N98="snížená",J98,0)</f>
        <v>0</v>
      </c>
      <c r="BG98" s="204">
        <f>IF(N98="zákl. přenesená",J98,0)</f>
        <v>0</v>
      </c>
      <c r="BH98" s="204">
        <f>IF(N98="sníž. přenesená",J98,0)</f>
        <v>0</v>
      </c>
      <c r="BI98" s="204">
        <f>IF(N98="nulová",J98,0)</f>
        <v>0</v>
      </c>
      <c r="BJ98" s="19" t="s">
        <v>23</v>
      </c>
      <c r="BK98" s="204">
        <f>ROUND(I98*H98,2)</f>
        <v>0</v>
      </c>
      <c r="BL98" s="19" t="s">
        <v>258</v>
      </c>
      <c r="BM98" s="19" t="s">
        <v>3030</v>
      </c>
    </row>
    <row r="99" spans="2:65" s="1" customFormat="1" ht="20.399999999999999" customHeight="1">
      <c r="B99" s="36"/>
      <c r="C99" s="193" t="s">
        <v>202</v>
      </c>
      <c r="D99" s="193" t="s">
        <v>198</v>
      </c>
      <c r="E99" s="194" t="s">
        <v>3031</v>
      </c>
      <c r="F99" s="195" t="s">
        <v>3032</v>
      </c>
      <c r="G99" s="196" t="s">
        <v>206</v>
      </c>
      <c r="H99" s="197">
        <v>28</v>
      </c>
      <c r="I99" s="198"/>
      <c r="J99" s="199">
        <f>ROUND(I99*H99,2)</f>
        <v>0</v>
      </c>
      <c r="K99" s="195" t="s">
        <v>22</v>
      </c>
      <c r="L99" s="56"/>
      <c r="M99" s="200" t="s">
        <v>22</v>
      </c>
      <c r="N99" s="201" t="s">
        <v>46</v>
      </c>
      <c r="O99" s="37"/>
      <c r="P99" s="202">
        <f>O99*H99</f>
        <v>0</v>
      </c>
      <c r="Q99" s="202">
        <v>0</v>
      </c>
      <c r="R99" s="202">
        <f>Q99*H99</f>
        <v>0</v>
      </c>
      <c r="S99" s="202">
        <v>0</v>
      </c>
      <c r="T99" s="203">
        <f>S99*H99</f>
        <v>0</v>
      </c>
      <c r="AR99" s="19" t="s">
        <v>258</v>
      </c>
      <c r="AT99" s="19" t="s">
        <v>198</v>
      </c>
      <c r="AU99" s="19" t="s">
        <v>216</v>
      </c>
      <c r="AY99" s="19" t="s">
        <v>195</v>
      </c>
      <c r="BE99" s="204">
        <f>IF(N99="základní",J99,0)</f>
        <v>0</v>
      </c>
      <c r="BF99" s="204">
        <f>IF(N99="snížená",J99,0)</f>
        <v>0</v>
      </c>
      <c r="BG99" s="204">
        <f>IF(N99="zákl. přenesená",J99,0)</f>
        <v>0</v>
      </c>
      <c r="BH99" s="204">
        <f>IF(N99="sníž. přenesená",J99,0)</f>
        <v>0</v>
      </c>
      <c r="BI99" s="204">
        <f>IF(N99="nulová",J99,0)</f>
        <v>0</v>
      </c>
      <c r="BJ99" s="19" t="s">
        <v>23</v>
      </c>
      <c r="BK99" s="204">
        <f>ROUND(I99*H99,2)</f>
        <v>0</v>
      </c>
      <c r="BL99" s="19" t="s">
        <v>258</v>
      </c>
      <c r="BM99" s="19" t="s">
        <v>3033</v>
      </c>
    </row>
    <row r="100" spans="2:65" s="11" customFormat="1" ht="22.35" customHeight="1">
      <c r="B100" s="176"/>
      <c r="C100" s="177"/>
      <c r="D100" s="190" t="s">
        <v>74</v>
      </c>
      <c r="E100" s="191" t="s">
        <v>3034</v>
      </c>
      <c r="F100" s="191" t="s">
        <v>3035</v>
      </c>
      <c r="G100" s="177"/>
      <c r="H100" s="177"/>
      <c r="I100" s="180"/>
      <c r="J100" s="192">
        <f>BK100</f>
        <v>0</v>
      </c>
      <c r="K100" s="177"/>
      <c r="L100" s="182"/>
      <c r="M100" s="183"/>
      <c r="N100" s="184"/>
      <c r="O100" s="184"/>
      <c r="P100" s="185">
        <f>P101</f>
        <v>0</v>
      </c>
      <c r="Q100" s="184"/>
      <c r="R100" s="185">
        <f>R101</f>
        <v>0</v>
      </c>
      <c r="S100" s="184"/>
      <c r="T100" s="186">
        <f>T101</f>
        <v>0</v>
      </c>
      <c r="AR100" s="187" t="s">
        <v>23</v>
      </c>
      <c r="AT100" s="188" t="s">
        <v>74</v>
      </c>
      <c r="AU100" s="188" t="s">
        <v>83</v>
      </c>
      <c r="AY100" s="187" t="s">
        <v>195</v>
      </c>
      <c r="BK100" s="189">
        <f>BK101</f>
        <v>0</v>
      </c>
    </row>
    <row r="101" spans="2:65" s="1" customFormat="1" ht="20.399999999999999" customHeight="1">
      <c r="B101" s="36"/>
      <c r="C101" s="193" t="s">
        <v>23</v>
      </c>
      <c r="D101" s="193" t="s">
        <v>198</v>
      </c>
      <c r="E101" s="194" t="s">
        <v>3036</v>
      </c>
      <c r="F101" s="195" t="s">
        <v>3037</v>
      </c>
      <c r="G101" s="196" t="s">
        <v>886</v>
      </c>
      <c r="H101" s="197">
        <v>1</v>
      </c>
      <c r="I101" s="198"/>
      <c r="J101" s="199">
        <f>ROUND(I101*H101,2)</f>
        <v>0</v>
      </c>
      <c r="K101" s="195" t="s">
        <v>22</v>
      </c>
      <c r="L101" s="56"/>
      <c r="M101" s="200" t="s">
        <v>22</v>
      </c>
      <c r="N101" s="201" t="s">
        <v>46</v>
      </c>
      <c r="O101" s="37"/>
      <c r="P101" s="202">
        <f>O101*H101</f>
        <v>0</v>
      </c>
      <c r="Q101" s="202">
        <v>0</v>
      </c>
      <c r="R101" s="202">
        <f>Q101*H101</f>
        <v>0</v>
      </c>
      <c r="S101" s="202">
        <v>0</v>
      </c>
      <c r="T101" s="203">
        <f>S101*H101</f>
        <v>0</v>
      </c>
      <c r="AR101" s="19" t="s">
        <v>258</v>
      </c>
      <c r="AT101" s="19" t="s">
        <v>198</v>
      </c>
      <c r="AU101" s="19" t="s">
        <v>216</v>
      </c>
      <c r="AY101" s="19" t="s">
        <v>195</v>
      </c>
      <c r="BE101" s="204">
        <f>IF(N101="základní",J101,0)</f>
        <v>0</v>
      </c>
      <c r="BF101" s="204">
        <f>IF(N101="snížená",J101,0)</f>
        <v>0</v>
      </c>
      <c r="BG101" s="204">
        <f>IF(N101="zákl. přenesená",J101,0)</f>
        <v>0</v>
      </c>
      <c r="BH101" s="204">
        <f>IF(N101="sníž. přenesená",J101,0)</f>
        <v>0</v>
      </c>
      <c r="BI101" s="204">
        <f>IF(N101="nulová",J101,0)</f>
        <v>0</v>
      </c>
      <c r="BJ101" s="19" t="s">
        <v>23</v>
      </c>
      <c r="BK101" s="204">
        <f>ROUND(I101*H101,2)</f>
        <v>0</v>
      </c>
      <c r="BL101" s="19" t="s">
        <v>258</v>
      </c>
      <c r="BM101" s="19" t="s">
        <v>3038</v>
      </c>
    </row>
    <row r="102" spans="2:65" s="11" customFormat="1" ht="22.35" customHeight="1">
      <c r="B102" s="176"/>
      <c r="C102" s="177"/>
      <c r="D102" s="190" t="s">
        <v>74</v>
      </c>
      <c r="E102" s="191" t="s">
        <v>3039</v>
      </c>
      <c r="F102" s="191" t="s">
        <v>3040</v>
      </c>
      <c r="G102" s="177"/>
      <c r="H102" s="177"/>
      <c r="I102" s="180"/>
      <c r="J102" s="192">
        <f>BK102</f>
        <v>0</v>
      </c>
      <c r="K102" s="177"/>
      <c r="L102" s="182"/>
      <c r="M102" s="183"/>
      <c r="N102" s="184"/>
      <c r="O102" s="184"/>
      <c r="P102" s="185">
        <f>SUM(P103:P105)</f>
        <v>0</v>
      </c>
      <c r="Q102" s="184"/>
      <c r="R102" s="185">
        <f>SUM(R103:R105)</f>
        <v>0</v>
      </c>
      <c r="S102" s="184"/>
      <c r="T102" s="186">
        <f>SUM(T103:T105)</f>
        <v>0</v>
      </c>
      <c r="AR102" s="187" t="s">
        <v>23</v>
      </c>
      <c r="AT102" s="188" t="s">
        <v>74</v>
      </c>
      <c r="AU102" s="188" t="s">
        <v>83</v>
      </c>
      <c r="AY102" s="187" t="s">
        <v>195</v>
      </c>
      <c r="BK102" s="189">
        <f>SUM(BK103:BK105)</f>
        <v>0</v>
      </c>
    </row>
    <row r="103" spans="2:65" s="1" customFormat="1" ht="20.399999999999999" customHeight="1">
      <c r="B103" s="36"/>
      <c r="C103" s="193" t="s">
        <v>239</v>
      </c>
      <c r="D103" s="193" t="s">
        <v>198</v>
      </c>
      <c r="E103" s="194" t="s">
        <v>3041</v>
      </c>
      <c r="F103" s="195" t="s">
        <v>3042</v>
      </c>
      <c r="G103" s="196" t="s">
        <v>206</v>
      </c>
      <c r="H103" s="197">
        <v>18</v>
      </c>
      <c r="I103" s="198"/>
      <c r="J103" s="199">
        <f>ROUND(I103*H103,2)</f>
        <v>0</v>
      </c>
      <c r="K103" s="195" t="s">
        <v>22</v>
      </c>
      <c r="L103" s="56"/>
      <c r="M103" s="200" t="s">
        <v>22</v>
      </c>
      <c r="N103" s="201" t="s">
        <v>46</v>
      </c>
      <c r="O103" s="37"/>
      <c r="P103" s="202">
        <f>O103*H103</f>
        <v>0</v>
      </c>
      <c r="Q103" s="202">
        <v>0</v>
      </c>
      <c r="R103" s="202">
        <f>Q103*H103</f>
        <v>0</v>
      </c>
      <c r="S103" s="202">
        <v>0</v>
      </c>
      <c r="T103" s="203">
        <f>S103*H103</f>
        <v>0</v>
      </c>
      <c r="AR103" s="19" t="s">
        <v>258</v>
      </c>
      <c r="AT103" s="19" t="s">
        <v>198</v>
      </c>
      <c r="AU103" s="19" t="s">
        <v>216</v>
      </c>
      <c r="AY103" s="19" t="s">
        <v>195</v>
      </c>
      <c r="BE103" s="204">
        <f>IF(N103="základní",J103,0)</f>
        <v>0</v>
      </c>
      <c r="BF103" s="204">
        <f>IF(N103="snížená",J103,0)</f>
        <v>0</v>
      </c>
      <c r="BG103" s="204">
        <f>IF(N103="zákl. přenesená",J103,0)</f>
        <v>0</v>
      </c>
      <c r="BH103" s="204">
        <f>IF(N103="sníž. přenesená",J103,0)</f>
        <v>0</v>
      </c>
      <c r="BI103" s="204">
        <f>IF(N103="nulová",J103,0)</f>
        <v>0</v>
      </c>
      <c r="BJ103" s="19" t="s">
        <v>23</v>
      </c>
      <c r="BK103" s="204">
        <f>ROUND(I103*H103,2)</f>
        <v>0</v>
      </c>
      <c r="BL103" s="19" t="s">
        <v>258</v>
      </c>
      <c r="BM103" s="19" t="s">
        <v>3043</v>
      </c>
    </row>
    <row r="104" spans="2:65" s="1" customFormat="1" ht="20.399999999999999" customHeight="1">
      <c r="B104" s="36"/>
      <c r="C104" s="193" t="s">
        <v>196</v>
      </c>
      <c r="D104" s="193" t="s">
        <v>198</v>
      </c>
      <c r="E104" s="194" t="s">
        <v>3044</v>
      </c>
      <c r="F104" s="195" t="s">
        <v>3045</v>
      </c>
      <c r="G104" s="196" t="s">
        <v>206</v>
      </c>
      <c r="H104" s="197">
        <v>20</v>
      </c>
      <c r="I104" s="198"/>
      <c r="J104" s="199">
        <f>ROUND(I104*H104,2)</f>
        <v>0</v>
      </c>
      <c r="K104" s="195" t="s">
        <v>22</v>
      </c>
      <c r="L104" s="56"/>
      <c r="M104" s="200" t="s">
        <v>22</v>
      </c>
      <c r="N104" s="201" t="s">
        <v>46</v>
      </c>
      <c r="O104" s="37"/>
      <c r="P104" s="202">
        <f>O104*H104</f>
        <v>0</v>
      </c>
      <c r="Q104" s="202">
        <v>0</v>
      </c>
      <c r="R104" s="202">
        <f>Q104*H104</f>
        <v>0</v>
      </c>
      <c r="S104" s="202">
        <v>0</v>
      </c>
      <c r="T104" s="203">
        <f>S104*H104</f>
        <v>0</v>
      </c>
      <c r="AR104" s="19" t="s">
        <v>258</v>
      </c>
      <c r="AT104" s="19" t="s">
        <v>198</v>
      </c>
      <c r="AU104" s="19" t="s">
        <v>216</v>
      </c>
      <c r="AY104" s="19" t="s">
        <v>195</v>
      </c>
      <c r="BE104" s="204">
        <f>IF(N104="základní",J104,0)</f>
        <v>0</v>
      </c>
      <c r="BF104" s="204">
        <f>IF(N104="snížená",J104,0)</f>
        <v>0</v>
      </c>
      <c r="BG104" s="204">
        <f>IF(N104="zákl. přenesená",J104,0)</f>
        <v>0</v>
      </c>
      <c r="BH104" s="204">
        <f>IF(N104="sníž. přenesená",J104,0)</f>
        <v>0</v>
      </c>
      <c r="BI104" s="204">
        <f>IF(N104="nulová",J104,0)</f>
        <v>0</v>
      </c>
      <c r="BJ104" s="19" t="s">
        <v>23</v>
      </c>
      <c r="BK104" s="204">
        <f>ROUND(I104*H104,2)</f>
        <v>0</v>
      </c>
      <c r="BL104" s="19" t="s">
        <v>258</v>
      </c>
      <c r="BM104" s="19" t="s">
        <v>3046</v>
      </c>
    </row>
    <row r="105" spans="2:65" s="1" customFormat="1" ht="20.399999999999999" customHeight="1">
      <c r="B105" s="36"/>
      <c r="C105" s="193" t="s">
        <v>255</v>
      </c>
      <c r="D105" s="193" t="s">
        <v>198</v>
      </c>
      <c r="E105" s="194" t="s">
        <v>3047</v>
      </c>
      <c r="F105" s="195" t="s">
        <v>3048</v>
      </c>
      <c r="G105" s="196" t="s">
        <v>206</v>
      </c>
      <c r="H105" s="197">
        <v>12</v>
      </c>
      <c r="I105" s="198"/>
      <c r="J105" s="199">
        <f>ROUND(I105*H105,2)</f>
        <v>0</v>
      </c>
      <c r="K105" s="195" t="s">
        <v>22</v>
      </c>
      <c r="L105" s="56"/>
      <c r="M105" s="200" t="s">
        <v>22</v>
      </c>
      <c r="N105" s="201" t="s">
        <v>46</v>
      </c>
      <c r="O105" s="37"/>
      <c r="P105" s="202">
        <f>O105*H105</f>
        <v>0</v>
      </c>
      <c r="Q105" s="202">
        <v>0</v>
      </c>
      <c r="R105" s="202">
        <f>Q105*H105</f>
        <v>0</v>
      </c>
      <c r="S105" s="202">
        <v>0</v>
      </c>
      <c r="T105" s="203">
        <f>S105*H105</f>
        <v>0</v>
      </c>
      <c r="AR105" s="19" t="s">
        <v>258</v>
      </c>
      <c r="AT105" s="19" t="s">
        <v>198</v>
      </c>
      <c r="AU105" s="19" t="s">
        <v>216</v>
      </c>
      <c r="AY105" s="19" t="s">
        <v>195</v>
      </c>
      <c r="BE105" s="204">
        <f>IF(N105="základní",J105,0)</f>
        <v>0</v>
      </c>
      <c r="BF105" s="204">
        <f>IF(N105="snížená",J105,0)</f>
        <v>0</v>
      </c>
      <c r="BG105" s="204">
        <f>IF(N105="zákl. přenesená",J105,0)</f>
        <v>0</v>
      </c>
      <c r="BH105" s="204">
        <f>IF(N105="sníž. přenesená",J105,0)</f>
        <v>0</v>
      </c>
      <c r="BI105" s="204">
        <f>IF(N105="nulová",J105,0)</f>
        <v>0</v>
      </c>
      <c r="BJ105" s="19" t="s">
        <v>23</v>
      </c>
      <c r="BK105" s="204">
        <f>ROUND(I105*H105,2)</f>
        <v>0</v>
      </c>
      <c r="BL105" s="19" t="s">
        <v>258</v>
      </c>
      <c r="BM105" s="19" t="s">
        <v>3049</v>
      </c>
    </row>
    <row r="106" spans="2:65" s="11" customFormat="1" ht="22.35" customHeight="1">
      <c r="B106" s="176"/>
      <c r="C106" s="177"/>
      <c r="D106" s="190" t="s">
        <v>74</v>
      </c>
      <c r="E106" s="191" t="s">
        <v>3050</v>
      </c>
      <c r="F106" s="191" t="s">
        <v>3051</v>
      </c>
      <c r="G106" s="177"/>
      <c r="H106" s="177"/>
      <c r="I106" s="180"/>
      <c r="J106" s="192">
        <f>BK106</f>
        <v>0</v>
      </c>
      <c r="K106" s="177"/>
      <c r="L106" s="182"/>
      <c r="M106" s="183"/>
      <c r="N106" s="184"/>
      <c r="O106" s="184"/>
      <c r="P106" s="185">
        <f>P107</f>
        <v>0</v>
      </c>
      <c r="Q106" s="184"/>
      <c r="R106" s="185">
        <f>R107</f>
        <v>0</v>
      </c>
      <c r="S106" s="184"/>
      <c r="T106" s="186">
        <f>T107</f>
        <v>0</v>
      </c>
      <c r="AR106" s="187" t="s">
        <v>23</v>
      </c>
      <c r="AT106" s="188" t="s">
        <v>74</v>
      </c>
      <c r="AU106" s="188" t="s">
        <v>83</v>
      </c>
      <c r="AY106" s="187" t="s">
        <v>195</v>
      </c>
      <c r="BK106" s="189">
        <f>BK107</f>
        <v>0</v>
      </c>
    </row>
    <row r="107" spans="2:65" s="1" customFormat="1" ht="20.399999999999999" customHeight="1">
      <c r="B107" s="36"/>
      <c r="C107" s="193" t="s">
        <v>262</v>
      </c>
      <c r="D107" s="193" t="s">
        <v>198</v>
      </c>
      <c r="E107" s="194" t="s">
        <v>3052</v>
      </c>
      <c r="F107" s="195" t="s">
        <v>3048</v>
      </c>
      <c r="G107" s="196" t="s">
        <v>206</v>
      </c>
      <c r="H107" s="197">
        <v>23</v>
      </c>
      <c r="I107" s="198"/>
      <c r="J107" s="199">
        <f>ROUND(I107*H107,2)</f>
        <v>0</v>
      </c>
      <c r="K107" s="195" t="s">
        <v>22</v>
      </c>
      <c r="L107" s="56"/>
      <c r="M107" s="200" t="s">
        <v>22</v>
      </c>
      <c r="N107" s="201" t="s">
        <v>46</v>
      </c>
      <c r="O107" s="37"/>
      <c r="P107" s="202">
        <f>O107*H107</f>
        <v>0</v>
      </c>
      <c r="Q107" s="202">
        <v>0</v>
      </c>
      <c r="R107" s="202">
        <f>Q107*H107</f>
        <v>0</v>
      </c>
      <c r="S107" s="202">
        <v>0</v>
      </c>
      <c r="T107" s="203">
        <f>S107*H107</f>
        <v>0</v>
      </c>
      <c r="AR107" s="19" t="s">
        <v>258</v>
      </c>
      <c r="AT107" s="19" t="s">
        <v>198</v>
      </c>
      <c r="AU107" s="19" t="s">
        <v>216</v>
      </c>
      <c r="AY107" s="19" t="s">
        <v>195</v>
      </c>
      <c r="BE107" s="204">
        <f>IF(N107="základní",J107,0)</f>
        <v>0</v>
      </c>
      <c r="BF107" s="204">
        <f>IF(N107="snížená",J107,0)</f>
        <v>0</v>
      </c>
      <c r="BG107" s="204">
        <f>IF(N107="zákl. přenesená",J107,0)</f>
        <v>0</v>
      </c>
      <c r="BH107" s="204">
        <f>IF(N107="sníž. přenesená",J107,0)</f>
        <v>0</v>
      </c>
      <c r="BI107" s="204">
        <f>IF(N107="nulová",J107,0)</f>
        <v>0</v>
      </c>
      <c r="BJ107" s="19" t="s">
        <v>23</v>
      </c>
      <c r="BK107" s="204">
        <f>ROUND(I107*H107,2)</f>
        <v>0</v>
      </c>
      <c r="BL107" s="19" t="s">
        <v>258</v>
      </c>
      <c r="BM107" s="19" t="s">
        <v>3053</v>
      </c>
    </row>
    <row r="108" spans="2:65" s="11" customFormat="1" ht="22.35" customHeight="1">
      <c r="B108" s="176"/>
      <c r="C108" s="177"/>
      <c r="D108" s="190" t="s">
        <v>74</v>
      </c>
      <c r="E108" s="191" t="s">
        <v>3054</v>
      </c>
      <c r="F108" s="191" t="s">
        <v>3055</v>
      </c>
      <c r="G108" s="177"/>
      <c r="H108" s="177"/>
      <c r="I108" s="180"/>
      <c r="J108" s="192">
        <f>BK108</f>
        <v>0</v>
      </c>
      <c r="K108" s="177"/>
      <c r="L108" s="182"/>
      <c r="M108" s="183"/>
      <c r="N108" s="184"/>
      <c r="O108" s="184"/>
      <c r="P108" s="185">
        <f>SUM(P109:P114)</f>
        <v>0</v>
      </c>
      <c r="Q108" s="184"/>
      <c r="R108" s="185">
        <f>SUM(R109:R114)</f>
        <v>0</v>
      </c>
      <c r="S108" s="184"/>
      <c r="T108" s="186">
        <f>SUM(T109:T114)</f>
        <v>0</v>
      </c>
      <c r="AR108" s="187" t="s">
        <v>23</v>
      </c>
      <c r="AT108" s="188" t="s">
        <v>74</v>
      </c>
      <c r="AU108" s="188" t="s">
        <v>83</v>
      </c>
      <c r="AY108" s="187" t="s">
        <v>195</v>
      </c>
      <c r="BK108" s="189">
        <f>SUM(BK109:BK114)</f>
        <v>0</v>
      </c>
    </row>
    <row r="109" spans="2:65" s="1" customFormat="1" ht="20.399999999999999" customHeight="1">
      <c r="B109" s="36"/>
      <c r="C109" s="193" t="s">
        <v>218</v>
      </c>
      <c r="D109" s="193" t="s">
        <v>198</v>
      </c>
      <c r="E109" s="194" t="s">
        <v>3056</v>
      </c>
      <c r="F109" s="195" t="s">
        <v>3057</v>
      </c>
      <c r="G109" s="196" t="s">
        <v>206</v>
      </c>
      <c r="H109" s="197">
        <v>20</v>
      </c>
      <c r="I109" s="198"/>
      <c r="J109" s="199">
        <f t="shared" ref="J109:J114" si="0">ROUND(I109*H109,2)</f>
        <v>0</v>
      </c>
      <c r="K109" s="195" t="s">
        <v>22</v>
      </c>
      <c r="L109" s="56"/>
      <c r="M109" s="200" t="s">
        <v>22</v>
      </c>
      <c r="N109" s="201" t="s">
        <v>46</v>
      </c>
      <c r="O109" s="37"/>
      <c r="P109" s="202">
        <f t="shared" ref="P109:P114" si="1">O109*H109</f>
        <v>0</v>
      </c>
      <c r="Q109" s="202">
        <v>0</v>
      </c>
      <c r="R109" s="202">
        <f t="shared" ref="R109:R114" si="2">Q109*H109</f>
        <v>0</v>
      </c>
      <c r="S109" s="202">
        <v>0</v>
      </c>
      <c r="T109" s="203">
        <f t="shared" ref="T109:T114" si="3">S109*H109</f>
        <v>0</v>
      </c>
      <c r="AR109" s="19" t="s">
        <v>258</v>
      </c>
      <c r="AT109" s="19" t="s">
        <v>198</v>
      </c>
      <c r="AU109" s="19" t="s">
        <v>216</v>
      </c>
      <c r="AY109" s="19" t="s">
        <v>195</v>
      </c>
      <c r="BE109" s="204">
        <f t="shared" ref="BE109:BE114" si="4">IF(N109="základní",J109,0)</f>
        <v>0</v>
      </c>
      <c r="BF109" s="204">
        <f t="shared" ref="BF109:BF114" si="5">IF(N109="snížená",J109,0)</f>
        <v>0</v>
      </c>
      <c r="BG109" s="204">
        <f t="shared" ref="BG109:BG114" si="6">IF(N109="zákl. přenesená",J109,0)</f>
        <v>0</v>
      </c>
      <c r="BH109" s="204">
        <f t="shared" ref="BH109:BH114" si="7">IF(N109="sníž. přenesená",J109,0)</f>
        <v>0</v>
      </c>
      <c r="BI109" s="204">
        <f t="shared" ref="BI109:BI114" si="8">IF(N109="nulová",J109,0)</f>
        <v>0</v>
      </c>
      <c r="BJ109" s="19" t="s">
        <v>23</v>
      </c>
      <c r="BK109" s="204">
        <f t="shared" ref="BK109:BK114" si="9">ROUND(I109*H109,2)</f>
        <v>0</v>
      </c>
      <c r="BL109" s="19" t="s">
        <v>258</v>
      </c>
      <c r="BM109" s="19" t="s">
        <v>3058</v>
      </c>
    </row>
    <row r="110" spans="2:65" s="1" customFormat="1" ht="20.399999999999999" customHeight="1">
      <c r="B110" s="36"/>
      <c r="C110" s="193" t="s">
        <v>28</v>
      </c>
      <c r="D110" s="193" t="s">
        <v>198</v>
      </c>
      <c r="E110" s="194" t="s">
        <v>3059</v>
      </c>
      <c r="F110" s="195" t="s">
        <v>3060</v>
      </c>
      <c r="G110" s="196" t="s">
        <v>206</v>
      </c>
      <c r="H110" s="197">
        <v>25</v>
      </c>
      <c r="I110" s="198"/>
      <c r="J110" s="199">
        <f t="shared" si="0"/>
        <v>0</v>
      </c>
      <c r="K110" s="195" t="s">
        <v>22</v>
      </c>
      <c r="L110" s="56"/>
      <c r="M110" s="200" t="s">
        <v>22</v>
      </c>
      <c r="N110" s="201" t="s">
        <v>46</v>
      </c>
      <c r="O110" s="37"/>
      <c r="P110" s="202">
        <f t="shared" si="1"/>
        <v>0</v>
      </c>
      <c r="Q110" s="202">
        <v>0</v>
      </c>
      <c r="R110" s="202">
        <f t="shared" si="2"/>
        <v>0</v>
      </c>
      <c r="S110" s="202">
        <v>0</v>
      </c>
      <c r="T110" s="203">
        <f t="shared" si="3"/>
        <v>0</v>
      </c>
      <c r="AR110" s="19" t="s">
        <v>258</v>
      </c>
      <c r="AT110" s="19" t="s">
        <v>198</v>
      </c>
      <c r="AU110" s="19" t="s">
        <v>216</v>
      </c>
      <c r="AY110" s="19" t="s">
        <v>195</v>
      </c>
      <c r="BE110" s="204">
        <f t="shared" si="4"/>
        <v>0</v>
      </c>
      <c r="BF110" s="204">
        <f t="shared" si="5"/>
        <v>0</v>
      </c>
      <c r="BG110" s="204">
        <f t="shared" si="6"/>
        <v>0</v>
      </c>
      <c r="BH110" s="204">
        <f t="shared" si="7"/>
        <v>0</v>
      </c>
      <c r="BI110" s="204">
        <f t="shared" si="8"/>
        <v>0</v>
      </c>
      <c r="BJ110" s="19" t="s">
        <v>23</v>
      </c>
      <c r="BK110" s="204">
        <f t="shared" si="9"/>
        <v>0</v>
      </c>
      <c r="BL110" s="19" t="s">
        <v>258</v>
      </c>
      <c r="BM110" s="19" t="s">
        <v>3061</v>
      </c>
    </row>
    <row r="111" spans="2:65" s="1" customFormat="1" ht="20.399999999999999" customHeight="1">
      <c r="B111" s="36"/>
      <c r="C111" s="193" t="s">
        <v>363</v>
      </c>
      <c r="D111" s="193" t="s">
        <v>198</v>
      </c>
      <c r="E111" s="194" t="s">
        <v>3062</v>
      </c>
      <c r="F111" s="195" t="s">
        <v>3063</v>
      </c>
      <c r="G111" s="196" t="s">
        <v>206</v>
      </c>
      <c r="H111" s="197">
        <v>28</v>
      </c>
      <c r="I111" s="198"/>
      <c r="J111" s="199">
        <f t="shared" si="0"/>
        <v>0</v>
      </c>
      <c r="K111" s="195" t="s">
        <v>22</v>
      </c>
      <c r="L111" s="56"/>
      <c r="M111" s="200" t="s">
        <v>22</v>
      </c>
      <c r="N111" s="201" t="s">
        <v>46</v>
      </c>
      <c r="O111" s="37"/>
      <c r="P111" s="202">
        <f t="shared" si="1"/>
        <v>0</v>
      </c>
      <c r="Q111" s="202">
        <v>0</v>
      </c>
      <c r="R111" s="202">
        <f t="shared" si="2"/>
        <v>0</v>
      </c>
      <c r="S111" s="202">
        <v>0</v>
      </c>
      <c r="T111" s="203">
        <f t="shared" si="3"/>
        <v>0</v>
      </c>
      <c r="AR111" s="19" t="s">
        <v>258</v>
      </c>
      <c r="AT111" s="19" t="s">
        <v>198</v>
      </c>
      <c r="AU111" s="19" t="s">
        <v>216</v>
      </c>
      <c r="AY111" s="19" t="s">
        <v>195</v>
      </c>
      <c r="BE111" s="204">
        <f t="shared" si="4"/>
        <v>0</v>
      </c>
      <c r="BF111" s="204">
        <f t="shared" si="5"/>
        <v>0</v>
      </c>
      <c r="BG111" s="204">
        <f t="shared" si="6"/>
        <v>0</v>
      </c>
      <c r="BH111" s="204">
        <f t="shared" si="7"/>
        <v>0</v>
      </c>
      <c r="BI111" s="204">
        <f t="shared" si="8"/>
        <v>0</v>
      </c>
      <c r="BJ111" s="19" t="s">
        <v>23</v>
      </c>
      <c r="BK111" s="204">
        <f t="shared" si="9"/>
        <v>0</v>
      </c>
      <c r="BL111" s="19" t="s">
        <v>258</v>
      </c>
      <c r="BM111" s="19" t="s">
        <v>3064</v>
      </c>
    </row>
    <row r="112" spans="2:65" s="1" customFormat="1" ht="20.399999999999999" customHeight="1">
      <c r="B112" s="36"/>
      <c r="C112" s="193" t="s">
        <v>371</v>
      </c>
      <c r="D112" s="193" t="s">
        <v>198</v>
      </c>
      <c r="E112" s="194" t="s">
        <v>3065</v>
      </c>
      <c r="F112" s="195" t="s">
        <v>3066</v>
      </c>
      <c r="G112" s="196" t="s">
        <v>206</v>
      </c>
      <c r="H112" s="197">
        <v>18</v>
      </c>
      <c r="I112" s="198"/>
      <c r="J112" s="199">
        <f t="shared" si="0"/>
        <v>0</v>
      </c>
      <c r="K112" s="195" t="s">
        <v>22</v>
      </c>
      <c r="L112" s="56"/>
      <c r="M112" s="200" t="s">
        <v>22</v>
      </c>
      <c r="N112" s="201" t="s">
        <v>46</v>
      </c>
      <c r="O112" s="37"/>
      <c r="P112" s="202">
        <f t="shared" si="1"/>
        <v>0</v>
      </c>
      <c r="Q112" s="202">
        <v>0</v>
      </c>
      <c r="R112" s="202">
        <f t="shared" si="2"/>
        <v>0</v>
      </c>
      <c r="S112" s="202">
        <v>0</v>
      </c>
      <c r="T112" s="203">
        <f t="shared" si="3"/>
        <v>0</v>
      </c>
      <c r="AR112" s="19" t="s">
        <v>258</v>
      </c>
      <c r="AT112" s="19" t="s">
        <v>198</v>
      </c>
      <c r="AU112" s="19" t="s">
        <v>216</v>
      </c>
      <c r="AY112" s="19" t="s">
        <v>195</v>
      </c>
      <c r="BE112" s="204">
        <f t="shared" si="4"/>
        <v>0</v>
      </c>
      <c r="BF112" s="204">
        <f t="shared" si="5"/>
        <v>0</v>
      </c>
      <c r="BG112" s="204">
        <f t="shared" si="6"/>
        <v>0</v>
      </c>
      <c r="BH112" s="204">
        <f t="shared" si="7"/>
        <v>0</v>
      </c>
      <c r="BI112" s="204">
        <f t="shared" si="8"/>
        <v>0</v>
      </c>
      <c r="BJ112" s="19" t="s">
        <v>23</v>
      </c>
      <c r="BK112" s="204">
        <f t="shared" si="9"/>
        <v>0</v>
      </c>
      <c r="BL112" s="19" t="s">
        <v>258</v>
      </c>
      <c r="BM112" s="19" t="s">
        <v>3067</v>
      </c>
    </row>
    <row r="113" spans="2:65" s="1" customFormat="1" ht="20.399999999999999" customHeight="1">
      <c r="B113" s="36"/>
      <c r="C113" s="193" t="s">
        <v>379</v>
      </c>
      <c r="D113" s="193" t="s">
        <v>198</v>
      </c>
      <c r="E113" s="194" t="s">
        <v>3068</v>
      </c>
      <c r="F113" s="195" t="s">
        <v>3069</v>
      </c>
      <c r="G113" s="196" t="s">
        <v>206</v>
      </c>
      <c r="H113" s="197">
        <v>20</v>
      </c>
      <c r="I113" s="198"/>
      <c r="J113" s="199">
        <f t="shared" si="0"/>
        <v>0</v>
      </c>
      <c r="K113" s="195" t="s">
        <v>22</v>
      </c>
      <c r="L113" s="56"/>
      <c r="M113" s="200" t="s">
        <v>22</v>
      </c>
      <c r="N113" s="201" t="s">
        <v>46</v>
      </c>
      <c r="O113" s="37"/>
      <c r="P113" s="202">
        <f t="shared" si="1"/>
        <v>0</v>
      </c>
      <c r="Q113" s="202">
        <v>0</v>
      </c>
      <c r="R113" s="202">
        <f t="shared" si="2"/>
        <v>0</v>
      </c>
      <c r="S113" s="202">
        <v>0</v>
      </c>
      <c r="T113" s="203">
        <f t="shared" si="3"/>
        <v>0</v>
      </c>
      <c r="AR113" s="19" t="s">
        <v>258</v>
      </c>
      <c r="AT113" s="19" t="s">
        <v>198</v>
      </c>
      <c r="AU113" s="19" t="s">
        <v>216</v>
      </c>
      <c r="AY113" s="19" t="s">
        <v>195</v>
      </c>
      <c r="BE113" s="204">
        <f t="shared" si="4"/>
        <v>0</v>
      </c>
      <c r="BF113" s="204">
        <f t="shared" si="5"/>
        <v>0</v>
      </c>
      <c r="BG113" s="204">
        <f t="shared" si="6"/>
        <v>0</v>
      </c>
      <c r="BH113" s="204">
        <f t="shared" si="7"/>
        <v>0</v>
      </c>
      <c r="BI113" s="204">
        <f t="shared" si="8"/>
        <v>0</v>
      </c>
      <c r="BJ113" s="19" t="s">
        <v>23</v>
      </c>
      <c r="BK113" s="204">
        <f t="shared" si="9"/>
        <v>0</v>
      </c>
      <c r="BL113" s="19" t="s">
        <v>258</v>
      </c>
      <c r="BM113" s="19" t="s">
        <v>3070</v>
      </c>
    </row>
    <row r="114" spans="2:65" s="1" customFormat="1" ht="20.399999999999999" customHeight="1">
      <c r="B114" s="36"/>
      <c r="C114" s="193" t="s">
        <v>386</v>
      </c>
      <c r="D114" s="193" t="s">
        <v>198</v>
      </c>
      <c r="E114" s="194" t="s">
        <v>3071</v>
      </c>
      <c r="F114" s="195" t="s">
        <v>3072</v>
      </c>
      <c r="G114" s="196" t="s">
        <v>206</v>
      </c>
      <c r="H114" s="197">
        <v>45</v>
      </c>
      <c r="I114" s="198"/>
      <c r="J114" s="199">
        <f t="shared" si="0"/>
        <v>0</v>
      </c>
      <c r="K114" s="195" t="s">
        <v>22</v>
      </c>
      <c r="L114" s="56"/>
      <c r="M114" s="200" t="s">
        <v>22</v>
      </c>
      <c r="N114" s="201" t="s">
        <v>46</v>
      </c>
      <c r="O114" s="37"/>
      <c r="P114" s="202">
        <f t="shared" si="1"/>
        <v>0</v>
      </c>
      <c r="Q114" s="202">
        <v>0</v>
      </c>
      <c r="R114" s="202">
        <f t="shared" si="2"/>
        <v>0</v>
      </c>
      <c r="S114" s="202">
        <v>0</v>
      </c>
      <c r="T114" s="203">
        <f t="shared" si="3"/>
        <v>0</v>
      </c>
      <c r="AR114" s="19" t="s">
        <v>258</v>
      </c>
      <c r="AT114" s="19" t="s">
        <v>198</v>
      </c>
      <c r="AU114" s="19" t="s">
        <v>216</v>
      </c>
      <c r="AY114" s="19" t="s">
        <v>195</v>
      </c>
      <c r="BE114" s="204">
        <f t="shared" si="4"/>
        <v>0</v>
      </c>
      <c r="BF114" s="204">
        <f t="shared" si="5"/>
        <v>0</v>
      </c>
      <c r="BG114" s="204">
        <f t="shared" si="6"/>
        <v>0</v>
      </c>
      <c r="BH114" s="204">
        <f t="shared" si="7"/>
        <v>0</v>
      </c>
      <c r="BI114" s="204">
        <f t="shared" si="8"/>
        <v>0</v>
      </c>
      <c r="BJ114" s="19" t="s">
        <v>23</v>
      </c>
      <c r="BK114" s="204">
        <f t="shared" si="9"/>
        <v>0</v>
      </c>
      <c r="BL114" s="19" t="s">
        <v>258</v>
      </c>
      <c r="BM114" s="19" t="s">
        <v>3073</v>
      </c>
    </row>
    <row r="115" spans="2:65" s="11" customFormat="1" ht="22.35" customHeight="1">
      <c r="B115" s="176"/>
      <c r="C115" s="177"/>
      <c r="D115" s="190" t="s">
        <v>74</v>
      </c>
      <c r="E115" s="191" t="s">
        <v>3074</v>
      </c>
      <c r="F115" s="191" t="s">
        <v>3075</v>
      </c>
      <c r="G115" s="177"/>
      <c r="H115" s="177"/>
      <c r="I115" s="180"/>
      <c r="J115" s="192">
        <f>BK115</f>
        <v>0</v>
      </c>
      <c r="K115" s="177"/>
      <c r="L115" s="182"/>
      <c r="M115" s="183"/>
      <c r="N115" s="184"/>
      <c r="O115" s="184"/>
      <c r="P115" s="185">
        <f>SUM(P116:P117)</f>
        <v>0</v>
      </c>
      <c r="Q115" s="184"/>
      <c r="R115" s="185">
        <f>SUM(R116:R117)</f>
        <v>0</v>
      </c>
      <c r="S115" s="184"/>
      <c r="T115" s="186">
        <f>SUM(T116:T117)</f>
        <v>0</v>
      </c>
      <c r="AR115" s="187" t="s">
        <v>23</v>
      </c>
      <c r="AT115" s="188" t="s">
        <v>74</v>
      </c>
      <c r="AU115" s="188" t="s">
        <v>83</v>
      </c>
      <c r="AY115" s="187" t="s">
        <v>195</v>
      </c>
      <c r="BK115" s="189">
        <f>SUM(BK116:BK117)</f>
        <v>0</v>
      </c>
    </row>
    <row r="116" spans="2:65" s="1" customFormat="1" ht="20.399999999999999" customHeight="1">
      <c r="B116" s="36"/>
      <c r="C116" s="193" t="s">
        <v>8</v>
      </c>
      <c r="D116" s="193" t="s">
        <v>198</v>
      </c>
      <c r="E116" s="194" t="s">
        <v>3076</v>
      </c>
      <c r="F116" s="195" t="s">
        <v>3077</v>
      </c>
      <c r="G116" s="196" t="s">
        <v>206</v>
      </c>
      <c r="H116" s="197">
        <v>156</v>
      </c>
      <c r="I116" s="198"/>
      <c r="J116" s="199">
        <f>ROUND(I116*H116,2)</f>
        <v>0</v>
      </c>
      <c r="K116" s="195" t="s">
        <v>22</v>
      </c>
      <c r="L116" s="56"/>
      <c r="M116" s="200" t="s">
        <v>22</v>
      </c>
      <c r="N116" s="201" t="s">
        <v>46</v>
      </c>
      <c r="O116" s="37"/>
      <c r="P116" s="202">
        <f>O116*H116</f>
        <v>0</v>
      </c>
      <c r="Q116" s="202">
        <v>0</v>
      </c>
      <c r="R116" s="202">
        <f>Q116*H116</f>
        <v>0</v>
      </c>
      <c r="S116" s="202">
        <v>0</v>
      </c>
      <c r="T116" s="203">
        <f>S116*H116</f>
        <v>0</v>
      </c>
      <c r="AR116" s="19" t="s">
        <v>258</v>
      </c>
      <c r="AT116" s="19" t="s">
        <v>198</v>
      </c>
      <c r="AU116" s="19" t="s">
        <v>216</v>
      </c>
      <c r="AY116" s="19" t="s">
        <v>195</v>
      </c>
      <c r="BE116" s="204">
        <f>IF(N116="základní",J116,0)</f>
        <v>0</v>
      </c>
      <c r="BF116" s="204">
        <f>IF(N116="snížená",J116,0)</f>
        <v>0</v>
      </c>
      <c r="BG116" s="204">
        <f>IF(N116="zákl. přenesená",J116,0)</f>
        <v>0</v>
      </c>
      <c r="BH116" s="204">
        <f>IF(N116="sníž. přenesená",J116,0)</f>
        <v>0</v>
      </c>
      <c r="BI116" s="204">
        <f>IF(N116="nulová",J116,0)</f>
        <v>0</v>
      </c>
      <c r="BJ116" s="19" t="s">
        <v>23</v>
      </c>
      <c r="BK116" s="204">
        <f>ROUND(I116*H116,2)</f>
        <v>0</v>
      </c>
      <c r="BL116" s="19" t="s">
        <v>258</v>
      </c>
      <c r="BM116" s="19" t="s">
        <v>3078</v>
      </c>
    </row>
    <row r="117" spans="2:65" s="1" customFormat="1" ht="20.399999999999999" customHeight="1">
      <c r="B117" s="36"/>
      <c r="C117" s="193" t="s">
        <v>258</v>
      </c>
      <c r="D117" s="193" t="s">
        <v>198</v>
      </c>
      <c r="E117" s="194" t="s">
        <v>3079</v>
      </c>
      <c r="F117" s="195" t="s">
        <v>3080</v>
      </c>
      <c r="G117" s="196" t="s">
        <v>206</v>
      </c>
      <c r="H117" s="197">
        <v>156</v>
      </c>
      <c r="I117" s="198"/>
      <c r="J117" s="199">
        <f>ROUND(I117*H117,2)</f>
        <v>0</v>
      </c>
      <c r="K117" s="195" t="s">
        <v>22</v>
      </c>
      <c r="L117" s="56"/>
      <c r="M117" s="200" t="s">
        <v>22</v>
      </c>
      <c r="N117" s="201" t="s">
        <v>46</v>
      </c>
      <c r="O117" s="37"/>
      <c r="P117" s="202">
        <f>O117*H117</f>
        <v>0</v>
      </c>
      <c r="Q117" s="202">
        <v>0</v>
      </c>
      <c r="R117" s="202">
        <f>Q117*H117</f>
        <v>0</v>
      </c>
      <c r="S117" s="202">
        <v>0</v>
      </c>
      <c r="T117" s="203">
        <f>S117*H117</f>
        <v>0</v>
      </c>
      <c r="AR117" s="19" t="s">
        <v>258</v>
      </c>
      <c r="AT117" s="19" t="s">
        <v>198</v>
      </c>
      <c r="AU117" s="19" t="s">
        <v>216</v>
      </c>
      <c r="AY117" s="19" t="s">
        <v>195</v>
      </c>
      <c r="BE117" s="204">
        <f>IF(N117="základní",J117,0)</f>
        <v>0</v>
      </c>
      <c r="BF117" s="204">
        <f>IF(N117="snížená",J117,0)</f>
        <v>0</v>
      </c>
      <c r="BG117" s="204">
        <f>IF(N117="zákl. přenesená",J117,0)</f>
        <v>0</v>
      </c>
      <c r="BH117" s="204">
        <f>IF(N117="sníž. přenesená",J117,0)</f>
        <v>0</v>
      </c>
      <c r="BI117" s="204">
        <f>IF(N117="nulová",J117,0)</f>
        <v>0</v>
      </c>
      <c r="BJ117" s="19" t="s">
        <v>23</v>
      </c>
      <c r="BK117" s="204">
        <f>ROUND(I117*H117,2)</f>
        <v>0</v>
      </c>
      <c r="BL117" s="19" t="s">
        <v>258</v>
      </c>
      <c r="BM117" s="19" t="s">
        <v>3081</v>
      </c>
    </row>
    <row r="118" spans="2:65" s="11" customFormat="1" ht="22.35" customHeight="1">
      <c r="B118" s="176"/>
      <c r="C118" s="177"/>
      <c r="D118" s="190" t="s">
        <v>74</v>
      </c>
      <c r="E118" s="191" t="s">
        <v>3082</v>
      </c>
      <c r="F118" s="191" t="s">
        <v>3083</v>
      </c>
      <c r="G118" s="177"/>
      <c r="H118" s="177"/>
      <c r="I118" s="180"/>
      <c r="J118" s="192">
        <f>BK118</f>
        <v>0</v>
      </c>
      <c r="K118" s="177"/>
      <c r="L118" s="182"/>
      <c r="M118" s="183"/>
      <c r="N118" s="184"/>
      <c r="O118" s="184"/>
      <c r="P118" s="185">
        <f>SUM(P119:P128)</f>
        <v>0</v>
      </c>
      <c r="Q118" s="184"/>
      <c r="R118" s="185">
        <f>SUM(R119:R128)</f>
        <v>0</v>
      </c>
      <c r="S118" s="184"/>
      <c r="T118" s="186">
        <f>SUM(T119:T128)</f>
        <v>0</v>
      </c>
      <c r="AR118" s="187" t="s">
        <v>23</v>
      </c>
      <c r="AT118" s="188" t="s">
        <v>74</v>
      </c>
      <c r="AU118" s="188" t="s">
        <v>83</v>
      </c>
      <c r="AY118" s="187" t="s">
        <v>195</v>
      </c>
      <c r="BK118" s="189">
        <f>SUM(BK119:BK128)</f>
        <v>0</v>
      </c>
    </row>
    <row r="119" spans="2:65" s="1" customFormat="1" ht="20.399999999999999" customHeight="1">
      <c r="B119" s="36"/>
      <c r="C119" s="193" t="s">
        <v>417</v>
      </c>
      <c r="D119" s="193" t="s">
        <v>198</v>
      </c>
      <c r="E119" s="194" t="s">
        <v>3084</v>
      </c>
      <c r="F119" s="195" t="s">
        <v>3085</v>
      </c>
      <c r="G119" s="196" t="s">
        <v>2177</v>
      </c>
      <c r="H119" s="197">
        <v>9</v>
      </c>
      <c r="I119" s="198"/>
      <c r="J119" s="199">
        <f t="shared" ref="J119:J128" si="10">ROUND(I119*H119,2)</f>
        <v>0</v>
      </c>
      <c r="K119" s="195" t="s">
        <v>22</v>
      </c>
      <c r="L119" s="56"/>
      <c r="M119" s="200" t="s">
        <v>22</v>
      </c>
      <c r="N119" s="201" t="s">
        <v>46</v>
      </c>
      <c r="O119" s="37"/>
      <c r="P119" s="202">
        <f t="shared" ref="P119:P128" si="11">O119*H119</f>
        <v>0</v>
      </c>
      <c r="Q119" s="202">
        <v>0</v>
      </c>
      <c r="R119" s="202">
        <f t="shared" ref="R119:R128" si="12">Q119*H119</f>
        <v>0</v>
      </c>
      <c r="S119" s="202">
        <v>0</v>
      </c>
      <c r="T119" s="203">
        <f t="shared" ref="T119:T128" si="13">S119*H119</f>
        <v>0</v>
      </c>
      <c r="AR119" s="19" t="s">
        <v>258</v>
      </c>
      <c r="AT119" s="19" t="s">
        <v>198</v>
      </c>
      <c r="AU119" s="19" t="s">
        <v>216</v>
      </c>
      <c r="AY119" s="19" t="s">
        <v>195</v>
      </c>
      <c r="BE119" s="204">
        <f t="shared" ref="BE119:BE128" si="14">IF(N119="základní",J119,0)</f>
        <v>0</v>
      </c>
      <c r="BF119" s="204">
        <f t="shared" ref="BF119:BF128" si="15">IF(N119="snížená",J119,0)</f>
        <v>0</v>
      </c>
      <c r="BG119" s="204">
        <f t="shared" ref="BG119:BG128" si="16">IF(N119="zákl. přenesená",J119,0)</f>
        <v>0</v>
      </c>
      <c r="BH119" s="204">
        <f t="shared" ref="BH119:BH128" si="17">IF(N119="sníž. přenesená",J119,0)</f>
        <v>0</v>
      </c>
      <c r="BI119" s="204">
        <f t="shared" ref="BI119:BI128" si="18">IF(N119="nulová",J119,0)</f>
        <v>0</v>
      </c>
      <c r="BJ119" s="19" t="s">
        <v>23</v>
      </c>
      <c r="BK119" s="204">
        <f t="shared" ref="BK119:BK128" si="19">ROUND(I119*H119,2)</f>
        <v>0</v>
      </c>
      <c r="BL119" s="19" t="s">
        <v>258</v>
      </c>
      <c r="BM119" s="19" t="s">
        <v>3086</v>
      </c>
    </row>
    <row r="120" spans="2:65" s="1" customFormat="1" ht="20.399999999999999" customHeight="1">
      <c r="B120" s="36"/>
      <c r="C120" s="193" t="s">
        <v>423</v>
      </c>
      <c r="D120" s="193" t="s">
        <v>198</v>
      </c>
      <c r="E120" s="194" t="s">
        <v>3087</v>
      </c>
      <c r="F120" s="195" t="s">
        <v>3088</v>
      </c>
      <c r="G120" s="196" t="s">
        <v>2177</v>
      </c>
      <c r="H120" s="197">
        <v>8</v>
      </c>
      <c r="I120" s="198"/>
      <c r="J120" s="199">
        <f t="shared" si="10"/>
        <v>0</v>
      </c>
      <c r="K120" s="195" t="s">
        <v>22</v>
      </c>
      <c r="L120" s="56"/>
      <c r="M120" s="200" t="s">
        <v>22</v>
      </c>
      <c r="N120" s="201" t="s">
        <v>46</v>
      </c>
      <c r="O120" s="37"/>
      <c r="P120" s="202">
        <f t="shared" si="11"/>
        <v>0</v>
      </c>
      <c r="Q120" s="202">
        <v>0</v>
      </c>
      <c r="R120" s="202">
        <f t="shared" si="12"/>
        <v>0</v>
      </c>
      <c r="S120" s="202">
        <v>0</v>
      </c>
      <c r="T120" s="203">
        <f t="shared" si="13"/>
        <v>0</v>
      </c>
      <c r="AR120" s="19" t="s">
        <v>258</v>
      </c>
      <c r="AT120" s="19" t="s">
        <v>198</v>
      </c>
      <c r="AU120" s="19" t="s">
        <v>216</v>
      </c>
      <c r="AY120" s="19" t="s">
        <v>195</v>
      </c>
      <c r="BE120" s="204">
        <f t="shared" si="14"/>
        <v>0</v>
      </c>
      <c r="BF120" s="204">
        <f t="shared" si="15"/>
        <v>0</v>
      </c>
      <c r="BG120" s="204">
        <f t="shared" si="16"/>
        <v>0</v>
      </c>
      <c r="BH120" s="204">
        <f t="shared" si="17"/>
        <v>0</v>
      </c>
      <c r="BI120" s="204">
        <f t="shared" si="18"/>
        <v>0</v>
      </c>
      <c r="BJ120" s="19" t="s">
        <v>23</v>
      </c>
      <c r="BK120" s="204">
        <f t="shared" si="19"/>
        <v>0</v>
      </c>
      <c r="BL120" s="19" t="s">
        <v>258</v>
      </c>
      <c r="BM120" s="19" t="s">
        <v>3089</v>
      </c>
    </row>
    <row r="121" spans="2:65" s="1" customFormat="1" ht="20.399999999999999" customHeight="1">
      <c r="B121" s="36"/>
      <c r="C121" s="193" t="s">
        <v>438</v>
      </c>
      <c r="D121" s="193" t="s">
        <v>198</v>
      </c>
      <c r="E121" s="194" t="s">
        <v>3090</v>
      </c>
      <c r="F121" s="195" t="s">
        <v>3091</v>
      </c>
      <c r="G121" s="196" t="s">
        <v>2177</v>
      </c>
      <c r="H121" s="197">
        <v>4</v>
      </c>
      <c r="I121" s="198"/>
      <c r="J121" s="199">
        <f t="shared" si="10"/>
        <v>0</v>
      </c>
      <c r="K121" s="195" t="s">
        <v>22</v>
      </c>
      <c r="L121" s="56"/>
      <c r="M121" s="200" t="s">
        <v>22</v>
      </c>
      <c r="N121" s="201" t="s">
        <v>46</v>
      </c>
      <c r="O121" s="37"/>
      <c r="P121" s="202">
        <f t="shared" si="11"/>
        <v>0</v>
      </c>
      <c r="Q121" s="202">
        <v>0</v>
      </c>
      <c r="R121" s="202">
        <f t="shared" si="12"/>
        <v>0</v>
      </c>
      <c r="S121" s="202">
        <v>0</v>
      </c>
      <c r="T121" s="203">
        <f t="shared" si="13"/>
        <v>0</v>
      </c>
      <c r="AR121" s="19" t="s">
        <v>258</v>
      </c>
      <c r="AT121" s="19" t="s">
        <v>198</v>
      </c>
      <c r="AU121" s="19" t="s">
        <v>216</v>
      </c>
      <c r="AY121" s="19" t="s">
        <v>195</v>
      </c>
      <c r="BE121" s="204">
        <f t="shared" si="14"/>
        <v>0</v>
      </c>
      <c r="BF121" s="204">
        <f t="shared" si="15"/>
        <v>0</v>
      </c>
      <c r="BG121" s="204">
        <f t="shared" si="16"/>
        <v>0</v>
      </c>
      <c r="BH121" s="204">
        <f t="shared" si="17"/>
        <v>0</v>
      </c>
      <c r="BI121" s="204">
        <f t="shared" si="18"/>
        <v>0</v>
      </c>
      <c r="BJ121" s="19" t="s">
        <v>23</v>
      </c>
      <c r="BK121" s="204">
        <f t="shared" si="19"/>
        <v>0</v>
      </c>
      <c r="BL121" s="19" t="s">
        <v>258</v>
      </c>
      <c r="BM121" s="19" t="s">
        <v>3092</v>
      </c>
    </row>
    <row r="122" spans="2:65" s="1" customFormat="1" ht="20.399999999999999" customHeight="1">
      <c r="B122" s="36"/>
      <c r="C122" s="193" t="s">
        <v>447</v>
      </c>
      <c r="D122" s="193" t="s">
        <v>198</v>
      </c>
      <c r="E122" s="194" t="s">
        <v>3093</v>
      </c>
      <c r="F122" s="195" t="s">
        <v>3094</v>
      </c>
      <c r="G122" s="196" t="s">
        <v>2177</v>
      </c>
      <c r="H122" s="197">
        <v>1</v>
      </c>
      <c r="I122" s="198"/>
      <c r="J122" s="199">
        <f t="shared" si="10"/>
        <v>0</v>
      </c>
      <c r="K122" s="195" t="s">
        <v>22</v>
      </c>
      <c r="L122" s="56"/>
      <c r="M122" s="200" t="s">
        <v>22</v>
      </c>
      <c r="N122" s="201" t="s">
        <v>46</v>
      </c>
      <c r="O122" s="37"/>
      <c r="P122" s="202">
        <f t="shared" si="11"/>
        <v>0</v>
      </c>
      <c r="Q122" s="202">
        <v>0</v>
      </c>
      <c r="R122" s="202">
        <f t="shared" si="12"/>
        <v>0</v>
      </c>
      <c r="S122" s="202">
        <v>0</v>
      </c>
      <c r="T122" s="203">
        <f t="shared" si="13"/>
        <v>0</v>
      </c>
      <c r="AR122" s="19" t="s">
        <v>258</v>
      </c>
      <c r="AT122" s="19" t="s">
        <v>198</v>
      </c>
      <c r="AU122" s="19" t="s">
        <v>216</v>
      </c>
      <c r="AY122" s="19" t="s">
        <v>195</v>
      </c>
      <c r="BE122" s="204">
        <f t="shared" si="14"/>
        <v>0</v>
      </c>
      <c r="BF122" s="204">
        <f t="shared" si="15"/>
        <v>0</v>
      </c>
      <c r="BG122" s="204">
        <f t="shared" si="16"/>
        <v>0</v>
      </c>
      <c r="BH122" s="204">
        <f t="shared" si="17"/>
        <v>0</v>
      </c>
      <c r="BI122" s="204">
        <f t="shared" si="18"/>
        <v>0</v>
      </c>
      <c r="BJ122" s="19" t="s">
        <v>23</v>
      </c>
      <c r="BK122" s="204">
        <f t="shared" si="19"/>
        <v>0</v>
      </c>
      <c r="BL122" s="19" t="s">
        <v>258</v>
      </c>
      <c r="BM122" s="19" t="s">
        <v>3095</v>
      </c>
    </row>
    <row r="123" spans="2:65" s="1" customFormat="1" ht="20.399999999999999" customHeight="1">
      <c r="B123" s="36"/>
      <c r="C123" s="193" t="s">
        <v>7</v>
      </c>
      <c r="D123" s="193" t="s">
        <v>198</v>
      </c>
      <c r="E123" s="194" t="s">
        <v>3096</v>
      </c>
      <c r="F123" s="195" t="s">
        <v>3097</v>
      </c>
      <c r="G123" s="196" t="s">
        <v>2177</v>
      </c>
      <c r="H123" s="197">
        <v>2</v>
      </c>
      <c r="I123" s="198"/>
      <c r="J123" s="199">
        <f t="shared" si="10"/>
        <v>0</v>
      </c>
      <c r="K123" s="195" t="s">
        <v>22</v>
      </c>
      <c r="L123" s="56"/>
      <c r="M123" s="200" t="s">
        <v>22</v>
      </c>
      <c r="N123" s="201" t="s">
        <v>46</v>
      </c>
      <c r="O123" s="37"/>
      <c r="P123" s="202">
        <f t="shared" si="11"/>
        <v>0</v>
      </c>
      <c r="Q123" s="202">
        <v>0</v>
      </c>
      <c r="R123" s="202">
        <f t="shared" si="12"/>
        <v>0</v>
      </c>
      <c r="S123" s="202">
        <v>0</v>
      </c>
      <c r="T123" s="203">
        <f t="shared" si="13"/>
        <v>0</v>
      </c>
      <c r="AR123" s="19" t="s">
        <v>258</v>
      </c>
      <c r="AT123" s="19" t="s">
        <v>198</v>
      </c>
      <c r="AU123" s="19" t="s">
        <v>216</v>
      </c>
      <c r="AY123" s="19" t="s">
        <v>195</v>
      </c>
      <c r="BE123" s="204">
        <f t="shared" si="14"/>
        <v>0</v>
      </c>
      <c r="BF123" s="204">
        <f t="shared" si="15"/>
        <v>0</v>
      </c>
      <c r="BG123" s="204">
        <f t="shared" si="16"/>
        <v>0</v>
      </c>
      <c r="BH123" s="204">
        <f t="shared" si="17"/>
        <v>0</v>
      </c>
      <c r="BI123" s="204">
        <f t="shared" si="18"/>
        <v>0</v>
      </c>
      <c r="BJ123" s="19" t="s">
        <v>23</v>
      </c>
      <c r="BK123" s="204">
        <f t="shared" si="19"/>
        <v>0</v>
      </c>
      <c r="BL123" s="19" t="s">
        <v>258</v>
      </c>
      <c r="BM123" s="19" t="s">
        <v>3098</v>
      </c>
    </row>
    <row r="124" spans="2:65" s="1" customFormat="1" ht="20.399999999999999" customHeight="1">
      <c r="B124" s="36"/>
      <c r="C124" s="193" t="s">
        <v>460</v>
      </c>
      <c r="D124" s="193" t="s">
        <v>198</v>
      </c>
      <c r="E124" s="194" t="s">
        <v>3099</v>
      </c>
      <c r="F124" s="195" t="s">
        <v>3100</v>
      </c>
      <c r="G124" s="196" t="s">
        <v>2177</v>
      </c>
      <c r="H124" s="197">
        <v>1</v>
      </c>
      <c r="I124" s="198"/>
      <c r="J124" s="199">
        <f t="shared" si="10"/>
        <v>0</v>
      </c>
      <c r="K124" s="195" t="s">
        <v>22</v>
      </c>
      <c r="L124" s="56"/>
      <c r="M124" s="200" t="s">
        <v>22</v>
      </c>
      <c r="N124" s="201" t="s">
        <v>46</v>
      </c>
      <c r="O124" s="37"/>
      <c r="P124" s="202">
        <f t="shared" si="11"/>
        <v>0</v>
      </c>
      <c r="Q124" s="202">
        <v>0</v>
      </c>
      <c r="R124" s="202">
        <f t="shared" si="12"/>
        <v>0</v>
      </c>
      <c r="S124" s="202">
        <v>0</v>
      </c>
      <c r="T124" s="203">
        <f t="shared" si="13"/>
        <v>0</v>
      </c>
      <c r="AR124" s="19" t="s">
        <v>258</v>
      </c>
      <c r="AT124" s="19" t="s">
        <v>198</v>
      </c>
      <c r="AU124" s="19" t="s">
        <v>216</v>
      </c>
      <c r="AY124" s="19" t="s">
        <v>195</v>
      </c>
      <c r="BE124" s="204">
        <f t="shared" si="14"/>
        <v>0</v>
      </c>
      <c r="BF124" s="204">
        <f t="shared" si="15"/>
        <v>0</v>
      </c>
      <c r="BG124" s="204">
        <f t="shared" si="16"/>
        <v>0</v>
      </c>
      <c r="BH124" s="204">
        <f t="shared" si="17"/>
        <v>0</v>
      </c>
      <c r="BI124" s="204">
        <f t="shared" si="18"/>
        <v>0</v>
      </c>
      <c r="BJ124" s="19" t="s">
        <v>23</v>
      </c>
      <c r="BK124" s="204">
        <f t="shared" si="19"/>
        <v>0</v>
      </c>
      <c r="BL124" s="19" t="s">
        <v>258</v>
      </c>
      <c r="BM124" s="19" t="s">
        <v>3101</v>
      </c>
    </row>
    <row r="125" spans="2:65" s="1" customFormat="1" ht="20.399999999999999" customHeight="1">
      <c r="B125" s="36"/>
      <c r="C125" s="193" t="s">
        <v>466</v>
      </c>
      <c r="D125" s="193" t="s">
        <v>198</v>
      </c>
      <c r="E125" s="194" t="s">
        <v>3102</v>
      </c>
      <c r="F125" s="195" t="s">
        <v>3103</v>
      </c>
      <c r="G125" s="196" t="s">
        <v>2177</v>
      </c>
      <c r="H125" s="197">
        <v>4</v>
      </c>
      <c r="I125" s="198"/>
      <c r="J125" s="199">
        <f t="shared" si="10"/>
        <v>0</v>
      </c>
      <c r="K125" s="195" t="s">
        <v>22</v>
      </c>
      <c r="L125" s="56"/>
      <c r="M125" s="200" t="s">
        <v>22</v>
      </c>
      <c r="N125" s="201" t="s">
        <v>46</v>
      </c>
      <c r="O125" s="37"/>
      <c r="P125" s="202">
        <f t="shared" si="11"/>
        <v>0</v>
      </c>
      <c r="Q125" s="202">
        <v>0</v>
      </c>
      <c r="R125" s="202">
        <f t="shared" si="12"/>
        <v>0</v>
      </c>
      <c r="S125" s="202">
        <v>0</v>
      </c>
      <c r="T125" s="203">
        <f t="shared" si="13"/>
        <v>0</v>
      </c>
      <c r="AR125" s="19" t="s">
        <v>258</v>
      </c>
      <c r="AT125" s="19" t="s">
        <v>198</v>
      </c>
      <c r="AU125" s="19" t="s">
        <v>216</v>
      </c>
      <c r="AY125" s="19" t="s">
        <v>195</v>
      </c>
      <c r="BE125" s="204">
        <f t="shared" si="14"/>
        <v>0</v>
      </c>
      <c r="BF125" s="204">
        <f t="shared" si="15"/>
        <v>0</v>
      </c>
      <c r="BG125" s="204">
        <f t="shared" si="16"/>
        <v>0</v>
      </c>
      <c r="BH125" s="204">
        <f t="shared" si="17"/>
        <v>0</v>
      </c>
      <c r="BI125" s="204">
        <f t="shared" si="18"/>
        <v>0</v>
      </c>
      <c r="BJ125" s="19" t="s">
        <v>23</v>
      </c>
      <c r="BK125" s="204">
        <f t="shared" si="19"/>
        <v>0</v>
      </c>
      <c r="BL125" s="19" t="s">
        <v>258</v>
      </c>
      <c r="BM125" s="19" t="s">
        <v>3104</v>
      </c>
    </row>
    <row r="126" spans="2:65" s="1" customFormat="1" ht="20.399999999999999" customHeight="1">
      <c r="B126" s="36"/>
      <c r="C126" s="193" t="s">
        <v>471</v>
      </c>
      <c r="D126" s="193" t="s">
        <v>198</v>
      </c>
      <c r="E126" s="194" t="s">
        <v>3105</v>
      </c>
      <c r="F126" s="195" t="s">
        <v>3106</v>
      </c>
      <c r="G126" s="196" t="s">
        <v>2177</v>
      </c>
      <c r="H126" s="197">
        <v>2</v>
      </c>
      <c r="I126" s="198"/>
      <c r="J126" s="199">
        <f t="shared" si="10"/>
        <v>0</v>
      </c>
      <c r="K126" s="195" t="s">
        <v>22</v>
      </c>
      <c r="L126" s="56"/>
      <c r="M126" s="200" t="s">
        <v>22</v>
      </c>
      <c r="N126" s="201" t="s">
        <v>46</v>
      </c>
      <c r="O126" s="37"/>
      <c r="P126" s="202">
        <f t="shared" si="11"/>
        <v>0</v>
      </c>
      <c r="Q126" s="202">
        <v>0</v>
      </c>
      <c r="R126" s="202">
        <f t="shared" si="12"/>
        <v>0</v>
      </c>
      <c r="S126" s="202">
        <v>0</v>
      </c>
      <c r="T126" s="203">
        <f t="shared" si="13"/>
        <v>0</v>
      </c>
      <c r="AR126" s="19" t="s">
        <v>258</v>
      </c>
      <c r="AT126" s="19" t="s">
        <v>198</v>
      </c>
      <c r="AU126" s="19" t="s">
        <v>216</v>
      </c>
      <c r="AY126" s="19" t="s">
        <v>195</v>
      </c>
      <c r="BE126" s="204">
        <f t="shared" si="14"/>
        <v>0</v>
      </c>
      <c r="BF126" s="204">
        <f t="shared" si="15"/>
        <v>0</v>
      </c>
      <c r="BG126" s="204">
        <f t="shared" si="16"/>
        <v>0</v>
      </c>
      <c r="BH126" s="204">
        <f t="shared" si="17"/>
        <v>0</v>
      </c>
      <c r="BI126" s="204">
        <f t="shared" si="18"/>
        <v>0</v>
      </c>
      <c r="BJ126" s="19" t="s">
        <v>23</v>
      </c>
      <c r="BK126" s="204">
        <f t="shared" si="19"/>
        <v>0</v>
      </c>
      <c r="BL126" s="19" t="s">
        <v>258</v>
      </c>
      <c r="BM126" s="19" t="s">
        <v>3107</v>
      </c>
    </row>
    <row r="127" spans="2:65" s="1" customFormat="1" ht="20.399999999999999" customHeight="1">
      <c r="B127" s="36"/>
      <c r="C127" s="193" t="s">
        <v>475</v>
      </c>
      <c r="D127" s="193" t="s">
        <v>198</v>
      </c>
      <c r="E127" s="194" t="s">
        <v>3108</v>
      </c>
      <c r="F127" s="195" t="s">
        <v>3109</v>
      </c>
      <c r="G127" s="196" t="s">
        <v>2177</v>
      </c>
      <c r="H127" s="197">
        <v>4</v>
      </c>
      <c r="I127" s="198"/>
      <c r="J127" s="199">
        <f t="shared" si="10"/>
        <v>0</v>
      </c>
      <c r="K127" s="195" t="s">
        <v>22</v>
      </c>
      <c r="L127" s="56"/>
      <c r="M127" s="200" t="s">
        <v>22</v>
      </c>
      <c r="N127" s="201" t="s">
        <v>46</v>
      </c>
      <c r="O127" s="37"/>
      <c r="P127" s="202">
        <f t="shared" si="11"/>
        <v>0</v>
      </c>
      <c r="Q127" s="202">
        <v>0</v>
      </c>
      <c r="R127" s="202">
        <f t="shared" si="12"/>
        <v>0</v>
      </c>
      <c r="S127" s="202">
        <v>0</v>
      </c>
      <c r="T127" s="203">
        <f t="shared" si="13"/>
        <v>0</v>
      </c>
      <c r="AR127" s="19" t="s">
        <v>258</v>
      </c>
      <c r="AT127" s="19" t="s">
        <v>198</v>
      </c>
      <c r="AU127" s="19" t="s">
        <v>216</v>
      </c>
      <c r="AY127" s="19" t="s">
        <v>195</v>
      </c>
      <c r="BE127" s="204">
        <f t="shared" si="14"/>
        <v>0</v>
      </c>
      <c r="BF127" s="204">
        <f t="shared" si="15"/>
        <v>0</v>
      </c>
      <c r="BG127" s="204">
        <f t="shared" si="16"/>
        <v>0</v>
      </c>
      <c r="BH127" s="204">
        <f t="shared" si="17"/>
        <v>0</v>
      </c>
      <c r="BI127" s="204">
        <f t="shared" si="18"/>
        <v>0</v>
      </c>
      <c r="BJ127" s="19" t="s">
        <v>23</v>
      </c>
      <c r="BK127" s="204">
        <f t="shared" si="19"/>
        <v>0</v>
      </c>
      <c r="BL127" s="19" t="s">
        <v>258</v>
      </c>
      <c r="BM127" s="19" t="s">
        <v>3110</v>
      </c>
    </row>
    <row r="128" spans="2:65" s="1" customFormat="1" ht="20.399999999999999" customHeight="1">
      <c r="B128" s="36"/>
      <c r="C128" s="193" t="s">
        <v>479</v>
      </c>
      <c r="D128" s="193" t="s">
        <v>198</v>
      </c>
      <c r="E128" s="194" t="s">
        <v>3111</v>
      </c>
      <c r="F128" s="195" t="s">
        <v>2881</v>
      </c>
      <c r="G128" s="196" t="s">
        <v>886</v>
      </c>
      <c r="H128" s="197">
        <v>1</v>
      </c>
      <c r="I128" s="198"/>
      <c r="J128" s="199">
        <f t="shared" si="10"/>
        <v>0</v>
      </c>
      <c r="K128" s="195" t="s">
        <v>22</v>
      </c>
      <c r="L128" s="56"/>
      <c r="M128" s="200" t="s">
        <v>22</v>
      </c>
      <c r="N128" s="201" t="s">
        <v>46</v>
      </c>
      <c r="O128" s="37"/>
      <c r="P128" s="202">
        <f t="shared" si="11"/>
        <v>0</v>
      </c>
      <c r="Q128" s="202">
        <v>0</v>
      </c>
      <c r="R128" s="202">
        <f t="shared" si="12"/>
        <v>0</v>
      </c>
      <c r="S128" s="202">
        <v>0</v>
      </c>
      <c r="T128" s="203">
        <f t="shared" si="13"/>
        <v>0</v>
      </c>
      <c r="AR128" s="19" t="s">
        <v>258</v>
      </c>
      <c r="AT128" s="19" t="s">
        <v>198</v>
      </c>
      <c r="AU128" s="19" t="s">
        <v>216</v>
      </c>
      <c r="AY128" s="19" t="s">
        <v>195</v>
      </c>
      <c r="BE128" s="204">
        <f t="shared" si="14"/>
        <v>0</v>
      </c>
      <c r="BF128" s="204">
        <f t="shared" si="15"/>
        <v>0</v>
      </c>
      <c r="BG128" s="204">
        <f t="shared" si="16"/>
        <v>0</v>
      </c>
      <c r="BH128" s="204">
        <f t="shared" si="17"/>
        <v>0</v>
      </c>
      <c r="BI128" s="204">
        <f t="shared" si="18"/>
        <v>0</v>
      </c>
      <c r="BJ128" s="19" t="s">
        <v>23</v>
      </c>
      <c r="BK128" s="204">
        <f t="shared" si="19"/>
        <v>0</v>
      </c>
      <c r="BL128" s="19" t="s">
        <v>258</v>
      </c>
      <c r="BM128" s="19" t="s">
        <v>3112</v>
      </c>
    </row>
    <row r="129" spans="2:65" s="11" customFormat="1" ht="29.85" customHeight="1">
      <c r="B129" s="176"/>
      <c r="C129" s="177"/>
      <c r="D129" s="190" t="s">
        <v>74</v>
      </c>
      <c r="E129" s="191" t="s">
        <v>3113</v>
      </c>
      <c r="F129" s="191" t="s">
        <v>3114</v>
      </c>
      <c r="G129" s="177"/>
      <c r="H129" s="177"/>
      <c r="I129" s="180"/>
      <c r="J129" s="192">
        <f>BK129</f>
        <v>0</v>
      </c>
      <c r="K129" s="177"/>
      <c r="L129" s="182"/>
      <c r="M129" s="183"/>
      <c r="N129" s="184"/>
      <c r="O129" s="184"/>
      <c r="P129" s="185">
        <f>SUM(P130:P133)</f>
        <v>0</v>
      </c>
      <c r="Q129" s="184"/>
      <c r="R129" s="185">
        <f>SUM(R130:R133)</f>
        <v>0</v>
      </c>
      <c r="S129" s="184"/>
      <c r="T129" s="186">
        <f>SUM(T130:T133)</f>
        <v>0</v>
      </c>
      <c r="AR129" s="187" t="s">
        <v>23</v>
      </c>
      <c r="AT129" s="188" t="s">
        <v>74</v>
      </c>
      <c r="AU129" s="188" t="s">
        <v>23</v>
      </c>
      <c r="AY129" s="187" t="s">
        <v>195</v>
      </c>
      <c r="BK129" s="189">
        <f>SUM(BK130:BK133)</f>
        <v>0</v>
      </c>
    </row>
    <row r="130" spans="2:65" s="1" customFormat="1" ht="20.399999999999999" customHeight="1">
      <c r="B130" s="36"/>
      <c r="C130" s="193" t="s">
        <v>486</v>
      </c>
      <c r="D130" s="193" t="s">
        <v>198</v>
      </c>
      <c r="E130" s="194" t="s">
        <v>3115</v>
      </c>
      <c r="F130" s="195" t="s">
        <v>3116</v>
      </c>
      <c r="G130" s="196" t="s">
        <v>886</v>
      </c>
      <c r="H130" s="197">
        <v>1</v>
      </c>
      <c r="I130" s="198"/>
      <c r="J130" s="199">
        <f>ROUND(I130*H130,2)</f>
        <v>0</v>
      </c>
      <c r="K130" s="195" t="s">
        <v>22</v>
      </c>
      <c r="L130" s="56"/>
      <c r="M130" s="200" t="s">
        <v>22</v>
      </c>
      <c r="N130" s="201" t="s">
        <v>46</v>
      </c>
      <c r="O130" s="37"/>
      <c r="P130" s="202">
        <f>O130*H130</f>
        <v>0</v>
      </c>
      <c r="Q130" s="202">
        <v>0</v>
      </c>
      <c r="R130" s="202">
        <f>Q130*H130</f>
        <v>0</v>
      </c>
      <c r="S130" s="202">
        <v>0</v>
      </c>
      <c r="T130" s="203">
        <f>S130*H130</f>
        <v>0</v>
      </c>
      <c r="AR130" s="19" t="s">
        <v>258</v>
      </c>
      <c r="AT130" s="19" t="s">
        <v>198</v>
      </c>
      <c r="AU130" s="19" t="s">
        <v>83</v>
      </c>
      <c r="AY130" s="19" t="s">
        <v>195</v>
      </c>
      <c r="BE130" s="204">
        <f>IF(N130="základní",J130,0)</f>
        <v>0</v>
      </c>
      <c r="BF130" s="204">
        <f>IF(N130="snížená",J130,0)</f>
        <v>0</v>
      </c>
      <c r="BG130" s="204">
        <f>IF(N130="zákl. přenesená",J130,0)</f>
        <v>0</v>
      </c>
      <c r="BH130" s="204">
        <f>IF(N130="sníž. přenesená",J130,0)</f>
        <v>0</v>
      </c>
      <c r="BI130" s="204">
        <f>IF(N130="nulová",J130,0)</f>
        <v>0</v>
      </c>
      <c r="BJ130" s="19" t="s">
        <v>23</v>
      </c>
      <c r="BK130" s="204">
        <f>ROUND(I130*H130,2)</f>
        <v>0</v>
      </c>
      <c r="BL130" s="19" t="s">
        <v>258</v>
      </c>
      <c r="BM130" s="19" t="s">
        <v>3117</v>
      </c>
    </row>
    <row r="131" spans="2:65" s="1" customFormat="1" ht="20.399999999999999" customHeight="1">
      <c r="B131" s="36"/>
      <c r="C131" s="193" t="s">
        <v>491</v>
      </c>
      <c r="D131" s="193" t="s">
        <v>198</v>
      </c>
      <c r="E131" s="194" t="s">
        <v>3118</v>
      </c>
      <c r="F131" s="195" t="s">
        <v>3119</v>
      </c>
      <c r="G131" s="196" t="s">
        <v>206</v>
      </c>
      <c r="H131" s="197">
        <v>19</v>
      </c>
      <c r="I131" s="198"/>
      <c r="J131" s="199">
        <f>ROUND(I131*H131,2)</f>
        <v>0</v>
      </c>
      <c r="K131" s="195" t="s">
        <v>22</v>
      </c>
      <c r="L131" s="56"/>
      <c r="M131" s="200" t="s">
        <v>22</v>
      </c>
      <c r="N131" s="201" t="s">
        <v>46</v>
      </c>
      <c r="O131" s="37"/>
      <c r="P131" s="202">
        <f>O131*H131</f>
        <v>0</v>
      </c>
      <c r="Q131" s="202">
        <v>0</v>
      </c>
      <c r="R131" s="202">
        <f>Q131*H131</f>
        <v>0</v>
      </c>
      <c r="S131" s="202">
        <v>0</v>
      </c>
      <c r="T131" s="203">
        <f>S131*H131</f>
        <v>0</v>
      </c>
      <c r="AR131" s="19" t="s">
        <v>258</v>
      </c>
      <c r="AT131" s="19" t="s">
        <v>198</v>
      </c>
      <c r="AU131" s="19" t="s">
        <v>83</v>
      </c>
      <c r="AY131" s="19" t="s">
        <v>195</v>
      </c>
      <c r="BE131" s="204">
        <f>IF(N131="základní",J131,0)</f>
        <v>0</v>
      </c>
      <c r="BF131" s="204">
        <f>IF(N131="snížená",J131,0)</f>
        <v>0</v>
      </c>
      <c r="BG131" s="204">
        <f>IF(N131="zákl. přenesená",J131,0)</f>
        <v>0</v>
      </c>
      <c r="BH131" s="204">
        <f>IF(N131="sníž. přenesená",J131,0)</f>
        <v>0</v>
      </c>
      <c r="BI131" s="204">
        <f>IF(N131="nulová",J131,0)</f>
        <v>0</v>
      </c>
      <c r="BJ131" s="19" t="s">
        <v>23</v>
      </c>
      <c r="BK131" s="204">
        <f>ROUND(I131*H131,2)</f>
        <v>0</v>
      </c>
      <c r="BL131" s="19" t="s">
        <v>258</v>
      </c>
      <c r="BM131" s="19" t="s">
        <v>3120</v>
      </c>
    </row>
    <row r="132" spans="2:65" s="1" customFormat="1" ht="28.8" customHeight="1">
      <c r="B132" s="36"/>
      <c r="C132" s="193" t="s">
        <v>498</v>
      </c>
      <c r="D132" s="193" t="s">
        <v>198</v>
      </c>
      <c r="E132" s="194" t="s">
        <v>3121</v>
      </c>
      <c r="F132" s="195" t="s">
        <v>3122</v>
      </c>
      <c r="G132" s="196" t="s">
        <v>2177</v>
      </c>
      <c r="H132" s="197">
        <v>1</v>
      </c>
      <c r="I132" s="198"/>
      <c r="J132" s="199">
        <f>ROUND(I132*H132,2)</f>
        <v>0</v>
      </c>
      <c r="K132" s="195" t="s">
        <v>22</v>
      </c>
      <c r="L132" s="56"/>
      <c r="M132" s="200" t="s">
        <v>22</v>
      </c>
      <c r="N132" s="201" t="s">
        <v>46</v>
      </c>
      <c r="O132" s="37"/>
      <c r="P132" s="202">
        <f>O132*H132</f>
        <v>0</v>
      </c>
      <c r="Q132" s="202">
        <v>0</v>
      </c>
      <c r="R132" s="202">
        <f>Q132*H132</f>
        <v>0</v>
      </c>
      <c r="S132" s="202">
        <v>0</v>
      </c>
      <c r="T132" s="203">
        <f>S132*H132</f>
        <v>0</v>
      </c>
      <c r="AR132" s="19" t="s">
        <v>258</v>
      </c>
      <c r="AT132" s="19" t="s">
        <v>198</v>
      </c>
      <c r="AU132" s="19" t="s">
        <v>83</v>
      </c>
      <c r="AY132" s="19" t="s">
        <v>195</v>
      </c>
      <c r="BE132" s="204">
        <f>IF(N132="základní",J132,0)</f>
        <v>0</v>
      </c>
      <c r="BF132" s="204">
        <f>IF(N132="snížená",J132,0)</f>
        <v>0</v>
      </c>
      <c r="BG132" s="204">
        <f>IF(N132="zákl. přenesená",J132,0)</f>
        <v>0</v>
      </c>
      <c r="BH132" s="204">
        <f>IF(N132="sníž. přenesená",J132,0)</f>
        <v>0</v>
      </c>
      <c r="BI132" s="204">
        <f>IF(N132="nulová",J132,0)</f>
        <v>0</v>
      </c>
      <c r="BJ132" s="19" t="s">
        <v>23</v>
      </c>
      <c r="BK132" s="204">
        <f>ROUND(I132*H132,2)</f>
        <v>0</v>
      </c>
      <c r="BL132" s="19" t="s">
        <v>258</v>
      </c>
      <c r="BM132" s="19" t="s">
        <v>3123</v>
      </c>
    </row>
    <row r="133" spans="2:65" s="1" customFormat="1" ht="20.399999999999999" customHeight="1">
      <c r="B133" s="36"/>
      <c r="C133" s="193" t="s">
        <v>503</v>
      </c>
      <c r="D133" s="193" t="s">
        <v>198</v>
      </c>
      <c r="E133" s="194" t="s">
        <v>3124</v>
      </c>
      <c r="F133" s="195" t="s">
        <v>2881</v>
      </c>
      <c r="G133" s="196" t="s">
        <v>886</v>
      </c>
      <c r="H133" s="197">
        <v>1</v>
      </c>
      <c r="I133" s="198"/>
      <c r="J133" s="199">
        <f>ROUND(I133*H133,2)</f>
        <v>0</v>
      </c>
      <c r="K133" s="195" t="s">
        <v>22</v>
      </c>
      <c r="L133" s="56"/>
      <c r="M133" s="200" t="s">
        <v>22</v>
      </c>
      <c r="N133" s="201" t="s">
        <v>46</v>
      </c>
      <c r="O133" s="37"/>
      <c r="P133" s="202">
        <f>O133*H133</f>
        <v>0</v>
      </c>
      <c r="Q133" s="202">
        <v>0</v>
      </c>
      <c r="R133" s="202">
        <f>Q133*H133</f>
        <v>0</v>
      </c>
      <c r="S133" s="202">
        <v>0</v>
      </c>
      <c r="T133" s="203">
        <f>S133*H133</f>
        <v>0</v>
      </c>
      <c r="AR133" s="19" t="s">
        <v>258</v>
      </c>
      <c r="AT133" s="19" t="s">
        <v>198</v>
      </c>
      <c r="AU133" s="19" t="s">
        <v>83</v>
      </c>
      <c r="AY133" s="19" t="s">
        <v>195</v>
      </c>
      <c r="BE133" s="204">
        <f>IF(N133="základní",J133,0)</f>
        <v>0</v>
      </c>
      <c r="BF133" s="204">
        <f>IF(N133="snížená",J133,0)</f>
        <v>0</v>
      </c>
      <c r="BG133" s="204">
        <f>IF(N133="zákl. přenesená",J133,0)</f>
        <v>0</v>
      </c>
      <c r="BH133" s="204">
        <f>IF(N133="sníž. přenesená",J133,0)</f>
        <v>0</v>
      </c>
      <c r="BI133" s="204">
        <f>IF(N133="nulová",J133,0)</f>
        <v>0</v>
      </c>
      <c r="BJ133" s="19" t="s">
        <v>23</v>
      </c>
      <c r="BK133" s="204">
        <f>ROUND(I133*H133,2)</f>
        <v>0</v>
      </c>
      <c r="BL133" s="19" t="s">
        <v>258</v>
      </c>
      <c r="BM133" s="19" t="s">
        <v>3125</v>
      </c>
    </row>
    <row r="134" spans="2:65" s="11" customFormat="1" ht="29.85" customHeight="1">
      <c r="B134" s="176"/>
      <c r="C134" s="177"/>
      <c r="D134" s="190" t="s">
        <v>74</v>
      </c>
      <c r="E134" s="191" t="s">
        <v>3126</v>
      </c>
      <c r="F134" s="191" t="s">
        <v>3127</v>
      </c>
      <c r="G134" s="177"/>
      <c r="H134" s="177"/>
      <c r="I134" s="180"/>
      <c r="J134" s="192">
        <f>BK134</f>
        <v>0</v>
      </c>
      <c r="K134" s="177"/>
      <c r="L134" s="182"/>
      <c r="M134" s="183"/>
      <c r="N134" s="184"/>
      <c r="O134" s="184"/>
      <c r="P134" s="185">
        <f>SUM(P135:P145)</f>
        <v>0</v>
      </c>
      <c r="Q134" s="184"/>
      <c r="R134" s="185">
        <f>SUM(R135:R145)</f>
        <v>0</v>
      </c>
      <c r="S134" s="184"/>
      <c r="T134" s="186">
        <f>SUM(T135:T145)</f>
        <v>0</v>
      </c>
      <c r="AR134" s="187" t="s">
        <v>23</v>
      </c>
      <c r="AT134" s="188" t="s">
        <v>74</v>
      </c>
      <c r="AU134" s="188" t="s">
        <v>23</v>
      </c>
      <c r="AY134" s="187" t="s">
        <v>195</v>
      </c>
      <c r="BK134" s="189">
        <f>SUM(BK135:BK145)</f>
        <v>0</v>
      </c>
    </row>
    <row r="135" spans="2:65" s="1" customFormat="1" ht="20.399999999999999" customHeight="1">
      <c r="B135" s="36"/>
      <c r="C135" s="193" t="s">
        <v>508</v>
      </c>
      <c r="D135" s="193" t="s">
        <v>198</v>
      </c>
      <c r="E135" s="194" t="s">
        <v>3128</v>
      </c>
      <c r="F135" s="195" t="s">
        <v>3129</v>
      </c>
      <c r="G135" s="196" t="s">
        <v>886</v>
      </c>
      <c r="H135" s="197">
        <v>3</v>
      </c>
      <c r="I135" s="198"/>
      <c r="J135" s="199">
        <f t="shared" ref="J135:J145" si="20">ROUND(I135*H135,2)</f>
        <v>0</v>
      </c>
      <c r="K135" s="195" t="s">
        <v>22</v>
      </c>
      <c r="L135" s="56"/>
      <c r="M135" s="200" t="s">
        <v>22</v>
      </c>
      <c r="N135" s="201" t="s">
        <v>46</v>
      </c>
      <c r="O135" s="37"/>
      <c r="P135" s="202">
        <f t="shared" ref="P135:P145" si="21">O135*H135</f>
        <v>0</v>
      </c>
      <c r="Q135" s="202">
        <v>0</v>
      </c>
      <c r="R135" s="202">
        <f t="shared" ref="R135:R145" si="22">Q135*H135</f>
        <v>0</v>
      </c>
      <c r="S135" s="202">
        <v>0</v>
      </c>
      <c r="T135" s="203">
        <f t="shared" ref="T135:T145" si="23">S135*H135</f>
        <v>0</v>
      </c>
      <c r="AR135" s="19" t="s">
        <v>258</v>
      </c>
      <c r="AT135" s="19" t="s">
        <v>198</v>
      </c>
      <c r="AU135" s="19" t="s">
        <v>83</v>
      </c>
      <c r="AY135" s="19" t="s">
        <v>195</v>
      </c>
      <c r="BE135" s="204">
        <f t="shared" ref="BE135:BE145" si="24">IF(N135="základní",J135,0)</f>
        <v>0</v>
      </c>
      <c r="BF135" s="204">
        <f t="shared" ref="BF135:BF145" si="25">IF(N135="snížená",J135,0)</f>
        <v>0</v>
      </c>
      <c r="BG135" s="204">
        <f t="shared" ref="BG135:BG145" si="26">IF(N135="zákl. přenesená",J135,0)</f>
        <v>0</v>
      </c>
      <c r="BH135" s="204">
        <f t="shared" ref="BH135:BH145" si="27">IF(N135="sníž. přenesená",J135,0)</f>
        <v>0</v>
      </c>
      <c r="BI135" s="204">
        <f t="shared" ref="BI135:BI145" si="28">IF(N135="nulová",J135,0)</f>
        <v>0</v>
      </c>
      <c r="BJ135" s="19" t="s">
        <v>23</v>
      </c>
      <c r="BK135" s="204">
        <f t="shared" ref="BK135:BK145" si="29">ROUND(I135*H135,2)</f>
        <v>0</v>
      </c>
      <c r="BL135" s="19" t="s">
        <v>258</v>
      </c>
      <c r="BM135" s="19" t="s">
        <v>3130</v>
      </c>
    </row>
    <row r="136" spans="2:65" s="1" customFormat="1" ht="20.399999999999999" customHeight="1">
      <c r="B136" s="36"/>
      <c r="C136" s="193" t="s">
        <v>512</v>
      </c>
      <c r="D136" s="193" t="s">
        <v>198</v>
      </c>
      <c r="E136" s="194" t="s">
        <v>3131</v>
      </c>
      <c r="F136" s="195" t="s">
        <v>3132</v>
      </c>
      <c r="G136" s="196" t="s">
        <v>886</v>
      </c>
      <c r="H136" s="197">
        <v>3</v>
      </c>
      <c r="I136" s="198"/>
      <c r="J136" s="199">
        <f t="shared" si="20"/>
        <v>0</v>
      </c>
      <c r="K136" s="195" t="s">
        <v>22</v>
      </c>
      <c r="L136" s="56"/>
      <c r="M136" s="200" t="s">
        <v>22</v>
      </c>
      <c r="N136" s="201" t="s">
        <v>46</v>
      </c>
      <c r="O136" s="37"/>
      <c r="P136" s="202">
        <f t="shared" si="21"/>
        <v>0</v>
      </c>
      <c r="Q136" s="202">
        <v>0</v>
      </c>
      <c r="R136" s="202">
        <f t="shared" si="22"/>
        <v>0</v>
      </c>
      <c r="S136" s="202">
        <v>0</v>
      </c>
      <c r="T136" s="203">
        <f t="shared" si="23"/>
        <v>0</v>
      </c>
      <c r="AR136" s="19" t="s">
        <v>258</v>
      </c>
      <c r="AT136" s="19" t="s">
        <v>198</v>
      </c>
      <c r="AU136" s="19" t="s">
        <v>83</v>
      </c>
      <c r="AY136" s="19" t="s">
        <v>195</v>
      </c>
      <c r="BE136" s="204">
        <f t="shared" si="24"/>
        <v>0</v>
      </c>
      <c r="BF136" s="204">
        <f t="shared" si="25"/>
        <v>0</v>
      </c>
      <c r="BG136" s="204">
        <f t="shared" si="26"/>
        <v>0</v>
      </c>
      <c r="BH136" s="204">
        <f t="shared" si="27"/>
        <v>0</v>
      </c>
      <c r="BI136" s="204">
        <f t="shared" si="28"/>
        <v>0</v>
      </c>
      <c r="BJ136" s="19" t="s">
        <v>23</v>
      </c>
      <c r="BK136" s="204">
        <f t="shared" si="29"/>
        <v>0</v>
      </c>
      <c r="BL136" s="19" t="s">
        <v>258</v>
      </c>
      <c r="BM136" s="19" t="s">
        <v>3133</v>
      </c>
    </row>
    <row r="137" spans="2:65" s="1" customFormat="1" ht="20.399999999999999" customHeight="1">
      <c r="B137" s="36"/>
      <c r="C137" s="193" t="s">
        <v>516</v>
      </c>
      <c r="D137" s="193" t="s">
        <v>198</v>
      </c>
      <c r="E137" s="194" t="s">
        <v>3134</v>
      </c>
      <c r="F137" s="195" t="s">
        <v>3135</v>
      </c>
      <c r="G137" s="196" t="s">
        <v>886</v>
      </c>
      <c r="H137" s="197">
        <v>12</v>
      </c>
      <c r="I137" s="198"/>
      <c r="J137" s="199">
        <f t="shared" si="20"/>
        <v>0</v>
      </c>
      <c r="K137" s="195" t="s">
        <v>22</v>
      </c>
      <c r="L137" s="56"/>
      <c r="M137" s="200" t="s">
        <v>22</v>
      </c>
      <c r="N137" s="201" t="s">
        <v>46</v>
      </c>
      <c r="O137" s="37"/>
      <c r="P137" s="202">
        <f t="shared" si="21"/>
        <v>0</v>
      </c>
      <c r="Q137" s="202">
        <v>0</v>
      </c>
      <c r="R137" s="202">
        <f t="shared" si="22"/>
        <v>0</v>
      </c>
      <c r="S137" s="202">
        <v>0</v>
      </c>
      <c r="T137" s="203">
        <f t="shared" si="23"/>
        <v>0</v>
      </c>
      <c r="AR137" s="19" t="s">
        <v>258</v>
      </c>
      <c r="AT137" s="19" t="s">
        <v>198</v>
      </c>
      <c r="AU137" s="19" t="s">
        <v>83</v>
      </c>
      <c r="AY137" s="19" t="s">
        <v>195</v>
      </c>
      <c r="BE137" s="204">
        <f t="shared" si="24"/>
        <v>0</v>
      </c>
      <c r="BF137" s="204">
        <f t="shared" si="25"/>
        <v>0</v>
      </c>
      <c r="BG137" s="204">
        <f t="shared" si="26"/>
        <v>0</v>
      </c>
      <c r="BH137" s="204">
        <f t="shared" si="27"/>
        <v>0</v>
      </c>
      <c r="BI137" s="204">
        <f t="shared" si="28"/>
        <v>0</v>
      </c>
      <c r="BJ137" s="19" t="s">
        <v>23</v>
      </c>
      <c r="BK137" s="204">
        <f t="shared" si="29"/>
        <v>0</v>
      </c>
      <c r="BL137" s="19" t="s">
        <v>258</v>
      </c>
      <c r="BM137" s="19" t="s">
        <v>3136</v>
      </c>
    </row>
    <row r="138" spans="2:65" s="1" customFormat="1" ht="20.399999999999999" customHeight="1">
      <c r="B138" s="36"/>
      <c r="C138" s="193" t="s">
        <v>523</v>
      </c>
      <c r="D138" s="193" t="s">
        <v>198</v>
      </c>
      <c r="E138" s="194" t="s">
        <v>3137</v>
      </c>
      <c r="F138" s="195" t="s">
        <v>3138</v>
      </c>
      <c r="G138" s="196" t="s">
        <v>886</v>
      </c>
      <c r="H138" s="197">
        <v>12</v>
      </c>
      <c r="I138" s="198"/>
      <c r="J138" s="199">
        <f t="shared" si="20"/>
        <v>0</v>
      </c>
      <c r="K138" s="195" t="s">
        <v>22</v>
      </c>
      <c r="L138" s="56"/>
      <c r="M138" s="200" t="s">
        <v>22</v>
      </c>
      <c r="N138" s="201" t="s">
        <v>46</v>
      </c>
      <c r="O138" s="37"/>
      <c r="P138" s="202">
        <f t="shared" si="21"/>
        <v>0</v>
      </c>
      <c r="Q138" s="202">
        <v>0</v>
      </c>
      <c r="R138" s="202">
        <f t="shared" si="22"/>
        <v>0</v>
      </c>
      <c r="S138" s="202">
        <v>0</v>
      </c>
      <c r="T138" s="203">
        <f t="shared" si="23"/>
        <v>0</v>
      </c>
      <c r="AR138" s="19" t="s">
        <v>258</v>
      </c>
      <c r="AT138" s="19" t="s">
        <v>198</v>
      </c>
      <c r="AU138" s="19" t="s">
        <v>83</v>
      </c>
      <c r="AY138" s="19" t="s">
        <v>195</v>
      </c>
      <c r="BE138" s="204">
        <f t="shared" si="24"/>
        <v>0</v>
      </c>
      <c r="BF138" s="204">
        <f t="shared" si="25"/>
        <v>0</v>
      </c>
      <c r="BG138" s="204">
        <f t="shared" si="26"/>
        <v>0</v>
      </c>
      <c r="BH138" s="204">
        <f t="shared" si="27"/>
        <v>0</v>
      </c>
      <c r="BI138" s="204">
        <f t="shared" si="28"/>
        <v>0</v>
      </c>
      <c r="BJ138" s="19" t="s">
        <v>23</v>
      </c>
      <c r="BK138" s="204">
        <f t="shared" si="29"/>
        <v>0</v>
      </c>
      <c r="BL138" s="19" t="s">
        <v>258</v>
      </c>
      <c r="BM138" s="19" t="s">
        <v>3139</v>
      </c>
    </row>
    <row r="139" spans="2:65" s="1" customFormat="1" ht="20.399999999999999" customHeight="1">
      <c r="B139" s="36"/>
      <c r="C139" s="193" t="s">
        <v>528</v>
      </c>
      <c r="D139" s="193" t="s">
        <v>198</v>
      </c>
      <c r="E139" s="194" t="s">
        <v>3140</v>
      </c>
      <c r="F139" s="195" t="s">
        <v>3141</v>
      </c>
      <c r="G139" s="196" t="s">
        <v>886</v>
      </c>
      <c r="H139" s="197">
        <v>12</v>
      </c>
      <c r="I139" s="198"/>
      <c r="J139" s="199">
        <f t="shared" si="20"/>
        <v>0</v>
      </c>
      <c r="K139" s="195" t="s">
        <v>22</v>
      </c>
      <c r="L139" s="56"/>
      <c r="M139" s="200" t="s">
        <v>22</v>
      </c>
      <c r="N139" s="201" t="s">
        <v>46</v>
      </c>
      <c r="O139" s="37"/>
      <c r="P139" s="202">
        <f t="shared" si="21"/>
        <v>0</v>
      </c>
      <c r="Q139" s="202">
        <v>0</v>
      </c>
      <c r="R139" s="202">
        <f t="shared" si="22"/>
        <v>0</v>
      </c>
      <c r="S139" s="202">
        <v>0</v>
      </c>
      <c r="T139" s="203">
        <f t="shared" si="23"/>
        <v>0</v>
      </c>
      <c r="AR139" s="19" t="s">
        <v>258</v>
      </c>
      <c r="AT139" s="19" t="s">
        <v>198</v>
      </c>
      <c r="AU139" s="19" t="s">
        <v>83</v>
      </c>
      <c r="AY139" s="19" t="s">
        <v>195</v>
      </c>
      <c r="BE139" s="204">
        <f t="shared" si="24"/>
        <v>0</v>
      </c>
      <c r="BF139" s="204">
        <f t="shared" si="25"/>
        <v>0</v>
      </c>
      <c r="BG139" s="204">
        <f t="shared" si="26"/>
        <v>0</v>
      </c>
      <c r="BH139" s="204">
        <f t="shared" si="27"/>
        <v>0</v>
      </c>
      <c r="BI139" s="204">
        <f t="shared" si="28"/>
        <v>0</v>
      </c>
      <c r="BJ139" s="19" t="s">
        <v>23</v>
      </c>
      <c r="BK139" s="204">
        <f t="shared" si="29"/>
        <v>0</v>
      </c>
      <c r="BL139" s="19" t="s">
        <v>258</v>
      </c>
      <c r="BM139" s="19" t="s">
        <v>3142</v>
      </c>
    </row>
    <row r="140" spans="2:65" s="1" customFormat="1" ht="20.399999999999999" customHeight="1">
      <c r="B140" s="36"/>
      <c r="C140" s="193" t="s">
        <v>534</v>
      </c>
      <c r="D140" s="193" t="s">
        <v>198</v>
      </c>
      <c r="E140" s="194" t="s">
        <v>3143</v>
      </c>
      <c r="F140" s="195" t="s">
        <v>3144</v>
      </c>
      <c r="G140" s="196" t="s">
        <v>2177</v>
      </c>
      <c r="H140" s="197">
        <v>24</v>
      </c>
      <c r="I140" s="198"/>
      <c r="J140" s="199">
        <f t="shared" si="20"/>
        <v>0</v>
      </c>
      <c r="K140" s="195" t="s">
        <v>22</v>
      </c>
      <c r="L140" s="56"/>
      <c r="M140" s="200" t="s">
        <v>22</v>
      </c>
      <c r="N140" s="201" t="s">
        <v>46</v>
      </c>
      <c r="O140" s="37"/>
      <c r="P140" s="202">
        <f t="shared" si="21"/>
        <v>0</v>
      </c>
      <c r="Q140" s="202">
        <v>0</v>
      </c>
      <c r="R140" s="202">
        <f t="shared" si="22"/>
        <v>0</v>
      </c>
      <c r="S140" s="202">
        <v>0</v>
      </c>
      <c r="T140" s="203">
        <f t="shared" si="23"/>
        <v>0</v>
      </c>
      <c r="AR140" s="19" t="s">
        <v>258</v>
      </c>
      <c r="AT140" s="19" t="s">
        <v>198</v>
      </c>
      <c r="AU140" s="19" t="s">
        <v>83</v>
      </c>
      <c r="AY140" s="19" t="s">
        <v>195</v>
      </c>
      <c r="BE140" s="204">
        <f t="shared" si="24"/>
        <v>0</v>
      </c>
      <c r="BF140" s="204">
        <f t="shared" si="25"/>
        <v>0</v>
      </c>
      <c r="BG140" s="204">
        <f t="shared" si="26"/>
        <v>0</v>
      </c>
      <c r="BH140" s="204">
        <f t="shared" si="27"/>
        <v>0</v>
      </c>
      <c r="BI140" s="204">
        <f t="shared" si="28"/>
        <v>0</v>
      </c>
      <c r="BJ140" s="19" t="s">
        <v>23</v>
      </c>
      <c r="BK140" s="204">
        <f t="shared" si="29"/>
        <v>0</v>
      </c>
      <c r="BL140" s="19" t="s">
        <v>258</v>
      </c>
      <c r="BM140" s="19" t="s">
        <v>3145</v>
      </c>
    </row>
    <row r="141" spans="2:65" s="1" customFormat="1" ht="20.399999999999999" customHeight="1">
      <c r="B141" s="36"/>
      <c r="C141" s="193" t="s">
        <v>546</v>
      </c>
      <c r="D141" s="193" t="s">
        <v>198</v>
      </c>
      <c r="E141" s="194" t="s">
        <v>3146</v>
      </c>
      <c r="F141" s="195" t="s">
        <v>3147</v>
      </c>
      <c r="G141" s="196" t="s">
        <v>886</v>
      </c>
      <c r="H141" s="197">
        <v>2</v>
      </c>
      <c r="I141" s="198"/>
      <c r="J141" s="199">
        <f t="shared" si="20"/>
        <v>0</v>
      </c>
      <c r="K141" s="195" t="s">
        <v>22</v>
      </c>
      <c r="L141" s="56"/>
      <c r="M141" s="200" t="s">
        <v>22</v>
      </c>
      <c r="N141" s="201" t="s">
        <v>46</v>
      </c>
      <c r="O141" s="37"/>
      <c r="P141" s="202">
        <f t="shared" si="21"/>
        <v>0</v>
      </c>
      <c r="Q141" s="202">
        <v>0</v>
      </c>
      <c r="R141" s="202">
        <f t="shared" si="22"/>
        <v>0</v>
      </c>
      <c r="S141" s="202">
        <v>0</v>
      </c>
      <c r="T141" s="203">
        <f t="shared" si="23"/>
        <v>0</v>
      </c>
      <c r="AR141" s="19" t="s">
        <v>258</v>
      </c>
      <c r="AT141" s="19" t="s">
        <v>198</v>
      </c>
      <c r="AU141" s="19" t="s">
        <v>83</v>
      </c>
      <c r="AY141" s="19" t="s">
        <v>195</v>
      </c>
      <c r="BE141" s="204">
        <f t="shared" si="24"/>
        <v>0</v>
      </c>
      <c r="BF141" s="204">
        <f t="shared" si="25"/>
        <v>0</v>
      </c>
      <c r="BG141" s="204">
        <f t="shared" si="26"/>
        <v>0</v>
      </c>
      <c r="BH141" s="204">
        <f t="shared" si="27"/>
        <v>0</v>
      </c>
      <c r="BI141" s="204">
        <f t="shared" si="28"/>
        <v>0</v>
      </c>
      <c r="BJ141" s="19" t="s">
        <v>23</v>
      </c>
      <c r="BK141" s="204">
        <f t="shared" si="29"/>
        <v>0</v>
      </c>
      <c r="BL141" s="19" t="s">
        <v>258</v>
      </c>
      <c r="BM141" s="19" t="s">
        <v>3148</v>
      </c>
    </row>
    <row r="142" spans="2:65" s="1" customFormat="1" ht="20.399999999999999" customHeight="1">
      <c r="B142" s="36"/>
      <c r="C142" s="193" t="s">
        <v>555</v>
      </c>
      <c r="D142" s="193" t="s">
        <v>198</v>
      </c>
      <c r="E142" s="194" t="s">
        <v>3149</v>
      </c>
      <c r="F142" s="195" t="s">
        <v>3144</v>
      </c>
      <c r="G142" s="196" t="s">
        <v>2177</v>
      </c>
      <c r="H142" s="197">
        <v>2</v>
      </c>
      <c r="I142" s="198"/>
      <c r="J142" s="199">
        <f t="shared" si="20"/>
        <v>0</v>
      </c>
      <c r="K142" s="195" t="s">
        <v>22</v>
      </c>
      <c r="L142" s="56"/>
      <c r="M142" s="200" t="s">
        <v>22</v>
      </c>
      <c r="N142" s="201" t="s">
        <v>46</v>
      </c>
      <c r="O142" s="37"/>
      <c r="P142" s="202">
        <f t="shared" si="21"/>
        <v>0</v>
      </c>
      <c r="Q142" s="202">
        <v>0</v>
      </c>
      <c r="R142" s="202">
        <f t="shared" si="22"/>
        <v>0</v>
      </c>
      <c r="S142" s="202">
        <v>0</v>
      </c>
      <c r="T142" s="203">
        <f t="shared" si="23"/>
        <v>0</v>
      </c>
      <c r="AR142" s="19" t="s">
        <v>258</v>
      </c>
      <c r="AT142" s="19" t="s">
        <v>198</v>
      </c>
      <c r="AU142" s="19" t="s">
        <v>83</v>
      </c>
      <c r="AY142" s="19" t="s">
        <v>195</v>
      </c>
      <c r="BE142" s="204">
        <f t="shared" si="24"/>
        <v>0</v>
      </c>
      <c r="BF142" s="204">
        <f t="shared" si="25"/>
        <v>0</v>
      </c>
      <c r="BG142" s="204">
        <f t="shared" si="26"/>
        <v>0</v>
      </c>
      <c r="BH142" s="204">
        <f t="shared" si="27"/>
        <v>0</v>
      </c>
      <c r="BI142" s="204">
        <f t="shared" si="28"/>
        <v>0</v>
      </c>
      <c r="BJ142" s="19" t="s">
        <v>23</v>
      </c>
      <c r="BK142" s="204">
        <f t="shared" si="29"/>
        <v>0</v>
      </c>
      <c r="BL142" s="19" t="s">
        <v>258</v>
      </c>
      <c r="BM142" s="19" t="s">
        <v>3150</v>
      </c>
    </row>
    <row r="143" spans="2:65" s="1" customFormat="1" ht="20.399999999999999" customHeight="1">
      <c r="B143" s="36"/>
      <c r="C143" s="193" t="s">
        <v>561</v>
      </c>
      <c r="D143" s="193" t="s">
        <v>198</v>
      </c>
      <c r="E143" s="194" t="s">
        <v>3151</v>
      </c>
      <c r="F143" s="195" t="s">
        <v>3152</v>
      </c>
      <c r="G143" s="196" t="s">
        <v>886</v>
      </c>
      <c r="H143" s="197">
        <v>8</v>
      </c>
      <c r="I143" s="198"/>
      <c r="J143" s="199">
        <f t="shared" si="20"/>
        <v>0</v>
      </c>
      <c r="K143" s="195" t="s">
        <v>22</v>
      </c>
      <c r="L143" s="56"/>
      <c r="M143" s="200" t="s">
        <v>22</v>
      </c>
      <c r="N143" s="201" t="s">
        <v>46</v>
      </c>
      <c r="O143" s="37"/>
      <c r="P143" s="202">
        <f t="shared" si="21"/>
        <v>0</v>
      </c>
      <c r="Q143" s="202">
        <v>0</v>
      </c>
      <c r="R143" s="202">
        <f t="shared" si="22"/>
        <v>0</v>
      </c>
      <c r="S143" s="202">
        <v>0</v>
      </c>
      <c r="T143" s="203">
        <f t="shared" si="23"/>
        <v>0</v>
      </c>
      <c r="AR143" s="19" t="s">
        <v>258</v>
      </c>
      <c r="AT143" s="19" t="s">
        <v>198</v>
      </c>
      <c r="AU143" s="19" t="s">
        <v>83</v>
      </c>
      <c r="AY143" s="19" t="s">
        <v>195</v>
      </c>
      <c r="BE143" s="204">
        <f t="shared" si="24"/>
        <v>0</v>
      </c>
      <c r="BF143" s="204">
        <f t="shared" si="25"/>
        <v>0</v>
      </c>
      <c r="BG143" s="204">
        <f t="shared" si="26"/>
        <v>0</v>
      </c>
      <c r="BH143" s="204">
        <f t="shared" si="27"/>
        <v>0</v>
      </c>
      <c r="BI143" s="204">
        <f t="shared" si="28"/>
        <v>0</v>
      </c>
      <c r="BJ143" s="19" t="s">
        <v>23</v>
      </c>
      <c r="BK143" s="204">
        <f t="shared" si="29"/>
        <v>0</v>
      </c>
      <c r="BL143" s="19" t="s">
        <v>258</v>
      </c>
      <c r="BM143" s="19" t="s">
        <v>3153</v>
      </c>
    </row>
    <row r="144" spans="2:65" s="1" customFormat="1" ht="20.399999999999999" customHeight="1">
      <c r="B144" s="36"/>
      <c r="C144" s="193" t="s">
        <v>565</v>
      </c>
      <c r="D144" s="193" t="s">
        <v>198</v>
      </c>
      <c r="E144" s="194" t="s">
        <v>3154</v>
      </c>
      <c r="F144" s="195" t="s">
        <v>3155</v>
      </c>
      <c r="G144" s="196" t="s">
        <v>886</v>
      </c>
      <c r="H144" s="197">
        <v>8</v>
      </c>
      <c r="I144" s="198"/>
      <c r="J144" s="199">
        <f t="shared" si="20"/>
        <v>0</v>
      </c>
      <c r="K144" s="195" t="s">
        <v>22</v>
      </c>
      <c r="L144" s="56"/>
      <c r="M144" s="200" t="s">
        <v>22</v>
      </c>
      <c r="N144" s="201" t="s">
        <v>46</v>
      </c>
      <c r="O144" s="37"/>
      <c r="P144" s="202">
        <f t="shared" si="21"/>
        <v>0</v>
      </c>
      <c r="Q144" s="202">
        <v>0</v>
      </c>
      <c r="R144" s="202">
        <f t="shared" si="22"/>
        <v>0</v>
      </c>
      <c r="S144" s="202">
        <v>0</v>
      </c>
      <c r="T144" s="203">
        <f t="shared" si="23"/>
        <v>0</v>
      </c>
      <c r="AR144" s="19" t="s">
        <v>258</v>
      </c>
      <c r="AT144" s="19" t="s">
        <v>198</v>
      </c>
      <c r="AU144" s="19" t="s">
        <v>83</v>
      </c>
      <c r="AY144" s="19" t="s">
        <v>195</v>
      </c>
      <c r="BE144" s="204">
        <f t="shared" si="24"/>
        <v>0</v>
      </c>
      <c r="BF144" s="204">
        <f t="shared" si="25"/>
        <v>0</v>
      </c>
      <c r="BG144" s="204">
        <f t="shared" si="26"/>
        <v>0</v>
      </c>
      <c r="BH144" s="204">
        <f t="shared" si="27"/>
        <v>0</v>
      </c>
      <c r="BI144" s="204">
        <f t="shared" si="28"/>
        <v>0</v>
      </c>
      <c r="BJ144" s="19" t="s">
        <v>23</v>
      </c>
      <c r="BK144" s="204">
        <f t="shared" si="29"/>
        <v>0</v>
      </c>
      <c r="BL144" s="19" t="s">
        <v>258</v>
      </c>
      <c r="BM144" s="19" t="s">
        <v>3156</v>
      </c>
    </row>
    <row r="145" spans="2:65" s="1" customFormat="1" ht="20.399999999999999" customHeight="1">
      <c r="B145" s="36"/>
      <c r="C145" s="193" t="s">
        <v>569</v>
      </c>
      <c r="D145" s="193" t="s">
        <v>198</v>
      </c>
      <c r="E145" s="194" t="s">
        <v>3157</v>
      </c>
      <c r="F145" s="195" t="s">
        <v>2881</v>
      </c>
      <c r="G145" s="196" t="s">
        <v>886</v>
      </c>
      <c r="H145" s="197">
        <v>1</v>
      </c>
      <c r="I145" s="198"/>
      <c r="J145" s="199">
        <f t="shared" si="20"/>
        <v>0</v>
      </c>
      <c r="K145" s="195" t="s">
        <v>22</v>
      </c>
      <c r="L145" s="56"/>
      <c r="M145" s="200" t="s">
        <v>22</v>
      </c>
      <c r="N145" s="255" t="s">
        <v>46</v>
      </c>
      <c r="O145" s="256"/>
      <c r="P145" s="257">
        <f t="shared" si="21"/>
        <v>0</v>
      </c>
      <c r="Q145" s="257">
        <v>0</v>
      </c>
      <c r="R145" s="257">
        <f t="shared" si="22"/>
        <v>0</v>
      </c>
      <c r="S145" s="257">
        <v>0</v>
      </c>
      <c r="T145" s="258">
        <f t="shared" si="23"/>
        <v>0</v>
      </c>
      <c r="AR145" s="19" t="s">
        <v>258</v>
      </c>
      <c r="AT145" s="19" t="s">
        <v>198</v>
      </c>
      <c r="AU145" s="19" t="s">
        <v>83</v>
      </c>
      <c r="AY145" s="19" t="s">
        <v>195</v>
      </c>
      <c r="BE145" s="204">
        <f t="shared" si="24"/>
        <v>0</v>
      </c>
      <c r="BF145" s="204">
        <f t="shared" si="25"/>
        <v>0</v>
      </c>
      <c r="BG145" s="204">
        <f t="shared" si="26"/>
        <v>0</v>
      </c>
      <c r="BH145" s="204">
        <f t="shared" si="27"/>
        <v>0</v>
      </c>
      <c r="BI145" s="204">
        <f t="shared" si="28"/>
        <v>0</v>
      </c>
      <c r="BJ145" s="19" t="s">
        <v>23</v>
      </c>
      <c r="BK145" s="204">
        <f t="shared" si="29"/>
        <v>0</v>
      </c>
      <c r="BL145" s="19" t="s">
        <v>258</v>
      </c>
      <c r="BM145" s="19" t="s">
        <v>3158</v>
      </c>
    </row>
    <row r="146" spans="2:65" s="1" customFormat="1" ht="6.9" customHeight="1">
      <c r="B146" s="51"/>
      <c r="C146" s="52"/>
      <c r="D146" s="52"/>
      <c r="E146" s="52"/>
      <c r="F146" s="52"/>
      <c r="G146" s="52"/>
      <c r="H146" s="52"/>
      <c r="I146" s="139"/>
      <c r="J146" s="52"/>
      <c r="K146" s="52"/>
      <c r="L146" s="56"/>
    </row>
  </sheetData>
  <sheetProtection password="CC35" sheet="1" objects="1" scenarios="1" formatColumns="0" formatRows="0" sort="0" autoFilter="0"/>
  <autoFilter ref="C92:K92"/>
  <mergeCells count="12">
    <mergeCell ref="E83:H83"/>
    <mergeCell ref="E85:H85"/>
    <mergeCell ref="E7:H7"/>
    <mergeCell ref="E9:H9"/>
    <mergeCell ref="E11:H11"/>
    <mergeCell ref="E26:H26"/>
    <mergeCell ref="E47:H47"/>
    <mergeCell ref="G1:H1"/>
    <mergeCell ref="L2:V2"/>
    <mergeCell ref="E49:H49"/>
    <mergeCell ref="E51:H51"/>
    <mergeCell ref="E81:H81"/>
  </mergeCells>
  <hyperlinks>
    <hyperlink ref="F1:G1" location="C2" tooltip="Krycí list soupisu" display="1) Krycí list soupisu"/>
    <hyperlink ref="G1:H1" location="C58" tooltip="Rekapitulace" display="2) Rekapitulace"/>
    <hyperlink ref="J1" location="C92" tooltip="Soupis prací" display="3) Soupis prací"/>
    <hyperlink ref="L1:V1" location="'Rekapitulace stavby'!C2" tooltip="Rekapitulace stavby" display="Rekapitulace stavby"/>
  </hyperlinks>
  <pageMargins left="0.58333330000000005" right="0.58333330000000005" top="0.58333330000000005" bottom="0.58333330000000005" header="0" footer="0"/>
  <pageSetup paperSize="9" fitToHeight="100" orientation="landscape" blackAndWhite="1" r:id="rId1"/>
  <headerFooter>
    <oddFooter>&amp;CStrana &amp;P z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27</vt:i4>
      </vt:variant>
      <vt:variant>
        <vt:lpstr>Pojmenované oblasti</vt:lpstr>
      </vt:variant>
      <vt:variant>
        <vt:i4>53</vt:i4>
      </vt:variant>
    </vt:vector>
  </HeadingPairs>
  <TitlesOfParts>
    <vt:vector size="80" baseType="lpstr">
      <vt:lpstr>Rekapitulace stavby</vt:lpstr>
      <vt:lpstr>SO-01 - Vložení dvou nový...</vt:lpstr>
      <vt:lpstr>SO-03 - Úprava stávajícíc...</vt:lpstr>
      <vt:lpstr>SO-04 - Vstup do tělocvičny</vt:lpstr>
      <vt:lpstr>SOD-03 - Oplocení areálu ...</vt:lpstr>
      <vt:lpstr>SOD-06 - Přemístění herní...</vt:lpstr>
      <vt:lpstr>SO-12.1 - Stavební práce</vt:lpstr>
      <vt:lpstr>SO-12.2 - Kanalizace</vt:lpstr>
      <vt:lpstr>SO-12.3 - Vodovod</vt:lpstr>
      <vt:lpstr>SO-12.4 - Vytápění</vt:lpstr>
      <vt:lpstr>SO-12.5 - Elektroinstalac...</vt:lpstr>
      <vt:lpstr>SO-12.6 - Elektroinstalac...</vt:lpstr>
      <vt:lpstr>SO-12.7 - Vzduchotechnika</vt:lpstr>
      <vt:lpstr>SO-14 - Oplocení</vt:lpstr>
      <vt:lpstr>SO-101A - Asflat a vjezd ...</vt:lpstr>
      <vt:lpstr>SO-101B - Manipulační plo...</vt:lpstr>
      <vt:lpstr>SO-102A - Pojížděný chodn...</vt:lpstr>
      <vt:lpstr>SO-102B - Navazující zpev...</vt:lpstr>
      <vt:lpstr>SO-103 - Zpevněné plochy ...</vt:lpstr>
      <vt:lpstr>SO-301 - Dešťová kanalizace </vt:lpstr>
      <vt:lpstr>SO-302 - Splašková kanali...</vt:lpstr>
      <vt:lpstr>SO-303 - Vodovod (2x napo...</vt:lpstr>
      <vt:lpstr>SO-304 - Elektro (zapojen...</vt:lpstr>
      <vt:lpstr>SO-305 - Veřejné osvětlení</vt:lpstr>
      <vt:lpstr>SO-801 - Zahradnické práce</vt:lpstr>
      <vt:lpstr>VRN - Vedlejší rozpočtové...</vt:lpstr>
      <vt:lpstr>Pokyny pro vyplnění</vt:lpstr>
      <vt:lpstr>'Rekapitulace stavby'!Názvy_tisku</vt:lpstr>
      <vt:lpstr>'SO-01 - Vložení dvou nový...'!Názvy_tisku</vt:lpstr>
      <vt:lpstr>'SO-03 - Úprava stávajícíc...'!Názvy_tisku</vt:lpstr>
      <vt:lpstr>'SO-04 - Vstup do tělocvičny'!Názvy_tisku</vt:lpstr>
      <vt:lpstr>'SO-101A - Asflat a vjezd ...'!Názvy_tisku</vt:lpstr>
      <vt:lpstr>'SO-101B - Manipulační plo...'!Názvy_tisku</vt:lpstr>
      <vt:lpstr>'SO-102A - Pojížděný chodn...'!Názvy_tisku</vt:lpstr>
      <vt:lpstr>'SO-102B - Navazující zpev...'!Názvy_tisku</vt:lpstr>
      <vt:lpstr>'SO-103 - Zpevněné plochy ...'!Názvy_tisku</vt:lpstr>
      <vt:lpstr>'SO-12.1 - Stavební práce'!Názvy_tisku</vt:lpstr>
      <vt:lpstr>'SO-12.2 - Kanalizace'!Názvy_tisku</vt:lpstr>
      <vt:lpstr>'SO-12.3 - Vodovod'!Názvy_tisku</vt:lpstr>
      <vt:lpstr>'SO-12.4 - Vytápění'!Názvy_tisku</vt:lpstr>
      <vt:lpstr>'SO-12.5 - Elektroinstalac...'!Názvy_tisku</vt:lpstr>
      <vt:lpstr>'SO-12.6 - Elektroinstalac...'!Názvy_tisku</vt:lpstr>
      <vt:lpstr>'SO-12.7 - Vzduchotechnika'!Názvy_tisku</vt:lpstr>
      <vt:lpstr>'SO-14 - Oplocení'!Názvy_tisku</vt:lpstr>
      <vt:lpstr>'SO-301 - Dešťová kanalizace '!Názvy_tisku</vt:lpstr>
      <vt:lpstr>'SO-302 - Splašková kanali...'!Názvy_tisku</vt:lpstr>
      <vt:lpstr>'SO-303 - Vodovod (2x napo...'!Názvy_tisku</vt:lpstr>
      <vt:lpstr>'SO-304 - Elektro (zapojen...'!Názvy_tisku</vt:lpstr>
      <vt:lpstr>'SO-305 - Veřejné osvětlení'!Názvy_tisku</vt:lpstr>
      <vt:lpstr>'SO-801 - Zahradnické práce'!Názvy_tisku</vt:lpstr>
      <vt:lpstr>'SOD-03 - Oplocení areálu ...'!Názvy_tisku</vt:lpstr>
      <vt:lpstr>'SOD-06 - Přemístění herní...'!Názvy_tisku</vt:lpstr>
      <vt:lpstr>'VRN - Vedlejší rozpočtové...'!Názvy_tisku</vt:lpstr>
      <vt:lpstr>'Pokyny pro vyplnění'!Oblast_tisku</vt:lpstr>
      <vt:lpstr>'Rekapitulace stavby'!Oblast_tisku</vt:lpstr>
      <vt:lpstr>'SO-01 - Vložení dvou nový...'!Oblast_tisku</vt:lpstr>
      <vt:lpstr>'SO-03 - Úprava stávajícíc...'!Oblast_tisku</vt:lpstr>
      <vt:lpstr>'SO-04 - Vstup do tělocvičny'!Oblast_tisku</vt:lpstr>
      <vt:lpstr>'SO-101A - Asflat a vjezd ...'!Oblast_tisku</vt:lpstr>
      <vt:lpstr>'SO-101B - Manipulační plo...'!Oblast_tisku</vt:lpstr>
      <vt:lpstr>'SO-102A - Pojížděný chodn...'!Oblast_tisku</vt:lpstr>
      <vt:lpstr>'SO-102B - Navazující zpev...'!Oblast_tisku</vt:lpstr>
      <vt:lpstr>'SO-103 - Zpevněné plochy ...'!Oblast_tisku</vt:lpstr>
      <vt:lpstr>'SO-12.1 - Stavební práce'!Oblast_tisku</vt:lpstr>
      <vt:lpstr>'SO-12.2 - Kanalizace'!Oblast_tisku</vt:lpstr>
      <vt:lpstr>'SO-12.3 - Vodovod'!Oblast_tisku</vt:lpstr>
      <vt:lpstr>'SO-12.4 - Vytápění'!Oblast_tisku</vt:lpstr>
      <vt:lpstr>'SO-12.5 - Elektroinstalac...'!Oblast_tisku</vt:lpstr>
      <vt:lpstr>'SO-12.6 - Elektroinstalac...'!Oblast_tisku</vt:lpstr>
      <vt:lpstr>'SO-12.7 - Vzduchotechnika'!Oblast_tisku</vt:lpstr>
      <vt:lpstr>'SO-14 - Oplocení'!Oblast_tisku</vt:lpstr>
      <vt:lpstr>'SO-301 - Dešťová kanalizace '!Oblast_tisku</vt:lpstr>
      <vt:lpstr>'SO-302 - Splašková kanali...'!Oblast_tisku</vt:lpstr>
      <vt:lpstr>'SO-303 - Vodovod (2x napo...'!Oblast_tisku</vt:lpstr>
      <vt:lpstr>'SO-304 - Elektro (zapojen...'!Oblast_tisku</vt:lpstr>
      <vt:lpstr>'SO-305 - Veřejné osvětlení'!Oblast_tisku</vt:lpstr>
      <vt:lpstr>'SO-801 - Zahradnické práce'!Oblast_tisku</vt:lpstr>
      <vt:lpstr>'SOD-03 - Oplocení areálu ...'!Oblast_tisku</vt:lpstr>
      <vt:lpstr>'SOD-06 - Přemístění herní...'!Oblast_tisku</vt:lpstr>
      <vt:lpstr>'VRN - Vedlejší rozpočtové...'!Oblast_tisku</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Boleslav Kulhavý</dc:creator>
  <cp:lastModifiedBy>kulhavy</cp:lastModifiedBy>
  <dcterms:created xsi:type="dcterms:W3CDTF">2017-01-04T14:02:39Z</dcterms:created>
  <dcterms:modified xsi:type="dcterms:W3CDTF">2017-01-04T14:11:45Z</dcterms:modified>
</cp:coreProperties>
</file>